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9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10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1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2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3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4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5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6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7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8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21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2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3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4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3.xml" ContentType="application/vnd.openxmlformats-officedocument.drawing+xml"/>
  <Override PartName="/xl/charts/chart27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8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9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30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4.xml" ContentType="application/vnd.openxmlformats-officedocument.drawing+xml"/>
  <Override PartName="/xl/charts/chart31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32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33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34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5.xml" ContentType="application/vnd.openxmlformats-officedocument.drawing+xml"/>
  <Override PartName="/xl/charts/chart35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6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7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8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6.xml" ContentType="application/vnd.openxmlformats-officedocument.drawing+xml"/>
  <Override PartName="/xl/charts/chart39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40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41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42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7.xml" ContentType="application/vnd.openxmlformats-officedocument.drawing+xml"/>
  <Override PartName="/xl/charts/chart43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44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5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6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7" rupBuild="187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yan\Desktop\Alzheimers works\csc sumission\PeerJ\Revision 2017 07 18\"/>
    </mc:Choice>
  </mc:AlternateContent>
  <bookViews>
    <workbookView xWindow="0" yWindow="0" windowWidth="19200" windowHeight="6950" xr2:uid="{00000000-000D-0000-FFFF-FFFF00000000}"/>
  </bookViews>
  <sheets>
    <sheet name="Raw data and fitting summary" sheetId="9" r:id="rId1"/>
    <sheet name="modified direct linear plot" sheetId="10" r:id="rId2"/>
    <sheet name="Part Non-competitive" sheetId="5" r:id="rId3"/>
    <sheet name="Partial Competitive" sheetId="2" r:id="rId4"/>
    <sheet name="Partial Uncompetitive" sheetId="4" r:id="rId5"/>
    <sheet name="partial Mixed Non-competitive" sheetId="6" r:id="rId6"/>
    <sheet name="Modifier equation" sheetId="7" r:id="rId7"/>
  </sheets>
  <definedNames>
    <definedName name="solver_adj" localSheetId="6" hidden="1">'Modifier equation'!$T$4:$V$4</definedName>
    <definedName name="solver_adj" localSheetId="2" hidden="1">'Part Non-competitive'!$S$4:$V$4</definedName>
    <definedName name="solver_adj" localSheetId="3" hidden="1">'Partial Competitive'!$S$4:$V$4</definedName>
    <definedName name="solver_adj" localSheetId="5" hidden="1">'partial Mixed Non-competitive'!$S$4:$U$4</definedName>
    <definedName name="solver_adj" localSheetId="4" hidden="1">'Partial Uncompetitive'!$S$4:$U$4</definedName>
    <definedName name="solver_adj" localSheetId="0" hidden="1">'Raw data and fitting summary'!$D$43:$F$43,'Raw data and fitting summary'!$H$43:$I$43</definedName>
    <definedName name="solver_cvg" localSheetId="6" hidden="1">0.0001</definedName>
    <definedName name="solver_cvg" localSheetId="2" hidden="1">0.0001</definedName>
    <definedName name="solver_cvg" localSheetId="3" hidden="1">0.0001</definedName>
    <definedName name="solver_cvg" localSheetId="5" hidden="1">0.0001</definedName>
    <definedName name="solver_cvg" localSheetId="4" hidden="1">0.0001</definedName>
    <definedName name="solver_cvg" localSheetId="0" hidden="1">0.0001</definedName>
    <definedName name="solver_drv" localSheetId="6" hidden="1">1</definedName>
    <definedName name="solver_drv" localSheetId="2" hidden="1">1</definedName>
    <definedName name="solver_drv" localSheetId="3" hidden="1">1</definedName>
    <definedName name="solver_drv" localSheetId="5" hidden="1">1</definedName>
    <definedName name="solver_drv" localSheetId="4" hidden="1">1</definedName>
    <definedName name="solver_drv" localSheetId="0" hidden="1">1</definedName>
    <definedName name="solver_eng" localSheetId="6" hidden="1">1</definedName>
    <definedName name="solver_eng" localSheetId="2" hidden="1">1</definedName>
    <definedName name="solver_eng" localSheetId="3" hidden="1">1</definedName>
    <definedName name="solver_eng" localSheetId="5" hidden="1">1</definedName>
    <definedName name="solver_eng" localSheetId="4" hidden="1">1</definedName>
    <definedName name="solver_eng" localSheetId="0" hidden="1">1</definedName>
    <definedName name="solver_est" localSheetId="6" hidden="1">1</definedName>
    <definedName name="solver_est" localSheetId="2" hidden="1">1</definedName>
    <definedName name="solver_est" localSheetId="3" hidden="1">1</definedName>
    <definedName name="solver_est" localSheetId="5" hidden="1">1</definedName>
    <definedName name="solver_est" localSheetId="4" hidden="1">1</definedName>
    <definedName name="solver_est" localSheetId="0" hidden="1">1</definedName>
    <definedName name="solver_itr" localSheetId="6" hidden="1">2147483647</definedName>
    <definedName name="solver_itr" localSheetId="2" hidden="1">2147483647</definedName>
    <definedName name="solver_itr" localSheetId="3" hidden="1">2147483647</definedName>
    <definedName name="solver_itr" localSheetId="5" hidden="1">2147483647</definedName>
    <definedName name="solver_itr" localSheetId="4" hidden="1">2147483647</definedName>
    <definedName name="solver_itr" localSheetId="0" hidden="1">2147483647</definedName>
    <definedName name="solver_mip" localSheetId="6" hidden="1">2147483647</definedName>
    <definedName name="solver_mip" localSheetId="2" hidden="1">2147483647</definedName>
    <definedName name="solver_mip" localSheetId="3" hidden="1">2147483647</definedName>
    <definedName name="solver_mip" localSheetId="5" hidden="1">2147483647</definedName>
    <definedName name="solver_mip" localSheetId="4" hidden="1">2147483647</definedName>
    <definedName name="solver_mip" localSheetId="0" hidden="1">2147483647</definedName>
    <definedName name="solver_mni" localSheetId="6" hidden="1">30</definedName>
    <definedName name="solver_mni" localSheetId="2" hidden="1">30</definedName>
    <definedName name="solver_mni" localSheetId="3" hidden="1">30</definedName>
    <definedName name="solver_mni" localSheetId="5" hidden="1">30</definedName>
    <definedName name="solver_mni" localSheetId="4" hidden="1">30</definedName>
    <definedName name="solver_mni" localSheetId="0" hidden="1">30</definedName>
    <definedName name="solver_mrt" localSheetId="6" hidden="1">0.075</definedName>
    <definedName name="solver_mrt" localSheetId="2" hidden="1">0.075</definedName>
    <definedName name="solver_mrt" localSheetId="3" hidden="1">0.075</definedName>
    <definedName name="solver_mrt" localSheetId="5" hidden="1">0.075</definedName>
    <definedName name="solver_mrt" localSheetId="4" hidden="1">0.075</definedName>
    <definedName name="solver_mrt" localSheetId="0" hidden="1">0.075</definedName>
    <definedName name="solver_msl" localSheetId="6" hidden="1">2</definedName>
    <definedName name="solver_msl" localSheetId="2" hidden="1">2</definedName>
    <definedName name="solver_msl" localSheetId="3" hidden="1">2</definedName>
    <definedName name="solver_msl" localSheetId="5" hidden="1">2</definedName>
    <definedName name="solver_msl" localSheetId="4" hidden="1">2</definedName>
    <definedName name="solver_msl" localSheetId="0" hidden="1">2</definedName>
    <definedName name="solver_neg" localSheetId="6" hidden="1">1</definedName>
    <definedName name="solver_neg" localSheetId="2" hidden="1">1</definedName>
    <definedName name="solver_neg" localSheetId="3" hidden="1">1</definedName>
    <definedName name="solver_neg" localSheetId="5" hidden="1">1</definedName>
    <definedName name="solver_neg" localSheetId="4" hidden="1">1</definedName>
    <definedName name="solver_neg" localSheetId="0" hidden="1">1</definedName>
    <definedName name="solver_nod" localSheetId="6" hidden="1">2147483647</definedName>
    <definedName name="solver_nod" localSheetId="2" hidden="1">2147483647</definedName>
    <definedName name="solver_nod" localSheetId="3" hidden="1">2147483647</definedName>
    <definedName name="solver_nod" localSheetId="5" hidden="1">2147483647</definedName>
    <definedName name="solver_nod" localSheetId="4" hidden="1">2147483647</definedName>
    <definedName name="solver_nod" localSheetId="0" hidden="1">2147483647</definedName>
    <definedName name="solver_num" localSheetId="6" hidden="1">0</definedName>
    <definedName name="solver_num" localSheetId="2" hidden="1">0</definedName>
    <definedName name="solver_num" localSheetId="3" hidden="1">0</definedName>
    <definedName name="solver_num" localSheetId="5" hidden="1">0</definedName>
    <definedName name="solver_num" localSheetId="4" hidden="1">0</definedName>
    <definedName name="solver_num" localSheetId="0" hidden="1">0</definedName>
    <definedName name="solver_nwt" localSheetId="6" hidden="1">1</definedName>
    <definedName name="solver_nwt" localSheetId="2" hidden="1">1</definedName>
    <definedName name="solver_nwt" localSheetId="3" hidden="1">1</definedName>
    <definedName name="solver_nwt" localSheetId="5" hidden="1">1</definedName>
    <definedName name="solver_nwt" localSheetId="4" hidden="1">1</definedName>
    <definedName name="solver_nwt" localSheetId="0" hidden="1">1</definedName>
    <definedName name="solver_opt" localSheetId="6" hidden="1">'Modifier equation'!$V$10</definedName>
    <definedName name="solver_opt" localSheetId="2" hidden="1">'Part Non-competitive'!$V$10</definedName>
    <definedName name="solver_opt" localSheetId="3" hidden="1">'Partial Competitive'!$V$10</definedName>
    <definedName name="solver_opt" localSheetId="5" hidden="1">'partial Mixed Non-competitive'!$V$7</definedName>
    <definedName name="solver_opt" localSheetId="4" hidden="1">'Partial Uncompetitive'!$V$12</definedName>
    <definedName name="solver_opt" localSheetId="0" hidden="1">'Raw data and fitting summary'!$J$43</definedName>
    <definedName name="solver_pre" localSheetId="6" hidden="1">0.000001</definedName>
    <definedName name="solver_pre" localSheetId="2" hidden="1">0.000001</definedName>
    <definedName name="solver_pre" localSheetId="3" hidden="1">0.000001</definedName>
    <definedName name="solver_pre" localSheetId="5" hidden="1">0.000001</definedName>
    <definedName name="solver_pre" localSheetId="4" hidden="1">0.000001</definedName>
    <definedName name="solver_pre" localSheetId="0" hidden="1">0.000001</definedName>
    <definedName name="solver_rbv" localSheetId="6" hidden="1">1</definedName>
    <definedName name="solver_rbv" localSheetId="2" hidden="1">1</definedName>
    <definedName name="solver_rbv" localSheetId="3" hidden="1">1</definedName>
    <definedName name="solver_rbv" localSheetId="5" hidden="1">1</definedName>
    <definedName name="solver_rbv" localSheetId="4" hidden="1">1</definedName>
    <definedName name="solver_rbv" localSheetId="0" hidden="1">1</definedName>
    <definedName name="solver_rlx" localSheetId="6" hidden="1">2</definedName>
    <definedName name="solver_rlx" localSheetId="2" hidden="1">2</definedName>
    <definedName name="solver_rlx" localSheetId="3" hidden="1">2</definedName>
    <definedName name="solver_rlx" localSheetId="5" hidden="1">2</definedName>
    <definedName name="solver_rlx" localSheetId="4" hidden="1">2</definedName>
    <definedName name="solver_rlx" localSheetId="0" hidden="1">2</definedName>
    <definedName name="solver_rsd" localSheetId="6" hidden="1">0</definedName>
    <definedName name="solver_rsd" localSheetId="2" hidden="1">0</definedName>
    <definedName name="solver_rsd" localSheetId="3" hidden="1">0</definedName>
    <definedName name="solver_rsd" localSheetId="5" hidden="1">0</definedName>
    <definedName name="solver_rsd" localSheetId="4" hidden="1">0</definedName>
    <definedName name="solver_rsd" localSheetId="0" hidden="1">0</definedName>
    <definedName name="solver_scl" localSheetId="6" hidden="1">1</definedName>
    <definedName name="solver_scl" localSheetId="2" hidden="1">1</definedName>
    <definedName name="solver_scl" localSheetId="3" hidden="1">1</definedName>
    <definedName name="solver_scl" localSheetId="5" hidden="1">1</definedName>
    <definedName name="solver_scl" localSheetId="4" hidden="1">1</definedName>
    <definedName name="solver_scl" localSheetId="0" hidden="1">1</definedName>
    <definedName name="solver_sho" localSheetId="6" hidden="1">2</definedName>
    <definedName name="solver_sho" localSheetId="2" hidden="1">2</definedName>
    <definedName name="solver_sho" localSheetId="3" hidden="1">2</definedName>
    <definedName name="solver_sho" localSheetId="5" hidden="1">2</definedName>
    <definedName name="solver_sho" localSheetId="4" hidden="1">2</definedName>
    <definedName name="solver_sho" localSheetId="0" hidden="1">2</definedName>
    <definedName name="solver_ssz" localSheetId="6" hidden="1">100</definedName>
    <definedName name="solver_ssz" localSheetId="2" hidden="1">100</definedName>
    <definedName name="solver_ssz" localSheetId="3" hidden="1">100</definedName>
    <definedName name="solver_ssz" localSheetId="5" hidden="1">100</definedName>
    <definedName name="solver_ssz" localSheetId="4" hidden="1">100</definedName>
    <definedName name="solver_ssz" localSheetId="0" hidden="1">100</definedName>
    <definedName name="solver_tim" localSheetId="6" hidden="1">2147483647</definedName>
    <definedName name="solver_tim" localSheetId="2" hidden="1">2147483647</definedName>
    <definedName name="solver_tim" localSheetId="3" hidden="1">2147483647</definedName>
    <definedName name="solver_tim" localSheetId="5" hidden="1">2147483647</definedName>
    <definedName name="solver_tim" localSheetId="4" hidden="1">2147483647</definedName>
    <definedName name="solver_tim" localSheetId="0" hidden="1">2147483647</definedName>
    <definedName name="solver_tol" localSheetId="6" hidden="1">0.01</definedName>
    <definedName name="solver_tol" localSheetId="2" hidden="1">0.01</definedName>
    <definedName name="solver_tol" localSheetId="3" hidden="1">0.01</definedName>
    <definedName name="solver_tol" localSheetId="5" hidden="1">0.01</definedName>
    <definedName name="solver_tol" localSheetId="4" hidden="1">0.01</definedName>
    <definedName name="solver_tol" localSheetId="0" hidden="1">0.01</definedName>
    <definedName name="solver_typ" localSheetId="6" hidden="1">2</definedName>
    <definedName name="solver_typ" localSheetId="2" hidden="1">2</definedName>
    <definedName name="solver_typ" localSheetId="3" hidden="1">2</definedName>
    <definedName name="solver_typ" localSheetId="5" hidden="1">2</definedName>
    <definedName name="solver_typ" localSheetId="4" hidden="1">2</definedName>
    <definedName name="solver_typ" localSheetId="0" hidden="1">2</definedName>
    <definedName name="solver_val" localSheetId="6" hidden="1">0</definedName>
    <definedName name="solver_val" localSheetId="2" hidden="1">0</definedName>
    <definedName name="solver_val" localSheetId="3" hidden="1">0</definedName>
    <definedName name="solver_val" localSheetId="5" hidden="1">0</definedName>
    <definedName name="solver_val" localSheetId="4" hidden="1">0</definedName>
    <definedName name="solver_val" localSheetId="0" hidden="1">0</definedName>
    <definedName name="solver_ver" localSheetId="6" hidden="1">3</definedName>
    <definedName name="solver_ver" localSheetId="2" hidden="1">3</definedName>
    <definedName name="solver_ver" localSheetId="3" hidden="1">3</definedName>
    <definedName name="solver_ver" localSheetId="5" hidden="1">3</definedName>
    <definedName name="solver_ver" localSheetId="4" hidden="1">3</definedName>
    <definedName name="solver_ver" localSheetId="0" hidden="1">3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91" i="9" l="1"/>
  <c r="B189" i="9"/>
  <c r="C163" i="9" l="1"/>
  <c r="B164" i="9"/>
  <c r="B163" i="9"/>
  <c r="B162" i="9"/>
  <c r="B161" i="9"/>
  <c r="B160" i="9"/>
  <c r="B159" i="9"/>
  <c r="B133" i="9"/>
  <c r="B132" i="9"/>
  <c r="B131" i="9"/>
  <c r="B130" i="9"/>
  <c r="B129" i="9"/>
  <c r="B103" i="9"/>
  <c r="B102" i="9"/>
  <c r="B101" i="9"/>
  <c r="B100" i="9"/>
  <c r="B99" i="9"/>
  <c r="B70" i="9"/>
  <c r="B72" i="9"/>
  <c r="B194" i="9"/>
  <c r="W4" i="6"/>
  <c r="B73" i="9" l="1"/>
  <c r="G54" i="9" l="1"/>
  <c r="H54" i="9"/>
  <c r="I54" i="9"/>
  <c r="J54" i="9"/>
  <c r="F54" i="9"/>
  <c r="H24" i="9" l="1"/>
  <c r="I24" i="9" l="1"/>
  <c r="K24" i="9" s="1"/>
  <c r="M24" i="9" s="1"/>
  <c r="O24" i="9" s="1"/>
  <c r="I25" i="9"/>
  <c r="K25" i="9" s="1"/>
  <c r="M25" i="9" s="1"/>
  <c r="O25" i="9" s="1"/>
  <c r="I26" i="9"/>
  <c r="K26" i="9" s="1"/>
  <c r="M26" i="9" s="1"/>
  <c r="O26" i="9" s="1"/>
  <c r="I27" i="9"/>
  <c r="K27" i="9" s="1"/>
  <c r="M27" i="9" s="1"/>
  <c r="O27" i="9" s="1"/>
  <c r="I28" i="9"/>
  <c r="K28" i="9" s="1"/>
  <c r="M28" i="9" s="1"/>
  <c r="O28" i="9" s="1"/>
  <c r="I29" i="9"/>
  <c r="K29" i="9" s="1"/>
  <c r="M29" i="9" s="1"/>
  <c r="O29" i="9" s="1"/>
  <c r="I30" i="9"/>
  <c r="K30" i="9" s="1"/>
  <c r="M30" i="9" s="1"/>
  <c r="O30" i="9" s="1"/>
  <c r="I31" i="9"/>
  <c r="K31" i="9" s="1"/>
  <c r="M31" i="9" s="1"/>
  <c r="O31" i="9" s="1"/>
  <c r="I32" i="9"/>
  <c r="K32" i="9" s="1"/>
  <c r="M32" i="9" s="1"/>
  <c r="O32" i="9" s="1"/>
  <c r="I33" i="9"/>
  <c r="K33" i="9" s="1"/>
  <c r="M33" i="9" s="1"/>
  <c r="O33" i="9" s="1"/>
  <c r="I34" i="9"/>
  <c r="K34" i="9" s="1"/>
  <c r="M34" i="9" s="1"/>
  <c r="O34" i="9" s="1"/>
  <c r="I35" i="9"/>
  <c r="K35" i="9" s="1"/>
  <c r="M35" i="9" s="1"/>
  <c r="O35" i="9" s="1"/>
  <c r="I36" i="9"/>
  <c r="K36" i="9" s="1"/>
  <c r="M36" i="9" s="1"/>
  <c r="O36" i="9" s="1"/>
  <c r="I37" i="9"/>
  <c r="K37" i="9" s="1"/>
  <c r="M37" i="9" s="1"/>
  <c r="O37" i="9" s="1"/>
  <c r="I23" i="9"/>
  <c r="K23" i="9" s="1"/>
  <c r="M23" i="9" l="1"/>
  <c r="O23" i="9" s="1"/>
  <c r="H23" i="9"/>
  <c r="D29" i="9" l="1"/>
  <c r="B192" i="9"/>
  <c r="B190" i="9"/>
  <c r="B69" i="9"/>
  <c r="C8" i="10"/>
  <c r="E8" i="10" s="1"/>
  <c r="C9" i="10"/>
  <c r="C10" i="10"/>
  <c r="E10" i="10" s="1"/>
  <c r="C11" i="10"/>
  <c r="C12" i="10"/>
  <c r="E12" i="10" s="1"/>
  <c r="C13" i="10"/>
  <c r="E13" i="10" s="1"/>
  <c r="C14" i="10"/>
  <c r="E14" i="10" s="1"/>
  <c r="C15" i="10"/>
  <c r="C16" i="10"/>
  <c r="E16" i="10" s="1"/>
  <c r="W67" i="10" s="1"/>
  <c r="C17" i="10"/>
  <c r="E17" i="10" s="1"/>
  <c r="C68" i="10" s="1"/>
  <c r="F69" i="10" s="1"/>
  <c r="C18" i="10"/>
  <c r="E18" i="10" s="1"/>
  <c r="C19" i="10"/>
  <c r="C20" i="10"/>
  <c r="C21" i="10"/>
  <c r="E21" i="10" s="1"/>
  <c r="C7" i="10"/>
  <c r="E7" i="10" s="1"/>
  <c r="A8" i="10"/>
  <c r="A9" i="10"/>
  <c r="A10" i="10"/>
  <c r="A11" i="10"/>
  <c r="A12" i="10"/>
  <c r="A13" i="10"/>
  <c r="A14" i="10"/>
  <c r="A15" i="10"/>
  <c r="A16" i="10"/>
  <c r="A17" i="10"/>
  <c r="A18" i="10"/>
  <c r="A19" i="10"/>
  <c r="A20" i="10"/>
  <c r="A21" i="10"/>
  <c r="A7" i="10"/>
  <c r="M67" i="10"/>
  <c r="AC67" i="10"/>
  <c r="E20" i="10"/>
  <c r="C5" i="7"/>
  <c r="D5" i="7"/>
  <c r="E5" i="7"/>
  <c r="F5" i="7"/>
  <c r="G5" i="7"/>
  <c r="H5" i="7"/>
  <c r="I5" i="7"/>
  <c r="J5" i="7"/>
  <c r="K5" i="7"/>
  <c r="L5" i="7"/>
  <c r="M5" i="7"/>
  <c r="N5" i="7"/>
  <c r="O5" i="7"/>
  <c r="P5" i="7"/>
  <c r="Q5" i="7"/>
  <c r="R5" i="7"/>
  <c r="C6" i="7"/>
  <c r="D6" i="7"/>
  <c r="E6" i="7"/>
  <c r="F6" i="7"/>
  <c r="G6" i="7"/>
  <c r="H6" i="7"/>
  <c r="I6" i="7"/>
  <c r="J6" i="7"/>
  <c r="K6" i="7"/>
  <c r="L6" i="7"/>
  <c r="M6" i="7"/>
  <c r="N6" i="7"/>
  <c r="O6" i="7"/>
  <c r="P6" i="7"/>
  <c r="Q6" i="7"/>
  <c r="R6" i="7"/>
  <c r="C7" i="7"/>
  <c r="D7" i="7"/>
  <c r="E7" i="7"/>
  <c r="F7" i="7"/>
  <c r="G7" i="7"/>
  <c r="H7" i="7"/>
  <c r="I7" i="7"/>
  <c r="J7" i="7"/>
  <c r="K7" i="7"/>
  <c r="L7" i="7"/>
  <c r="M7" i="7"/>
  <c r="N7" i="7"/>
  <c r="O7" i="7"/>
  <c r="P7" i="7"/>
  <c r="Q7" i="7"/>
  <c r="R7" i="7"/>
  <c r="C8" i="7"/>
  <c r="D8" i="7"/>
  <c r="E8" i="7"/>
  <c r="F8" i="7"/>
  <c r="G8" i="7"/>
  <c r="H8" i="7"/>
  <c r="I8" i="7"/>
  <c r="J8" i="7"/>
  <c r="K8" i="7"/>
  <c r="L8" i="7"/>
  <c r="M8" i="7"/>
  <c r="N8" i="7"/>
  <c r="O8" i="7"/>
  <c r="P8" i="7"/>
  <c r="Q8" i="7"/>
  <c r="R8" i="7"/>
  <c r="C9" i="7"/>
  <c r="D9" i="7"/>
  <c r="E9" i="7"/>
  <c r="F9" i="7"/>
  <c r="G9" i="7"/>
  <c r="H9" i="7"/>
  <c r="I9" i="7"/>
  <c r="J9" i="7"/>
  <c r="K9" i="7"/>
  <c r="L9" i="7"/>
  <c r="M9" i="7"/>
  <c r="N9" i="7"/>
  <c r="O9" i="7"/>
  <c r="P9" i="7"/>
  <c r="Q9" i="7"/>
  <c r="R9" i="7"/>
  <c r="C10" i="7"/>
  <c r="D10" i="7"/>
  <c r="E10" i="7"/>
  <c r="F10" i="7"/>
  <c r="G10" i="7"/>
  <c r="H10" i="7"/>
  <c r="I10" i="7"/>
  <c r="J10" i="7"/>
  <c r="K10" i="7"/>
  <c r="L10" i="7"/>
  <c r="M10" i="7"/>
  <c r="N10" i="7"/>
  <c r="O10" i="7"/>
  <c r="P10" i="7"/>
  <c r="Q10" i="7"/>
  <c r="R10" i="7"/>
  <c r="C11" i="7"/>
  <c r="D11" i="7"/>
  <c r="E11" i="7"/>
  <c r="F11" i="7"/>
  <c r="G11" i="7"/>
  <c r="H11" i="7"/>
  <c r="I11" i="7"/>
  <c r="J11" i="7"/>
  <c r="K11" i="7"/>
  <c r="L11" i="7"/>
  <c r="M11" i="7"/>
  <c r="N11" i="7"/>
  <c r="O11" i="7"/>
  <c r="P11" i="7"/>
  <c r="Q11" i="7"/>
  <c r="R11" i="7"/>
  <c r="C12" i="7"/>
  <c r="D12" i="7"/>
  <c r="E12" i="7"/>
  <c r="F12" i="7"/>
  <c r="G12" i="7"/>
  <c r="H12" i="7"/>
  <c r="I12" i="7"/>
  <c r="J12" i="7"/>
  <c r="K12" i="7"/>
  <c r="L12" i="7"/>
  <c r="M12" i="7"/>
  <c r="N12" i="7"/>
  <c r="O12" i="7"/>
  <c r="P12" i="7"/>
  <c r="Q12" i="7"/>
  <c r="R12" i="7"/>
  <c r="C13" i="7"/>
  <c r="D13" i="7"/>
  <c r="E13" i="7"/>
  <c r="F13" i="7"/>
  <c r="G13" i="7"/>
  <c r="H13" i="7"/>
  <c r="I13" i="7"/>
  <c r="J13" i="7"/>
  <c r="K13" i="7"/>
  <c r="L13" i="7"/>
  <c r="M13" i="7"/>
  <c r="N13" i="7"/>
  <c r="O13" i="7"/>
  <c r="P13" i="7"/>
  <c r="Q13" i="7"/>
  <c r="R13" i="7"/>
  <c r="C14" i="7"/>
  <c r="D14" i="7"/>
  <c r="E14" i="7"/>
  <c r="F14" i="7"/>
  <c r="G14" i="7"/>
  <c r="H14" i="7"/>
  <c r="I14" i="7"/>
  <c r="J14" i="7"/>
  <c r="K14" i="7"/>
  <c r="L14" i="7"/>
  <c r="M14" i="7"/>
  <c r="N14" i="7"/>
  <c r="O14" i="7"/>
  <c r="P14" i="7"/>
  <c r="Q14" i="7"/>
  <c r="R14" i="7"/>
  <c r="C15" i="7"/>
  <c r="D15" i="7"/>
  <c r="E15" i="7"/>
  <c r="F15" i="7"/>
  <c r="G15" i="7"/>
  <c r="H15" i="7"/>
  <c r="I15" i="7"/>
  <c r="J15" i="7"/>
  <c r="K15" i="7"/>
  <c r="L15" i="7"/>
  <c r="M15" i="7"/>
  <c r="N15" i="7"/>
  <c r="O15" i="7"/>
  <c r="P15" i="7"/>
  <c r="Q15" i="7"/>
  <c r="R15" i="7"/>
  <c r="C16" i="7"/>
  <c r="D16" i="7"/>
  <c r="E16" i="7"/>
  <c r="F16" i="7"/>
  <c r="G16" i="7"/>
  <c r="H16" i="7"/>
  <c r="I16" i="7"/>
  <c r="J16" i="7"/>
  <c r="K16" i="7"/>
  <c r="L16" i="7"/>
  <c r="M16" i="7"/>
  <c r="N16" i="7"/>
  <c r="O16" i="7"/>
  <c r="P16" i="7"/>
  <c r="Q16" i="7"/>
  <c r="R16" i="7"/>
  <c r="C17" i="7"/>
  <c r="D17" i="7"/>
  <c r="E17" i="7"/>
  <c r="F17" i="7"/>
  <c r="G17" i="7"/>
  <c r="H17" i="7"/>
  <c r="I17" i="7"/>
  <c r="J17" i="7"/>
  <c r="K17" i="7"/>
  <c r="L17" i="7"/>
  <c r="M17" i="7"/>
  <c r="N17" i="7"/>
  <c r="O17" i="7"/>
  <c r="P17" i="7"/>
  <c r="Q17" i="7"/>
  <c r="R17" i="7"/>
  <c r="C18" i="7"/>
  <c r="D18" i="7"/>
  <c r="E18" i="7"/>
  <c r="F18" i="7"/>
  <c r="G18" i="7"/>
  <c r="H18" i="7"/>
  <c r="I18" i="7"/>
  <c r="J18" i="7"/>
  <c r="K18" i="7"/>
  <c r="L18" i="7"/>
  <c r="M18" i="7"/>
  <c r="N18" i="7"/>
  <c r="O18" i="7"/>
  <c r="P18" i="7"/>
  <c r="Q18" i="7"/>
  <c r="R18" i="7"/>
  <c r="D4" i="7"/>
  <c r="E4" i="7"/>
  <c r="F4" i="7"/>
  <c r="G4" i="7"/>
  <c r="H4" i="7"/>
  <c r="I4" i="7"/>
  <c r="J4" i="7"/>
  <c r="K4" i="7"/>
  <c r="L4" i="7"/>
  <c r="M4" i="7"/>
  <c r="N4" i="7"/>
  <c r="O4" i="7"/>
  <c r="P4" i="7"/>
  <c r="Q4" i="7"/>
  <c r="R4" i="7"/>
  <c r="C4" i="7"/>
  <c r="D3" i="7"/>
  <c r="AQ68" i="7" s="1"/>
  <c r="BG68" i="7" s="1"/>
  <c r="E3" i="7"/>
  <c r="AR68" i="7" s="1"/>
  <c r="BH68" i="7" s="1"/>
  <c r="F3" i="7"/>
  <c r="AS68" i="7" s="1"/>
  <c r="BI68" i="7" s="1"/>
  <c r="G3" i="7"/>
  <c r="AT68" i="7" s="1"/>
  <c r="BJ68" i="7" s="1"/>
  <c r="H3" i="7"/>
  <c r="AU68" i="7" s="1"/>
  <c r="BK68" i="7" s="1"/>
  <c r="I3" i="7"/>
  <c r="AV68" i="7" s="1"/>
  <c r="BL68" i="7" s="1"/>
  <c r="J3" i="7"/>
  <c r="AW68" i="7" s="1"/>
  <c r="BM68" i="7" s="1"/>
  <c r="K3" i="7"/>
  <c r="AX68" i="7" s="1"/>
  <c r="BN68" i="7" s="1"/>
  <c r="L3" i="7"/>
  <c r="AY68" i="7" s="1"/>
  <c r="BO68" i="7" s="1"/>
  <c r="M3" i="7"/>
  <c r="AZ68" i="7" s="1"/>
  <c r="BP68" i="7" s="1"/>
  <c r="N3" i="7"/>
  <c r="BA68" i="7" s="1"/>
  <c r="BQ68" i="7" s="1"/>
  <c r="O3" i="7"/>
  <c r="BB68" i="7" s="1"/>
  <c r="BR68" i="7" s="1"/>
  <c r="P3" i="7"/>
  <c r="BC68" i="7" s="1"/>
  <c r="BS68" i="7" s="1"/>
  <c r="Q3" i="7"/>
  <c r="BD68" i="7" s="1"/>
  <c r="BT68" i="7" s="1"/>
  <c r="R3" i="7"/>
  <c r="BE68" i="7" s="1"/>
  <c r="BU68" i="7" s="1"/>
  <c r="C3" i="7"/>
  <c r="AP68" i="7" s="1"/>
  <c r="BF68" i="7" s="1"/>
  <c r="B5" i="7"/>
  <c r="B6" i="7"/>
  <c r="B7" i="7"/>
  <c r="B8" i="7"/>
  <c r="B9" i="7"/>
  <c r="B10" i="7"/>
  <c r="B11" i="7"/>
  <c r="B12" i="7"/>
  <c r="B13" i="7"/>
  <c r="B14" i="7"/>
  <c r="B15" i="7"/>
  <c r="B16" i="7"/>
  <c r="B17" i="7"/>
  <c r="B18" i="7"/>
  <c r="B4" i="7"/>
  <c r="C5" i="6"/>
  <c r="D5" i="6"/>
  <c r="E5" i="6"/>
  <c r="F5" i="6"/>
  <c r="G5" i="6"/>
  <c r="H5" i="6"/>
  <c r="I5" i="6"/>
  <c r="J5" i="6"/>
  <c r="K5" i="6"/>
  <c r="L5" i="6"/>
  <c r="M5" i="6"/>
  <c r="N5" i="6"/>
  <c r="O5" i="6"/>
  <c r="P5" i="6"/>
  <c r="Q5" i="6"/>
  <c r="R5" i="6"/>
  <c r="C6" i="6"/>
  <c r="D6" i="6"/>
  <c r="E6" i="6"/>
  <c r="F6" i="6"/>
  <c r="G6" i="6"/>
  <c r="H6" i="6"/>
  <c r="I6" i="6"/>
  <c r="J6" i="6"/>
  <c r="K6" i="6"/>
  <c r="L6" i="6"/>
  <c r="M6" i="6"/>
  <c r="N6" i="6"/>
  <c r="O6" i="6"/>
  <c r="P6" i="6"/>
  <c r="Q6" i="6"/>
  <c r="R6" i="6"/>
  <c r="C7" i="6"/>
  <c r="D7" i="6"/>
  <c r="E7" i="6"/>
  <c r="F7" i="6"/>
  <c r="G7" i="6"/>
  <c r="H7" i="6"/>
  <c r="I7" i="6"/>
  <c r="J7" i="6"/>
  <c r="K7" i="6"/>
  <c r="L7" i="6"/>
  <c r="M7" i="6"/>
  <c r="N7" i="6"/>
  <c r="O7" i="6"/>
  <c r="P7" i="6"/>
  <c r="Q7" i="6"/>
  <c r="R7" i="6"/>
  <c r="C8" i="6"/>
  <c r="D8" i="6"/>
  <c r="E8" i="6"/>
  <c r="F8" i="6"/>
  <c r="G8" i="6"/>
  <c r="H8" i="6"/>
  <c r="I8" i="6"/>
  <c r="J8" i="6"/>
  <c r="K8" i="6"/>
  <c r="L8" i="6"/>
  <c r="M8" i="6"/>
  <c r="N8" i="6"/>
  <c r="O8" i="6"/>
  <c r="P8" i="6"/>
  <c r="Q8" i="6"/>
  <c r="R8" i="6"/>
  <c r="C9" i="6"/>
  <c r="D9" i="6"/>
  <c r="E9" i="6"/>
  <c r="F9" i="6"/>
  <c r="G9" i="6"/>
  <c r="H9" i="6"/>
  <c r="I9" i="6"/>
  <c r="J9" i="6"/>
  <c r="K9" i="6"/>
  <c r="L9" i="6"/>
  <c r="M9" i="6"/>
  <c r="N9" i="6"/>
  <c r="O9" i="6"/>
  <c r="P9" i="6"/>
  <c r="Q9" i="6"/>
  <c r="R9" i="6"/>
  <c r="C10" i="6"/>
  <c r="D10" i="6"/>
  <c r="E10" i="6"/>
  <c r="F10" i="6"/>
  <c r="G10" i="6"/>
  <c r="H10" i="6"/>
  <c r="I10" i="6"/>
  <c r="J10" i="6"/>
  <c r="K10" i="6"/>
  <c r="L10" i="6"/>
  <c r="M10" i="6"/>
  <c r="N10" i="6"/>
  <c r="O10" i="6"/>
  <c r="P10" i="6"/>
  <c r="Q10" i="6"/>
  <c r="R10" i="6"/>
  <c r="C11" i="6"/>
  <c r="D11" i="6"/>
  <c r="E11" i="6"/>
  <c r="F11" i="6"/>
  <c r="G11" i="6"/>
  <c r="H11" i="6"/>
  <c r="I11" i="6"/>
  <c r="J11" i="6"/>
  <c r="K11" i="6"/>
  <c r="L11" i="6"/>
  <c r="M11" i="6"/>
  <c r="N11" i="6"/>
  <c r="O11" i="6"/>
  <c r="P11" i="6"/>
  <c r="Q11" i="6"/>
  <c r="R11" i="6"/>
  <c r="C12" i="6"/>
  <c r="D12" i="6"/>
  <c r="E12" i="6"/>
  <c r="F12" i="6"/>
  <c r="G12" i="6"/>
  <c r="H12" i="6"/>
  <c r="I12" i="6"/>
  <c r="J12" i="6"/>
  <c r="K12" i="6"/>
  <c r="L12" i="6"/>
  <c r="M12" i="6"/>
  <c r="N12" i="6"/>
  <c r="O12" i="6"/>
  <c r="P12" i="6"/>
  <c r="Q12" i="6"/>
  <c r="R12" i="6"/>
  <c r="C13" i="6"/>
  <c r="D13" i="6"/>
  <c r="E13" i="6"/>
  <c r="F13" i="6"/>
  <c r="G13" i="6"/>
  <c r="H13" i="6"/>
  <c r="I13" i="6"/>
  <c r="J13" i="6"/>
  <c r="K13" i="6"/>
  <c r="L13" i="6"/>
  <c r="M13" i="6"/>
  <c r="N13" i="6"/>
  <c r="O13" i="6"/>
  <c r="P13" i="6"/>
  <c r="Q13" i="6"/>
  <c r="R13" i="6"/>
  <c r="C14" i="6"/>
  <c r="D14" i="6"/>
  <c r="E14" i="6"/>
  <c r="F14" i="6"/>
  <c r="G14" i="6"/>
  <c r="H14" i="6"/>
  <c r="I14" i="6"/>
  <c r="J14" i="6"/>
  <c r="K14" i="6"/>
  <c r="L14" i="6"/>
  <c r="M14" i="6"/>
  <c r="N14" i="6"/>
  <c r="O14" i="6"/>
  <c r="P14" i="6"/>
  <c r="Q14" i="6"/>
  <c r="R14" i="6"/>
  <c r="C15" i="6"/>
  <c r="D15" i="6"/>
  <c r="E15" i="6"/>
  <c r="F15" i="6"/>
  <c r="G15" i="6"/>
  <c r="H15" i="6"/>
  <c r="I15" i="6"/>
  <c r="J15" i="6"/>
  <c r="K15" i="6"/>
  <c r="L15" i="6"/>
  <c r="M15" i="6"/>
  <c r="N15" i="6"/>
  <c r="O15" i="6"/>
  <c r="P15" i="6"/>
  <c r="Q15" i="6"/>
  <c r="R15" i="6"/>
  <c r="C16" i="6"/>
  <c r="D16" i="6"/>
  <c r="E16" i="6"/>
  <c r="F16" i="6"/>
  <c r="G16" i="6"/>
  <c r="H16" i="6"/>
  <c r="I16" i="6"/>
  <c r="J16" i="6"/>
  <c r="K16" i="6"/>
  <c r="L16" i="6"/>
  <c r="M16" i="6"/>
  <c r="N16" i="6"/>
  <c r="O16" i="6"/>
  <c r="P16" i="6"/>
  <c r="Q16" i="6"/>
  <c r="R16" i="6"/>
  <c r="C17" i="6"/>
  <c r="D17" i="6"/>
  <c r="E17" i="6"/>
  <c r="F17" i="6"/>
  <c r="G17" i="6"/>
  <c r="H17" i="6"/>
  <c r="I17" i="6"/>
  <c r="J17" i="6"/>
  <c r="K17" i="6"/>
  <c r="L17" i="6"/>
  <c r="M17" i="6"/>
  <c r="N17" i="6"/>
  <c r="O17" i="6"/>
  <c r="P17" i="6"/>
  <c r="Q17" i="6"/>
  <c r="R17" i="6"/>
  <c r="C18" i="6"/>
  <c r="D18" i="6"/>
  <c r="E18" i="6"/>
  <c r="F18" i="6"/>
  <c r="G18" i="6"/>
  <c r="H18" i="6"/>
  <c r="I18" i="6"/>
  <c r="J18" i="6"/>
  <c r="K18" i="6"/>
  <c r="L18" i="6"/>
  <c r="M18" i="6"/>
  <c r="N18" i="6"/>
  <c r="O18" i="6"/>
  <c r="P18" i="6"/>
  <c r="Q18" i="6"/>
  <c r="R18" i="6"/>
  <c r="D4" i="6"/>
  <c r="E4" i="6"/>
  <c r="F4" i="6"/>
  <c r="G4" i="6"/>
  <c r="H4" i="6"/>
  <c r="I4" i="6"/>
  <c r="J4" i="6"/>
  <c r="K4" i="6"/>
  <c r="L4" i="6"/>
  <c r="M4" i="6"/>
  <c r="N4" i="6"/>
  <c r="O4" i="6"/>
  <c r="P4" i="6"/>
  <c r="Q4" i="6"/>
  <c r="R4" i="6"/>
  <c r="C4" i="6"/>
  <c r="D3" i="6"/>
  <c r="AQ68" i="6" s="1"/>
  <c r="BG68" i="6" s="1"/>
  <c r="E3" i="6"/>
  <c r="AR68" i="6" s="1"/>
  <c r="BH68" i="6" s="1"/>
  <c r="F3" i="6"/>
  <c r="AS68" i="6" s="1"/>
  <c r="BI68" i="6" s="1"/>
  <c r="G3" i="6"/>
  <c r="AT68" i="6" s="1"/>
  <c r="BJ68" i="6" s="1"/>
  <c r="H3" i="6"/>
  <c r="AU68" i="6" s="1"/>
  <c r="BK68" i="6" s="1"/>
  <c r="I3" i="6"/>
  <c r="AV68" i="6" s="1"/>
  <c r="BL68" i="6" s="1"/>
  <c r="J3" i="6"/>
  <c r="AW68" i="6" s="1"/>
  <c r="BM68" i="6" s="1"/>
  <c r="K3" i="6"/>
  <c r="AX68" i="6" s="1"/>
  <c r="BN68" i="6" s="1"/>
  <c r="L3" i="6"/>
  <c r="AY68" i="6" s="1"/>
  <c r="BO68" i="6" s="1"/>
  <c r="M3" i="6"/>
  <c r="AZ68" i="6" s="1"/>
  <c r="BP68" i="6" s="1"/>
  <c r="N3" i="6"/>
  <c r="BA68" i="6" s="1"/>
  <c r="BQ68" i="6" s="1"/>
  <c r="O3" i="6"/>
  <c r="BB68" i="6" s="1"/>
  <c r="BR68" i="6" s="1"/>
  <c r="P3" i="6"/>
  <c r="BC68" i="6" s="1"/>
  <c r="BS68" i="6" s="1"/>
  <c r="Q3" i="6"/>
  <c r="BD68" i="6" s="1"/>
  <c r="BT68" i="6" s="1"/>
  <c r="R3" i="6"/>
  <c r="BE68" i="6" s="1"/>
  <c r="BU68" i="6" s="1"/>
  <c r="C3" i="6"/>
  <c r="AP68" i="6" s="1"/>
  <c r="BF68" i="6" s="1"/>
  <c r="B5" i="6"/>
  <c r="B6" i="6"/>
  <c r="B7" i="6"/>
  <c r="B8" i="6"/>
  <c r="B9" i="6"/>
  <c r="B10" i="6"/>
  <c r="B11" i="6"/>
  <c r="B12" i="6"/>
  <c r="B13" i="6"/>
  <c r="B14" i="6"/>
  <c r="B15" i="6"/>
  <c r="B16" i="6"/>
  <c r="B17" i="6"/>
  <c r="B18" i="6"/>
  <c r="B4" i="6"/>
  <c r="C5" i="4"/>
  <c r="D5" i="4"/>
  <c r="E5" i="4"/>
  <c r="F5" i="4"/>
  <c r="G5" i="4"/>
  <c r="H5" i="4"/>
  <c r="I5" i="4"/>
  <c r="J5" i="4"/>
  <c r="K5" i="4"/>
  <c r="L5" i="4"/>
  <c r="M5" i="4"/>
  <c r="N5" i="4"/>
  <c r="O5" i="4"/>
  <c r="P5" i="4"/>
  <c r="Q5" i="4"/>
  <c r="R5" i="4"/>
  <c r="C6" i="4"/>
  <c r="D6" i="4"/>
  <c r="E6" i="4"/>
  <c r="F6" i="4"/>
  <c r="G6" i="4"/>
  <c r="H6" i="4"/>
  <c r="I6" i="4"/>
  <c r="J6" i="4"/>
  <c r="K6" i="4"/>
  <c r="L6" i="4"/>
  <c r="M6" i="4"/>
  <c r="N6" i="4"/>
  <c r="O6" i="4"/>
  <c r="P6" i="4"/>
  <c r="Q6" i="4"/>
  <c r="R6" i="4"/>
  <c r="C7" i="4"/>
  <c r="D7" i="4"/>
  <c r="E7" i="4"/>
  <c r="F7" i="4"/>
  <c r="G7" i="4"/>
  <c r="H7" i="4"/>
  <c r="I7" i="4"/>
  <c r="J7" i="4"/>
  <c r="K7" i="4"/>
  <c r="L7" i="4"/>
  <c r="M7" i="4"/>
  <c r="N7" i="4"/>
  <c r="O7" i="4"/>
  <c r="P7" i="4"/>
  <c r="Q7" i="4"/>
  <c r="R7" i="4"/>
  <c r="C8" i="4"/>
  <c r="D8" i="4"/>
  <c r="E8" i="4"/>
  <c r="F8" i="4"/>
  <c r="G8" i="4"/>
  <c r="H8" i="4"/>
  <c r="I8" i="4"/>
  <c r="J8" i="4"/>
  <c r="K8" i="4"/>
  <c r="L8" i="4"/>
  <c r="M8" i="4"/>
  <c r="N8" i="4"/>
  <c r="O8" i="4"/>
  <c r="P8" i="4"/>
  <c r="Q8" i="4"/>
  <c r="R8" i="4"/>
  <c r="C9" i="4"/>
  <c r="D9" i="4"/>
  <c r="E9" i="4"/>
  <c r="F9" i="4"/>
  <c r="G9" i="4"/>
  <c r="H9" i="4"/>
  <c r="I9" i="4"/>
  <c r="J9" i="4"/>
  <c r="K9" i="4"/>
  <c r="L9" i="4"/>
  <c r="M9" i="4"/>
  <c r="N9" i="4"/>
  <c r="O9" i="4"/>
  <c r="P9" i="4"/>
  <c r="Q9" i="4"/>
  <c r="R9" i="4"/>
  <c r="C10" i="4"/>
  <c r="D10" i="4"/>
  <c r="E10" i="4"/>
  <c r="F10" i="4"/>
  <c r="G10" i="4"/>
  <c r="H10" i="4"/>
  <c r="I10" i="4"/>
  <c r="J10" i="4"/>
  <c r="K10" i="4"/>
  <c r="L10" i="4"/>
  <c r="M10" i="4"/>
  <c r="N10" i="4"/>
  <c r="O10" i="4"/>
  <c r="P10" i="4"/>
  <c r="Q10" i="4"/>
  <c r="R10" i="4"/>
  <c r="C11" i="4"/>
  <c r="D11" i="4"/>
  <c r="E11" i="4"/>
  <c r="F11" i="4"/>
  <c r="G11" i="4"/>
  <c r="H11" i="4"/>
  <c r="I11" i="4"/>
  <c r="J11" i="4"/>
  <c r="K11" i="4"/>
  <c r="L11" i="4"/>
  <c r="M11" i="4"/>
  <c r="N11" i="4"/>
  <c r="O11" i="4"/>
  <c r="P11" i="4"/>
  <c r="Q11" i="4"/>
  <c r="R11" i="4"/>
  <c r="C12" i="4"/>
  <c r="D12" i="4"/>
  <c r="E12" i="4"/>
  <c r="F12" i="4"/>
  <c r="G12" i="4"/>
  <c r="H12" i="4"/>
  <c r="I12" i="4"/>
  <c r="J12" i="4"/>
  <c r="K12" i="4"/>
  <c r="L12" i="4"/>
  <c r="M12" i="4"/>
  <c r="N12" i="4"/>
  <c r="O12" i="4"/>
  <c r="P12" i="4"/>
  <c r="Q12" i="4"/>
  <c r="R12" i="4"/>
  <c r="C13" i="4"/>
  <c r="D13" i="4"/>
  <c r="E13" i="4"/>
  <c r="F13" i="4"/>
  <c r="G13" i="4"/>
  <c r="H13" i="4"/>
  <c r="I13" i="4"/>
  <c r="J13" i="4"/>
  <c r="K13" i="4"/>
  <c r="L13" i="4"/>
  <c r="M13" i="4"/>
  <c r="N13" i="4"/>
  <c r="O13" i="4"/>
  <c r="P13" i="4"/>
  <c r="Q13" i="4"/>
  <c r="R13" i="4"/>
  <c r="C14" i="4"/>
  <c r="D14" i="4"/>
  <c r="E14" i="4"/>
  <c r="F14" i="4"/>
  <c r="G14" i="4"/>
  <c r="H14" i="4"/>
  <c r="I14" i="4"/>
  <c r="J14" i="4"/>
  <c r="K14" i="4"/>
  <c r="L14" i="4"/>
  <c r="M14" i="4"/>
  <c r="N14" i="4"/>
  <c r="O14" i="4"/>
  <c r="P14" i="4"/>
  <c r="Q14" i="4"/>
  <c r="R14" i="4"/>
  <c r="C15" i="4"/>
  <c r="D15" i="4"/>
  <c r="E15" i="4"/>
  <c r="F15" i="4"/>
  <c r="G15" i="4"/>
  <c r="H15" i="4"/>
  <c r="I15" i="4"/>
  <c r="J15" i="4"/>
  <c r="K15" i="4"/>
  <c r="L15" i="4"/>
  <c r="M15" i="4"/>
  <c r="N15" i="4"/>
  <c r="O15" i="4"/>
  <c r="P15" i="4"/>
  <c r="Q15" i="4"/>
  <c r="R15" i="4"/>
  <c r="C16" i="4"/>
  <c r="D16" i="4"/>
  <c r="E16" i="4"/>
  <c r="F16" i="4"/>
  <c r="G16" i="4"/>
  <c r="H16" i="4"/>
  <c r="I16" i="4"/>
  <c r="J16" i="4"/>
  <c r="K16" i="4"/>
  <c r="L16" i="4"/>
  <c r="M16" i="4"/>
  <c r="N16" i="4"/>
  <c r="O16" i="4"/>
  <c r="P16" i="4"/>
  <c r="Q16" i="4"/>
  <c r="R16" i="4"/>
  <c r="C17" i="4"/>
  <c r="D17" i="4"/>
  <c r="E17" i="4"/>
  <c r="F17" i="4"/>
  <c r="G17" i="4"/>
  <c r="H17" i="4"/>
  <c r="I17" i="4"/>
  <c r="J17" i="4"/>
  <c r="K17" i="4"/>
  <c r="L17" i="4"/>
  <c r="M17" i="4"/>
  <c r="N17" i="4"/>
  <c r="O17" i="4"/>
  <c r="P17" i="4"/>
  <c r="Q17" i="4"/>
  <c r="R17" i="4"/>
  <c r="C18" i="4"/>
  <c r="D18" i="4"/>
  <c r="E18" i="4"/>
  <c r="F18" i="4"/>
  <c r="G18" i="4"/>
  <c r="H18" i="4"/>
  <c r="I18" i="4"/>
  <c r="J18" i="4"/>
  <c r="K18" i="4"/>
  <c r="L18" i="4"/>
  <c r="M18" i="4"/>
  <c r="N18" i="4"/>
  <c r="O18" i="4"/>
  <c r="P18" i="4"/>
  <c r="Q18" i="4"/>
  <c r="R18" i="4"/>
  <c r="D4" i="4"/>
  <c r="E4" i="4"/>
  <c r="F4" i="4"/>
  <c r="G4" i="4"/>
  <c r="H4" i="4"/>
  <c r="I4" i="4"/>
  <c r="J4" i="4"/>
  <c r="K4" i="4"/>
  <c r="L4" i="4"/>
  <c r="M4" i="4"/>
  <c r="N4" i="4"/>
  <c r="O4" i="4"/>
  <c r="P4" i="4"/>
  <c r="Q4" i="4"/>
  <c r="R4" i="4"/>
  <c r="C4" i="4"/>
  <c r="D3" i="4"/>
  <c r="AQ68" i="4" s="1"/>
  <c r="BG68" i="4" s="1"/>
  <c r="E3" i="4"/>
  <c r="AR68" i="4" s="1"/>
  <c r="BH68" i="4" s="1"/>
  <c r="F3" i="4"/>
  <c r="AS68" i="4" s="1"/>
  <c r="BI68" i="4" s="1"/>
  <c r="G3" i="4"/>
  <c r="AT68" i="4" s="1"/>
  <c r="BJ68" i="4" s="1"/>
  <c r="H3" i="4"/>
  <c r="AU68" i="4" s="1"/>
  <c r="BK68" i="4" s="1"/>
  <c r="I3" i="4"/>
  <c r="AV68" i="4" s="1"/>
  <c r="BL68" i="4" s="1"/>
  <c r="J3" i="4"/>
  <c r="K3" i="4"/>
  <c r="AX68" i="4" s="1"/>
  <c r="BN68" i="4" s="1"/>
  <c r="L3" i="4"/>
  <c r="AY68" i="4" s="1"/>
  <c r="BO68" i="4" s="1"/>
  <c r="M3" i="4"/>
  <c r="AZ68" i="4" s="1"/>
  <c r="BP68" i="4" s="1"/>
  <c r="N3" i="4"/>
  <c r="BA68" i="4" s="1"/>
  <c r="BQ68" i="4" s="1"/>
  <c r="O3" i="4"/>
  <c r="BB68" i="4" s="1"/>
  <c r="BR68" i="4" s="1"/>
  <c r="P3" i="4"/>
  <c r="BC68" i="4" s="1"/>
  <c r="BS68" i="4" s="1"/>
  <c r="Q3" i="4"/>
  <c r="BD68" i="4" s="1"/>
  <c r="BT68" i="4" s="1"/>
  <c r="R3" i="4"/>
  <c r="BE68" i="4" s="1"/>
  <c r="BU68" i="4" s="1"/>
  <c r="C3" i="4"/>
  <c r="AP68" i="4" s="1"/>
  <c r="BF68" i="4" s="1"/>
  <c r="B5" i="4"/>
  <c r="B6" i="4"/>
  <c r="B7" i="4"/>
  <c r="B8" i="4"/>
  <c r="B9" i="4"/>
  <c r="B10" i="4"/>
  <c r="B11" i="4"/>
  <c r="B12" i="4"/>
  <c r="B13" i="4"/>
  <c r="B14" i="4"/>
  <c r="B15" i="4"/>
  <c r="B16" i="4"/>
  <c r="B17" i="4"/>
  <c r="B18" i="4"/>
  <c r="B4" i="4"/>
  <c r="C5" i="2"/>
  <c r="D5" i="2"/>
  <c r="E5" i="2"/>
  <c r="F5" i="2"/>
  <c r="G5" i="2"/>
  <c r="H5" i="2"/>
  <c r="I5" i="2"/>
  <c r="J5" i="2"/>
  <c r="K5" i="2"/>
  <c r="L5" i="2"/>
  <c r="M5" i="2"/>
  <c r="N5" i="2"/>
  <c r="O5" i="2"/>
  <c r="P5" i="2"/>
  <c r="Q5" i="2"/>
  <c r="R5" i="2"/>
  <c r="C6" i="2"/>
  <c r="D6" i="2"/>
  <c r="E6" i="2"/>
  <c r="F6" i="2"/>
  <c r="G6" i="2"/>
  <c r="H6" i="2"/>
  <c r="I6" i="2"/>
  <c r="J6" i="2"/>
  <c r="K6" i="2"/>
  <c r="L6" i="2"/>
  <c r="M6" i="2"/>
  <c r="N6" i="2"/>
  <c r="O6" i="2"/>
  <c r="P6" i="2"/>
  <c r="Q6" i="2"/>
  <c r="R6" i="2"/>
  <c r="C7" i="2"/>
  <c r="D7" i="2"/>
  <c r="E7" i="2"/>
  <c r="F7" i="2"/>
  <c r="G7" i="2"/>
  <c r="H7" i="2"/>
  <c r="I7" i="2"/>
  <c r="J7" i="2"/>
  <c r="K7" i="2"/>
  <c r="L7" i="2"/>
  <c r="M7" i="2"/>
  <c r="N7" i="2"/>
  <c r="O7" i="2"/>
  <c r="P7" i="2"/>
  <c r="Q7" i="2"/>
  <c r="R7" i="2"/>
  <c r="C8" i="2"/>
  <c r="D8" i="2"/>
  <c r="E8" i="2"/>
  <c r="F8" i="2"/>
  <c r="G8" i="2"/>
  <c r="H8" i="2"/>
  <c r="I8" i="2"/>
  <c r="J8" i="2"/>
  <c r="K8" i="2"/>
  <c r="L8" i="2"/>
  <c r="M8" i="2"/>
  <c r="N8" i="2"/>
  <c r="O8" i="2"/>
  <c r="P8" i="2"/>
  <c r="Q8" i="2"/>
  <c r="R8" i="2"/>
  <c r="C9" i="2"/>
  <c r="D9" i="2"/>
  <c r="E9" i="2"/>
  <c r="F9" i="2"/>
  <c r="G9" i="2"/>
  <c r="H9" i="2"/>
  <c r="I9" i="2"/>
  <c r="J9" i="2"/>
  <c r="K9" i="2"/>
  <c r="L9" i="2"/>
  <c r="M9" i="2"/>
  <c r="N9" i="2"/>
  <c r="O9" i="2"/>
  <c r="P9" i="2"/>
  <c r="Q9" i="2"/>
  <c r="R9" i="2"/>
  <c r="C10" i="2"/>
  <c r="D10" i="2"/>
  <c r="E10" i="2"/>
  <c r="F10" i="2"/>
  <c r="G10" i="2"/>
  <c r="H10" i="2"/>
  <c r="I10" i="2"/>
  <c r="J10" i="2"/>
  <c r="K10" i="2"/>
  <c r="L10" i="2"/>
  <c r="M10" i="2"/>
  <c r="N10" i="2"/>
  <c r="O10" i="2"/>
  <c r="P10" i="2"/>
  <c r="Q10" i="2"/>
  <c r="R10" i="2"/>
  <c r="C11" i="2"/>
  <c r="D11" i="2"/>
  <c r="E11" i="2"/>
  <c r="F11" i="2"/>
  <c r="G11" i="2"/>
  <c r="H11" i="2"/>
  <c r="I11" i="2"/>
  <c r="J11" i="2"/>
  <c r="K11" i="2"/>
  <c r="L11" i="2"/>
  <c r="M11" i="2"/>
  <c r="N11" i="2"/>
  <c r="O11" i="2"/>
  <c r="P11" i="2"/>
  <c r="Q11" i="2"/>
  <c r="R11" i="2"/>
  <c r="C12" i="2"/>
  <c r="D12" i="2"/>
  <c r="E12" i="2"/>
  <c r="F12" i="2"/>
  <c r="G12" i="2"/>
  <c r="H12" i="2"/>
  <c r="I12" i="2"/>
  <c r="J12" i="2"/>
  <c r="K12" i="2"/>
  <c r="L12" i="2"/>
  <c r="M12" i="2"/>
  <c r="N12" i="2"/>
  <c r="O12" i="2"/>
  <c r="P12" i="2"/>
  <c r="Q12" i="2"/>
  <c r="R12" i="2"/>
  <c r="C13" i="2"/>
  <c r="D13" i="2"/>
  <c r="E13" i="2"/>
  <c r="F13" i="2"/>
  <c r="G13" i="2"/>
  <c r="H13" i="2"/>
  <c r="I13" i="2"/>
  <c r="J13" i="2"/>
  <c r="K13" i="2"/>
  <c r="L13" i="2"/>
  <c r="M13" i="2"/>
  <c r="N13" i="2"/>
  <c r="O13" i="2"/>
  <c r="P13" i="2"/>
  <c r="Q13" i="2"/>
  <c r="R13" i="2"/>
  <c r="C14" i="2"/>
  <c r="D14" i="2"/>
  <c r="E14" i="2"/>
  <c r="F14" i="2"/>
  <c r="G14" i="2"/>
  <c r="H14" i="2"/>
  <c r="I14" i="2"/>
  <c r="J14" i="2"/>
  <c r="K14" i="2"/>
  <c r="L14" i="2"/>
  <c r="M14" i="2"/>
  <c r="N14" i="2"/>
  <c r="O14" i="2"/>
  <c r="P14" i="2"/>
  <c r="Q14" i="2"/>
  <c r="R14" i="2"/>
  <c r="C15" i="2"/>
  <c r="D15" i="2"/>
  <c r="E15" i="2"/>
  <c r="F15" i="2"/>
  <c r="G15" i="2"/>
  <c r="H15" i="2"/>
  <c r="I15" i="2"/>
  <c r="J15" i="2"/>
  <c r="K15" i="2"/>
  <c r="L15" i="2"/>
  <c r="M15" i="2"/>
  <c r="N15" i="2"/>
  <c r="O15" i="2"/>
  <c r="P15" i="2"/>
  <c r="Q15" i="2"/>
  <c r="R15" i="2"/>
  <c r="C16" i="2"/>
  <c r="D16" i="2"/>
  <c r="E16" i="2"/>
  <c r="F16" i="2"/>
  <c r="G16" i="2"/>
  <c r="H16" i="2"/>
  <c r="I16" i="2"/>
  <c r="J16" i="2"/>
  <c r="K16" i="2"/>
  <c r="L16" i="2"/>
  <c r="M16" i="2"/>
  <c r="N16" i="2"/>
  <c r="O16" i="2"/>
  <c r="P16" i="2"/>
  <c r="Q16" i="2"/>
  <c r="R16" i="2"/>
  <c r="C17" i="2"/>
  <c r="D17" i="2"/>
  <c r="E17" i="2"/>
  <c r="F17" i="2"/>
  <c r="G17" i="2"/>
  <c r="H17" i="2"/>
  <c r="I17" i="2"/>
  <c r="J17" i="2"/>
  <c r="K17" i="2"/>
  <c r="L17" i="2"/>
  <c r="M17" i="2"/>
  <c r="N17" i="2"/>
  <c r="O17" i="2"/>
  <c r="P17" i="2"/>
  <c r="Q17" i="2"/>
  <c r="R17" i="2"/>
  <c r="C18" i="2"/>
  <c r="D18" i="2"/>
  <c r="E18" i="2"/>
  <c r="F18" i="2"/>
  <c r="G18" i="2"/>
  <c r="H18" i="2"/>
  <c r="I18" i="2"/>
  <c r="J18" i="2"/>
  <c r="K18" i="2"/>
  <c r="L18" i="2"/>
  <c r="M18" i="2"/>
  <c r="N18" i="2"/>
  <c r="O18" i="2"/>
  <c r="P18" i="2"/>
  <c r="Q18" i="2"/>
  <c r="R18" i="2"/>
  <c r="D4" i="2"/>
  <c r="E4" i="2"/>
  <c r="F4" i="2"/>
  <c r="G4" i="2"/>
  <c r="H4" i="2"/>
  <c r="I4" i="2"/>
  <c r="J4" i="2"/>
  <c r="K4" i="2"/>
  <c r="L4" i="2"/>
  <c r="M4" i="2"/>
  <c r="N4" i="2"/>
  <c r="O4" i="2"/>
  <c r="P4" i="2"/>
  <c r="Q4" i="2"/>
  <c r="R4" i="2"/>
  <c r="C4" i="2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4" i="2"/>
  <c r="D3" i="2"/>
  <c r="AQ68" i="2" s="1"/>
  <c r="BG68" i="2" s="1"/>
  <c r="E3" i="2"/>
  <c r="AR68" i="2" s="1"/>
  <c r="BH68" i="2" s="1"/>
  <c r="F3" i="2"/>
  <c r="AS68" i="2" s="1"/>
  <c r="BI68" i="2" s="1"/>
  <c r="G3" i="2"/>
  <c r="AT68" i="2" s="1"/>
  <c r="BJ68" i="2" s="1"/>
  <c r="H3" i="2"/>
  <c r="AU68" i="2" s="1"/>
  <c r="BK68" i="2" s="1"/>
  <c r="I3" i="2"/>
  <c r="AV68" i="2" s="1"/>
  <c r="BL68" i="2" s="1"/>
  <c r="J3" i="2"/>
  <c r="AW68" i="2" s="1"/>
  <c r="BM68" i="2" s="1"/>
  <c r="K3" i="2"/>
  <c r="AX68" i="2" s="1"/>
  <c r="BN68" i="2" s="1"/>
  <c r="L3" i="2"/>
  <c r="AY68" i="2" s="1"/>
  <c r="BO68" i="2" s="1"/>
  <c r="M3" i="2"/>
  <c r="AZ68" i="2" s="1"/>
  <c r="BP68" i="2" s="1"/>
  <c r="N3" i="2"/>
  <c r="BA68" i="2" s="1"/>
  <c r="BQ68" i="2" s="1"/>
  <c r="O3" i="2"/>
  <c r="BB68" i="2" s="1"/>
  <c r="BR68" i="2" s="1"/>
  <c r="P3" i="2"/>
  <c r="BC68" i="2" s="1"/>
  <c r="BS68" i="2" s="1"/>
  <c r="Q3" i="2"/>
  <c r="BD68" i="2" s="1"/>
  <c r="BT68" i="2" s="1"/>
  <c r="R3" i="2"/>
  <c r="BE68" i="2" s="1"/>
  <c r="BU68" i="2" s="1"/>
  <c r="C3" i="2"/>
  <c r="AP68" i="2" s="1"/>
  <c r="BF68" i="2" s="1"/>
  <c r="AE3" i="4" l="1"/>
  <c r="AW68" i="4"/>
  <c r="BM68" i="4" s="1"/>
  <c r="C132" i="9"/>
  <c r="C102" i="9"/>
  <c r="D16" i="10"/>
  <c r="D18" i="10"/>
  <c r="B73" i="10" s="1"/>
  <c r="D14" i="10"/>
  <c r="B57" i="10" s="1"/>
  <c r="D20" i="10"/>
  <c r="M81" i="10" s="1"/>
  <c r="D8" i="10"/>
  <c r="B33" i="10" s="1"/>
  <c r="D12" i="10"/>
  <c r="M73" i="10" s="1"/>
  <c r="D10" i="10"/>
  <c r="B41" i="10" s="1"/>
  <c r="X67" i="10"/>
  <c r="E11" i="10"/>
  <c r="R67" i="10" s="1"/>
  <c r="E19" i="10"/>
  <c r="Z67" i="10" s="1"/>
  <c r="D13" i="10"/>
  <c r="M74" i="10" s="1"/>
  <c r="D21" i="10"/>
  <c r="M82" i="10" s="1"/>
  <c r="E9" i="10"/>
  <c r="D9" i="10"/>
  <c r="C40" i="10"/>
  <c r="F41" i="10" s="1"/>
  <c r="Q67" i="10"/>
  <c r="N67" i="10"/>
  <c r="C28" i="10"/>
  <c r="F29" i="10" s="1"/>
  <c r="E15" i="10"/>
  <c r="D15" i="10"/>
  <c r="D7" i="10"/>
  <c r="S67" i="10"/>
  <c r="C48" i="10"/>
  <c r="F49" i="10" s="1"/>
  <c r="AA67" i="10"/>
  <c r="C80" i="10"/>
  <c r="F81" i="10" s="1"/>
  <c r="C72" i="10"/>
  <c r="F73" i="10" s="1"/>
  <c r="Y67" i="10"/>
  <c r="O67" i="10"/>
  <c r="C32" i="10"/>
  <c r="F33" i="10" s="1"/>
  <c r="D17" i="10"/>
  <c r="M83" i="10"/>
  <c r="M85" i="10"/>
  <c r="C64" i="10"/>
  <c r="F65" i="10" s="1"/>
  <c r="D11" i="10"/>
  <c r="T67" i="10"/>
  <c r="C52" i="10"/>
  <c r="F53" i="10" s="1"/>
  <c r="U67" i="10"/>
  <c r="C56" i="10"/>
  <c r="F57" i="10" s="1"/>
  <c r="D19" i="10"/>
  <c r="AB67" i="10"/>
  <c r="C84" i="10"/>
  <c r="F85" i="10" s="1"/>
  <c r="AF67" i="10"/>
  <c r="M86" i="10"/>
  <c r="C162" i="9" l="1"/>
  <c r="V4" i="5"/>
  <c r="C72" i="9"/>
  <c r="B65" i="10"/>
  <c r="F64" i="10" s="1"/>
  <c r="M77" i="10"/>
  <c r="M79" i="10"/>
  <c r="M75" i="10"/>
  <c r="B81" i="10"/>
  <c r="F80" i="10" s="1"/>
  <c r="B49" i="10"/>
  <c r="F48" i="10" s="1"/>
  <c r="M69" i="10"/>
  <c r="M71" i="10"/>
  <c r="F40" i="10"/>
  <c r="C44" i="10"/>
  <c r="F45" i="10" s="1"/>
  <c r="C76" i="10"/>
  <c r="F77" i="10" s="1"/>
  <c r="B53" i="10"/>
  <c r="F52" i="10" s="1"/>
  <c r="B85" i="10"/>
  <c r="F84" i="10" s="1"/>
  <c r="M80" i="10"/>
  <c r="B77" i="10"/>
  <c r="F76" i="10" s="1"/>
  <c r="M72" i="10"/>
  <c r="B45" i="10"/>
  <c r="F56" i="10"/>
  <c r="F72" i="10"/>
  <c r="M76" i="10"/>
  <c r="B61" i="10"/>
  <c r="F32" i="10"/>
  <c r="M70" i="10"/>
  <c r="B37" i="10"/>
  <c r="AE67" i="10"/>
  <c r="M78" i="10"/>
  <c r="B69" i="10"/>
  <c r="F68" i="10" s="1"/>
  <c r="M84" i="10"/>
  <c r="M68" i="10"/>
  <c r="B29" i="10"/>
  <c r="F28" i="10" s="1"/>
  <c r="AD67" i="10"/>
  <c r="V67" i="10"/>
  <c r="C60" i="10"/>
  <c r="F61" i="10" s="1"/>
  <c r="C36" i="10"/>
  <c r="F37" i="10" s="1"/>
  <c r="P67" i="10"/>
  <c r="T44" i="10" l="1"/>
  <c r="AN44" i="10" s="1"/>
  <c r="Q44" i="10"/>
  <c r="AK44" i="10" s="1"/>
  <c r="N18" i="10"/>
  <c r="AH18" i="10" s="1"/>
  <c r="P44" i="10"/>
  <c r="AJ44" i="10" s="1"/>
  <c r="Q18" i="10"/>
  <c r="AK18" i="10" s="1"/>
  <c r="L15" i="10"/>
  <c r="AF15" i="10" s="1"/>
  <c r="L34" i="10"/>
  <c r="AF34" i="10" s="1"/>
  <c r="N12" i="10"/>
  <c r="AH12" i="10" s="1"/>
  <c r="P40" i="10"/>
  <c r="AJ40" i="10" s="1"/>
  <c r="T18" i="10"/>
  <c r="AN18" i="10" s="1"/>
  <c r="N14" i="10"/>
  <c r="AH14" i="10" s="1"/>
  <c r="Q14" i="10"/>
  <c r="AK14" i="10" s="1"/>
  <c r="P18" i="10"/>
  <c r="AJ18" i="10" s="1"/>
  <c r="N36" i="10"/>
  <c r="AH36" i="10" s="1"/>
  <c r="N44" i="10"/>
  <c r="AH44" i="10" s="1"/>
  <c r="Q12" i="10"/>
  <c r="AK12" i="10" s="1"/>
  <c r="L36" i="10"/>
  <c r="AF36" i="10" s="1"/>
  <c r="R44" i="10"/>
  <c r="AL44" i="10" s="1"/>
  <c r="N40" i="10"/>
  <c r="AH40" i="10" s="1"/>
  <c r="N10" i="10"/>
  <c r="AH10" i="10" s="1"/>
  <c r="P11" i="10"/>
  <c r="AJ11" i="10" s="1"/>
  <c r="L18" i="10"/>
  <c r="AF18" i="10" s="1"/>
  <c r="P12" i="10"/>
  <c r="AJ12" i="10" s="1"/>
  <c r="N43" i="10"/>
  <c r="AH43" i="10" s="1"/>
  <c r="L12" i="10"/>
  <c r="AF12" i="10" s="1"/>
  <c r="F44" i="10"/>
  <c r="O45" i="10" s="1"/>
  <c r="AI45" i="10" s="1"/>
  <c r="P37" i="10"/>
  <c r="AJ37" i="10" s="1"/>
  <c r="N19" i="10"/>
  <c r="AH19" i="10" s="1"/>
  <c r="X19" i="10"/>
  <c r="AR19" i="10" s="1"/>
  <c r="R19" i="10"/>
  <c r="AL19" i="10" s="1"/>
  <c r="L19" i="10"/>
  <c r="AF19" i="10" s="1"/>
  <c r="P19" i="10"/>
  <c r="AJ19" i="10" s="1"/>
  <c r="T45" i="10"/>
  <c r="AN45" i="10" s="1"/>
  <c r="T19" i="10"/>
  <c r="AN19" i="10" s="1"/>
  <c r="Q45" i="10"/>
  <c r="AK45" i="10" s="1"/>
  <c r="L45" i="10"/>
  <c r="AF45" i="10" s="1"/>
  <c r="P14" i="10"/>
  <c r="AJ14" i="10" s="1"/>
  <c r="L10" i="10"/>
  <c r="AF10" i="10" s="1"/>
  <c r="Q40" i="10"/>
  <c r="AK40" i="10" s="1"/>
  <c r="N11" i="10"/>
  <c r="AH11" i="10" s="1"/>
  <c r="P42" i="10"/>
  <c r="AJ42" i="10" s="1"/>
  <c r="Q38" i="10"/>
  <c r="AK38" i="10" s="1"/>
  <c r="N37" i="10"/>
  <c r="AH37" i="10" s="1"/>
  <c r="K45" i="10"/>
  <c r="AE45" i="10" s="1"/>
  <c r="L38" i="10"/>
  <c r="AF38" i="10" s="1"/>
  <c r="K34" i="10"/>
  <c r="AE34" i="10" s="1"/>
  <c r="L44" i="10"/>
  <c r="AF44" i="10" s="1"/>
  <c r="V44" i="10"/>
  <c r="AP44" i="10" s="1"/>
  <c r="L14" i="10"/>
  <c r="AF14" i="10" s="1"/>
  <c r="L40" i="10"/>
  <c r="AF40" i="10" s="1"/>
  <c r="N16" i="10"/>
  <c r="AH16" i="10" s="1"/>
  <c r="Q42" i="10"/>
  <c r="AK42" i="10" s="1"/>
  <c r="Q19" i="10"/>
  <c r="AK19" i="10" s="1"/>
  <c r="N45" i="10"/>
  <c r="AH45" i="10" s="1"/>
  <c r="P16" i="10"/>
  <c r="AJ16" i="10" s="1"/>
  <c r="L11" i="10"/>
  <c r="AF11" i="10" s="1"/>
  <c r="L8" i="10"/>
  <c r="AF8" i="10" s="1"/>
  <c r="L16" i="10"/>
  <c r="AF16" i="10" s="1"/>
  <c r="T17" i="10"/>
  <c r="AN17" i="10" s="1"/>
  <c r="R40" i="10"/>
  <c r="AL40" i="10" s="1"/>
  <c r="N42" i="10"/>
  <c r="AH42" i="10" s="1"/>
  <c r="P43" i="10"/>
  <c r="AJ43" i="10" s="1"/>
  <c r="F36" i="10"/>
  <c r="M42" i="10" s="1"/>
  <c r="AG42" i="10" s="1"/>
  <c r="L37" i="10"/>
  <c r="AF37" i="10" s="1"/>
  <c r="R16" i="10"/>
  <c r="AL16" i="10" s="1"/>
  <c r="K43" i="10"/>
  <c r="AE43" i="10" s="1"/>
  <c r="K16" i="10"/>
  <c r="AE16" i="10" s="1"/>
  <c r="K32" i="10"/>
  <c r="AE32" i="10" s="1"/>
  <c r="K42" i="10"/>
  <c r="AE42" i="10" s="1"/>
  <c r="K6" i="10"/>
  <c r="AE6" i="10" s="1"/>
  <c r="K36" i="10"/>
  <c r="AE36" i="10" s="1"/>
  <c r="K44" i="10"/>
  <c r="AE44" i="10" s="1"/>
  <c r="K8" i="10"/>
  <c r="AE8" i="10" s="1"/>
  <c r="K40" i="10"/>
  <c r="AE40" i="10" s="1"/>
  <c r="K14" i="10"/>
  <c r="AE14" i="10" s="1"/>
  <c r="K38" i="10"/>
  <c r="AE38" i="10" s="1"/>
  <c r="U45" i="10"/>
  <c r="AO45" i="10" s="1"/>
  <c r="T15" i="10"/>
  <c r="AN15" i="10" s="1"/>
  <c r="R43" i="10"/>
  <c r="AL43" i="10" s="1"/>
  <c r="Q43" i="10"/>
  <c r="AK43" i="10" s="1"/>
  <c r="K15" i="10"/>
  <c r="AE15" i="10" s="1"/>
  <c r="P15" i="10"/>
  <c r="AJ15" i="10" s="1"/>
  <c r="W44" i="10"/>
  <c r="AQ44" i="10" s="1"/>
  <c r="U19" i="10"/>
  <c r="AO19" i="10" s="1"/>
  <c r="N15" i="10"/>
  <c r="AH15" i="10" s="1"/>
  <c r="V17" i="10"/>
  <c r="AP17" i="10" s="1"/>
  <c r="T42" i="10"/>
  <c r="AN42" i="10" s="1"/>
  <c r="U42" i="10"/>
  <c r="AO42" i="10" s="1"/>
  <c r="R42" i="10"/>
  <c r="AL42" i="10" s="1"/>
  <c r="W18" i="10"/>
  <c r="AQ18" i="10" s="1"/>
  <c r="W19" i="10"/>
  <c r="AQ19" i="10" s="1"/>
  <c r="V43" i="10"/>
  <c r="AP43" i="10" s="1"/>
  <c r="P41" i="10"/>
  <c r="AJ41" i="10" s="1"/>
  <c r="K10" i="10"/>
  <c r="AE10" i="10" s="1"/>
  <c r="K18" i="10"/>
  <c r="AE18" i="10" s="1"/>
  <c r="K17" i="10"/>
  <c r="AE17" i="10" s="1"/>
  <c r="Q41" i="10"/>
  <c r="AK41" i="10" s="1"/>
  <c r="Q15" i="10"/>
  <c r="AK15" i="10" s="1"/>
  <c r="Q17" i="10"/>
  <c r="AK17" i="10" s="1"/>
  <c r="R45" i="10"/>
  <c r="AL45" i="10" s="1"/>
  <c r="R14" i="10"/>
  <c r="AL14" i="10" s="1"/>
  <c r="R15" i="10"/>
  <c r="AL15" i="10" s="1"/>
  <c r="N41" i="10"/>
  <c r="AH41" i="10" s="1"/>
  <c r="P17" i="10"/>
  <c r="AJ17" i="10" s="1"/>
  <c r="U18" i="10"/>
  <c r="AO18" i="10" s="1"/>
  <c r="U16" i="10"/>
  <c r="AO16" i="10" s="1"/>
  <c r="T43" i="10"/>
  <c r="AN43" i="10" s="1"/>
  <c r="T41" i="10"/>
  <c r="AN41" i="10" s="1"/>
  <c r="U44" i="10"/>
  <c r="AO44" i="10" s="1"/>
  <c r="L17" i="10"/>
  <c r="AF17" i="10" s="1"/>
  <c r="T16" i="10"/>
  <c r="AN16" i="10" s="1"/>
  <c r="N17" i="10"/>
  <c r="AH17" i="10" s="1"/>
  <c r="K41" i="10"/>
  <c r="AE41" i="10" s="1"/>
  <c r="V18" i="10"/>
  <c r="AP18" i="10" s="1"/>
  <c r="V19" i="10"/>
  <c r="AP19" i="10" s="1"/>
  <c r="L42" i="10"/>
  <c r="AF42" i="10" s="1"/>
  <c r="U17" i="10"/>
  <c r="AO17" i="10" s="1"/>
  <c r="U43" i="10"/>
  <c r="AO43" i="10" s="1"/>
  <c r="L43" i="10"/>
  <c r="AF43" i="10" s="1"/>
  <c r="L41" i="10"/>
  <c r="AF41" i="10" s="1"/>
  <c r="K12" i="10"/>
  <c r="AE12" i="10" s="1"/>
  <c r="K11" i="10"/>
  <c r="AE11" i="10" s="1"/>
  <c r="K19" i="10"/>
  <c r="AE19" i="10" s="1"/>
  <c r="F60" i="10"/>
  <c r="R13" i="10" s="1"/>
  <c r="AL13" i="10" s="1"/>
  <c r="R41" i="10"/>
  <c r="AL41" i="10" s="1"/>
  <c r="Q16" i="10"/>
  <c r="AK16" i="10" s="1"/>
  <c r="K37" i="10"/>
  <c r="AE37" i="10" s="1"/>
  <c r="X45" i="10"/>
  <c r="AR45" i="10" s="1"/>
  <c r="W45" i="10"/>
  <c r="AQ45" i="10" s="1"/>
  <c r="P45" i="10"/>
  <c r="AJ45" i="10" s="1"/>
  <c r="V45" i="10"/>
  <c r="AP45" i="10" s="1"/>
  <c r="R18" i="10"/>
  <c r="AL18" i="10" s="1"/>
  <c r="R17" i="10"/>
  <c r="AL17" i="10" s="1"/>
  <c r="P38" i="10"/>
  <c r="AJ38" i="10" s="1"/>
  <c r="N38" i="10"/>
  <c r="AH38" i="10" s="1"/>
  <c r="O36" i="10" l="1"/>
  <c r="AI36" i="10" s="1"/>
  <c r="C193" i="9"/>
  <c r="O41" i="10"/>
  <c r="AI41" i="10" s="1"/>
  <c r="N9" i="10"/>
  <c r="AH9" i="10" s="1"/>
  <c r="M9" i="10"/>
  <c r="AG9" i="10" s="1"/>
  <c r="O40" i="10"/>
  <c r="AI40" i="10" s="1"/>
  <c r="K9" i="10"/>
  <c r="AE9" i="10" s="1"/>
  <c r="O10" i="10"/>
  <c r="AI10" i="10" s="1"/>
  <c r="O11" i="10"/>
  <c r="AI11" i="10" s="1"/>
  <c r="O19" i="10"/>
  <c r="AI19" i="10" s="1"/>
  <c r="O17" i="10"/>
  <c r="AI17" i="10" s="1"/>
  <c r="N35" i="10"/>
  <c r="AH35" i="10" s="1"/>
  <c r="O15" i="10"/>
  <c r="AI15" i="10" s="1"/>
  <c r="O43" i="10"/>
  <c r="AI43" i="10" s="1"/>
  <c r="L9" i="10"/>
  <c r="AF9" i="10" s="1"/>
  <c r="O37" i="10"/>
  <c r="AI37" i="10" s="1"/>
  <c r="O16" i="10"/>
  <c r="AI16" i="10" s="1"/>
  <c r="O42" i="10"/>
  <c r="AI42" i="10" s="1"/>
  <c r="O12" i="10"/>
  <c r="AI12" i="10" s="1"/>
  <c r="L35" i="10"/>
  <c r="AF35" i="10" s="1"/>
  <c r="O44" i="10"/>
  <c r="AI44" i="10" s="1"/>
  <c r="O14" i="10"/>
  <c r="AI14" i="10" s="1"/>
  <c r="K35" i="10"/>
  <c r="AE35" i="10" s="1"/>
  <c r="O18" i="10"/>
  <c r="AI18" i="10" s="1"/>
  <c r="O38" i="10"/>
  <c r="AI38" i="10" s="1"/>
  <c r="M38" i="10"/>
  <c r="AG38" i="10" s="1"/>
  <c r="M44" i="10"/>
  <c r="AG44" i="10" s="1"/>
  <c r="M34" i="10"/>
  <c r="AG34" i="10" s="1"/>
  <c r="M40" i="10"/>
  <c r="AG40" i="10" s="1"/>
  <c r="N39" i="10"/>
  <c r="AH39" i="10" s="1"/>
  <c r="S15" i="10"/>
  <c r="AM15" i="10" s="1"/>
  <c r="L39" i="10"/>
  <c r="AF39" i="10" s="1"/>
  <c r="K7" i="10"/>
  <c r="AE7" i="10" s="1"/>
  <c r="L7" i="10"/>
  <c r="AF7" i="10" s="1"/>
  <c r="M14" i="10"/>
  <c r="AG14" i="10" s="1"/>
  <c r="M10" i="10"/>
  <c r="AG10" i="10" s="1"/>
  <c r="M8" i="10"/>
  <c r="AG8" i="10" s="1"/>
  <c r="K33" i="10"/>
  <c r="AE33" i="10" s="1"/>
  <c r="M43" i="10"/>
  <c r="AG43" i="10" s="1"/>
  <c r="Q39" i="10"/>
  <c r="AK39" i="10" s="1"/>
  <c r="S17" i="10"/>
  <c r="AM17" i="10" s="1"/>
  <c r="P39" i="10"/>
  <c r="AJ39" i="10" s="1"/>
  <c r="M37" i="10"/>
  <c r="AG37" i="10" s="1"/>
  <c r="M36" i="10"/>
  <c r="AG36" i="10" s="1"/>
  <c r="M45" i="10"/>
  <c r="AG45" i="10" s="1"/>
  <c r="M41" i="10"/>
  <c r="AG41" i="10" s="1"/>
  <c r="N13" i="10"/>
  <c r="AH13" i="10" s="1"/>
  <c r="M35" i="10"/>
  <c r="AG35" i="10" s="1"/>
  <c r="M11" i="10"/>
  <c r="AG11" i="10" s="1"/>
  <c r="M17" i="10"/>
  <c r="AG17" i="10" s="1"/>
  <c r="M13" i="10"/>
  <c r="AG13" i="10" s="1"/>
  <c r="M15" i="10"/>
  <c r="AG15" i="10" s="1"/>
  <c r="L33" i="10"/>
  <c r="AF33" i="10" s="1"/>
  <c r="S18" i="10"/>
  <c r="AM18" i="10" s="1"/>
  <c r="M12" i="10"/>
  <c r="AG12" i="10" s="1"/>
  <c r="M19" i="10"/>
  <c r="AG19" i="10" s="1"/>
  <c r="M18" i="10"/>
  <c r="AG18" i="10" s="1"/>
  <c r="M16" i="10"/>
  <c r="AG16" i="10" s="1"/>
  <c r="K13" i="10"/>
  <c r="AE13" i="10" s="1"/>
  <c r="M39" i="10"/>
  <c r="AG39" i="10" s="1"/>
  <c r="S14" i="10"/>
  <c r="AM14" i="10" s="1"/>
  <c r="S19" i="10"/>
  <c r="AM19" i="10" s="1"/>
  <c r="K39" i="10"/>
  <c r="AE39" i="10" s="1"/>
  <c r="O13" i="10"/>
  <c r="AI13" i="10" s="1"/>
  <c r="S41" i="10"/>
  <c r="AM41" i="10" s="1"/>
  <c r="S43" i="10"/>
  <c r="AM43" i="10" s="1"/>
  <c r="S40" i="10"/>
  <c r="AM40" i="10" s="1"/>
  <c r="S44" i="10"/>
  <c r="AM44" i="10" s="1"/>
  <c r="S45" i="10"/>
  <c r="AM45" i="10" s="1"/>
  <c r="S42" i="10"/>
  <c r="AM42" i="10" s="1"/>
  <c r="Q13" i="10"/>
  <c r="AK13" i="10" s="1"/>
  <c r="P13" i="10"/>
  <c r="AJ13" i="10" s="1"/>
  <c r="L13" i="10"/>
  <c r="AF13" i="10" s="1"/>
  <c r="S16" i="10"/>
  <c r="AM16" i="10" s="1"/>
  <c r="R39" i="10"/>
  <c r="AL39" i="10" s="1"/>
  <c r="O39" i="10"/>
  <c r="AI39" i="10" s="1"/>
  <c r="AF26" i="10" l="1"/>
  <c r="AF51" i="10"/>
  <c r="D25" i="9" s="1"/>
  <c r="AF25" i="10"/>
  <c r="AF52" i="10"/>
  <c r="C101" i="9" l="1"/>
  <c r="C192" i="9"/>
  <c r="AI25" i="10"/>
  <c r="D24" i="9" s="1"/>
  <c r="C161" i="9" l="1"/>
  <c r="C69" i="9"/>
  <c r="C130" i="9"/>
  <c r="C70" i="9"/>
  <c r="C131" i="9"/>
  <c r="V4" i="4"/>
  <c r="J24" i="9"/>
  <c r="L24" i="9" s="1"/>
  <c r="N24" i="9" s="1"/>
  <c r="P24" i="9" s="1"/>
  <c r="C129" i="9"/>
  <c r="J23" i="9"/>
  <c r="J29" i="9"/>
  <c r="J36" i="9"/>
  <c r="J34" i="9"/>
  <c r="J25" i="9"/>
  <c r="J31" i="9"/>
  <c r="J30" i="9"/>
  <c r="J37" i="9"/>
  <c r="J28" i="9"/>
  <c r="J35" i="9"/>
  <c r="J32" i="9"/>
  <c r="C191" i="9"/>
  <c r="J27" i="9"/>
  <c r="J26" i="9"/>
  <c r="J33" i="9"/>
  <c r="C159" i="9" l="1"/>
  <c r="U4" i="5"/>
  <c r="C71" i="9"/>
  <c r="L35" i="9"/>
  <c r="N35" i="9" s="1"/>
  <c r="P35" i="9" s="1"/>
  <c r="L25" i="9"/>
  <c r="N25" i="9" s="1"/>
  <c r="P25" i="9" s="1"/>
  <c r="L23" i="9"/>
  <c r="N23" i="9" s="1"/>
  <c r="P23" i="9" s="1"/>
  <c r="L31" i="9"/>
  <c r="N31" i="9" s="1"/>
  <c r="P31" i="9" s="1"/>
  <c r="L28" i="9"/>
  <c r="N28" i="9" s="1"/>
  <c r="P28" i="9" s="1"/>
  <c r="L37" i="9"/>
  <c r="N37" i="9" s="1"/>
  <c r="P37" i="9" s="1"/>
  <c r="L34" i="9"/>
  <c r="N34" i="9" s="1"/>
  <c r="P34" i="9" s="1"/>
  <c r="L26" i="9"/>
  <c r="N26" i="9" s="1"/>
  <c r="P26" i="9" s="1"/>
  <c r="L29" i="9"/>
  <c r="N29" i="9" s="1"/>
  <c r="P29" i="9" s="1"/>
  <c r="L27" i="9"/>
  <c r="N27" i="9" s="1"/>
  <c r="P27" i="9" s="1"/>
  <c r="L33" i="9"/>
  <c r="N33" i="9" s="1"/>
  <c r="P33" i="9" s="1"/>
  <c r="L32" i="9"/>
  <c r="N32" i="9" s="1"/>
  <c r="P32" i="9" s="1"/>
  <c r="L30" i="9"/>
  <c r="N30" i="9" s="1"/>
  <c r="P30" i="9" s="1"/>
  <c r="L36" i="9"/>
  <c r="N36" i="9" s="1"/>
  <c r="P36" i="9" s="1"/>
  <c r="C190" i="9"/>
  <c r="C189" i="9"/>
  <c r="C99" i="9"/>
  <c r="C160" i="9" l="1"/>
  <c r="C100" i="9"/>
  <c r="T4" i="2"/>
  <c r="C5" i="5"/>
  <c r="D5" i="5"/>
  <c r="E5" i="5"/>
  <c r="F5" i="5"/>
  <c r="G5" i="5"/>
  <c r="H5" i="5"/>
  <c r="I5" i="5"/>
  <c r="J5" i="5"/>
  <c r="K5" i="5"/>
  <c r="L5" i="5"/>
  <c r="M5" i="5"/>
  <c r="N5" i="5"/>
  <c r="O5" i="5"/>
  <c r="P5" i="5"/>
  <c r="Q5" i="5"/>
  <c r="R5" i="5"/>
  <c r="C6" i="5"/>
  <c r="D6" i="5"/>
  <c r="E6" i="5"/>
  <c r="F6" i="5"/>
  <c r="G6" i="5"/>
  <c r="H6" i="5"/>
  <c r="I6" i="5"/>
  <c r="J6" i="5"/>
  <c r="K6" i="5"/>
  <c r="L6" i="5"/>
  <c r="M6" i="5"/>
  <c r="N6" i="5"/>
  <c r="O6" i="5"/>
  <c r="P6" i="5"/>
  <c r="Q6" i="5"/>
  <c r="R6" i="5"/>
  <c r="C7" i="5"/>
  <c r="D7" i="5"/>
  <c r="E7" i="5"/>
  <c r="F7" i="5"/>
  <c r="G7" i="5"/>
  <c r="H7" i="5"/>
  <c r="I7" i="5"/>
  <c r="J7" i="5"/>
  <c r="K7" i="5"/>
  <c r="L7" i="5"/>
  <c r="M7" i="5"/>
  <c r="N7" i="5"/>
  <c r="O7" i="5"/>
  <c r="P7" i="5"/>
  <c r="Q7" i="5"/>
  <c r="R7" i="5"/>
  <c r="C8" i="5"/>
  <c r="D8" i="5"/>
  <c r="E8" i="5"/>
  <c r="F8" i="5"/>
  <c r="G8" i="5"/>
  <c r="H8" i="5"/>
  <c r="I8" i="5"/>
  <c r="J8" i="5"/>
  <c r="K8" i="5"/>
  <c r="L8" i="5"/>
  <c r="M8" i="5"/>
  <c r="N8" i="5"/>
  <c r="O8" i="5"/>
  <c r="P8" i="5"/>
  <c r="Q8" i="5"/>
  <c r="R8" i="5"/>
  <c r="C9" i="5"/>
  <c r="D9" i="5"/>
  <c r="E9" i="5"/>
  <c r="F9" i="5"/>
  <c r="G9" i="5"/>
  <c r="H9" i="5"/>
  <c r="I9" i="5"/>
  <c r="J9" i="5"/>
  <c r="K9" i="5"/>
  <c r="L9" i="5"/>
  <c r="M9" i="5"/>
  <c r="N9" i="5"/>
  <c r="O9" i="5"/>
  <c r="P9" i="5"/>
  <c r="Q9" i="5"/>
  <c r="R9" i="5"/>
  <c r="C10" i="5"/>
  <c r="D10" i="5"/>
  <c r="E10" i="5"/>
  <c r="F10" i="5"/>
  <c r="G10" i="5"/>
  <c r="H10" i="5"/>
  <c r="I10" i="5"/>
  <c r="J10" i="5"/>
  <c r="K10" i="5"/>
  <c r="L10" i="5"/>
  <c r="M10" i="5"/>
  <c r="N10" i="5"/>
  <c r="O10" i="5"/>
  <c r="P10" i="5"/>
  <c r="Q10" i="5"/>
  <c r="R10" i="5"/>
  <c r="C11" i="5"/>
  <c r="D11" i="5"/>
  <c r="E11" i="5"/>
  <c r="F11" i="5"/>
  <c r="G11" i="5"/>
  <c r="H11" i="5"/>
  <c r="I11" i="5"/>
  <c r="J11" i="5"/>
  <c r="K11" i="5"/>
  <c r="L11" i="5"/>
  <c r="M11" i="5"/>
  <c r="N11" i="5"/>
  <c r="O11" i="5"/>
  <c r="P11" i="5"/>
  <c r="Q11" i="5"/>
  <c r="R11" i="5"/>
  <c r="C12" i="5"/>
  <c r="D12" i="5"/>
  <c r="E12" i="5"/>
  <c r="F12" i="5"/>
  <c r="G12" i="5"/>
  <c r="H12" i="5"/>
  <c r="I12" i="5"/>
  <c r="J12" i="5"/>
  <c r="K12" i="5"/>
  <c r="L12" i="5"/>
  <c r="M12" i="5"/>
  <c r="N12" i="5"/>
  <c r="O12" i="5"/>
  <c r="P12" i="5"/>
  <c r="Q12" i="5"/>
  <c r="R12" i="5"/>
  <c r="C13" i="5"/>
  <c r="D13" i="5"/>
  <c r="E13" i="5"/>
  <c r="F13" i="5"/>
  <c r="G13" i="5"/>
  <c r="H13" i="5"/>
  <c r="I13" i="5"/>
  <c r="J13" i="5"/>
  <c r="K13" i="5"/>
  <c r="L13" i="5"/>
  <c r="M13" i="5"/>
  <c r="N13" i="5"/>
  <c r="O13" i="5"/>
  <c r="P13" i="5"/>
  <c r="Q13" i="5"/>
  <c r="R13" i="5"/>
  <c r="C14" i="5"/>
  <c r="D14" i="5"/>
  <c r="E14" i="5"/>
  <c r="F14" i="5"/>
  <c r="G14" i="5"/>
  <c r="H14" i="5"/>
  <c r="I14" i="5"/>
  <c r="J14" i="5"/>
  <c r="K14" i="5"/>
  <c r="L14" i="5"/>
  <c r="M14" i="5"/>
  <c r="N14" i="5"/>
  <c r="O14" i="5"/>
  <c r="P14" i="5"/>
  <c r="Q14" i="5"/>
  <c r="R14" i="5"/>
  <c r="C15" i="5"/>
  <c r="D15" i="5"/>
  <c r="E15" i="5"/>
  <c r="F15" i="5"/>
  <c r="G15" i="5"/>
  <c r="H15" i="5"/>
  <c r="I15" i="5"/>
  <c r="J15" i="5"/>
  <c r="K15" i="5"/>
  <c r="L15" i="5"/>
  <c r="M15" i="5"/>
  <c r="N15" i="5"/>
  <c r="O15" i="5"/>
  <c r="P15" i="5"/>
  <c r="Q15" i="5"/>
  <c r="R15" i="5"/>
  <c r="C16" i="5"/>
  <c r="D16" i="5"/>
  <c r="E16" i="5"/>
  <c r="F16" i="5"/>
  <c r="G16" i="5"/>
  <c r="H16" i="5"/>
  <c r="I16" i="5"/>
  <c r="J16" i="5"/>
  <c r="K16" i="5"/>
  <c r="L16" i="5"/>
  <c r="M16" i="5"/>
  <c r="N16" i="5"/>
  <c r="O16" i="5"/>
  <c r="P16" i="5"/>
  <c r="Q16" i="5"/>
  <c r="R16" i="5"/>
  <c r="C17" i="5"/>
  <c r="D17" i="5"/>
  <c r="E17" i="5"/>
  <c r="F17" i="5"/>
  <c r="G17" i="5"/>
  <c r="H17" i="5"/>
  <c r="I17" i="5"/>
  <c r="J17" i="5"/>
  <c r="K17" i="5"/>
  <c r="L17" i="5"/>
  <c r="M17" i="5"/>
  <c r="N17" i="5"/>
  <c r="O17" i="5"/>
  <c r="P17" i="5"/>
  <c r="Q17" i="5"/>
  <c r="R17" i="5"/>
  <c r="C18" i="5"/>
  <c r="D18" i="5"/>
  <c r="E18" i="5"/>
  <c r="F18" i="5"/>
  <c r="G18" i="5"/>
  <c r="H18" i="5"/>
  <c r="I18" i="5"/>
  <c r="J18" i="5"/>
  <c r="K18" i="5"/>
  <c r="L18" i="5"/>
  <c r="M18" i="5"/>
  <c r="N18" i="5"/>
  <c r="O18" i="5"/>
  <c r="P18" i="5"/>
  <c r="Q18" i="5"/>
  <c r="R18" i="5"/>
  <c r="D4" i="5"/>
  <c r="E4" i="5"/>
  <c r="F4" i="5"/>
  <c r="G4" i="5"/>
  <c r="H4" i="5"/>
  <c r="I4" i="5"/>
  <c r="J4" i="5"/>
  <c r="K4" i="5"/>
  <c r="L4" i="5"/>
  <c r="M4" i="5"/>
  <c r="N4" i="5"/>
  <c r="O4" i="5"/>
  <c r="P4" i="5"/>
  <c r="Q4" i="5"/>
  <c r="R4" i="5"/>
  <c r="C4" i="5"/>
  <c r="D3" i="5"/>
  <c r="AQ68" i="5" s="1"/>
  <c r="BG68" i="5" s="1"/>
  <c r="E3" i="5"/>
  <c r="AR68" i="5" s="1"/>
  <c r="BH68" i="5" s="1"/>
  <c r="F3" i="5"/>
  <c r="AS68" i="5" s="1"/>
  <c r="BI68" i="5" s="1"/>
  <c r="G3" i="5"/>
  <c r="AT68" i="5" s="1"/>
  <c r="BJ68" i="5" s="1"/>
  <c r="H3" i="5"/>
  <c r="AU68" i="5" s="1"/>
  <c r="BK68" i="5" s="1"/>
  <c r="I3" i="5"/>
  <c r="AV68" i="5" s="1"/>
  <c r="BL68" i="5" s="1"/>
  <c r="J3" i="5"/>
  <c r="AW68" i="5" s="1"/>
  <c r="BM68" i="5" s="1"/>
  <c r="K3" i="5"/>
  <c r="AX68" i="5" s="1"/>
  <c r="BN68" i="5" s="1"/>
  <c r="L3" i="5"/>
  <c r="AY68" i="5" s="1"/>
  <c r="BO68" i="5" s="1"/>
  <c r="M3" i="5"/>
  <c r="AZ68" i="5" s="1"/>
  <c r="BP68" i="5" s="1"/>
  <c r="N3" i="5"/>
  <c r="BA68" i="5" s="1"/>
  <c r="BQ68" i="5" s="1"/>
  <c r="O3" i="5"/>
  <c r="BB68" i="5" s="1"/>
  <c r="BR68" i="5" s="1"/>
  <c r="P3" i="5"/>
  <c r="BC68" i="5" s="1"/>
  <c r="BS68" i="5" s="1"/>
  <c r="Q3" i="5"/>
  <c r="BD68" i="5" s="1"/>
  <c r="BT68" i="5" s="1"/>
  <c r="R3" i="5"/>
  <c r="BE68" i="5" s="1"/>
  <c r="BU68" i="5" s="1"/>
  <c r="C3" i="5"/>
  <c r="AP68" i="5" s="1"/>
  <c r="BF68" i="5" s="1"/>
  <c r="B5" i="5"/>
  <c r="B6" i="5"/>
  <c r="B7" i="5"/>
  <c r="B8" i="5"/>
  <c r="B9" i="5"/>
  <c r="B10" i="5"/>
  <c r="B11" i="5"/>
  <c r="B12" i="5"/>
  <c r="B13" i="5"/>
  <c r="B14" i="5"/>
  <c r="B15" i="5"/>
  <c r="B16" i="5"/>
  <c r="B17" i="5"/>
  <c r="B18" i="5"/>
  <c r="B4" i="5"/>
  <c r="W3" i="7"/>
  <c r="V4" i="7"/>
  <c r="V3" i="7"/>
  <c r="T4" i="7"/>
  <c r="T3" i="7"/>
  <c r="V4" i="6"/>
  <c r="U4" i="6"/>
  <c r="T4" i="6"/>
  <c r="S4" i="6"/>
  <c r="U4" i="4"/>
  <c r="T4" i="4"/>
  <c r="S4" i="4"/>
  <c r="V4" i="2"/>
  <c r="U4" i="2"/>
  <c r="S4" i="2"/>
  <c r="T4" i="5"/>
  <c r="S4" i="5"/>
  <c r="R34" i="7"/>
  <c r="Q34" i="7"/>
  <c r="P34" i="7"/>
  <c r="O34" i="7"/>
  <c r="N34" i="7"/>
  <c r="M34" i="7"/>
  <c r="L34" i="7"/>
  <c r="K34" i="7"/>
  <c r="J34" i="7"/>
  <c r="I34" i="7"/>
  <c r="W125" i="7" s="1"/>
  <c r="X125" i="7" s="1"/>
  <c r="H34" i="7"/>
  <c r="G34" i="7"/>
  <c r="F34" i="7"/>
  <c r="E34" i="7"/>
  <c r="D34" i="7"/>
  <c r="C34" i="7"/>
  <c r="AO66" i="7" s="1"/>
  <c r="BE34" i="7" s="1"/>
  <c r="BE50" i="7" s="1"/>
  <c r="BF83" i="7" s="1"/>
  <c r="B34" i="7"/>
  <c r="AM34" i="7" s="1"/>
  <c r="AN34" i="7" s="1"/>
  <c r="AN50" i="7" s="1"/>
  <c r="AO83" i="7" s="1"/>
  <c r="R33" i="7"/>
  <c r="Q33" i="7"/>
  <c r="P33" i="7"/>
  <c r="O33" i="7"/>
  <c r="N33" i="7"/>
  <c r="M33" i="7"/>
  <c r="AY65" i="7" s="1"/>
  <c r="BO33" i="7" s="1"/>
  <c r="BO49" i="7" s="1"/>
  <c r="BP82" i="7" s="1"/>
  <c r="L33" i="7"/>
  <c r="W169" i="7" s="1"/>
  <c r="X169" i="7" s="1"/>
  <c r="K33" i="7"/>
  <c r="J33" i="7"/>
  <c r="I33" i="7"/>
  <c r="H33" i="7"/>
  <c r="G33" i="7"/>
  <c r="F33" i="7"/>
  <c r="E33" i="7"/>
  <c r="D33" i="7"/>
  <c r="C33" i="7"/>
  <c r="B33" i="7"/>
  <c r="AM33" i="7" s="1"/>
  <c r="AN33" i="7" s="1"/>
  <c r="AN49" i="7" s="1"/>
  <c r="AO82" i="7" s="1"/>
  <c r="R32" i="7"/>
  <c r="Q32" i="7"/>
  <c r="P32" i="7"/>
  <c r="O32" i="7"/>
  <c r="W213" i="7" s="1"/>
  <c r="X213" i="7" s="1"/>
  <c r="N32" i="7"/>
  <c r="M32" i="7"/>
  <c r="L32" i="7"/>
  <c r="K32" i="7"/>
  <c r="J32" i="7"/>
  <c r="I32" i="7"/>
  <c r="H32" i="7"/>
  <c r="G32" i="7"/>
  <c r="F32" i="7"/>
  <c r="E32" i="7"/>
  <c r="D32" i="7"/>
  <c r="C32" i="7"/>
  <c r="AO64" i="7" s="1"/>
  <c r="BE32" i="7" s="1"/>
  <c r="BE48" i="7" s="1"/>
  <c r="BF81" i="7" s="1"/>
  <c r="B32" i="7"/>
  <c r="AM32" i="7" s="1"/>
  <c r="AN32" i="7" s="1"/>
  <c r="AN48" i="7" s="1"/>
  <c r="AO81" i="7" s="1"/>
  <c r="R31" i="7"/>
  <c r="W257" i="7" s="1"/>
  <c r="X257" i="7" s="1"/>
  <c r="Q31" i="7"/>
  <c r="P31" i="7"/>
  <c r="O31" i="7"/>
  <c r="N31" i="7"/>
  <c r="M31" i="7"/>
  <c r="L31" i="7"/>
  <c r="K31" i="7"/>
  <c r="J31" i="7"/>
  <c r="I31" i="7"/>
  <c r="H31" i="7"/>
  <c r="G31" i="7"/>
  <c r="F31" i="7"/>
  <c r="E31" i="7"/>
  <c r="D31" i="7"/>
  <c r="C31" i="7"/>
  <c r="B31" i="7"/>
  <c r="AM31" i="7" s="1"/>
  <c r="AN31" i="7" s="1"/>
  <c r="AN47" i="7" s="1"/>
  <c r="AO80" i="7" s="1"/>
  <c r="R30" i="7"/>
  <c r="Q30" i="7"/>
  <c r="P30" i="7"/>
  <c r="O30" i="7"/>
  <c r="N30" i="7"/>
  <c r="M30" i="7"/>
  <c r="L30" i="7"/>
  <c r="K30" i="7"/>
  <c r="J30" i="7"/>
  <c r="I30" i="7"/>
  <c r="H30" i="7"/>
  <c r="G30" i="7"/>
  <c r="F30" i="7"/>
  <c r="E30" i="7"/>
  <c r="D30" i="7"/>
  <c r="C30" i="7"/>
  <c r="AO62" i="7" s="1"/>
  <c r="BE30" i="7" s="1"/>
  <c r="BE46" i="7" s="1"/>
  <c r="BF79" i="7" s="1"/>
  <c r="B30" i="7"/>
  <c r="AM30" i="7" s="1"/>
  <c r="AN30" i="7" s="1"/>
  <c r="AN46" i="7" s="1"/>
  <c r="AO79" i="7" s="1"/>
  <c r="R29" i="7"/>
  <c r="Q29" i="7"/>
  <c r="P29" i="7"/>
  <c r="O29" i="7"/>
  <c r="N29" i="7"/>
  <c r="M29" i="7"/>
  <c r="L29" i="7"/>
  <c r="K29" i="7"/>
  <c r="J29" i="7"/>
  <c r="I29" i="7"/>
  <c r="H29" i="7"/>
  <c r="G29" i="7"/>
  <c r="R28" i="7"/>
  <c r="Q28" i="7"/>
  <c r="P28" i="7"/>
  <c r="O28" i="7"/>
  <c r="N28" i="7"/>
  <c r="M28" i="7"/>
  <c r="L28" i="7"/>
  <c r="K28" i="7"/>
  <c r="W149" i="7" s="1"/>
  <c r="X149" i="7" s="1"/>
  <c r="J28" i="7"/>
  <c r="I28" i="7"/>
  <c r="H28" i="7"/>
  <c r="G28" i="7"/>
  <c r="R27" i="7"/>
  <c r="Q27" i="7"/>
  <c r="P27" i="7"/>
  <c r="O27" i="7"/>
  <c r="N27" i="7"/>
  <c r="W193" i="7" s="1"/>
  <c r="X193" i="7" s="1"/>
  <c r="M27" i="7"/>
  <c r="L27" i="7"/>
  <c r="K27" i="7"/>
  <c r="J27" i="7"/>
  <c r="I27" i="7"/>
  <c r="H27" i="7"/>
  <c r="G27" i="7"/>
  <c r="R26" i="7"/>
  <c r="Q26" i="7"/>
  <c r="P26" i="7"/>
  <c r="O26" i="7"/>
  <c r="N26" i="7"/>
  <c r="M26" i="7"/>
  <c r="L26" i="7"/>
  <c r="K26" i="7"/>
  <c r="J26" i="7"/>
  <c r="I26" i="7"/>
  <c r="H26" i="7"/>
  <c r="G26" i="7"/>
  <c r="R25" i="7"/>
  <c r="Q25" i="7"/>
  <c r="P25" i="7"/>
  <c r="O25" i="7"/>
  <c r="N25" i="7"/>
  <c r="M25" i="7"/>
  <c r="L25" i="7"/>
  <c r="K25" i="7"/>
  <c r="J25" i="7"/>
  <c r="I25" i="7"/>
  <c r="H25" i="7"/>
  <c r="G25" i="7"/>
  <c r="R24" i="7"/>
  <c r="Q24" i="7"/>
  <c r="P24" i="7"/>
  <c r="O24" i="7"/>
  <c r="N24" i="7"/>
  <c r="M24" i="7"/>
  <c r="L24" i="7"/>
  <c r="K24" i="7"/>
  <c r="J24" i="7"/>
  <c r="I24" i="7"/>
  <c r="H24" i="7"/>
  <c r="G24" i="7"/>
  <c r="R23" i="7"/>
  <c r="Q23" i="7"/>
  <c r="P23" i="7"/>
  <c r="O23" i="7"/>
  <c r="N23" i="7"/>
  <c r="M23" i="7"/>
  <c r="L23" i="7"/>
  <c r="K23" i="7"/>
  <c r="J23" i="7"/>
  <c r="I23" i="7"/>
  <c r="H23" i="7"/>
  <c r="G23" i="7"/>
  <c r="R22" i="7"/>
  <c r="Q22" i="7"/>
  <c r="P22" i="7"/>
  <c r="O22" i="7"/>
  <c r="N22" i="7"/>
  <c r="M22" i="7"/>
  <c r="L22" i="7"/>
  <c r="K22" i="7"/>
  <c r="J22" i="7"/>
  <c r="I22" i="7"/>
  <c r="H22" i="7"/>
  <c r="G22" i="7"/>
  <c r="R21" i="7"/>
  <c r="Q21" i="7"/>
  <c r="P21" i="7"/>
  <c r="O21" i="7"/>
  <c r="N21" i="7"/>
  <c r="M21" i="7"/>
  <c r="L21" i="7"/>
  <c r="K21" i="7"/>
  <c r="J21" i="7"/>
  <c r="I21" i="7"/>
  <c r="H21" i="7"/>
  <c r="G21" i="7"/>
  <c r="R20" i="7"/>
  <c r="Q20" i="7"/>
  <c r="P20" i="7"/>
  <c r="O20" i="7"/>
  <c r="N20" i="7"/>
  <c r="M20" i="7"/>
  <c r="L20" i="7"/>
  <c r="K20" i="7"/>
  <c r="J20" i="7"/>
  <c r="I20" i="7"/>
  <c r="H20" i="7"/>
  <c r="G20" i="7"/>
  <c r="B20" i="7"/>
  <c r="AM20" i="7" s="1"/>
  <c r="AN20" i="7" s="1"/>
  <c r="AN36" i="7" s="1"/>
  <c r="AO69" i="7" s="1"/>
  <c r="U9" i="7"/>
  <c r="C21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AM3" i="7"/>
  <c r="BU3" i="7" s="1"/>
  <c r="DC3" i="7" s="1"/>
  <c r="AL3" i="7"/>
  <c r="BT3" i="7" s="1"/>
  <c r="DB3" i="7" s="1"/>
  <c r="Z3" i="7"/>
  <c r="BH3" i="7" s="1"/>
  <c r="CP3" i="7" s="1"/>
  <c r="Y3" i="7"/>
  <c r="BG3" i="7" s="1"/>
  <c r="CO3" i="7" s="1"/>
  <c r="X3" i="7"/>
  <c r="BF3" i="7" s="1"/>
  <c r="CN3" i="7" s="1"/>
  <c r="AM5" i="6" l="1"/>
  <c r="AM9" i="6"/>
  <c r="AM13" i="6"/>
  <c r="AM17" i="6"/>
  <c r="AM12" i="6"/>
  <c r="AM6" i="6"/>
  <c r="AM10" i="6"/>
  <c r="AM14" i="6"/>
  <c r="AM18" i="6"/>
  <c r="AM4" i="6"/>
  <c r="AM16" i="6"/>
  <c r="AM7" i="6"/>
  <c r="AM11" i="6"/>
  <c r="AM15" i="6"/>
  <c r="AM8" i="6"/>
  <c r="W31" i="7"/>
  <c r="X31" i="7" s="1"/>
  <c r="AU66" i="7"/>
  <c r="BK34" i="7" s="1"/>
  <c r="BK50" i="7" s="1"/>
  <c r="BL83" i="7" s="1"/>
  <c r="W33" i="7"/>
  <c r="X33" i="7" s="1"/>
  <c r="AB15" i="7"/>
  <c r="AA92" i="7" s="1"/>
  <c r="AB92" i="7" s="1"/>
  <c r="Y15" i="7"/>
  <c r="X16" i="7"/>
  <c r="X18" i="7"/>
  <c r="Z17" i="7"/>
  <c r="AA64" i="7" s="1"/>
  <c r="AB64" i="7" s="1"/>
  <c r="AC14" i="7"/>
  <c r="AA106" i="7" s="1"/>
  <c r="AB106" i="7" s="1"/>
  <c r="X14" i="7"/>
  <c r="AJ18" i="7"/>
  <c r="AA215" i="7" s="1"/>
  <c r="AB215" i="7" s="1"/>
  <c r="X5" i="7"/>
  <c r="X15" i="7"/>
  <c r="Y17" i="7"/>
  <c r="AA16" i="7"/>
  <c r="AA78" i="7" s="1"/>
  <c r="AB78" i="7" s="1"/>
  <c r="X17" i="7"/>
  <c r="AC6" i="7"/>
  <c r="AA98" i="7" s="1"/>
  <c r="AB98" i="7" s="1"/>
  <c r="AG5" i="7"/>
  <c r="AA157" i="7" s="1"/>
  <c r="AB157" i="7" s="1"/>
  <c r="AD6" i="7"/>
  <c r="AA113" i="7" s="1"/>
  <c r="AB113" i="7" s="1"/>
  <c r="AG4" i="7"/>
  <c r="AA156" i="7" s="1"/>
  <c r="AB156" i="7" s="1"/>
  <c r="AB4" i="7"/>
  <c r="AA81" i="7" s="1"/>
  <c r="AB81" i="7" s="1"/>
  <c r="AC18" i="7"/>
  <c r="AA110" i="7" s="1"/>
  <c r="AB110" i="7" s="1"/>
  <c r="AD17" i="7"/>
  <c r="AA124" i="7" s="1"/>
  <c r="AB124" i="7" s="1"/>
  <c r="AE4" i="7"/>
  <c r="AA126" i="7" s="1"/>
  <c r="AB126" i="7" s="1"/>
  <c r="AI4" i="7"/>
  <c r="AA186" i="7" s="1"/>
  <c r="AB186" i="7" s="1"/>
  <c r="Y14" i="7"/>
  <c r="Y18" i="7"/>
  <c r="Z15" i="7"/>
  <c r="AA14" i="7"/>
  <c r="AA76" i="7" s="1"/>
  <c r="AB76" i="7" s="1"/>
  <c r="AB5" i="7"/>
  <c r="AA82" i="7" s="1"/>
  <c r="AB82" i="7" s="1"/>
  <c r="AD4" i="7"/>
  <c r="AA111" i="7" s="1"/>
  <c r="AB111" i="7" s="1"/>
  <c r="Y16" i="7"/>
  <c r="Z18" i="7"/>
  <c r="AA65" i="7" s="1"/>
  <c r="AB65" i="7" s="1"/>
  <c r="AA18" i="7"/>
  <c r="AB17" i="7"/>
  <c r="AA94" i="7" s="1"/>
  <c r="AB94" i="7" s="1"/>
  <c r="AC16" i="7"/>
  <c r="AA108" i="7" s="1"/>
  <c r="AB108" i="7" s="1"/>
  <c r="AD15" i="7"/>
  <c r="AA122" i="7" s="1"/>
  <c r="AB122" i="7" s="1"/>
  <c r="AE16" i="7"/>
  <c r="AA138" i="7" s="1"/>
  <c r="AB138" i="7" s="1"/>
  <c r="AF16" i="7"/>
  <c r="AA153" i="7" s="1"/>
  <c r="AB153" i="7" s="1"/>
  <c r="Z16" i="7"/>
  <c r="AA15" i="7"/>
  <c r="AA77" i="7" s="1"/>
  <c r="AB77" i="7" s="1"/>
  <c r="AB18" i="7"/>
  <c r="AA95" i="7" s="1"/>
  <c r="AB95" i="7" s="1"/>
  <c r="AB14" i="7"/>
  <c r="AA91" i="7" s="1"/>
  <c r="AB91" i="7" s="1"/>
  <c r="AB6" i="7"/>
  <c r="AA83" i="7" s="1"/>
  <c r="AB83" i="7" s="1"/>
  <c r="AC17" i="7"/>
  <c r="AA109" i="7" s="1"/>
  <c r="AB109" i="7" s="1"/>
  <c r="AC5" i="7"/>
  <c r="AA97" i="7" s="1"/>
  <c r="AB97" i="7" s="1"/>
  <c r="AD16" i="7"/>
  <c r="AA123" i="7" s="1"/>
  <c r="AB123" i="7" s="1"/>
  <c r="AE18" i="7"/>
  <c r="AA140" i="7" s="1"/>
  <c r="AB140" i="7" s="1"/>
  <c r="AF18" i="7"/>
  <c r="AA155" i="7" s="1"/>
  <c r="AB155" i="7" s="1"/>
  <c r="AG17" i="7"/>
  <c r="AA169" i="7" s="1"/>
  <c r="AB169" i="7" s="1"/>
  <c r="AH16" i="7"/>
  <c r="AA183" i="7" s="1"/>
  <c r="AB183" i="7" s="1"/>
  <c r="Z14" i="7"/>
  <c r="AA61" i="7" s="1"/>
  <c r="AB61" i="7" s="1"/>
  <c r="AA17" i="7"/>
  <c r="AA79" i="7" s="1"/>
  <c r="AB79" i="7" s="1"/>
  <c r="AB16" i="7"/>
  <c r="AA93" i="7" s="1"/>
  <c r="AB93" i="7" s="1"/>
  <c r="AC4" i="7"/>
  <c r="AA96" i="7" s="1"/>
  <c r="AB96" i="7" s="1"/>
  <c r="AC15" i="7"/>
  <c r="AA107" i="7" s="1"/>
  <c r="AB107" i="7" s="1"/>
  <c r="AD18" i="7"/>
  <c r="AA125" i="7" s="1"/>
  <c r="AB125" i="7" s="1"/>
  <c r="AD14" i="7"/>
  <c r="AA121" i="7" s="1"/>
  <c r="AB121" i="7" s="1"/>
  <c r="AE14" i="7"/>
  <c r="AA136" i="7" s="1"/>
  <c r="AB136" i="7" s="1"/>
  <c r="AE6" i="7"/>
  <c r="AA128" i="7" s="1"/>
  <c r="AB128" i="7" s="1"/>
  <c r="AF14" i="7"/>
  <c r="AA151" i="7" s="1"/>
  <c r="AB151" i="7" s="1"/>
  <c r="AF6" i="7"/>
  <c r="AA143" i="7" s="1"/>
  <c r="AB143" i="7" s="1"/>
  <c r="AK4" i="7"/>
  <c r="AA216" i="7" s="1"/>
  <c r="AB216" i="7" s="1"/>
  <c r="AE17" i="7"/>
  <c r="AA139" i="7" s="1"/>
  <c r="AB139" i="7" s="1"/>
  <c r="AE5" i="7"/>
  <c r="AA127" i="7" s="1"/>
  <c r="AB127" i="7" s="1"/>
  <c r="AF17" i="7"/>
  <c r="AA154" i="7" s="1"/>
  <c r="AB154" i="7" s="1"/>
  <c r="AF5" i="7"/>
  <c r="AA142" i="7" s="1"/>
  <c r="AB142" i="7" s="1"/>
  <c r="AG14" i="7"/>
  <c r="AA166" i="7" s="1"/>
  <c r="AB166" i="7" s="1"/>
  <c r="AG6" i="7"/>
  <c r="AA158" i="7" s="1"/>
  <c r="AB158" i="7" s="1"/>
  <c r="AH5" i="7"/>
  <c r="AA172" i="7" s="1"/>
  <c r="AB172" i="7" s="1"/>
  <c r="AJ14" i="7"/>
  <c r="AA211" i="7" s="1"/>
  <c r="AB211" i="7" s="1"/>
  <c r="AD5" i="7"/>
  <c r="AA112" i="7" s="1"/>
  <c r="AB112" i="7" s="1"/>
  <c r="AE15" i="7"/>
  <c r="AA137" i="7" s="1"/>
  <c r="AB137" i="7" s="1"/>
  <c r="AF4" i="7"/>
  <c r="AA141" i="7" s="1"/>
  <c r="AB141" i="7" s="1"/>
  <c r="AF15" i="7"/>
  <c r="AA152" i="7" s="1"/>
  <c r="AB152" i="7" s="1"/>
  <c r="AG18" i="7"/>
  <c r="AA170" i="7" s="1"/>
  <c r="AB170" i="7" s="1"/>
  <c r="AH17" i="7"/>
  <c r="AA184" i="7" s="1"/>
  <c r="AB184" i="7" s="1"/>
  <c r="AI16" i="7"/>
  <c r="AA198" i="7" s="1"/>
  <c r="AB198" i="7" s="1"/>
  <c r="AJ4" i="7"/>
  <c r="AA201" i="7" s="1"/>
  <c r="AB201" i="7" s="1"/>
  <c r="AL16" i="7"/>
  <c r="AK17" i="7"/>
  <c r="AA229" i="7" s="1"/>
  <c r="AB229" i="7" s="1"/>
  <c r="AI15" i="7"/>
  <c r="AA197" i="7" s="1"/>
  <c r="AB197" i="7" s="1"/>
  <c r="AG16" i="7"/>
  <c r="AA168" i="7" s="1"/>
  <c r="AB168" i="7" s="1"/>
  <c r="AH4" i="7"/>
  <c r="AA171" i="7" s="1"/>
  <c r="AB171" i="7" s="1"/>
  <c r="AH15" i="7"/>
  <c r="AA182" i="7" s="1"/>
  <c r="AB182" i="7" s="1"/>
  <c r="AI18" i="7"/>
  <c r="AA200" i="7" s="1"/>
  <c r="AB200" i="7" s="1"/>
  <c r="AI14" i="7"/>
  <c r="AA196" i="7" s="1"/>
  <c r="AB196" i="7" s="1"/>
  <c r="AI6" i="7"/>
  <c r="AA188" i="7" s="1"/>
  <c r="AB188" i="7" s="1"/>
  <c r="AJ17" i="7"/>
  <c r="AA214" i="7" s="1"/>
  <c r="AB214" i="7" s="1"/>
  <c r="AM15" i="7"/>
  <c r="AG15" i="7"/>
  <c r="AA167" i="7" s="1"/>
  <c r="AB167" i="7" s="1"/>
  <c r="AH18" i="7"/>
  <c r="AA185" i="7" s="1"/>
  <c r="AB185" i="7" s="1"/>
  <c r="AH14" i="7"/>
  <c r="AA181" i="7" s="1"/>
  <c r="AB181" i="7" s="1"/>
  <c r="AH6" i="7"/>
  <c r="AA173" i="7" s="1"/>
  <c r="AB173" i="7" s="1"/>
  <c r="AI17" i="7"/>
  <c r="AA199" i="7" s="1"/>
  <c r="AB199" i="7" s="1"/>
  <c r="AI5" i="7"/>
  <c r="AA187" i="7" s="1"/>
  <c r="AB187" i="7" s="1"/>
  <c r="AJ16" i="7"/>
  <c r="AA213" i="7" s="1"/>
  <c r="AB213" i="7" s="1"/>
  <c r="AM4" i="7"/>
  <c r="AK15" i="7"/>
  <c r="AA227" i="7" s="1"/>
  <c r="AB227" i="7" s="1"/>
  <c r="AJ15" i="7"/>
  <c r="AA212" i="7" s="1"/>
  <c r="AB212" i="7" s="1"/>
  <c r="AJ6" i="7"/>
  <c r="AA203" i="7" s="1"/>
  <c r="AB203" i="7" s="1"/>
  <c r="AK5" i="7"/>
  <c r="AA217" i="7" s="1"/>
  <c r="AB217" i="7" s="1"/>
  <c r="AK18" i="7"/>
  <c r="AA230" i="7" s="1"/>
  <c r="AB230" i="7" s="1"/>
  <c r="AK14" i="7"/>
  <c r="AA226" i="7" s="1"/>
  <c r="AB226" i="7" s="1"/>
  <c r="AK6" i="7"/>
  <c r="AA218" i="7" s="1"/>
  <c r="AB218" i="7" s="1"/>
  <c r="AL15" i="7"/>
  <c r="AM14" i="7"/>
  <c r="AM6" i="7"/>
  <c r="AA248" i="7" s="1"/>
  <c r="AB248" i="7" s="1"/>
  <c r="AJ5" i="7"/>
  <c r="AA202" i="7" s="1"/>
  <c r="AB202" i="7" s="1"/>
  <c r="AK16" i="7"/>
  <c r="AA228" i="7" s="1"/>
  <c r="AB228" i="7" s="1"/>
  <c r="AL4" i="7"/>
  <c r="AM18" i="7"/>
  <c r="AL18" i="7"/>
  <c r="AL14" i="7"/>
  <c r="AL6" i="7"/>
  <c r="AM17" i="7"/>
  <c r="AM5" i="7"/>
  <c r="AA247" i="7" s="1"/>
  <c r="AB247" i="7" s="1"/>
  <c r="AL17" i="7"/>
  <c r="AL5" i="7"/>
  <c r="AM16" i="7"/>
  <c r="AA3" i="7"/>
  <c r="BI3" i="7" s="1"/>
  <c r="CQ3" i="7" s="1"/>
  <c r="E20" i="7"/>
  <c r="Z4" i="7" s="1"/>
  <c r="AA51" i="7" s="1"/>
  <c r="AB51" i="7" s="1"/>
  <c r="D21" i="7"/>
  <c r="Y5" i="7" s="1"/>
  <c r="AA37" i="7" s="1"/>
  <c r="AB37" i="7" s="1"/>
  <c r="W78" i="7"/>
  <c r="X78" i="7" s="1"/>
  <c r="AR64" i="7"/>
  <c r="BH32" i="7" s="1"/>
  <c r="BH48" i="7" s="1"/>
  <c r="BI81" i="7" s="1"/>
  <c r="W138" i="7"/>
  <c r="X138" i="7" s="1"/>
  <c r="AV64" i="7"/>
  <c r="BL32" i="7" s="1"/>
  <c r="BL48" i="7" s="1"/>
  <c r="BM81" i="7" s="1"/>
  <c r="AZ64" i="7"/>
  <c r="BP32" i="7" s="1"/>
  <c r="BP48" i="7" s="1"/>
  <c r="BQ81" i="7" s="1"/>
  <c r="W198" i="7"/>
  <c r="X198" i="7" s="1"/>
  <c r="W258" i="7"/>
  <c r="X258" i="7" s="1"/>
  <c r="BD64" i="7"/>
  <c r="BT32" i="7" s="1"/>
  <c r="BT48" i="7" s="1"/>
  <c r="BU81" i="7" s="1"/>
  <c r="E21" i="7"/>
  <c r="Z5" i="7" s="1"/>
  <c r="AA52" i="7" s="1"/>
  <c r="AB52" i="7" s="1"/>
  <c r="W126" i="7"/>
  <c r="X126" i="7" s="1"/>
  <c r="AV52" i="7"/>
  <c r="BL20" i="7" s="1"/>
  <c r="BL36" i="7" s="1"/>
  <c r="BM69" i="7" s="1"/>
  <c r="AZ52" i="7"/>
  <c r="BP20" i="7" s="1"/>
  <c r="BP36" i="7" s="1"/>
  <c r="BQ69" i="7" s="1"/>
  <c r="W186" i="7"/>
  <c r="X186" i="7" s="1"/>
  <c r="W246" i="7"/>
  <c r="X246" i="7" s="1"/>
  <c r="BD52" i="7"/>
  <c r="BT20" i="7" s="1"/>
  <c r="BT36" i="7" s="1"/>
  <c r="BU69" i="7" s="1"/>
  <c r="W115" i="7"/>
  <c r="X115" i="7" s="1"/>
  <c r="AU56" i="7"/>
  <c r="BK24" i="7" s="1"/>
  <c r="BK40" i="7" s="1"/>
  <c r="BL73" i="7" s="1"/>
  <c r="W175" i="7"/>
  <c r="X175" i="7" s="1"/>
  <c r="AY56" i="7"/>
  <c r="BO24" i="7" s="1"/>
  <c r="BO40" i="7" s="1"/>
  <c r="BP73" i="7" s="1"/>
  <c r="W235" i="7"/>
  <c r="X235" i="7" s="1"/>
  <c r="BC56" i="7"/>
  <c r="BS24" i="7" s="1"/>
  <c r="BS40" i="7" s="1"/>
  <c r="BT73" i="7" s="1"/>
  <c r="W86" i="7"/>
  <c r="X86" i="7" s="1"/>
  <c r="AS57" i="7"/>
  <c r="BI25" i="7" s="1"/>
  <c r="BI41" i="7" s="1"/>
  <c r="BJ74" i="7" s="1"/>
  <c r="W146" i="7"/>
  <c r="X146" i="7" s="1"/>
  <c r="AW57" i="7"/>
  <c r="BM25" i="7" s="1"/>
  <c r="BM41" i="7" s="1"/>
  <c r="BN74" i="7" s="1"/>
  <c r="W206" i="7"/>
  <c r="X206" i="7" s="1"/>
  <c r="BA57" i="7"/>
  <c r="BQ25" i="7" s="1"/>
  <c r="BQ41" i="7" s="1"/>
  <c r="BR74" i="7" s="1"/>
  <c r="W61" i="7"/>
  <c r="X61" i="7" s="1"/>
  <c r="AQ62" i="7"/>
  <c r="BG30" i="7" s="1"/>
  <c r="BG46" i="7" s="1"/>
  <c r="BH79" i="7" s="1"/>
  <c r="W121" i="7"/>
  <c r="X121" i="7" s="1"/>
  <c r="AU62" i="7"/>
  <c r="BK30" i="7" s="1"/>
  <c r="BK46" i="7" s="1"/>
  <c r="BL79" i="7" s="1"/>
  <c r="W181" i="7"/>
  <c r="X181" i="7" s="1"/>
  <c r="AY62" i="7"/>
  <c r="BO30" i="7" s="1"/>
  <c r="BO46" i="7" s="1"/>
  <c r="BP79" i="7" s="1"/>
  <c r="W241" i="7"/>
  <c r="X241" i="7" s="1"/>
  <c r="BC62" i="7"/>
  <c r="BS30" i="7" s="1"/>
  <c r="BS46" i="7" s="1"/>
  <c r="BT79" i="7" s="1"/>
  <c r="D20" i="7"/>
  <c r="Y4" i="7" s="1"/>
  <c r="AA36" i="7" s="1"/>
  <c r="AB36" i="7" s="1"/>
  <c r="AO53" i="7"/>
  <c r="BE21" i="7" s="1"/>
  <c r="BE37" i="7" s="1"/>
  <c r="BF70" i="7" s="1"/>
  <c r="W22" i="7"/>
  <c r="X22" i="7" s="1"/>
  <c r="W117" i="7"/>
  <c r="X117" i="7" s="1"/>
  <c r="AU58" i="7"/>
  <c r="BK26" i="7" s="1"/>
  <c r="BK42" i="7" s="1"/>
  <c r="BL75" i="7" s="1"/>
  <c r="W177" i="7"/>
  <c r="X177" i="7" s="1"/>
  <c r="AY58" i="7"/>
  <c r="BO26" i="7" s="1"/>
  <c r="BO42" i="7" s="1"/>
  <c r="BP75" i="7" s="1"/>
  <c r="W237" i="7"/>
  <c r="X237" i="7" s="1"/>
  <c r="BC58" i="7"/>
  <c r="BS26" i="7" s="1"/>
  <c r="BS42" i="7" s="1"/>
  <c r="BT75" i="7" s="1"/>
  <c r="AU59" i="7"/>
  <c r="BK27" i="7" s="1"/>
  <c r="BK43" i="7" s="1"/>
  <c r="BL76" i="7" s="1"/>
  <c r="W118" i="7"/>
  <c r="X118" i="7" s="1"/>
  <c r="W178" i="7"/>
  <c r="X178" i="7" s="1"/>
  <c r="AY59" i="7"/>
  <c r="BO27" i="7" s="1"/>
  <c r="BO43" i="7" s="1"/>
  <c r="BP76" i="7" s="1"/>
  <c r="W238" i="7"/>
  <c r="X238" i="7" s="1"/>
  <c r="BC59" i="7"/>
  <c r="BS27" i="7" s="1"/>
  <c r="BS43" i="7" s="1"/>
  <c r="BT76" i="7" s="1"/>
  <c r="W119" i="7"/>
  <c r="X119" i="7" s="1"/>
  <c r="AU60" i="7"/>
  <c r="BK28" i="7" s="1"/>
  <c r="BK44" i="7" s="1"/>
  <c r="BL77" i="7" s="1"/>
  <c r="W179" i="7"/>
  <c r="X179" i="7" s="1"/>
  <c r="AY60" i="7"/>
  <c r="BO28" i="7" s="1"/>
  <c r="BO44" i="7" s="1"/>
  <c r="BP77" i="7" s="1"/>
  <c r="W239" i="7"/>
  <c r="X239" i="7" s="1"/>
  <c r="BC60" i="7"/>
  <c r="BS28" i="7" s="1"/>
  <c r="BS44" i="7" s="1"/>
  <c r="BT77" i="7" s="1"/>
  <c r="C20" i="7"/>
  <c r="X4" i="7" s="1"/>
  <c r="AA21" i="7" s="1"/>
  <c r="AB21" i="7" s="1"/>
  <c r="B21" i="7"/>
  <c r="AM21" i="7" s="1"/>
  <c r="AN21" i="7" s="1"/>
  <c r="AN37" i="7" s="1"/>
  <c r="AO70" i="7" s="1"/>
  <c r="W82" i="7"/>
  <c r="X82" i="7" s="1"/>
  <c r="AS53" i="7"/>
  <c r="BI21" i="7" s="1"/>
  <c r="BI37" i="7" s="1"/>
  <c r="BJ70" i="7" s="1"/>
  <c r="W142" i="7"/>
  <c r="X142" i="7" s="1"/>
  <c r="AW53" i="7"/>
  <c r="BM21" i="7" s="1"/>
  <c r="BM37" i="7" s="1"/>
  <c r="BN70" i="7" s="1"/>
  <c r="W202" i="7"/>
  <c r="X202" i="7" s="1"/>
  <c r="BA53" i="7"/>
  <c r="BQ21" i="7" s="1"/>
  <c r="BQ37" i="7" s="1"/>
  <c r="BR70" i="7" s="1"/>
  <c r="AO65" i="7"/>
  <c r="BE33" i="7" s="1"/>
  <c r="BE49" i="7" s="1"/>
  <c r="BF82" i="7" s="1"/>
  <c r="W34" i="7"/>
  <c r="X34" i="7" s="1"/>
  <c r="AS65" i="7"/>
  <c r="BI33" i="7" s="1"/>
  <c r="BI49" i="7" s="1"/>
  <c r="BJ82" i="7" s="1"/>
  <c r="W94" i="7"/>
  <c r="X94" i="7" s="1"/>
  <c r="W154" i="7"/>
  <c r="X154" i="7" s="1"/>
  <c r="AW65" i="7"/>
  <c r="BM33" i="7" s="1"/>
  <c r="BM49" i="7" s="1"/>
  <c r="BN82" i="7" s="1"/>
  <c r="W214" i="7"/>
  <c r="X214" i="7" s="1"/>
  <c r="BA65" i="7"/>
  <c r="BQ33" i="7" s="1"/>
  <c r="BQ49" i="7" s="1"/>
  <c r="BR82" i="7" s="1"/>
  <c r="B22" i="7"/>
  <c r="AM22" i="7" s="1"/>
  <c r="AN22" i="7" s="1"/>
  <c r="AN38" i="7" s="1"/>
  <c r="AO71" i="7" s="1"/>
  <c r="W113" i="7"/>
  <c r="X113" i="7" s="1"/>
  <c r="AU54" i="7"/>
  <c r="BK22" i="7" s="1"/>
  <c r="BK38" i="7" s="1"/>
  <c r="BL71" i="7" s="1"/>
  <c r="W173" i="7"/>
  <c r="X173" i="7" s="1"/>
  <c r="AY54" i="7"/>
  <c r="BO22" i="7" s="1"/>
  <c r="BO38" i="7" s="1"/>
  <c r="BP71" i="7" s="1"/>
  <c r="W233" i="7"/>
  <c r="X233" i="7" s="1"/>
  <c r="BC54" i="7"/>
  <c r="BS22" i="7" s="1"/>
  <c r="BS38" i="7" s="1"/>
  <c r="BT71" i="7" s="1"/>
  <c r="W84" i="7"/>
  <c r="X84" i="7" s="1"/>
  <c r="AS55" i="7"/>
  <c r="BI23" i="7" s="1"/>
  <c r="BI39" i="7" s="1"/>
  <c r="BJ72" i="7" s="1"/>
  <c r="W144" i="7"/>
  <c r="X144" i="7" s="1"/>
  <c r="AW55" i="7"/>
  <c r="BM23" i="7" s="1"/>
  <c r="BM39" i="7" s="1"/>
  <c r="BN72" i="7" s="1"/>
  <c r="W204" i="7"/>
  <c r="X204" i="7" s="1"/>
  <c r="BA55" i="7"/>
  <c r="BQ23" i="7" s="1"/>
  <c r="BQ39" i="7" s="1"/>
  <c r="BR72" i="7" s="1"/>
  <c r="AS52" i="7"/>
  <c r="BI20" i="7" s="1"/>
  <c r="BI36" i="7" s="1"/>
  <c r="BJ69" i="7" s="1"/>
  <c r="W81" i="7"/>
  <c r="X81" i="7" s="1"/>
  <c r="W141" i="7"/>
  <c r="X141" i="7" s="1"/>
  <c r="AW52" i="7"/>
  <c r="BM20" i="7" s="1"/>
  <c r="BM36" i="7" s="1"/>
  <c r="BN69" i="7" s="1"/>
  <c r="W201" i="7"/>
  <c r="X201" i="7" s="1"/>
  <c r="BA52" i="7"/>
  <c r="BQ20" i="7" s="1"/>
  <c r="BQ36" i="7" s="1"/>
  <c r="BR69" i="7" s="1"/>
  <c r="W97" i="7"/>
  <c r="X97" i="7" s="1"/>
  <c r="AT53" i="7"/>
  <c r="BJ21" i="7" s="1"/>
  <c r="BJ37" i="7" s="1"/>
  <c r="BK70" i="7" s="1"/>
  <c r="W157" i="7"/>
  <c r="X157" i="7" s="1"/>
  <c r="AX53" i="7"/>
  <c r="BN21" i="7" s="1"/>
  <c r="BN37" i="7" s="1"/>
  <c r="BO70" i="7" s="1"/>
  <c r="W217" i="7"/>
  <c r="X217" i="7" s="1"/>
  <c r="BB53" i="7"/>
  <c r="BR21" i="7" s="1"/>
  <c r="BR37" i="7" s="1"/>
  <c r="BS70" i="7" s="1"/>
  <c r="W128" i="7"/>
  <c r="X128" i="7" s="1"/>
  <c r="AV54" i="7"/>
  <c r="BL22" i="7" s="1"/>
  <c r="BL38" i="7" s="1"/>
  <c r="BM71" i="7" s="1"/>
  <c r="W188" i="7"/>
  <c r="X188" i="7" s="1"/>
  <c r="AZ54" i="7"/>
  <c r="BP22" i="7" s="1"/>
  <c r="BP38" i="7" s="1"/>
  <c r="BQ71" i="7" s="1"/>
  <c r="W248" i="7"/>
  <c r="X248" i="7" s="1"/>
  <c r="BD54" i="7"/>
  <c r="BT22" i="7" s="1"/>
  <c r="BT38" i="7" s="1"/>
  <c r="BU71" i="7" s="1"/>
  <c r="W99" i="7"/>
  <c r="X99" i="7" s="1"/>
  <c r="AT55" i="7"/>
  <c r="BJ23" i="7" s="1"/>
  <c r="BJ39" i="7" s="1"/>
  <c r="BK72" i="7" s="1"/>
  <c r="W159" i="7"/>
  <c r="X159" i="7" s="1"/>
  <c r="AX55" i="7"/>
  <c r="BN23" i="7" s="1"/>
  <c r="BN39" i="7" s="1"/>
  <c r="BO72" i="7" s="1"/>
  <c r="W219" i="7"/>
  <c r="X219" i="7" s="1"/>
  <c r="BB55" i="7"/>
  <c r="BR23" i="7" s="1"/>
  <c r="BR39" i="7" s="1"/>
  <c r="BS72" i="7" s="1"/>
  <c r="W130" i="7"/>
  <c r="X130" i="7" s="1"/>
  <c r="AV56" i="7"/>
  <c r="BL24" i="7" s="1"/>
  <c r="BL40" i="7" s="1"/>
  <c r="BM73" i="7" s="1"/>
  <c r="W190" i="7"/>
  <c r="X190" i="7" s="1"/>
  <c r="AZ56" i="7"/>
  <c r="BP24" i="7" s="1"/>
  <c r="BP40" i="7" s="1"/>
  <c r="BQ73" i="7" s="1"/>
  <c r="BD56" i="7"/>
  <c r="BT24" i="7" s="1"/>
  <c r="BT40" i="7" s="1"/>
  <c r="BU73" i="7" s="1"/>
  <c r="W250" i="7"/>
  <c r="X250" i="7" s="1"/>
  <c r="W101" i="7"/>
  <c r="X101" i="7" s="1"/>
  <c r="AT57" i="7"/>
  <c r="BJ25" i="7" s="1"/>
  <c r="BJ41" i="7" s="1"/>
  <c r="BK74" i="7" s="1"/>
  <c r="W161" i="7"/>
  <c r="X161" i="7" s="1"/>
  <c r="AX57" i="7"/>
  <c r="BN25" i="7" s="1"/>
  <c r="BN41" i="7" s="1"/>
  <c r="BO74" i="7" s="1"/>
  <c r="W221" i="7"/>
  <c r="X221" i="7" s="1"/>
  <c r="BB57" i="7"/>
  <c r="BR25" i="7" s="1"/>
  <c r="BR41" i="7" s="1"/>
  <c r="BS74" i="7" s="1"/>
  <c r="AV58" i="7"/>
  <c r="BL26" i="7" s="1"/>
  <c r="BL42" i="7" s="1"/>
  <c r="BM75" i="7" s="1"/>
  <c r="W132" i="7"/>
  <c r="X132" i="7" s="1"/>
  <c r="W192" i="7"/>
  <c r="X192" i="7" s="1"/>
  <c r="AZ58" i="7"/>
  <c r="BP26" i="7" s="1"/>
  <c r="BP42" i="7" s="1"/>
  <c r="BQ75" i="7" s="1"/>
  <c r="W252" i="7"/>
  <c r="X252" i="7" s="1"/>
  <c r="BD58" i="7"/>
  <c r="BT26" i="7" s="1"/>
  <c r="BT42" i="7" s="1"/>
  <c r="BU75" i="7" s="1"/>
  <c r="W134" i="7"/>
  <c r="X134" i="7" s="1"/>
  <c r="AV60" i="7"/>
  <c r="BL28" i="7" s="1"/>
  <c r="BL44" i="7" s="1"/>
  <c r="BM77" i="7" s="1"/>
  <c r="W194" i="7"/>
  <c r="X194" i="7" s="1"/>
  <c r="AZ60" i="7"/>
  <c r="BP28" i="7" s="1"/>
  <c r="BP44" i="7" s="1"/>
  <c r="BQ77" i="7" s="1"/>
  <c r="W254" i="7"/>
  <c r="X254" i="7" s="1"/>
  <c r="BD60" i="7"/>
  <c r="BT28" i="7" s="1"/>
  <c r="BT44" i="7" s="1"/>
  <c r="BU77" i="7" s="1"/>
  <c r="W76" i="7"/>
  <c r="X76" i="7" s="1"/>
  <c r="AR62" i="7"/>
  <c r="BH30" i="7" s="1"/>
  <c r="BH46" i="7" s="1"/>
  <c r="BI79" i="7" s="1"/>
  <c r="W136" i="7"/>
  <c r="X136" i="7" s="1"/>
  <c r="AV62" i="7"/>
  <c r="BL30" i="7" s="1"/>
  <c r="BL46" i="7" s="1"/>
  <c r="BM79" i="7" s="1"/>
  <c r="W196" i="7"/>
  <c r="X196" i="7" s="1"/>
  <c r="AZ62" i="7"/>
  <c r="BP30" i="7" s="1"/>
  <c r="BP46" i="7" s="1"/>
  <c r="BQ79" i="7" s="1"/>
  <c r="W256" i="7"/>
  <c r="X256" i="7" s="1"/>
  <c r="BD62" i="7"/>
  <c r="BT30" i="7" s="1"/>
  <c r="BT46" i="7" s="1"/>
  <c r="BU79" i="7" s="1"/>
  <c r="AO63" i="7"/>
  <c r="BE31" i="7" s="1"/>
  <c r="BE47" i="7" s="1"/>
  <c r="BF80" i="7" s="1"/>
  <c r="W32" i="7"/>
  <c r="X32" i="7" s="1"/>
  <c r="AS63" i="7"/>
  <c r="BI31" i="7" s="1"/>
  <c r="BI47" i="7" s="1"/>
  <c r="BJ80" i="7" s="1"/>
  <c r="W92" i="7"/>
  <c r="X92" i="7" s="1"/>
  <c r="W152" i="7"/>
  <c r="X152" i="7" s="1"/>
  <c r="AW63" i="7"/>
  <c r="BM31" i="7" s="1"/>
  <c r="BM47" i="7" s="1"/>
  <c r="BN80" i="7" s="1"/>
  <c r="W212" i="7"/>
  <c r="X212" i="7" s="1"/>
  <c r="BA63" i="7"/>
  <c r="BQ31" i="7" s="1"/>
  <c r="BQ47" i="7" s="1"/>
  <c r="BR80" i="7" s="1"/>
  <c r="AP65" i="7"/>
  <c r="BF33" i="7" s="1"/>
  <c r="BF49" i="7" s="1"/>
  <c r="BG82" i="7" s="1"/>
  <c r="W49" i="7"/>
  <c r="X49" i="7" s="1"/>
  <c r="AQ66" i="7"/>
  <c r="BG34" i="7" s="1"/>
  <c r="BG50" i="7" s="1"/>
  <c r="BH83" i="7" s="1"/>
  <c r="W65" i="7"/>
  <c r="X65" i="7" s="1"/>
  <c r="W96" i="7"/>
  <c r="X96" i="7" s="1"/>
  <c r="AT52" i="7"/>
  <c r="BJ20" i="7" s="1"/>
  <c r="BJ36" i="7" s="1"/>
  <c r="BK69" i="7" s="1"/>
  <c r="W156" i="7"/>
  <c r="X156" i="7" s="1"/>
  <c r="AX52" i="7"/>
  <c r="BN20" i="7" s="1"/>
  <c r="BN36" i="7" s="1"/>
  <c r="BO69" i="7" s="1"/>
  <c r="W216" i="7"/>
  <c r="X216" i="7" s="1"/>
  <c r="BB52" i="7"/>
  <c r="BR20" i="7" s="1"/>
  <c r="BR36" i="7" s="1"/>
  <c r="BS69" i="7" s="1"/>
  <c r="W112" i="7"/>
  <c r="X112" i="7" s="1"/>
  <c r="AU53" i="7"/>
  <c r="BK21" i="7" s="1"/>
  <c r="BK37" i="7" s="1"/>
  <c r="BL70" i="7" s="1"/>
  <c r="W172" i="7"/>
  <c r="X172" i="7" s="1"/>
  <c r="AY53" i="7"/>
  <c r="BO21" i="7" s="1"/>
  <c r="BO37" i="7" s="1"/>
  <c r="BP70" i="7" s="1"/>
  <c r="W232" i="7"/>
  <c r="X232" i="7" s="1"/>
  <c r="BC53" i="7"/>
  <c r="BS21" i="7" s="1"/>
  <c r="BS37" i="7" s="1"/>
  <c r="BT70" i="7" s="1"/>
  <c r="W83" i="7"/>
  <c r="X83" i="7" s="1"/>
  <c r="AS54" i="7"/>
  <c r="BI22" i="7" s="1"/>
  <c r="BI38" i="7" s="1"/>
  <c r="BJ71" i="7" s="1"/>
  <c r="W143" i="7"/>
  <c r="X143" i="7" s="1"/>
  <c r="AW54" i="7"/>
  <c r="BM22" i="7" s="1"/>
  <c r="BM38" i="7" s="1"/>
  <c r="BN71" i="7" s="1"/>
  <c r="W203" i="7"/>
  <c r="X203" i="7" s="1"/>
  <c r="BA54" i="7"/>
  <c r="BQ22" i="7" s="1"/>
  <c r="BQ38" i="7" s="1"/>
  <c r="BR71" i="7" s="1"/>
  <c r="AU55" i="7"/>
  <c r="BK23" i="7" s="1"/>
  <c r="BK39" i="7" s="1"/>
  <c r="BL72" i="7" s="1"/>
  <c r="W114" i="7"/>
  <c r="X114" i="7" s="1"/>
  <c r="W174" i="7"/>
  <c r="X174" i="7" s="1"/>
  <c r="AY55" i="7"/>
  <c r="BO23" i="7" s="1"/>
  <c r="BO39" i="7" s="1"/>
  <c r="BP72" i="7" s="1"/>
  <c r="W234" i="7"/>
  <c r="X234" i="7" s="1"/>
  <c r="BC55" i="7"/>
  <c r="BS23" i="7" s="1"/>
  <c r="BS39" i="7" s="1"/>
  <c r="BT72" i="7" s="1"/>
  <c r="AS56" i="7"/>
  <c r="BI24" i="7" s="1"/>
  <c r="BI40" i="7" s="1"/>
  <c r="BJ73" i="7" s="1"/>
  <c r="W85" i="7"/>
  <c r="X85" i="7" s="1"/>
  <c r="W145" i="7"/>
  <c r="X145" i="7" s="1"/>
  <c r="AW56" i="7"/>
  <c r="BM24" i="7" s="1"/>
  <c r="BM40" i="7" s="1"/>
  <c r="BN73" i="7" s="1"/>
  <c r="W205" i="7"/>
  <c r="X205" i="7" s="1"/>
  <c r="BA56" i="7"/>
  <c r="BQ24" i="7" s="1"/>
  <c r="BQ40" i="7" s="1"/>
  <c r="BR73" i="7" s="1"/>
  <c r="W116" i="7"/>
  <c r="X116" i="7" s="1"/>
  <c r="AU57" i="7"/>
  <c r="BK25" i="7" s="1"/>
  <c r="BK41" i="7" s="1"/>
  <c r="BL74" i="7" s="1"/>
  <c r="W176" i="7"/>
  <c r="X176" i="7" s="1"/>
  <c r="AY57" i="7"/>
  <c r="BO25" i="7" s="1"/>
  <c r="BO41" i="7" s="1"/>
  <c r="BP74" i="7" s="1"/>
  <c r="W236" i="7"/>
  <c r="X236" i="7" s="1"/>
  <c r="BC57" i="7"/>
  <c r="BS25" i="7" s="1"/>
  <c r="BS41" i="7" s="1"/>
  <c r="BT74" i="7" s="1"/>
  <c r="W87" i="7"/>
  <c r="X87" i="7" s="1"/>
  <c r="AS58" i="7"/>
  <c r="BI26" i="7" s="1"/>
  <c r="BI42" i="7" s="1"/>
  <c r="BJ75" i="7" s="1"/>
  <c r="W147" i="7"/>
  <c r="X147" i="7" s="1"/>
  <c r="AW58" i="7"/>
  <c r="BM26" i="7" s="1"/>
  <c r="BM42" i="7" s="1"/>
  <c r="BN75" i="7" s="1"/>
  <c r="W207" i="7"/>
  <c r="X207" i="7" s="1"/>
  <c r="BA58" i="7"/>
  <c r="BQ26" i="7" s="1"/>
  <c r="BQ42" i="7" s="1"/>
  <c r="BR75" i="7" s="1"/>
  <c r="W88" i="7"/>
  <c r="X88" i="7" s="1"/>
  <c r="AS59" i="7"/>
  <c r="BI27" i="7" s="1"/>
  <c r="BI43" i="7" s="1"/>
  <c r="BJ76" i="7" s="1"/>
  <c r="W148" i="7"/>
  <c r="X148" i="7" s="1"/>
  <c r="AW59" i="7"/>
  <c r="BM27" i="7" s="1"/>
  <c r="BM43" i="7" s="1"/>
  <c r="BN76" i="7" s="1"/>
  <c r="W208" i="7"/>
  <c r="X208" i="7" s="1"/>
  <c r="BA59" i="7"/>
  <c r="BQ27" i="7" s="1"/>
  <c r="BQ43" i="7" s="1"/>
  <c r="BR76" i="7" s="1"/>
  <c r="W89" i="7"/>
  <c r="X89" i="7" s="1"/>
  <c r="AS60" i="7"/>
  <c r="BI28" i="7" s="1"/>
  <c r="BI44" i="7" s="1"/>
  <c r="BJ77" i="7" s="1"/>
  <c r="W90" i="7"/>
  <c r="X90" i="7" s="1"/>
  <c r="AS61" i="7"/>
  <c r="BI29" i="7" s="1"/>
  <c r="BI45" i="7" s="1"/>
  <c r="BJ78" i="7" s="1"/>
  <c r="W150" i="7"/>
  <c r="X150" i="7" s="1"/>
  <c r="AW61" i="7"/>
  <c r="BM29" i="7" s="1"/>
  <c r="BM45" i="7" s="1"/>
  <c r="BN78" i="7" s="1"/>
  <c r="W210" i="7"/>
  <c r="X210" i="7" s="1"/>
  <c r="BA61" i="7"/>
  <c r="BQ29" i="7" s="1"/>
  <c r="BQ45" i="7" s="1"/>
  <c r="BR78" i="7" s="1"/>
  <c r="AP63" i="7"/>
  <c r="BF31" i="7" s="1"/>
  <c r="BF47" i="7" s="1"/>
  <c r="BG80" i="7" s="1"/>
  <c r="W47" i="7"/>
  <c r="X47" i="7" s="1"/>
  <c r="W107" i="7"/>
  <c r="X107" i="7" s="1"/>
  <c r="AT63" i="7"/>
  <c r="BJ31" i="7" s="1"/>
  <c r="BJ47" i="7" s="1"/>
  <c r="BK80" i="7" s="1"/>
  <c r="W167" i="7"/>
  <c r="X167" i="7" s="1"/>
  <c r="AX63" i="7"/>
  <c r="BN31" i="7" s="1"/>
  <c r="BN47" i="7" s="1"/>
  <c r="BO80" i="7" s="1"/>
  <c r="W227" i="7"/>
  <c r="X227" i="7" s="1"/>
  <c r="BB63" i="7"/>
  <c r="BR31" i="7" s="1"/>
  <c r="BR47" i="7" s="1"/>
  <c r="BS80" i="7" s="1"/>
  <c r="W111" i="7"/>
  <c r="X111" i="7" s="1"/>
  <c r="AU52" i="7"/>
  <c r="BK20" i="7" s="1"/>
  <c r="BK36" i="7" s="1"/>
  <c r="BL69" i="7" s="1"/>
  <c r="W171" i="7"/>
  <c r="X171" i="7" s="1"/>
  <c r="AY52" i="7"/>
  <c r="BO20" i="7" s="1"/>
  <c r="BO36" i="7" s="1"/>
  <c r="BP69" i="7" s="1"/>
  <c r="W231" i="7"/>
  <c r="X231" i="7" s="1"/>
  <c r="BC52" i="7"/>
  <c r="BS20" i="7" s="1"/>
  <c r="BS36" i="7" s="1"/>
  <c r="BT69" i="7" s="1"/>
  <c r="W127" i="7"/>
  <c r="X127" i="7" s="1"/>
  <c r="AV53" i="7"/>
  <c r="BL21" i="7" s="1"/>
  <c r="BL37" i="7" s="1"/>
  <c r="BM70" i="7" s="1"/>
  <c r="W187" i="7"/>
  <c r="X187" i="7" s="1"/>
  <c r="AZ53" i="7"/>
  <c r="BP21" i="7" s="1"/>
  <c r="BP37" i="7" s="1"/>
  <c r="BQ70" i="7" s="1"/>
  <c r="W247" i="7"/>
  <c r="X247" i="7" s="1"/>
  <c r="BD53" i="7"/>
  <c r="BT21" i="7" s="1"/>
  <c r="BT37" i="7" s="1"/>
  <c r="BU70" i="7" s="1"/>
  <c r="AT54" i="7"/>
  <c r="BJ22" i="7" s="1"/>
  <c r="BJ38" i="7" s="1"/>
  <c r="BK71" i="7" s="1"/>
  <c r="W98" i="7"/>
  <c r="X98" i="7" s="1"/>
  <c r="W158" i="7"/>
  <c r="X158" i="7" s="1"/>
  <c r="AX54" i="7"/>
  <c r="BN22" i="7" s="1"/>
  <c r="BN38" i="7" s="1"/>
  <c r="BO71" i="7" s="1"/>
  <c r="W218" i="7"/>
  <c r="X218" i="7" s="1"/>
  <c r="BB54" i="7"/>
  <c r="BR22" i="7" s="1"/>
  <c r="BR38" i="7" s="1"/>
  <c r="BS71" i="7" s="1"/>
  <c r="W129" i="7"/>
  <c r="X129" i="7" s="1"/>
  <c r="AV55" i="7"/>
  <c r="BL23" i="7" s="1"/>
  <c r="BL39" i="7" s="1"/>
  <c r="BM72" i="7" s="1"/>
  <c r="W189" i="7"/>
  <c r="X189" i="7" s="1"/>
  <c r="AZ55" i="7"/>
  <c r="BP23" i="7" s="1"/>
  <c r="BP39" i="7" s="1"/>
  <c r="BQ72" i="7" s="1"/>
  <c r="W249" i="7"/>
  <c r="X249" i="7" s="1"/>
  <c r="BD55" i="7"/>
  <c r="BT23" i="7" s="1"/>
  <c r="BT39" i="7" s="1"/>
  <c r="BU72" i="7" s="1"/>
  <c r="W100" i="7"/>
  <c r="X100" i="7" s="1"/>
  <c r="AT56" i="7"/>
  <c r="BJ24" i="7" s="1"/>
  <c r="BJ40" i="7" s="1"/>
  <c r="BK73" i="7" s="1"/>
  <c r="W160" i="7"/>
  <c r="X160" i="7" s="1"/>
  <c r="AX56" i="7"/>
  <c r="BN24" i="7" s="1"/>
  <c r="BN40" i="7" s="1"/>
  <c r="BO73" i="7" s="1"/>
  <c r="W220" i="7"/>
  <c r="X220" i="7" s="1"/>
  <c r="BB56" i="7"/>
  <c r="BR24" i="7" s="1"/>
  <c r="BR40" i="7" s="1"/>
  <c r="BS73" i="7" s="1"/>
  <c r="W131" i="7"/>
  <c r="X131" i="7" s="1"/>
  <c r="AV57" i="7"/>
  <c r="BL25" i="7" s="1"/>
  <c r="BL41" i="7" s="1"/>
  <c r="BM74" i="7" s="1"/>
  <c r="W191" i="7"/>
  <c r="X191" i="7" s="1"/>
  <c r="AZ57" i="7"/>
  <c r="BP25" i="7" s="1"/>
  <c r="BP41" i="7" s="1"/>
  <c r="BQ74" i="7" s="1"/>
  <c r="W251" i="7"/>
  <c r="X251" i="7" s="1"/>
  <c r="BD57" i="7"/>
  <c r="BT25" i="7" s="1"/>
  <c r="BT41" i="7" s="1"/>
  <c r="BU74" i="7" s="1"/>
  <c r="AT58" i="7"/>
  <c r="BJ26" i="7" s="1"/>
  <c r="BJ42" i="7" s="1"/>
  <c r="BK75" i="7" s="1"/>
  <c r="W102" i="7"/>
  <c r="X102" i="7" s="1"/>
  <c r="W162" i="7"/>
  <c r="X162" i="7" s="1"/>
  <c r="AX58" i="7"/>
  <c r="BN26" i="7" s="1"/>
  <c r="BN42" i="7" s="1"/>
  <c r="BO75" i="7" s="1"/>
  <c r="W222" i="7"/>
  <c r="X222" i="7" s="1"/>
  <c r="BB58" i="7"/>
  <c r="BR26" i="7" s="1"/>
  <c r="BR42" i="7" s="1"/>
  <c r="BS75" i="7" s="1"/>
  <c r="W103" i="7"/>
  <c r="X103" i="7" s="1"/>
  <c r="AT59" i="7"/>
  <c r="BJ27" i="7" s="1"/>
  <c r="BJ43" i="7" s="1"/>
  <c r="BK76" i="7" s="1"/>
  <c r="W163" i="7"/>
  <c r="X163" i="7" s="1"/>
  <c r="AX59" i="7"/>
  <c r="BN27" i="7" s="1"/>
  <c r="BN43" i="7" s="1"/>
  <c r="BO76" i="7" s="1"/>
  <c r="W223" i="7"/>
  <c r="X223" i="7" s="1"/>
  <c r="BB59" i="7"/>
  <c r="BR27" i="7" s="1"/>
  <c r="BR43" i="7" s="1"/>
  <c r="BS76" i="7" s="1"/>
  <c r="W105" i="7"/>
  <c r="X105" i="7" s="1"/>
  <c r="AT61" i="7"/>
  <c r="BJ29" i="7" s="1"/>
  <c r="BJ45" i="7" s="1"/>
  <c r="BK78" i="7" s="1"/>
  <c r="W165" i="7"/>
  <c r="X165" i="7" s="1"/>
  <c r="AX61" i="7"/>
  <c r="BN29" i="7" s="1"/>
  <c r="BN45" i="7" s="1"/>
  <c r="BO78" i="7" s="1"/>
  <c r="W225" i="7"/>
  <c r="X225" i="7" s="1"/>
  <c r="BB61" i="7"/>
  <c r="BR29" i="7" s="1"/>
  <c r="BR45" i="7" s="1"/>
  <c r="BS78" i="7" s="1"/>
  <c r="AQ64" i="7"/>
  <c r="BG32" i="7" s="1"/>
  <c r="BG48" i="7" s="1"/>
  <c r="BH81" i="7" s="1"/>
  <c r="W63" i="7"/>
  <c r="X63" i="7" s="1"/>
  <c r="W123" i="7"/>
  <c r="X123" i="7" s="1"/>
  <c r="AU64" i="7"/>
  <c r="BK32" i="7" s="1"/>
  <c r="BK48" i="7" s="1"/>
  <c r="BL81" i="7" s="1"/>
  <c r="W183" i="7"/>
  <c r="X183" i="7" s="1"/>
  <c r="AY64" i="7"/>
  <c r="BO32" i="7" s="1"/>
  <c r="BO48" i="7" s="1"/>
  <c r="BP81" i="7" s="1"/>
  <c r="BC64" i="7"/>
  <c r="BS32" i="7" s="1"/>
  <c r="BS48" i="7" s="1"/>
  <c r="BT81" i="7" s="1"/>
  <c r="W243" i="7"/>
  <c r="X243" i="7" s="1"/>
  <c r="W209" i="7"/>
  <c r="X209" i="7" s="1"/>
  <c r="BA60" i="7"/>
  <c r="BQ28" i="7" s="1"/>
  <c r="BQ44" i="7" s="1"/>
  <c r="BR77" i="7" s="1"/>
  <c r="W120" i="7"/>
  <c r="X120" i="7" s="1"/>
  <c r="AU61" i="7"/>
  <c r="BK29" i="7" s="1"/>
  <c r="BK45" i="7" s="1"/>
  <c r="BL78" i="7" s="1"/>
  <c r="W180" i="7"/>
  <c r="X180" i="7" s="1"/>
  <c r="AY61" i="7"/>
  <c r="BO29" i="7" s="1"/>
  <c r="BO45" i="7" s="1"/>
  <c r="BP78" i="7" s="1"/>
  <c r="W240" i="7"/>
  <c r="X240" i="7" s="1"/>
  <c r="BC61" i="7"/>
  <c r="BS29" i="7" s="1"/>
  <c r="BS45" i="7" s="1"/>
  <c r="BT78" i="7" s="1"/>
  <c r="W91" i="7"/>
  <c r="X91" i="7" s="1"/>
  <c r="AS62" i="7"/>
  <c r="BI30" i="7" s="1"/>
  <c r="BI46" i="7" s="1"/>
  <c r="BJ79" i="7" s="1"/>
  <c r="W151" i="7"/>
  <c r="X151" i="7" s="1"/>
  <c r="AW62" i="7"/>
  <c r="BM30" i="7" s="1"/>
  <c r="BM46" i="7" s="1"/>
  <c r="BN79" i="7" s="1"/>
  <c r="W211" i="7"/>
  <c r="X211" i="7" s="1"/>
  <c r="BA62" i="7"/>
  <c r="BQ30" i="7" s="1"/>
  <c r="BQ46" i="7" s="1"/>
  <c r="BR79" i="7" s="1"/>
  <c r="AQ63" i="7"/>
  <c r="BG31" i="7" s="1"/>
  <c r="BG47" i="7" s="1"/>
  <c r="BH80" i="7" s="1"/>
  <c r="W62" i="7"/>
  <c r="X62" i="7" s="1"/>
  <c r="W122" i="7"/>
  <c r="X122" i="7" s="1"/>
  <c r="AU63" i="7"/>
  <c r="BK31" i="7" s="1"/>
  <c r="BK47" i="7" s="1"/>
  <c r="BL80" i="7" s="1"/>
  <c r="W182" i="7"/>
  <c r="X182" i="7" s="1"/>
  <c r="AY63" i="7"/>
  <c r="BO31" i="7" s="1"/>
  <c r="BO47" i="7" s="1"/>
  <c r="BP80" i="7" s="1"/>
  <c r="W242" i="7"/>
  <c r="X242" i="7" s="1"/>
  <c r="BC63" i="7"/>
  <c r="BS31" i="7" s="1"/>
  <c r="BS47" i="7" s="1"/>
  <c r="BT80" i="7" s="1"/>
  <c r="W93" i="7"/>
  <c r="X93" i="7" s="1"/>
  <c r="AS64" i="7"/>
  <c r="BI32" i="7" s="1"/>
  <c r="BI48" i="7" s="1"/>
  <c r="BJ81" i="7" s="1"/>
  <c r="W153" i="7"/>
  <c r="X153" i="7" s="1"/>
  <c r="AW64" i="7"/>
  <c r="BM32" i="7" s="1"/>
  <c r="BM48" i="7" s="1"/>
  <c r="BN81" i="7" s="1"/>
  <c r="AQ65" i="7"/>
  <c r="BG33" i="7" s="1"/>
  <c r="BG49" i="7" s="1"/>
  <c r="BH82" i="7" s="1"/>
  <c r="W64" i="7"/>
  <c r="X64" i="7" s="1"/>
  <c r="W124" i="7"/>
  <c r="X124" i="7" s="1"/>
  <c r="AU65" i="7"/>
  <c r="BK33" i="7" s="1"/>
  <c r="BK49" i="7" s="1"/>
  <c r="BL82" i="7" s="1"/>
  <c r="W244" i="7"/>
  <c r="X244" i="7" s="1"/>
  <c r="BC65" i="7"/>
  <c r="BS33" i="7" s="1"/>
  <c r="BS49" i="7" s="1"/>
  <c r="BT82" i="7" s="1"/>
  <c r="W95" i="7"/>
  <c r="X95" i="7" s="1"/>
  <c r="AS66" i="7"/>
  <c r="BI34" i="7" s="1"/>
  <c r="BI50" i="7" s="1"/>
  <c r="BJ83" i="7" s="1"/>
  <c r="W155" i="7"/>
  <c r="X155" i="7" s="1"/>
  <c r="AW66" i="7"/>
  <c r="BM34" i="7" s="1"/>
  <c r="BM50" i="7" s="1"/>
  <c r="BN83" i="7" s="1"/>
  <c r="W215" i="7"/>
  <c r="X215" i="7" s="1"/>
  <c r="BA66" i="7"/>
  <c r="BQ34" i="7" s="1"/>
  <c r="BQ50" i="7" s="1"/>
  <c r="BR83" i="7" s="1"/>
  <c r="AZ59" i="7"/>
  <c r="BP27" i="7" s="1"/>
  <c r="BP43" i="7" s="1"/>
  <c r="BQ76" i="7" s="1"/>
  <c r="W133" i="7"/>
  <c r="X133" i="7" s="1"/>
  <c r="AV59" i="7"/>
  <c r="BL27" i="7" s="1"/>
  <c r="BL43" i="7" s="1"/>
  <c r="BM76" i="7" s="1"/>
  <c r="W253" i="7"/>
  <c r="X253" i="7" s="1"/>
  <c r="BD59" i="7"/>
  <c r="BT27" i="7" s="1"/>
  <c r="BT43" i="7" s="1"/>
  <c r="BU76" i="7" s="1"/>
  <c r="W104" i="7"/>
  <c r="X104" i="7" s="1"/>
  <c r="AT60" i="7"/>
  <c r="BJ28" i="7" s="1"/>
  <c r="BJ44" i="7" s="1"/>
  <c r="BK77" i="7" s="1"/>
  <c r="W164" i="7"/>
  <c r="X164" i="7" s="1"/>
  <c r="AX60" i="7"/>
  <c r="BN28" i="7" s="1"/>
  <c r="BN44" i="7" s="1"/>
  <c r="BO77" i="7" s="1"/>
  <c r="W224" i="7"/>
  <c r="X224" i="7" s="1"/>
  <c r="BB60" i="7"/>
  <c r="BR28" i="7" s="1"/>
  <c r="BR44" i="7" s="1"/>
  <c r="BS77" i="7" s="1"/>
  <c r="W135" i="7"/>
  <c r="X135" i="7" s="1"/>
  <c r="AV61" i="7"/>
  <c r="BL29" i="7" s="1"/>
  <c r="BL45" i="7" s="1"/>
  <c r="BM78" i="7" s="1"/>
  <c r="W195" i="7"/>
  <c r="X195" i="7" s="1"/>
  <c r="AZ61" i="7"/>
  <c r="BP29" i="7" s="1"/>
  <c r="BP45" i="7" s="1"/>
  <c r="BQ78" i="7" s="1"/>
  <c r="W255" i="7"/>
  <c r="X255" i="7" s="1"/>
  <c r="BD61" i="7"/>
  <c r="BT29" i="7" s="1"/>
  <c r="BT45" i="7" s="1"/>
  <c r="BU78" i="7" s="1"/>
  <c r="AP62" i="7"/>
  <c r="BF30" i="7" s="1"/>
  <c r="BF46" i="7" s="1"/>
  <c r="BG79" i="7" s="1"/>
  <c r="W46" i="7"/>
  <c r="X46" i="7" s="1"/>
  <c r="AT62" i="7"/>
  <c r="BJ30" i="7" s="1"/>
  <c r="BJ46" i="7" s="1"/>
  <c r="BK79" i="7" s="1"/>
  <c r="W106" i="7"/>
  <c r="X106" i="7" s="1"/>
  <c r="W166" i="7"/>
  <c r="X166" i="7" s="1"/>
  <c r="AX62" i="7"/>
  <c r="BN30" i="7" s="1"/>
  <c r="BN46" i="7" s="1"/>
  <c r="BO79" i="7" s="1"/>
  <c r="W226" i="7"/>
  <c r="X226" i="7" s="1"/>
  <c r="BB62" i="7"/>
  <c r="BR30" i="7" s="1"/>
  <c r="BR46" i="7" s="1"/>
  <c r="BS79" i="7" s="1"/>
  <c r="W77" i="7"/>
  <c r="X77" i="7" s="1"/>
  <c r="AR63" i="7"/>
  <c r="BH31" i="7" s="1"/>
  <c r="BH47" i="7" s="1"/>
  <c r="BI80" i="7" s="1"/>
  <c r="W137" i="7"/>
  <c r="X137" i="7" s="1"/>
  <c r="AV63" i="7"/>
  <c r="BL31" i="7" s="1"/>
  <c r="BL47" i="7" s="1"/>
  <c r="BM80" i="7" s="1"/>
  <c r="W197" i="7"/>
  <c r="X197" i="7" s="1"/>
  <c r="AZ63" i="7"/>
  <c r="BP31" i="7" s="1"/>
  <c r="BP47" i="7" s="1"/>
  <c r="BQ80" i="7" s="1"/>
  <c r="AP64" i="7"/>
  <c r="BF32" i="7" s="1"/>
  <c r="BF48" i="7" s="1"/>
  <c r="BG81" i="7" s="1"/>
  <c r="W48" i="7"/>
  <c r="X48" i="7" s="1"/>
  <c r="W108" i="7"/>
  <c r="X108" i="7" s="1"/>
  <c r="AT64" i="7"/>
  <c r="BJ32" i="7" s="1"/>
  <c r="BJ48" i="7" s="1"/>
  <c r="BK81" i="7" s="1"/>
  <c r="W168" i="7"/>
  <c r="X168" i="7" s="1"/>
  <c r="AX64" i="7"/>
  <c r="BN32" i="7" s="1"/>
  <c r="BN48" i="7" s="1"/>
  <c r="BO81" i="7" s="1"/>
  <c r="W228" i="7"/>
  <c r="X228" i="7" s="1"/>
  <c r="BB64" i="7"/>
  <c r="BR32" i="7" s="1"/>
  <c r="BR48" i="7" s="1"/>
  <c r="BS81" i="7" s="1"/>
  <c r="W79" i="7"/>
  <c r="X79" i="7" s="1"/>
  <c r="AR65" i="7"/>
  <c r="BH33" i="7" s="1"/>
  <c r="BH49" i="7" s="1"/>
  <c r="BI82" i="7" s="1"/>
  <c r="AV65" i="7"/>
  <c r="BL33" i="7" s="1"/>
  <c r="BL49" i="7" s="1"/>
  <c r="BM82" i="7" s="1"/>
  <c r="W139" i="7"/>
  <c r="X139" i="7" s="1"/>
  <c r="W199" i="7"/>
  <c r="X199" i="7" s="1"/>
  <c r="AZ65" i="7"/>
  <c r="BP33" i="7" s="1"/>
  <c r="BP49" i="7" s="1"/>
  <c r="BQ82" i="7" s="1"/>
  <c r="W259" i="7"/>
  <c r="X259" i="7" s="1"/>
  <c r="BD65" i="7"/>
  <c r="BT33" i="7" s="1"/>
  <c r="BT49" i="7" s="1"/>
  <c r="BU82" i="7" s="1"/>
  <c r="AP66" i="7"/>
  <c r="BF34" i="7" s="1"/>
  <c r="BF50" i="7" s="1"/>
  <c r="BG83" i="7" s="1"/>
  <c r="W50" i="7"/>
  <c r="X50" i="7" s="1"/>
  <c r="W110" i="7"/>
  <c r="X110" i="7" s="1"/>
  <c r="AT66" i="7"/>
  <c r="BJ34" i="7" s="1"/>
  <c r="BJ50" i="7" s="1"/>
  <c r="BK83" i="7" s="1"/>
  <c r="W170" i="7"/>
  <c r="X170" i="7" s="1"/>
  <c r="AX66" i="7"/>
  <c r="BN34" i="7" s="1"/>
  <c r="BN50" i="7" s="1"/>
  <c r="BO83" i="7" s="1"/>
  <c r="W230" i="7"/>
  <c r="X230" i="7" s="1"/>
  <c r="BB66" i="7"/>
  <c r="BR34" i="7" s="1"/>
  <c r="BR50" i="7" s="1"/>
  <c r="BS83" i="7" s="1"/>
  <c r="W35" i="7"/>
  <c r="X35" i="7" s="1"/>
  <c r="AW60" i="7"/>
  <c r="BM28" i="7" s="1"/>
  <c r="BM44" i="7" s="1"/>
  <c r="BN77" i="7" s="1"/>
  <c r="BD63" i="7"/>
  <c r="BT31" i="7" s="1"/>
  <c r="BT47" i="7" s="1"/>
  <c r="BU80" i="7" s="1"/>
  <c r="W185" i="7"/>
  <c r="X185" i="7" s="1"/>
  <c r="AY66" i="7"/>
  <c r="BO34" i="7" s="1"/>
  <c r="BO50" i="7" s="1"/>
  <c r="BP83" i="7" s="1"/>
  <c r="W245" i="7"/>
  <c r="X245" i="7" s="1"/>
  <c r="BC66" i="7"/>
  <c r="BS34" i="7" s="1"/>
  <c r="BS50" i="7" s="1"/>
  <c r="BT83" i="7" s="1"/>
  <c r="BA64" i="7"/>
  <c r="BQ32" i="7" s="1"/>
  <c r="BQ48" i="7" s="1"/>
  <c r="BR81" i="7" s="1"/>
  <c r="W184" i="7"/>
  <c r="X184" i="7" s="1"/>
  <c r="W109" i="7"/>
  <c r="X109" i="7" s="1"/>
  <c r="AT65" i="7"/>
  <c r="BJ33" i="7" s="1"/>
  <c r="BJ49" i="7" s="1"/>
  <c r="BK82" i="7" s="1"/>
  <c r="W229" i="7"/>
  <c r="X229" i="7" s="1"/>
  <c r="BB65" i="7"/>
  <c r="BR33" i="7" s="1"/>
  <c r="BR49" i="7" s="1"/>
  <c r="BS82" i="7" s="1"/>
  <c r="W80" i="7"/>
  <c r="X80" i="7" s="1"/>
  <c r="AR66" i="7"/>
  <c r="BH34" i="7" s="1"/>
  <c r="BH50" i="7" s="1"/>
  <c r="BI83" i="7" s="1"/>
  <c r="W140" i="7"/>
  <c r="X140" i="7" s="1"/>
  <c r="AV66" i="7"/>
  <c r="BL34" i="7" s="1"/>
  <c r="BL50" i="7" s="1"/>
  <c r="BM83" i="7" s="1"/>
  <c r="W200" i="7"/>
  <c r="X200" i="7" s="1"/>
  <c r="AZ66" i="7"/>
  <c r="BP34" i="7" s="1"/>
  <c r="BP50" i="7" s="1"/>
  <c r="BQ83" i="7" s="1"/>
  <c r="W260" i="7"/>
  <c r="X260" i="7" s="1"/>
  <c r="BD66" i="7"/>
  <c r="BT34" i="7" s="1"/>
  <c r="BT50" i="7" s="1"/>
  <c r="BU83" i="7" s="1"/>
  <c r="AX65" i="7"/>
  <c r="BN33" i="7" s="1"/>
  <c r="BN49" i="7" s="1"/>
  <c r="BO82" i="7" s="1"/>
  <c r="BC34" i="7" l="1"/>
  <c r="Y245" i="7" s="1"/>
  <c r="AA245" i="7"/>
  <c r="AB245" i="7" s="1"/>
  <c r="BD32" i="7"/>
  <c r="Y258" i="7" s="1"/>
  <c r="AA258" i="7"/>
  <c r="AB258" i="7" s="1"/>
  <c r="BD34" i="7"/>
  <c r="BD50" i="7" s="1"/>
  <c r="BE83" i="7" s="1"/>
  <c r="AA260" i="7"/>
  <c r="AB260" i="7" s="1"/>
  <c r="BC32" i="7"/>
  <c r="Y243" i="7" s="1"/>
  <c r="AA243" i="7"/>
  <c r="AB243" i="7" s="1"/>
  <c r="AP34" i="7"/>
  <c r="AP50" i="7" s="1"/>
  <c r="AQ83" i="7" s="1"/>
  <c r="AA50" i="7"/>
  <c r="AB50" i="7" s="1"/>
  <c r="AO34" i="7"/>
  <c r="Y35" i="7" s="1"/>
  <c r="AA35" i="7"/>
  <c r="AB35" i="7" s="1"/>
  <c r="BD33" i="7"/>
  <c r="Y259" i="7" s="1"/>
  <c r="AA259" i="7"/>
  <c r="AB259" i="7" s="1"/>
  <c r="AQ32" i="7"/>
  <c r="AQ48" i="7" s="1"/>
  <c r="AR81" i="7" s="1"/>
  <c r="AA63" i="7"/>
  <c r="AB63" i="7" s="1"/>
  <c r="AP32" i="7"/>
  <c r="AP48" i="7" s="1"/>
  <c r="AQ81" i="7" s="1"/>
  <c r="AA48" i="7"/>
  <c r="AB48" i="7" s="1"/>
  <c r="AQ31" i="7"/>
  <c r="Y62" i="7" s="1"/>
  <c r="AA62" i="7"/>
  <c r="AB62" i="7" s="1"/>
  <c r="AO33" i="7"/>
  <c r="Y34" i="7" s="1"/>
  <c r="AA34" i="7"/>
  <c r="AB34" i="7" s="1"/>
  <c r="AO21" i="7"/>
  <c r="Y22" i="7" s="1"/>
  <c r="AA22" i="7"/>
  <c r="AB22" i="7" s="1"/>
  <c r="BC21" i="7"/>
  <c r="Y232" i="7" s="1"/>
  <c r="AA232" i="7"/>
  <c r="AB232" i="7" s="1"/>
  <c r="BC22" i="7"/>
  <c r="BC38" i="7" s="1"/>
  <c r="BD71" i="7" s="1"/>
  <c r="AA233" i="7"/>
  <c r="AB233" i="7" s="1"/>
  <c r="BC20" i="7"/>
  <c r="Y231" i="7" s="1"/>
  <c r="AA231" i="7"/>
  <c r="AB231" i="7" s="1"/>
  <c r="BD30" i="7"/>
  <c r="Y256" i="7" s="1"/>
  <c r="AA256" i="7"/>
  <c r="AB256" i="7" s="1"/>
  <c r="BC33" i="7"/>
  <c r="Y244" i="7" s="1"/>
  <c r="AA244" i="7"/>
  <c r="AB244" i="7" s="1"/>
  <c r="BC30" i="7"/>
  <c r="Y241" i="7" s="1"/>
  <c r="AA241" i="7"/>
  <c r="AB241" i="7" s="1"/>
  <c r="BC31" i="7"/>
  <c r="Y242" i="7" s="1"/>
  <c r="AA242" i="7"/>
  <c r="AB242" i="7" s="1"/>
  <c r="BD20" i="7"/>
  <c r="Y246" i="7" s="1"/>
  <c r="AA246" i="7"/>
  <c r="AB246" i="7" s="1"/>
  <c r="BD31" i="7"/>
  <c r="BD47" i="7" s="1"/>
  <c r="BE80" i="7" s="1"/>
  <c r="AA257" i="7"/>
  <c r="AB257" i="7" s="1"/>
  <c r="AR18" i="7"/>
  <c r="BZ18" i="7" s="1"/>
  <c r="CQ18" i="7" s="1"/>
  <c r="AA80" i="7"/>
  <c r="AB80" i="7" s="1"/>
  <c r="AP14" i="7"/>
  <c r="BX14" i="7" s="1"/>
  <c r="CO14" i="7" s="1"/>
  <c r="AA46" i="7"/>
  <c r="AB46" i="7" s="1"/>
  <c r="AP33" i="7"/>
  <c r="Y49" i="7" s="1"/>
  <c r="AA49" i="7"/>
  <c r="AB49" i="7" s="1"/>
  <c r="AO30" i="7"/>
  <c r="AO46" i="7" s="1"/>
  <c r="AP79" i="7" s="1"/>
  <c r="AA31" i="7"/>
  <c r="AB31" i="7" s="1"/>
  <c r="AO32" i="7"/>
  <c r="Y33" i="7" s="1"/>
  <c r="AA33" i="7"/>
  <c r="AB33" i="7" s="1"/>
  <c r="AO15" i="7"/>
  <c r="BF15" i="7" s="1"/>
  <c r="AA32" i="7"/>
  <c r="AB32" i="7" s="1"/>
  <c r="AP31" i="7"/>
  <c r="Y47" i="7" s="1"/>
  <c r="AA47" i="7"/>
  <c r="AB47" i="7" s="1"/>
  <c r="W21" i="7"/>
  <c r="X21" i="7" s="1"/>
  <c r="AO17" i="7"/>
  <c r="BW17" i="7" s="1"/>
  <c r="CN17" i="7" s="1"/>
  <c r="AO18" i="7"/>
  <c r="BW18" i="7" s="1"/>
  <c r="CN18" i="7" s="1"/>
  <c r="AP18" i="7"/>
  <c r="BX18" i="7" s="1"/>
  <c r="CO18" i="7" s="1"/>
  <c r="AQ15" i="7"/>
  <c r="BY15" i="7" s="1"/>
  <c r="CP15" i="7" s="1"/>
  <c r="AO5" i="7"/>
  <c r="BW5" i="7" s="1"/>
  <c r="CN5" i="7" s="1"/>
  <c r="AP15" i="7"/>
  <c r="BX15" i="7" s="1"/>
  <c r="CO15" i="7" s="1"/>
  <c r="AP30" i="7"/>
  <c r="Y46" i="7" s="1"/>
  <c r="BD4" i="7"/>
  <c r="CL4" i="7" s="1"/>
  <c r="DC4" i="7" s="1"/>
  <c r="AO16" i="7"/>
  <c r="BW16" i="7" s="1"/>
  <c r="CN16" i="7" s="1"/>
  <c r="AO31" i="7"/>
  <c r="Y32" i="7" s="1"/>
  <c r="AP17" i="7"/>
  <c r="BX17" i="7" s="1"/>
  <c r="CO17" i="7" s="1"/>
  <c r="AP53" i="7"/>
  <c r="BF21" i="7" s="1"/>
  <c r="BF37" i="7" s="1"/>
  <c r="BG70" i="7" s="1"/>
  <c r="W37" i="7"/>
  <c r="X37" i="7" s="1"/>
  <c r="AR34" i="7"/>
  <c r="Y80" i="7" s="1"/>
  <c r="AO14" i="7"/>
  <c r="BF14" i="7" s="1"/>
  <c r="AP52" i="7"/>
  <c r="BF20" i="7" s="1"/>
  <c r="BF36" i="7" s="1"/>
  <c r="BG69" i="7" s="1"/>
  <c r="W52" i="7"/>
  <c r="X52" i="7" s="1"/>
  <c r="AP16" i="7"/>
  <c r="BG16" i="7" s="1"/>
  <c r="AQ16" i="7"/>
  <c r="BY16" i="7" s="1"/>
  <c r="CP16" i="7" s="1"/>
  <c r="BC16" i="7"/>
  <c r="CK16" i="7" s="1"/>
  <c r="DB16" i="7" s="1"/>
  <c r="BD15" i="7"/>
  <c r="CL15" i="7" s="1"/>
  <c r="DC15" i="7" s="1"/>
  <c r="BD16" i="7"/>
  <c r="CL16" i="7" s="1"/>
  <c r="DC16" i="7" s="1"/>
  <c r="BC18" i="7"/>
  <c r="BT18" i="7" s="1"/>
  <c r="BC17" i="7"/>
  <c r="CK17" i="7" s="1"/>
  <c r="DB17" i="7" s="1"/>
  <c r="BD17" i="7"/>
  <c r="CL17" i="7" s="1"/>
  <c r="DC17" i="7" s="1"/>
  <c r="BC4" i="7"/>
  <c r="CK4" i="7" s="1"/>
  <c r="DB4" i="7" s="1"/>
  <c r="BC14" i="7"/>
  <c r="CK14" i="7" s="1"/>
  <c r="DB14" i="7" s="1"/>
  <c r="BC15" i="7"/>
  <c r="CK15" i="7" s="1"/>
  <c r="DB15" i="7" s="1"/>
  <c r="BD14" i="7"/>
  <c r="BU14" i="7" s="1"/>
  <c r="BD18" i="7"/>
  <c r="BU18" i="7" s="1"/>
  <c r="BC6" i="7"/>
  <c r="CK6" i="7" s="1"/>
  <c r="DB6" i="7" s="1"/>
  <c r="BC5" i="7"/>
  <c r="CK5" i="7" s="1"/>
  <c r="DB5" i="7" s="1"/>
  <c r="BD22" i="7"/>
  <c r="BD6" i="7"/>
  <c r="E22" i="7"/>
  <c r="Z6" i="7" s="1"/>
  <c r="AA53" i="7" s="1"/>
  <c r="AB53" i="7" s="1"/>
  <c r="BD21" i="7"/>
  <c r="BD5" i="7"/>
  <c r="F21" i="7"/>
  <c r="AA5" i="7" s="1"/>
  <c r="AA67" i="7" s="1"/>
  <c r="AB67" i="7" s="1"/>
  <c r="AO20" i="7"/>
  <c r="AO4" i="7"/>
  <c r="AP20" i="7"/>
  <c r="AP4" i="7"/>
  <c r="AR33" i="7"/>
  <c r="AR17" i="7"/>
  <c r="AQ53" i="7"/>
  <c r="BG21" i="7" s="1"/>
  <c r="BG37" i="7" s="1"/>
  <c r="BH70" i="7" s="1"/>
  <c r="F20" i="7"/>
  <c r="AA4" i="7" s="1"/>
  <c r="AA66" i="7" s="1"/>
  <c r="AB66" i="7" s="1"/>
  <c r="AQ20" i="7"/>
  <c r="AQ4" i="7"/>
  <c r="AQ34" i="7"/>
  <c r="AQ18" i="7"/>
  <c r="AO52" i="7"/>
  <c r="BE20" i="7" s="1"/>
  <c r="BE36" i="7" s="1"/>
  <c r="BF69" i="7" s="1"/>
  <c r="AQ30" i="7"/>
  <c r="AQ14" i="7"/>
  <c r="W36" i="7"/>
  <c r="X36" i="7" s="1"/>
  <c r="AR31" i="7"/>
  <c r="AR15" i="7"/>
  <c r="AB3" i="7"/>
  <c r="BJ3" i="7" s="1"/>
  <c r="CR3" i="7" s="1"/>
  <c r="AP21" i="7"/>
  <c r="AP5" i="7"/>
  <c r="AQ52" i="7"/>
  <c r="BG20" i="7" s="1"/>
  <c r="BG36" i="7" s="1"/>
  <c r="BH69" i="7" s="1"/>
  <c r="F22" i="7"/>
  <c r="AA6" i="7" s="1"/>
  <c r="AA68" i="7" s="1"/>
  <c r="AB68" i="7" s="1"/>
  <c r="AQ33" i="7"/>
  <c r="AQ17" i="7"/>
  <c r="AQ21" i="7"/>
  <c r="AQ5" i="7"/>
  <c r="AR32" i="7"/>
  <c r="AR16" i="7"/>
  <c r="AR30" i="7"/>
  <c r="AR14" i="7"/>
  <c r="W51" i="7"/>
  <c r="X51" i="7" s="1"/>
  <c r="BC47" i="7" l="1"/>
  <c r="BD80" i="7" s="1"/>
  <c r="BW15" i="7"/>
  <c r="CN15" i="7" s="1"/>
  <c r="BD49" i="7"/>
  <c r="BE82" i="7" s="1"/>
  <c r="Y48" i="7"/>
  <c r="Y260" i="7"/>
  <c r="BC50" i="7"/>
  <c r="BD83" i="7" s="1"/>
  <c r="Y50" i="7"/>
  <c r="BC37" i="7"/>
  <c r="BD70" i="7" s="1"/>
  <c r="BC49" i="7"/>
  <c r="BD82" i="7" s="1"/>
  <c r="Y257" i="7"/>
  <c r="BG14" i="7"/>
  <c r="BC36" i="7"/>
  <c r="BD69" i="7" s="1"/>
  <c r="BD48" i="7"/>
  <c r="BE81" i="7" s="1"/>
  <c r="Y31" i="7"/>
  <c r="BI18" i="7"/>
  <c r="Y233" i="7"/>
  <c r="Y63" i="7"/>
  <c r="BC48" i="7"/>
  <c r="BD81" i="7" s="1"/>
  <c r="AO50" i="7"/>
  <c r="AP83" i="7" s="1"/>
  <c r="AO48" i="7"/>
  <c r="AP81" i="7" s="1"/>
  <c r="BD36" i="7"/>
  <c r="BE69" i="7" s="1"/>
  <c r="AO49" i="7"/>
  <c r="AP82" i="7" s="1"/>
  <c r="BC46" i="7"/>
  <c r="BD79" i="7" s="1"/>
  <c r="AP47" i="7"/>
  <c r="AQ80" i="7" s="1"/>
  <c r="BD46" i="7"/>
  <c r="BE79" i="7" s="1"/>
  <c r="AQ47" i="7"/>
  <c r="AR80" i="7" s="1"/>
  <c r="AP49" i="7"/>
  <c r="AQ82" i="7" s="1"/>
  <c r="AO37" i="7"/>
  <c r="AP70" i="7" s="1"/>
  <c r="BF17" i="7"/>
  <c r="BF18" i="7"/>
  <c r="BG18" i="7"/>
  <c r="W66" i="7"/>
  <c r="X66" i="7" s="1"/>
  <c r="BH15" i="7"/>
  <c r="AR52" i="7"/>
  <c r="BH20" i="7" s="1"/>
  <c r="BH36" i="7" s="1"/>
  <c r="BI69" i="7" s="1"/>
  <c r="BF5" i="7"/>
  <c r="BG17" i="7"/>
  <c r="BG15" i="7"/>
  <c r="BU4" i="7"/>
  <c r="BF16" i="7"/>
  <c r="AP46" i="7"/>
  <c r="AQ79" i="7" s="1"/>
  <c r="AR54" i="7"/>
  <c r="BH22" i="7" s="1"/>
  <c r="BH38" i="7" s="1"/>
  <c r="BI71" i="7" s="1"/>
  <c r="BW14" i="7"/>
  <c r="CN14" i="7" s="1"/>
  <c r="AR53" i="7"/>
  <c r="BH21" i="7" s="1"/>
  <c r="BH37" i="7" s="1"/>
  <c r="BI70" i="7" s="1"/>
  <c r="AO47" i="7"/>
  <c r="AP80" i="7" s="1"/>
  <c r="W68" i="7"/>
  <c r="X68" i="7" s="1"/>
  <c r="BU16" i="7"/>
  <c r="AR50" i="7"/>
  <c r="AS83" i="7" s="1"/>
  <c r="AC7" i="7"/>
  <c r="AA99" i="7" s="1"/>
  <c r="AB99" i="7" s="1"/>
  <c r="AE7" i="7"/>
  <c r="AA129" i="7" s="1"/>
  <c r="AB129" i="7" s="1"/>
  <c r="AF7" i="7"/>
  <c r="AA144" i="7" s="1"/>
  <c r="AB144" i="7" s="1"/>
  <c r="AM7" i="7"/>
  <c r="AA249" i="7" s="1"/>
  <c r="AB249" i="7" s="1"/>
  <c r="AB7" i="7"/>
  <c r="AA84" i="7" s="1"/>
  <c r="AB84" i="7" s="1"/>
  <c r="AD7" i="7"/>
  <c r="AA114" i="7" s="1"/>
  <c r="AB114" i="7" s="1"/>
  <c r="AL7" i="7"/>
  <c r="AA234" i="7" s="1"/>
  <c r="AB234" i="7" s="1"/>
  <c r="D23" i="7"/>
  <c r="Y7" i="7" s="1"/>
  <c r="AA39" i="7" s="1"/>
  <c r="AB39" i="7" s="1"/>
  <c r="AI7" i="7"/>
  <c r="AA189" i="7" s="1"/>
  <c r="AB189" i="7" s="1"/>
  <c r="AG7" i="7"/>
  <c r="AA159" i="7" s="1"/>
  <c r="AB159" i="7" s="1"/>
  <c r="AK7" i="7"/>
  <c r="AA219" i="7" s="1"/>
  <c r="AB219" i="7" s="1"/>
  <c r="AH7" i="7"/>
  <c r="AA174" i="7" s="1"/>
  <c r="AB174" i="7" s="1"/>
  <c r="AJ7" i="7"/>
  <c r="AA204" i="7" s="1"/>
  <c r="AB204" i="7" s="1"/>
  <c r="B23" i="7"/>
  <c r="AM23" i="7" s="1"/>
  <c r="AN23" i="7" s="1"/>
  <c r="AN39" i="7" s="1"/>
  <c r="AO72" i="7" s="1"/>
  <c r="C22" i="7"/>
  <c r="D22" i="7"/>
  <c r="Y6" i="7" s="1"/>
  <c r="AA38" i="7" s="1"/>
  <c r="AB38" i="7" s="1"/>
  <c r="BX16" i="7"/>
  <c r="CO16" i="7" s="1"/>
  <c r="CL14" i="7"/>
  <c r="DC14" i="7" s="1"/>
  <c r="BH16" i="7"/>
  <c r="BT16" i="7"/>
  <c r="BT4" i="7"/>
  <c r="BU15" i="7"/>
  <c r="BT6" i="7"/>
  <c r="BU17" i="7"/>
  <c r="CK18" i="7"/>
  <c r="DB18" i="7" s="1"/>
  <c r="BT14" i="7"/>
  <c r="CL18" i="7"/>
  <c r="DC18" i="7" s="1"/>
  <c r="BT17" i="7"/>
  <c r="BT15" i="7"/>
  <c r="BT5" i="7"/>
  <c r="BZ14" i="7"/>
  <c r="CQ14" i="7" s="1"/>
  <c r="BI14" i="7"/>
  <c r="AS22" i="7"/>
  <c r="AS6" i="7"/>
  <c r="BY4" i="7"/>
  <c r="CP4" i="7" s="1"/>
  <c r="BH4" i="7"/>
  <c r="BW4" i="7"/>
  <c r="CN4" i="7" s="1"/>
  <c r="BF4" i="7"/>
  <c r="CL6" i="7"/>
  <c r="DC6" i="7" s="1"/>
  <c r="BU6" i="7"/>
  <c r="Y76" i="7"/>
  <c r="AR46" i="7"/>
  <c r="AS79" i="7" s="1"/>
  <c r="Y52" i="7"/>
  <c r="AQ37" i="7"/>
  <c r="AR70" i="7" s="1"/>
  <c r="BX5" i="7"/>
  <c r="CO5" i="7" s="1"/>
  <c r="BG5" i="7"/>
  <c r="AS21" i="7"/>
  <c r="AS5" i="7"/>
  <c r="AS31" i="7"/>
  <c r="AS15" i="7"/>
  <c r="Y61" i="7"/>
  <c r="AQ46" i="7"/>
  <c r="AR79" i="7" s="1"/>
  <c r="BY18" i="7"/>
  <c r="CP18" i="7" s="1"/>
  <c r="BH18" i="7"/>
  <c r="Y51" i="7"/>
  <c r="AQ36" i="7"/>
  <c r="AR69" i="7" s="1"/>
  <c r="AO36" i="7"/>
  <c r="AP69" i="7" s="1"/>
  <c r="Y21" i="7"/>
  <c r="W67" i="7"/>
  <c r="X67" i="7" s="1"/>
  <c r="Y248" i="7"/>
  <c r="BD38" i="7"/>
  <c r="BE71" i="7" s="1"/>
  <c r="BH5" i="7"/>
  <c r="BY5" i="7"/>
  <c r="CP5" i="7" s="1"/>
  <c r="Y64" i="7"/>
  <c r="AQ49" i="7"/>
  <c r="AR82" i="7" s="1"/>
  <c r="AS34" i="7"/>
  <c r="AS18" i="7"/>
  <c r="BY14" i="7"/>
  <c r="CP14" i="7" s="1"/>
  <c r="BH14" i="7"/>
  <c r="AQ22" i="7"/>
  <c r="AQ6" i="7"/>
  <c r="BZ16" i="7"/>
  <c r="CQ16" i="7" s="1"/>
  <c r="BI16" i="7"/>
  <c r="AR22" i="7"/>
  <c r="AR6" i="7"/>
  <c r="Y37" i="7"/>
  <c r="AP37" i="7"/>
  <c r="AQ70" i="7" s="1"/>
  <c r="AS32" i="7"/>
  <c r="AS16" i="7"/>
  <c r="Y65" i="7"/>
  <c r="AQ50" i="7"/>
  <c r="AR83" i="7" s="1"/>
  <c r="AR20" i="7"/>
  <c r="AR4" i="7"/>
  <c r="BZ17" i="7"/>
  <c r="CQ17" i="7" s="1"/>
  <c r="BI17" i="7"/>
  <c r="BG4" i="7"/>
  <c r="BX4" i="7"/>
  <c r="CO4" i="7" s="1"/>
  <c r="CL5" i="7"/>
  <c r="DC5" i="7" s="1"/>
  <c r="BU5" i="7"/>
  <c r="AQ54" i="7"/>
  <c r="BG22" i="7" s="1"/>
  <c r="BG38" i="7" s="1"/>
  <c r="BH71" i="7" s="1"/>
  <c r="AS30" i="7"/>
  <c r="AS14" i="7"/>
  <c r="Y77" i="7"/>
  <c r="AR47" i="7"/>
  <c r="AS80" i="7" s="1"/>
  <c r="Y78" i="7"/>
  <c r="AR48" i="7"/>
  <c r="AS81" i="7" s="1"/>
  <c r="BY17" i="7"/>
  <c r="CP17" i="7" s="1"/>
  <c r="BH17" i="7"/>
  <c r="AC3" i="7"/>
  <c r="BK3" i="7" s="1"/>
  <c r="CS3" i="7" s="1"/>
  <c r="AS20" i="7"/>
  <c r="AS4" i="7"/>
  <c r="AS33" i="7"/>
  <c r="AS17" i="7"/>
  <c r="BZ15" i="7"/>
  <c r="CQ15" i="7" s="1"/>
  <c r="BI15" i="7"/>
  <c r="AR49" i="7"/>
  <c r="AS82" i="7" s="1"/>
  <c r="Y79" i="7"/>
  <c r="Y36" i="7"/>
  <c r="AP36" i="7"/>
  <c r="AQ69" i="7" s="1"/>
  <c r="AR5" i="7"/>
  <c r="AR21" i="7"/>
  <c r="Y247" i="7"/>
  <c r="BD37" i="7"/>
  <c r="BE70" i="7" s="1"/>
  <c r="W53" i="7"/>
  <c r="X53" i="7" s="1"/>
  <c r="AP7" i="7" l="1"/>
  <c r="BG7" i="7" s="1"/>
  <c r="AP23" i="7"/>
  <c r="Y39" i="7" s="1"/>
  <c r="AP55" i="7"/>
  <c r="BF23" i="7" s="1"/>
  <c r="BF39" i="7" s="1"/>
  <c r="BG72" i="7" s="1"/>
  <c r="W39" i="7"/>
  <c r="X39" i="7" s="1"/>
  <c r="X6" i="7"/>
  <c r="AA23" i="7" s="1"/>
  <c r="AB23" i="7" s="1"/>
  <c r="AO54" i="7"/>
  <c r="BE22" i="7" s="1"/>
  <c r="BE38" i="7" s="1"/>
  <c r="BF71" i="7" s="1"/>
  <c r="BC23" i="7"/>
  <c r="BC7" i="7"/>
  <c r="AS23" i="7"/>
  <c r="AS7" i="7"/>
  <c r="W38" i="7"/>
  <c r="X38" i="7" s="1"/>
  <c r="W23" i="7"/>
  <c r="X23" i="7" s="1"/>
  <c r="C23" i="7"/>
  <c r="W24" i="7" s="1"/>
  <c r="X24" i="7" s="1"/>
  <c r="AP54" i="7"/>
  <c r="BF22" i="7" s="1"/>
  <c r="BF38" i="7" s="1"/>
  <c r="BG71" i="7" s="1"/>
  <c r="AB8" i="7"/>
  <c r="AA85" i="7" s="1"/>
  <c r="AB85" i="7" s="1"/>
  <c r="AJ8" i="7"/>
  <c r="AA205" i="7" s="1"/>
  <c r="AB205" i="7" s="1"/>
  <c r="AE8" i="7"/>
  <c r="AA130" i="7" s="1"/>
  <c r="AB130" i="7" s="1"/>
  <c r="AC8" i="7"/>
  <c r="AA100" i="7" s="1"/>
  <c r="AB100" i="7" s="1"/>
  <c r="AH8" i="7"/>
  <c r="AA175" i="7" s="1"/>
  <c r="AB175" i="7" s="1"/>
  <c r="AF8" i="7"/>
  <c r="AA145" i="7" s="1"/>
  <c r="AB145" i="7" s="1"/>
  <c r="AI8" i="7"/>
  <c r="AA190" i="7" s="1"/>
  <c r="AB190" i="7" s="1"/>
  <c r="AM8" i="7"/>
  <c r="AA250" i="7" s="1"/>
  <c r="AB250" i="7" s="1"/>
  <c r="AD8" i="7"/>
  <c r="AA115" i="7" s="1"/>
  <c r="AB115" i="7" s="1"/>
  <c r="AG8" i="7"/>
  <c r="AA160" i="7" s="1"/>
  <c r="AB160" i="7" s="1"/>
  <c r="AL8" i="7"/>
  <c r="AA235" i="7" s="1"/>
  <c r="AB235" i="7" s="1"/>
  <c r="AK8" i="7"/>
  <c r="AA220" i="7" s="1"/>
  <c r="AB220" i="7" s="1"/>
  <c r="B24" i="7"/>
  <c r="AM24" i="7" s="1"/>
  <c r="AN24" i="7" s="1"/>
  <c r="AN40" i="7" s="1"/>
  <c r="AO73" i="7" s="1"/>
  <c r="F24" i="7"/>
  <c r="AA8" i="7" s="1"/>
  <c r="AA70" i="7" s="1"/>
  <c r="AB70" i="7" s="1"/>
  <c r="D24" i="7"/>
  <c r="Y8" i="7" s="1"/>
  <c r="AA40" i="7" s="1"/>
  <c r="AB40" i="7" s="1"/>
  <c r="E24" i="7"/>
  <c r="Z8" i="7" s="1"/>
  <c r="AA55" i="7" s="1"/>
  <c r="AB55" i="7" s="1"/>
  <c r="E23" i="7"/>
  <c r="Z7" i="7" s="1"/>
  <c r="AA54" i="7" s="1"/>
  <c r="AB54" i="7" s="1"/>
  <c r="AP22" i="7"/>
  <c r="AP6" i="7"/>
  <c r="BD23" i="7"/>
  <c r="BD7" i="7"/>
  <c r="F23" i="7"/>
  <c r="W69" i="7" s="1"/>
  <c r="X69" i="7" s="1"/>
  <c r="AT33" i="7"/>
  <c r="AT17" i="7"/>
  <c r="BY6" i="7"/>
  <c r="CP6" i="7" s="1"/>
  <c r="BH6" i="7"/>
  <c r="CA5" i="7"/>
  <c r="CR5" i="7" s="1"/>
  <c r="BJ5" i="7"/>
  <c r="CA4" i="7"/>
  <c r="CR4" i="7" s="1"/>
  <c r="BJ4" i="7"/>
  <c r="AT34" i="7"/>
  <c r="AT18" i="7"/>
  <c r="Y91" i="7"/>
  <c r="AS46" i="7"/>
  <c r="AT79" i="7" s="1"/>
  <c r="CA16" i="7"/>
  <c r="CR16" i="7" s="1"/>
  <c r="BJ16" i="7"/>
  <c r="Y53" i="7"/>
  <c r="AQ38" i="7"/>
  <c r="AR71" i="7" s="1"/>
  <c r="Y82" i="7"/>
  <c r="AS37" i="7"/>
  <c r="AT70" i="7" s="1"/>
  <c r="Y83" i="7"/>
  <c r="AS38" i="7"/>
  <c r="AT71" i="7" s="1"/>
  <c r="Y94" i="7"/>
  <c r="AS49" i="7"/>
  <c r="AT82" i="7" s="1"/>
  <c r="AD3" i="7"/>
  <c r="BL3" i="7" s="1"/>
  <c r="CT3" i="7" s="1"/>
  <c r="AT30" i="7"/>
  <c r="AT14" i="7"/>
  <c r="Y81" i="7"/>
  <c r="AS36" i="7"/>
  <c r="AT69" i="7" s="1"/>
  <c r="AT20" i="7"/>
  <c r="AT4" i="7"/>
  <c r="AT31" i="7"/>
  <c r="AT15" i="7"/>
  <c r="Y93" i="7"/>
  <c r="AS48" i="7"/>
  <c r="AT81" i="7" s="1"/>
  <c r="BZ6" i="7"/>
  <c r="CQ6" i="7" s="1"/>
  <c r="BI6" i="7"/>
  <c r="BJ18" i="7"/>
  <c r="CA18" i="7"/>
  <c r="CR18" i="7" s="1"/>
  <c r="W55" i="7"/>
  <c r="X55" i="7" s="1"/>
  <c r="CA15" i="7"/>
  <c r="CR15" i="7" s="1"/>
  <c r="BJ15" i="7"/>
  <c r="BZ5" i="7"/>
  <c r="CQ5" i="7" s="1"/>
  <c r="BI5" i="7"/>
  <c r="AT21" i="7"/>
  <c r="AT5" i="7"/>
  <c r="CA14" i="7"/>
  <c r="CR14" i="7" s="1"/>
  <c r="BJ14" i="7"/>
  <c r="Y66" i="7"/>
  <c r="AR36" i="7"/>
  <c r="AS69" i="7" s="1"/>
  <c r="BX7" i="7"/>
  <c r="CO7" i="7" s="1"/>
  <c r="CA6" i="7"/>
  <c r="CR6" i="7" s="1"/>
  <c r="BJ6" i="7"/>
  <c r="Y67" i="7"/>
  <c r="AR37" i="7"/>
  <c r="AS70" i="7" s="1"/>
  <c r="BJ17" i="7"/>
  <c r="CA17" i="7"/>
  <c r="CR17" i="7" s="1"/>
  <c r="AT23" i="7"/>
  <c r="AT7" i="7"/>
  <c r="AT22" i="7"/>
  <c r="AT6" i="7"/>
  <c r="AT32" i="7"/>
  <c r="AT16" i="7"/>
  <c r="BZ4" i="7"/>
  <c r="CQ4" i="7" s="1"/>
  <c r="BI4" i="7"/>
  <c r="Y68" i="7"/>
  <c r="AR38" i="7"/>
  <c r="AS71" i="7" s="1"/>
  <c r="Y95" i="7"/>
  <c r="AS50" i="7"/>
  <c r="AT83" i="7" s="1"/>
  <c r="Y92" i="7"/>
  <c r="AS47" i="7"/>
  <c r="AT80" i="7" s="1"/>
  <c r="W54" i="7" l="1"/>
  <c r="X54" i="7" s="1"/>
  <c r="AP39" i="7"/>
  <c r="AQ72" i="7" s="1"/>
  <c r="AQ56" i="7"/>
  <c r="BG24" i="7" s="1"/>
  <c r="BG40" i="7" s="1"/>
  <c r="BH73" i="7" s="1"/>
  <c r="W70" i="7"/>
  <c r="X70" i="7" s="1"/>
  <c r="W40" i="7"/>
  <c r="X40" i="7" s="1"/>
  <c r="AP56" i="7"/>
  <c r="BF24" i="7" s="1"/>
  <c r="BF40" i="7" s="1"/>
  <c r="BG73" i="7" s="1"/>
  <c r="AR56" i="7"/>
  <c r="BH24" i="7" s="1"/>
  <c r="BH40" i="7" s="1"/>
  <c r="BI73" i="7" s="1"/>
  <c r="AR24" i="7"/>
  <c r="AR40" i="7" s="1"/>
  <c r="AS73" i="7" s="1"/>
  <c r="AR8" i="7"/>
  <c r="BI8" i="7" s="1"/>
  <c r="AQ24" i="7"/>
  <c r="Y55" i="7" s="1"/>
  <c r="AQ8" i="7"/>
  <c r="BY8" i="7" s="1"/>
  <c r="CP8" i="7" s="1"/>
  <c r="AP24" i="7"/>
  <c r="AP40" i="7" s="1"/>
  <c r="AQ73" i="7" s="1"/>
  <c r="AP8" i="7"/>
  <c r="BX8" i="7" s="1"/>
  <c r="CO8" i="7" s="1"/>
  <c r="Y249" i="7"/>
  <c r="BD39" i="7"/>
  <c r="BE72" i="7" s="1"/>
  <c r="AQ7" i="7"/>
  <c r="AQ23" i="7"/>
  <c r="AC9" i="7"/>
  <c r="AA101" i="7" s="1"/>
  <c r="AB101" i="7" s="1"/>
  <c r="AG9" i="7"/>
  <c r="AA161" i="7" s="1"/>
  <c r="AB161" i="7" s="1"/>
  <c r="AE9" i="7"/>
  <c r="AA131" i="7" s="1"/>
  <c r="AB131" i="7" s="1"/>
  <c r="AF9" i="7"/>
  <c r="AA146" i="7" s="1"/>
  <c r="AB146" i="7" s="1"/>
  <c r="AD9" i="7"/>
  <c r="AH9" i="7"/>
  <c r="AA176" i="7" s="1"/>
  <c r="AB176" i="7" s="1"/>
  <c r="AJ9" i="7"/>
  <c r="AA206" i="7" s="1"/>
  <c r="AB206" i="7" s="1"/>
  <c r="AI9" i="7"/>
  <c r="AA191" i="7" s="1"/>
  <c r="AB191" i="7" s="1"/>
  <c r="AK9" i="7"/>
  <c r="AA221" i="7" s="1"/>
  <c r="AB221" i="7" s="1"/>
  <c r="AM9" i="7"/>
  <c r="AA251" i="7" s="1"/>
  <c r="AB251" i="7" s="1"/>
  <c r="AL9" i="7"/>
  <c r="AA236" i="7" s="1"/>
  <c r="AB236" i="7" s="1"/>
  <c r="AB9" i="7"/>
  <c r="AA86" i="7" s="1"/>
  <c r="AB86" i="7" s="1"/>
  <c r="B25" i="7"/>
  <c r="AM25" i="7" s="1"/>
  <c r="AN25" i="7" s="1"/>
  <c r="AN41" i="7" s="1"/>
  <c r="AO74" i="7" s="1"/>
  <c r="D25" i="7"/>
  <c r="Y9" i="7" s="1"/>
  <c r="AA41" i="7" s="1"/>
  <c r="AB41" i="7" s="1"/>
  <c r="F25" i="7"/>
  <c r="AA9" i="7" s="1"/>
  <c r="AA71" i="7" s="1"/>
  <c r="AB71" i="7" s="1"/>
  <c r="BT7" i="7"/>
  <c r="CK7" i="7"/>
  <c r="DB7" i="7" s="1"/>
  <c r="BG6" i="7"/>
  <c r="BX6" i="7"/>
  <c r="CO6" i="7" s="1"/>
  <c r="AQ55" i="7"/>
  <c r="BG23" i="7" s="1"/>
  <c r="BG39" i="7" s="1"/>
  <c r="BH72" i="7" s="1"/>
  <c r="Y234" i="7"/>
  <c r="BC39" i="7"/>
  <c r="BD72" i="7" s="1"/>
  <c r="AR55" i="7"/>
  <c r="BH23" i="7" s="1"/>
  <c r="BH39" i="7" s="1"/>
  <c r="BI72" i="7" s="1"/>
  <c r="AA7" i="7"/>
  <c r="AA69" i="7" s="1"/>
  <c r="AB69" i="7" s="1"/>
  <c r="Y38" i="7"/>
  <c r="AP38" i="7"/>
  <c r="AQ71" i="7" s="1"/>
  <c r="C24" i="7"/>
  <c r="X8" i="7" s="1"/>
  <c r="AA25" i="7" s="1"/>
  <c r="AB25" i="7" s="1"/>
  <c r="BC8" i="7"/>
  <c r="BC24" i="7"/>
  <c r="BD24" i="7"/>
  <c r="BD8" i="7"/>
  <c r="AO55" i="7"/>
  <c r="BE23" i="7" s="1"/>
  <c r="BE39" i="7" s="1"/>
  <c r="BF72" i="7" s="1"/>
  <c r="X7" i="7"/>
  <c r="AA24" i="7" s="1"/>
  <c r="AB24" i="7" s="1"/>
  <c r="BJ7" i="7"/>
  <c r="CA7" i="7"/>
  <c r="CR7" i="7" s="1"/>
  <c r="CL7" i="7"/>
  <c r="DC7" i="7" s="1"/>
  <c r="BU7" i="7"/>
  <c r="AT8" i="7"/>
  <c r="AT24" i="7"/>
  <c r="AS24" i="7"/>
  <c r="AS8" i="7"/>
  <c r="Y84" i="7"/>
  <c r="AS39" i="7"/>
  <c r="AT72" i="7" s="1"/>
  <c r="AO22" i="7"/>
  <c r="AO6" i="7"/>
  <c r="CB16" i="7"/>
  <c r="CS16" i="7" s="1"/>
  <c r="BK16" i="7"/>
  <c r="CB14" i="7"/>
  <c r="CS14" i="7" s="1"/>
  <c r="BK14" i="7"/>
  <c r="AE3" i="7"/>
  <c r="BM3" i="7" s="1"/>
  <c r="CU3" i="7" s="1"/>
  <c r="Y99" i="7"/>
  <c r="AT39" i="7"/>
  <c r="AU72" i="7" s="1"/>
  <c r="AT47" i="7"/>
  <c r="AU80" i="7" s="1"/>
  <c r="Y107" i="7"/>
  <c r="Y106" i="7"/>
  <c r="AT46" i="7"/>
  <c r="AU79" i="7" s="1"/>
  <c r="AU24" i="7"/>
  <c r="AU8" i="7"/>
  <c r="AU20" i="7"/>
  <c r="AU4" i="7"/>
  <c r="AU21" i="7"/>
  <c r="AU5" i="7"/>
  <c r="Y110" i="7"/>
  <c r="AT50" i="7"/>
  <c r="AU83" i="7" s="1"/>
  <c r="CB6" i="7"/>
  <c r="CS6" i="7" s="1"/>
  <c r="BK6" i="7"/>
  <c r="CB4" i="7"/>
  <c r="CS4" i="7" s="1"/>
  <c r="BK4" i="7"/>
  <c r="AU23" i="7"/>
  <c r="AU7" i="7"/>
  <c r="AU30" i="7"/>
  <c r="AU14" i="7"/>
  <c r="AU31" i="7"/>
  <c r="AU15" i="7"/>
  <c r="CB17" i="7"/>
  <c r="CS17" i="7" s="1"/>
  <c r="BK17" i="7"/>
  <c r="CB7" i="7"/>
  <c r="CS7" i="7" s="1"/>
  <c r="BK7" i="7"/>
  <c r="Y97" i="7"/>
  <c r="AT37" i="7"/>
  <c r="AU70" i="7" s="1"/>
  <c r="CB15" i="7"/>
  <c r="CS15" i="7" s="1"/>
  <c r="BK15" i="7"/>
  <c r="AU34" i="7"/>
  <c r="AU18" i="7"/>
  <c r="CB18" i="7"/>
  <c r="CS18" i="7" s="1"/>
  <c r="BK18" i="7"/>
  <c r="Y108" i="7"/>
  <c r="AT48" i="7"/>
  <c r="AU81" i="7" s="1"/>
  <c r="Y98" i="7"/>
  <c r="AT38" i="7"/>
  <c r="AU71" i="7" s="1"/>
  <c r="CB5" i="7"/>
  <c r="CS5" i="7" s="1"/>
  <c r="BK5" i="7"/>
  <c r="Y96" i="7"/>
  <c r="AT36" i="7"/>
  <c r="AU69" i="7" s="1"/>
  <c r="AU22" i="7"/>
  <c r="AU6" i="7"/>
  <c r="AU32" i="7"/>
  <c r="AU16" i="7"/>
  <c r="AU33" i="7"/>
  <c r="AU17" i="7"/>
  <c r="Y109" i="7"/>
  <c r="AT49" i="7"/>
  <c r="AU82" i="7" s="1"/>
  <c r="R34" i="6"/>
  <c r="Q34" i="6"/>
  <c r="P34" i="6"/>
  <c r="O34" i="6"/>
  <c r="N34" i="6"/>
  <c r="M34" i="6"/>
  <c r="L34" i="6"/>
  <c r="K34" i="6"/>
  <c r="J34" i="6"/>
  <c r="I34" i="6"/>
  <c r="W125" i="6" s="1"/>
  <c r="X125" i="6" s="1"/>
  <c r="H34" i="6"/>
  <c r="G34" i="6"/>
  <c r="F34" i="6"/>
  <c r="E34" i="6"/>
  <c r="D34" i="6"/>
  <c r="C34" i="6"/>
  <c r="AO66" i="6" s="1"/>
  <c r="BE34" i="6" s="1"/>
  <c r="BE50" i="6" s="1"/>
  <c r="BF83" i="6" s="1"/>
  <c r="B34" i="6"/>
  <c r="AM34" i="6" s="1"/>
  <c r="AN34" i="6" s="1"/>
  <c r="AN50" i="6" s="1"/>
  <c r="AO83" i="6" s="1"/>
  <c r="R33" i="6"/>
  <c r="Q33" i="6"/>
  <c r="P33" i="6"/>
  <c r="O33" i="6"/>
  <c r="N33" i="6"/>
  <c r="M33" i="6"/>
  <c r="L33" i="6"/>
  <c r="W169" i="6" s="1"/>
  <c r="X169" i="6" s="1"/>
  <c r="K33" i="6"/>
  <c r="J33" i="6"/>
  <c r="I33" i="6"/>
  <c r="H33" i="6"/>
  <c r="G33" i="6"/>
  <c r="F33" i="6"/>
  <c r="E33" i="6"/>
  <c r="D33" i="6"/>
  <c r="W49" i="6" s="1"/>
  <c r="X49" i="6" s="1"/>
  <c r="C33" i="6"/>
  <c r="AO65" i="6" s="1"/>
  <c r="BE33" i="6" s="1"/>
  <c r="BE49" i="6" s="1"/>
  <c r="BF82" i="6" s="1"/>
  <c r="B33" i="6"/>
  <c r="AM33" i="6" s="1"/>
  <c r="AN33" i="6" s="1"/>
  <c r="AN49" i="6" s="1"/>
  <c r="AO82" i="6" s="1"/>
  <c r="R32" i="6"/>
  <c r="Q32" i="6"/>
  <c r="P32" i="6"/>
  <c r="O32" i="6"/>
  <c r="W213" i="6" s="1"/>
  <c r="X213" i="6" s="1"/>
  <c r="N32" i="6"/>
  <c r="M32" i="6"/>
  <c r="L32" i="6"/>
  <c r="K32" i="6"/>
  <c r="J32" i="6"/>
  <c r="I32" i="6"/>
  <c r="H32" i="6"/>
  <c r="G32" i="6"/>
  <c r="W93" i="6" s="1"/>
  <c r="X93" i="6" s="1"/>
  <c r="F32" i="6"/>
  <c r="E32" i="6"/>
  <c r="D32" i="6"/>
  <c r="C32" i="6"/>
  <c r="AO64" i="6" s="1"/>
  <c r="BE32" i="6" s="1"/>
  <c r="BE48" i="6" s="1"/>
  <c r="BF81" i="6" s="1"/>
  <c r="B32" i="6"/>
  <c r="AM32" i="6" s="1"/>
  <c r="AN32" i="6" s="1"/>
  <c r="AN48" i="6" s="1"/>
  <c r="AO81" i="6" s="1"/>
  <c r="R31" i="6"/>
  <c r="W257" i="6" s="1"/>
  <c r="X257" i="6" s="1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31" i="6"/>
  <c r="C31" i="6"/>
  <c r="AO63" i="6" s="1"/>
  <c r="BE31" i="6" s="1"/>
  <c r="BE47" i="6" s="1"/>
  <c r="BF80" i="6" s="1"/>
  <c r="B31" i="6"/>
  <c r="AM31" i="6" s="1"/>
  <c r="AN31" i="6" s="1"/>
  <c r="AN47" i="6" s="1"/>
  <c r="AO80" i="6" s="1"/>
  <c r="R30" i="6"/>
  <c r="Q30" i="6"/>
  <c r="P30" i="6"/>
  <c r="O30" i="6"/>
  <c r="N30" i="6"/>
  <c r="M30" i="6"/>
  <c r="W181" i="6" s="1"/>
  <c r="X181" i="6" s="1"/>
  <c r="L30" i="6"/>
  <c r="K30" i="6"/>
  <c r="J30" i="6"/>
  <c r="I30" i="6"/>
  <c r="H30" i="6"/>
  <c r="G30" i="6"/>
  <c r="F30" i="6"/>
  <c r="E30" i="6"/>
  <c r="W61" i="6" s="1"/>
  <c r="X61" i="6" s="1"/>
  <c r="D30" i="6"/>
  <c r="C30" i="6"/>
  <c r="AO62" i="6" s="1"/>
  <c r="BE30" i="6" s="1"/>
  <c r="BE46" i="6" s="1"/>
  <c r="BF79" i="6" s="1"/>
  <c r="B30" i="6"/>
  <c r="AM30" i="6" s="1"/>
  <c r="AN30" i="6" s="1"/>
  <c r="AN46" i="6" s="1"/>
  <c r="AO79" i="6" s="1"/>
  <c r="R29" i="6"/>
  <c r="Q29" i="6"/>
  <c r="P29" i="6"/>
  <c r="W225" i="6" s="1"/>
  <c r="X225" i="6" s="1"/>
  <c r="O29" i="6"/>
  <c r="N29" i="6"/>
  <c r="M29" i="6"/>
  <c r="L29" i="6"/>
  <c r="K29" i="6"/>
  <c r="J29" i="6"/>
  <c r="I29" i="6"/>
  <c r="H29" i="6"/>
  <c r="W105" i="6" s="1"/>
  <c r="X105" i="6" s="1"/>
  <c r="G29" i="6"/>
  <c r="R28" i="6"/>
  <c r="Q28" i="6"/>
  <c r="P28" i="6"/>
  <c r="O28" i="6"/>
  <c r="N28" i="6"/>
  <c r="M28" i="6"/>
  <c r="L28" i="6"/>
  <c r="K28" i="6"/>
  <c r="W149" i="6" s="1"/>
  <c r="X149" i="6" s="1"/>
  <c r="J28" i="6"/>
  <c r="I28" i="6"/>
  <c r="H28" i="6"/>
  <c r="G28" i="6"/>
  <c r="R27" i="6"/>
  <c r="Q27" i="6"/>
  <c r="P27" i="6"/>
  <c r="O27" i="6"/>
  <c r="N27" i="6"/>
  <c r="M27" i="6"/>
  <c r="L27" i="6"/>
  <c r="K27" i="6"/>
  <c r="J27" i="6"/>
  <c r="I27" i="6"/>
  <c r="H27" i="6"/>
  <c r="G27" i="6"/>
  <c r="R26" i="6"/>
  <c r="Q26" i="6"/>
  <c r="W237" i="6" s="1"/>
  <c r="X237" i="6" s="1"/>
  <c r="P26" i="6"/>
  <c r="O26" i="6"/>
  <c r="N26" i="6"/>
  <c r="M26" i="6"/>
  <c r="L26" i="6"/>
  <c r="K26" i="6"/>
  <c r="J26" i="6"/>
  <c r="I26" i="6"/>
  <c r="H26" i="6"/>
  <c r="G26" i="6"/>
  <c r="R25" i="6"/>
  <c r="Q25" i="6"/>
  <c r="P25" i="6"/>
  <c r="O25" i="6"/>
  <c r="N25" i="6"/>
  <c r="M25" i="6"/>
  <c r="L25" i="6"/>
  <c r="K25" i="6"/>
  <c r="J25" i="6"/>
  <c r="I25" i="6"/>
  <c r="W116" i="6" s="1"/>
  <c r="X116" i="6" s="1"/>
  <c r="H25" i="6"/>
  <c r="G25" i="6"/>
  <c r="R24" i="6"/>
  <c r="Q24" i="6"/>
  <c r="P24" i="6"/>
  <c r="O24" i="6"/>
  <c r="N24" i="6"/>
  <c r="M24" i="6"/>
  <c r="L24" i="6"/>
  <c r="W160" i="6" s="1"/>
  <c r="X160" i="6" s="1"/>
  <c r="K24" i="6"/>
  <c r="J24" i="6"/>
  <c r="I24" i="6"/>
  <c r="AU56" i="6" s="1"/>
  <c r="BK24" i="6" s="1"/>
  <c r="BK40" i="6" s="1"/>
  <c r="BL73" i="6" s="1"/>
  <c r="H24" i="6"/>
  <c r="G24" i="6"/>
  <c r="R23" i="6"/>
  <c r="Q23" i="6"/>
  <c r="P23" i="6"/>
  <c r="O23" i="6"/>
  <c r="W204" i="6" s="1"/>
  <c r="X204" i="6" s="1"/>
  <c r="N23" i="6"/>
  <c r="M23" i="6"/>
  <c r="L23" i="6"/>
  <c r="K23" i="6"/>
  <c r="J23" i="6"/>
  <c r="I23" i="6"/>
  <c r="H23" i="6"/>
  <c r="G23" i="6"/>
  <c r="R22" i="6"/>
  <c r="Q22" i="6"/>
  <c r="P22" i="6"/>
  <c r="O22" i="6"/>
  <c r="N22" i="6"/>
  <c r="M22" i="6"/>
  <c r="L22" i="6"/>
  <c r="K22" i="6"/>
  <c r="J22" i="6"/>
  <c r="I22" i="6"/>
  <c r="H22" i="6"/>
  <c r="G22" i="6"/>
  <c r="R21" i="6"/>
  <c r="Q21" i="6"/>
  <c r="P21" i="6"/>
  <c r="O21" i="6"/>
  <c r="N21" i="6"/>
  <c r="M21" i="6"/>
  <c r="L21" i="6"/>
  <c r="K21" i="6"/>
  <c r="J21" i="6"/>
  <c r="I21" i="6"/>
  <c r="H21" i="6"/>
  <c r="G21" i="6"/>
  <c r="R20" i="6"/>
  <c r="Q20" i="6"/>
  <c r="P20" i="6"/>
  <c r="O20" i="6"/>
  <c r="N20" i="6"/>
  <c r="M20" i="6"/>
  <c r="L20" i="6"/>
  <c r="K20" i="6"/>
  <c r="J20" i="6"/>
  <c r="I20" i="6"/>
  <c r="H20" i="6"/>
  <c r="W96" i="6" s="1"/>
  <c r="X96" i="6" s="1"/>
  <c r="G20" i="6"/>
  <c r="B20" i="6"/>
  <c r="AM20" i="6" s="1"/>
  <c r="AN20" i="6" s="1"/>
  <c r="AN36" i="6" s="1"/>
  <c r="AO69" i="6" s="1"/>
  <c r="U6" i="6"/>
  <c r="C20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AM3" i="6"/>
  <c r="AL3" i="6"/>
  <c r="Z3" i="6"/>
  <c r="Y3" i="6"/>
  <c r="X3" i="6"/>
  <c r="R34" i="5"/>
  <c r="Q34" i="5"/>
  <c r="P34" i="5"/>
  <c r="O34" i="5"/>
  <c r="N34" i="5"/>
  <c r="M34" i="5"/>
  <c r="L34" i="5"/>
  <c r="K34" i="5"/>
  <c r="K50" i="5" s="1"/>
  <c r="J34" i="5"/>
  <c r="I34" i="5"/>
  <c r="H34" i="5"/>
  <c r="G34" i="5"/>
  <c r="G50" i="5" s="1"/>
  <c r="F34" i="5"/>
  <c r="E34" i="5"/>
  <c r="D34" i="5"/>
  <c r="C34" i="5"/>
  <c r="B34" i="5"/>
  <c r="R33" i="5"/>
  <c r="Q33" i="5"/>
  <c r="P33" i="5"/>
  <c r="O33" i="5"/>
  <c r="O49" i="5" s="1"/>
  <c r="N33" i="5"/>
  <c r="M33" i="5"/>
  <c r="L33" i="5"/>
  <c r="K33" i="5"/>
  <c r="K49" i="5" s="1"/>
  <c r="J33" i="5"/>
  <c r="I33" i="5"/>
  <c r="H33" i="5"/>
  <c r="G33" i="5"/>
  <c r="F33" i="5"/>
  <c r="E33" i="5"/>
  <c r="D33" i="5"/>
  <c r="C33" i="5"/>
  <c r="B33" i="5"/>
  <c r="R32" i="5"/>
  <c r="Q32" i="5"/>
  <c r="P32" i="5"/>
  <c r="O32" i="5"/>
  <c r="N32" i="5"/>
  <c r="M32" i="5"/>
  <c r="L32" i="5"/>
  <c r="K32" i="5"/>
  <c r="J32" i="5"/>
  <c r="I32" i="5"/>
  <c r="H32" i="5"/>
  <c r="G32" i="5"/>
  <c r="F32" i="5"/>
  <c r="E32" i="5"/>
  <c r="D32" i="5"/>
  <c r="C32" i="5"/>
  <c r="B32" i="5"/>
  <c r="R31" i="5"/>
  <c r="Q31" i="5"/>
  <c r="P31" i="5"/>
  <c r="O31" i="5"/>
  <c r="O47" i="5" s="1"/>
  <c r="N31" i="5"/>
  <c r="M31" i="5"/>
  <c r="L31" i="5"/>
  <c r="K31" i="5"/>
  <c r="K47" i="5" s="1"/>
  <c r="J31" i="5"/>
  <c r="I31" i="5"/>
  <c r="H31" i="5"/>
  <c r="G31" i="5"/>
  <c r="AS63" i="5" s="1"/>
  <c r="BI31" i="5" s="1"/>
  <c r="BI47" i="5" s="1"/>
  <c r="BJ80" i="5" s="1"/>
  <c r="F31" i="5"/>
  <c r="E31" i="5"/>
  <c r="D31" i="5"/>
  <c r="C31" i="5"/>
  <c r="B31" i="5"/>
  <c r="R30" i="5"/>
  <c r="Q30" i="5"/>
  <c r="P30" i="5"/>
  <c r="O30" i="5"/>
  <c r="N30" i="5"/>
  <c r="M30" i="5"/>
  <c r="L30" i="5"/>
  <c r="K30" i="5"/>
  <c r="J30" i="5"/>
  <c r="I30" i="5"/>
  <c r="I46" i="5" s="1"/>
  <c r="H30" i="5"/>
  <c r="G30" i="5"/>
  <c r="F30" i="5"/>
  <c r="E30" i="5"/>
  <c r="D30" i="5"/>
  <c r="C30" i="5"/>
  <c r="B30" i="5"/>
  <c r="R29" i="5"/>
  <c r="Q29" i="5"/>
  <c r="P29" i="5"/>
  <c r="O29" i="5"/>
  <c r="N29" i="5"/>
  <c r="M29" i="5"/>
  <c r="L29" i="5"/>
  <c r="K29" i="5"/>
  <c r="J29" i="5"/>
  <c r="I29" i="5"/>
  <c r="H29" i="5"/>
  <c r="G29" i="5"/>
  <c r="R28" i="5"/>
  <c r="Q28" i="5"/>
  <c r="P28" i="5"/>
  <c r="O28" i="5"/>
  <c r="N28" i="5"/>
  <c r="M28" i="5"/>
  <c r="M44" i="5" s="1"/>
  <c r="L28" i="5"/>
  <c r="K28" i="5"/>
  <c r="J28" i="5"/>
  <c r="I28" i="5"/>
  <c r="H28" i="5"/>
  <c r="G28" i="5"/>
  <c r="R27" i="5"/>
  <c r="Q27" i="5"/>
  <c r="P27" i="5"/>
  <c r="O27" i="5"/>
  <c r="N27" i="5"/>
  <c r="M27" i="5"/>
  <c r="M43" i="5" s="1"/>
  <c r="L27" i="5"/>
  <c r="K27" i="5"/>
  <c r="J27" i="5"/>
  <c r="I27" i="5"/>
  <c r="H27" i="5"/>
  <c r="G27" i="5"/>
  <c r="R26" i="5"/>
  <c r="Q26" i="5"/>
  <c r="P26" i="5"/>
  <c r="O26" i="5"/>
  <c r="N26" i="5"/>
  <c r="M26" i="5"/>
  <c r="L26" i="5"/>
  <c r="K26" i="5"/>
  <c r="J26" i="5"/>
  <c r="I26" i="5"/>
  <c r="H26" i="5"/>
  <c r="G26" i="5"/>
  <c r="R25" i="5"/>
  <c r="R41" i="5" s="1"/>
  <c r="Q25" i="5"/>
  <c r="P25" i="5"/>
  <c r="O25" i="5"/>
  <c r="N25" i="5"/>
  <c r="M25" i="5"/>
  <c r="L25" i="5"/>
  <c r="K25" i="5"/>
  <c r="J25" i="5"/>
  <c r="I25" i="5"/>
  <c r="H25" i="5"/>
  <c r="G25" i="5"/>
  <c r="R24" i="5"/>
  <c r="Q24" i="5"/>
  <c r="P24" i="5"/>
  <c r="O24" i="5"/>
  <c r="N24" i="5"/>
  <c r="M24" i="5"/>
  <c r="L24" i="5"/>
  <c r="K24" i="5"/>
  <c r="J24" i="5"/>
  <c r="I24" i="5"/>
  <c r="H24" i="5"/>
  <c r="G24" i="5"/>
  <c r="R23" i="5"/>
  <c r="R39" i="5" s="1"/>
  <c r="Q23" i="5"/>
  <c r="P23" i="5"/>
  <c r="O23" i="5"/>
  <c r="N23" i="5"/>
  <c r="M23" i="5"/>
  <c r="L23" i="5"/>
  <c r="K23" i="5"/>
  <c r="J23" i="5"/>
  <c r="I23" i="5"/>
  <c r="H23" i="5"/>
  <c r="G23" i="5"/>
  <c r="R22" i="5"/>
  <c r="Q22" i="5"/>
  <c r="P22" i="5"/>
  <c r="O22" i="5"/>
  <c r="N22" i="5"/>
  <c r="M22" i="5"/>
  <c r="L22" i="5"/>
  <c r="K22" i="5"/>
  <c r="J22" i="5"/>
  <c r="I22" i="5"/>
  <c r="H22" i="5"/>
  <c r="G22" i="5"/>
  <c r="R21" i="5"/>
  <c r="R37" i="5" s="1"/>
  <c r="Q21" i="5"/>
  <c r="P21" i="5"/>
  <c r="O21" i="5"/>
  <c r="N21" i="5"/>
  <c r="M21" i="5"/>
  <c r="L21" i="5"/>
  <c r="K21" i="5"/>
  <c r="J21" i="5"/>
  <c r="I21" i="5"/>
  <c r="H21" i="5"/>
  <c r="G21" i="5"/>
  <c r="AS53" i="5" s="1"/>
  <c r="BI21" i="5" s="1"/>
  <c r="BI37" i="5" s="1"/>
  <c r="BJ70" i="5" s="1"/>
  <c r="R20" i="5"/>
  <c r="R36" i="5" s="1"/>
  <c r="Q20" i="5"/>
  <c r="P20" i="5"/>
  <c r="O20" i="5"/>
  <c r="N20" i="5"/>
  <c r="M20" i="5"/>
  <c r="L20" i="5"/>
  <c r="K20" i="5"/>
  <c r="J20" i="5"/>
  <c r="I20" i="5"/>
  <c r="H20" i="5"/>
  <c r="G20" i="5"/>
  <c r="C20" i="5"/>
  <c r="B20" i="5"/>
  <c r="U9" i="5"/>
  <c r="D21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AM3" i="5"/>
  <c r="AL3" i="5"/>
  <c r="Z3" i="5"/>
  <c r="Y3" i="5"/>
  <c r="X3" i="5"/>
  <c r="R34" i="4"/>
  <c r="Q34" i="4"/>
  <c r="P34" i="4"/>
  <c r="O34" i="4"/>
  <c r="N34" i="4"/>
  <c r="M34" i="4"/>
  <c r="L34" i="4"/>
  <c r="W170" i="4" s="1"/>
  <c r="X170" i="4" s="1"/>
  <c r="K34" i="4"/>
  <c r="J34" i="4"/>
  <c r="AE18" i="4" s="1"/>
  <c r="I34" i="4"/>
  <c r="H34" i="4"/>
  <c r="G34" i="4"/>
  <c r="F34" i="4"/>
  <c r="E34" i="4"/>
  <c r="D34" i="4"/>
  <c r="AP66" i="4" s="1"/>
  <c r="BF34" i="4" s="1"/>
  <c r="BF50" i="4" s="1"/>
  <c r="BG83" i="4" s="1"/>
  <c r="C34" i="4"/>
  <c r="B34" i="4"/>
  <c r="AM34" i="4" s="1"/>
  <c r="AN34" i="4" s="1"/>
  <c r="AN50" i="4" s="1"/>
  <c r="AO83" i="4" s="1"/>
  <c r="R33" i="4"/>
  <c r="Q33" i="4"/>
  <c r="P33" i="4"/>
  <c r="O33" i="4"/>
  <c r="W214" i="4" s="1"/>
  <c r="X214" i="4" s="1"/>
  <c r="N33" i="4"/>
  <c r="M33" i="4"/>
  <c r="L33" i="4"/>
  <c r="K33" i="4"/>
  <c r="J33" i="4"/>
  <c r="AE17" i="4" s="1"/>
  <c r="I33" i="4"/>
  <c r="H33" i="4"/>
  <c r="AT65" i="4" s="1"/>
  <c r="BJ33" i="4" s="1"/>
  <c r="BJ49" i="4" s="1"/>
  <c r="BK82" i="4" s="1"/>
  <c r="G33" i="4"/>
  <c r="W94" i="4" s="1"/>
  <c r="X94" i="4" s="1"/>
  <c r="F33" i="4"/>
  <c r="E33" i="4"/>
  <c r="D33" i="4"/>
  <c r="AP65" i="4" s="1"/>
  <c r="BF33" i="4" s="1"/>
  <c r="BF49" i="4" s="1"/>
  <c r="BG82" i="4" s="1"/>
  <c r="C33" i="4"/>
  <c r="B33" i="4"/>
  <c r="AM33" i="4" s="1"/>
  <c r="AN33" i="4" s="1"/>
  <c r="AN49" i="4" s="1"/>
  <c r="AO82" i="4" s="1"/>
  <c r="R32" i="4"/>
  <c r="W258" i="4" s="1"/>
  <c r="X258" i="4" s="1"/>
  <c r="Q32" i="4"/>
  <c r="P32" i="4"/>
  <c r="O32" i="4"/>
  <c r="N32" i="4"/>
  <c r="M32" i="4"/>
  <c r="L32" i="4"/>
  <c r="K32" i="4"/>
  <c r="J32" i="4"/>
  <c r="I32" i="4"/>
  <c r="H32" i="4"/>
  <c r="G32" i="4"/>
  <c r="F32" i="4"/>
  <c r="E32" i="4"/>
  <c r="D32" i="4"/>
  <c r="AP64" i="4" s="1"/>
  <c r="BF32" i="4" s="1"/>
  <c r="BF48" i="4" s="1"/>
  <c r="BG81" i="4" s="1"/>
  <c r="C32" i="4"/>
  <c r="B32" i="4"/>
  <c r="AM32" i="4" s="1"/>
  <c r="AN32" i="4" s="1"/>
  <c r="AN48" i="4" s="1"/>
  <c r="AO81" i="4" s="1"/>
  <c r="R31" i="4"/>
  <c r="Q31" i="4"/>
  <c r="P31" i="4"/>
  <c r="W227" i="4" s="1"/>
  <c r="X227" i="4" s="1"/>
  <c r="O31" i="4"/>
  <c r="N31" i="4"/>
  <c r="M31" i="4"/>
  <c r="L31" i="4"/>
  <c r="W167" i="4" s="1"/>
  <c r="X167" i="4" s="1"/>
  <c r="K31" i="4"/>
  <c r="J31" i="4"/>
  <c r="AE15" i="4" s="1"/>
  <c r="I31" i="4"/>
  <c r="H31" i="4"/>
  <c r="W107" i="4" s="1"/>
  <c r="X107" i="4" s="1"/>
  <c r="G31" i="4"/>
  <c r="F31" i="4"/>
  <c r="E31" i="4"/>
  <c r="D31" i="4"/>
  <c r="W47" i="4" s="1"/>
  <c r="X47" i="4" s="1"/>
  <c r="C31" i="4"/>
  <c r="B31" i="4"/>
  <c r="AM31" i="4" s="1"/>
  <c r="AN31" i="4" s="1"/>
  <c r="AN47" i="4" s="1"/>
  <c r="AO80" i="4" s="1"/>
  <c r="R30" i="4"/>
  <c r="Q30" i="4"/>
  <c r="P30" i="4"/>
  <c r="O30" i="4"/>
  <c r="N30" i="4"/>
  <c r="M30" i="4"/>
  <c r="L30" i="4"/>
  <c r="K30" i="4"/>
  <c r="J30" i="4"/>
  <c r="AE14" i="4" s="1"/>
  <c r="I30" i="4"/>
  <c r="H30" i="4"/>
  <c r="G30" i="4"/>
  <c r="F30" i="4"/>
  <c r="E30" i="4"/>
  <c r="D30" i="4"/>
  <c r="AP62" i="4" s="1"/>
  <c r="BF30" i="4" s="1"/>
  <c r="BF46" i="4" s="1"/>
  <c r="BG79" i="4" s="1"/>
  <c r="C30" i="4"/>
  <c r="B30" i="4"/>
  <c r="AM30" i="4" s="1"/>
  <c r="AN30" i="4" s="1"/>
  <c r="AN46" i="4" s="1"/>
  <c r="AO79" i="4" s="1"/>
  <c r="R29" i="4"/>
  <c r="W255" i="4" s="1"/>
  <c r="X255" i="4" s="1"/>
  <c r="Q29" i="4"/>
  <c r="P29" i="4"/>
  <c r="O29" i="4"/>
  <c r="N29" i="4"/>
  <c r="W195" i="4" s="1"/>
  <c r="X195" i="4" s="1"/>
  <c r="M29" i="4"/>
  <c r="L29" i="4"/>
  <c r="AX61" i="4" s="1"/>
  <c r="BN29" i="4" s="1"/>
  <c r="BN45" i="4" s="1"/>
  <c r="BO78" i="4" s="1"/>
  <c r="K29" i="4"/>
  <c r="J29" i="4"/>
  <c r="I29" i="4"/>
  <c r="H29" i="4"/>
  <c r="G29" i="4"/>
  <c r="R28" i="4"/>
  <c r="Q28" i="4"/>
  <c r="P28" i="4"/>
  <c r="O28" i="4"/>
  <c r="N28" i="4"/>
  <c r="M28" i="4"/>
  <c r="L28" i="4"/>
  <c r="K28" i="4"/>
  <c r="J28" i="4"/>
  <c r="AE12" i="4" s="1"/>
  <c r="I28" i="4"/>
  <c r="W119" i="4" s="1"/>
  <c r="X119" i="4" s="1"/>
  <c r="H28" i="4"/>
  <c r="G28" i="4"/>
  <c r="R27" i="4"/>
  <c r="Q27" i="4"/>
  <c r="P27" i="4"/>
  <c r="O27" i="4"/>
  <c r="N27" i="4"/>
  <c r="M27" i="4"/>
  <c r="L27" i="4"/>
  <c r="K27" i="4"/>
  <c r="J27" i="4"/>
  <c r="AE11" i="4" s="1"/>
  <c r="I27" i="4"/>
  <c r="H27" i="4"/>
  <c r="G27" i="4"/>
  <c r="R26" i="4"/>
  <c r="Q26" i="4"/>
  <c r="P26" i="4"/>
  <c r="O26" i="4"/>
  <c r="W207" i="4" s="1"/>
  <c r="X207" i="4" s="1"/>
  <c r="N26" i="4"/>
  <c r="M26" i="4"/>
  <c r="L26" i="4"/>
  <c r="K26" i="4"/>
  <c r="J26" i="4"/>
  <c r="AE10" i="4" s="1"/>
  <c r="I26" i="4"/>
  <c r="H26" i="4"/>
  <c r="G26" i="4"/>
  <c r="R25" i="4"/>
  <c r="W251" i="4" s="1"/>
  <c r="X251" i="4" s="1"/>
  <c r="Q25" i="4"/>
  <c r="P25" i="4"/>
  <c r="O25" i="4"/>
  <c r="N25" i="4"/>
  <c r="M25" i="4"/>
  <c r="L25" i="4"/>
  <c r="K25" i="4"/>
  <c r="J25" i="4"/>
  <c r="AE9" i="4" s="1"/>
  <c r="I25" i="4"/>
  <c r="H25" i="4"/>
  <c r="G25" i="4"/>
  <c r="R24" i="4"/>
  <c r="Q24" i="4"/>
  <c r="P24" i="4"/>
  <c r="O24" i="4"/>
  <c r="N24" i="4"/>
  <c r="M24" i="4"/>
  <c r="L24" i="4"/>
  <c r="K24" i="4"/>
  <c r="J24" i="4"/>
  <c r="AE8" i="4" s="1"/>
  <c r="I24" i="4"/>
  <c r="H24" i="4"/>
  <c r="G24" i="4"/>
  <c r="R23" i="4"/>
  <c r="Q23" i="4"/>
  <c r="P23" i="4"/>
  <c r="O23" i="4"/>
  <c r="N23" i="4"/>
  <c r="M23" i="4"/>
  <c r="L23" i="4"/>
  <c r="K23" i="4"/>
  <c r="J23" i="4"/>
  <c r="AE7" i="4" s="1"/>
  <c r="I23" i="4"/>
  <c r="H23" i="4"/>
  <c r="G23" i="4"/>
  <c r="R22" i="4"/>
  <c r="Q22" i="4"/>
  <c r="P22" i="4"/>
  <c r="O22" i="4"/>
  <c r="N22" i="4"/>
  <c r="M22" i="4"/>
  <c r="L22" i="4"/>
  <c r="K22" i="4"/>
  <c r="W143" i="4" s="1"/>
  <c r="X143" i="4" s="1"/>
  <c r="J22" i="4"/>
  <c r="AE6" i="4" s="1"/>
  <c r="I22" i="4"/>
  <c r="H22" i="4"/>
  <c r="G22" i="4"/>
  <c r="R21" i="4"/>
  <c r="Q21" i="4"/>
  <c r="P21" i="4"/>
  <c r="O21" i="4"/>
  <c r="N21" i="4"/>
  <c r="W187" i="4" s="1"/>
  <c r="X187" i="4" s="1"/>
  <c r="M21" i="4"/>
  <c r="L21" i="4"/>
  <c r="K21" i="4"/>
  <c r="J21" i="4"/>
  <c r="AE5" i="4" s="1"/>
  <c r="I21" i="4"/>
  <c r="H21" i="4"/>
  <c r="G21" i="4"/>
  <c r="R20" i="4"/>
  <c r="Q20" i="4"/>
  <c r="W231" i="4" s="1"/>
  <c r="X231" i="4" s="1"/>
  <c r="P20" i="4"/>
  <c r="O20" i="4"/>
  <c r="N20" i="4"/>
  <c r="M20" i="4"/>
  <c r="L20" i="4"/>
  <c r="K20" i="4"/>
  <c r="J20" i="4"/>
  <c r="AE4" i="4" s="1"/>
  <c r="I20" i="4"/>
  <c r="H20" i="4"/>
  <c r="G20" i="4"/>
  <c r="B20" i="4"/>
  <c r="AM20" i="4" s="1"/>
  <c r="AN20" i="4" s="1"/>
  <c r="AN36" i="4" s="1"/>
  <c r="AO69" i="4" s="1"/>
  <c r="U11" i="4"/>
  <c r="C20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AM3" i="4"/>
  <c r="AL3" i="4"/>
  <c r="Z3" i="4"/>
  <c r="Y3" i="4"/>
  <c r="X3" i="4"/>
  <c r="R28" i="2"/>
  <c r="W254" i="2" s="1"/>
  <c r="R24" i="2"/>
  <c r="W250" i="2" s="1"/>
  <c r="Q23" i="2"/>
  <c r="W234" i="2" s="1"/>
  <c r="Q22" i="2"/>
  <c r="O28" i="2"/>
  <c r="W209" i="2" s="1"/>
  <c r="O24" i="2"/>
  <c r="W205" i="2" s="1"/>
  <c r="N23" i="2"/>
  <c r="W189" i="2" s="1"/>
  <c r="M22" i="2"/>
  <c r="O20" i="2"/>
  <c r="W201" i="2" s="1"/>
  <c r="I28" i="2"/>
  <c r="W119" i="2" s="1"/>
  <c r="H27" i="2"/>
  <c r="AT59" i="2" s="1"/>
  <c r="BJ27" i="2" s="1"/>
  <c r="BJ43" i="2" s="1"/>
  <c r="BK76" i="2" s="1"/>
  <c r="I24" i="2"/>
  <c r="W115" i="2" s="1"/>
  <c r="H23" i="2"/>
  <c r="G22" i="2"/>
  <c r="I20" i="2"/>
  <c r="W111" i="2" s="1"/>
  <c r="O29" i="2"/>
  <c r="W210" i="2" s="1"/>
  <c r="O21" i="2"/>
  <c r="W202" i="2" s="1"/>
  <c r="N26" i="2"/>
  <c r="W192" i="2" s="1"/>
  <c r="L27" i="2"/>
  <c r="L26" i="2"/>
  <c r="K28" i="2"/>
  <c r="W149" i="2" s="1"/>
  <c r="J27" i="2"/>
  <c r="J22" i="2"/>
  <c r="I26" i="2"/>
  <c r="W117" i="2" s="1"/>
  <c r="H26" i="2"/>
  <c r="W102" i="2" s="1"/>
  <c r="H22" i="2"/>
  <c r="W98" i="2" s="1"/>
  <c r="G26" i="2"/>
  <c r="G23" i="2"/>
  <c r="K20" i="2"/>
  <c r="W141" i="2" s="1"/>
  <c r="H21" i="2"/>
  <c r="AT53" i="2" s="1"/>
  <c r="BJ21" i="2" s="1"/>
  <c r="BJ37" i="2" s="1"/>
  <c r="BK70" i="2" s="1"/>
  <c r="J23" i="2"/>
  <c r="AV55" i="2" s="1"/>
  <c r="BL23" i="2" s="1"/>
  <c r="BL39" i="2" s="1"/>
  <c r="BM72" i="2" s="1"/>
  <c r="R23" i="2"/>
  <c r="W249" i="2" s="1"/>
  <c r="K24" i="2"/>
  <c r="W145" i="2" s="1"/>
  <c r="H25" i="2"/>
  <c r="W101" i="2" s="1"/>
  <c r="F20" i="2"/>
  <c r="CL3" i="2"/>
  <c r="CK3" i="2"/>
  <c r="CJ3" i="2"/>
  <c r="CI3" i="2"/>
  <c r="CH3" i="2"/>
  <c r="CG3" i="2"/>
  <c r="CF3" i="2"/>
  <c r="CE3" i="2"/>
  <c r="CD3" i="2"/>
  <c r="CC3" i="2"/>
  <c r="CB3" i="2"/>
  <c r="CA3" i="2"/>
  <c r="BZ3" i="2"/>
  <c r="BY3" i="2"/>
  <c r="BX3" i="2"/>
  <c r="BW3" i="2"/>
  <c r="U9" i="2"/>
  <c r="B20" i="2"/>
  <c r="AM20" i="2" s="1"/>
  <c r="AN20" i="2" s="1"/>
  <c r="AN36" i="2" s="1"/>
  <c r="AO69" i="2" s="1"/>
  <c r="R20" i="2"/>
  <c r="W246" i="2" s="1"/>
  <c r="R21" i="2"/>
  <c r="W247" i="2" s="1"/>
  <c r="R22" i="2"/>
  <c r="W248" i="2" s="1"/>
  <c r="R25" i="2"/>
  <c r="W251" i="2" s="1"/>
  <c r="R26" i="2"/>
  <c r="W252" i="2" s="1"/>
  <c r="R29" i="2"/>
  <c r="W255" i="2" s="1"/>
  <c r="R30" i="2"/>
  <c r="W256" i="2" s="1"/>
  <c r="R31" i="2"/>
  <c r="R32" i="2"/>
  <c r="BD64" i="2" s="1"/>
  <c r="BT32" i="2" s="1"/>
  <c r="BT48" i="2" s="1"/>
  <c r="BU81" i="2" s="1"/>
  <c r="R33" i="2"/>
  <c r="BD65" i="2" s="1"/>
  <c r="BT33" i="2" s="1"/>
  <c r="BT49" i="2" s="1"/>
  <c r="BU82" i="2" s="1"/>
  <c r="R34" i="2"/>
  <c r="W260" i="2" s="1"/>
  <c r="N20" i="2"/>
  <c r="W186" i="2" s="1"/>
  <c r="P20" i="2"/>
  <c r="W216" i="2" s="1"/>
  <c r="Q20" i="2"/>
  <c r="W231" i="2" s="1"/>
  <c r="N21" i="2"/>
  <c r="W187" i="2" s="1"/>
  <c r="Q21" i="2"/>
  <c r="W232" i="2" s="1"/>
  <c r="N22" i="2"/>
  <c r="W188" i="2" s="1"/>
  <c r="O22" i="2"/>
  <c r="W203" i="2" s="1"/>
  <c r="P22" i="2"/>
  <c r="W218" i="2" s="1"/>
  <c r="O23" i="2"/>
  <c r="W204" i="2" s="1"/>
  <c r="P23" i="2"/>
  <c r="W219" i="2" s="1"/>
  <c r="N24" i="2"/>
  <c r="W190" i="2" s="1"/>
  <c r="P24" i="2"/>
  <c r="W220" i="2" s="1"/>
  <c r="Q24" i="2"/>
  <c r="W235" i="2" s="1"/>
  <c r="N25" i="2"/>
  <c r="AZ57" i="2" s="1"/>
  <c r="BP25" i="2" s="1"/>
  <c r="BP41" i="2" s="1"/>
  <c r="BQ74" i="2" s="1"/>
  <c r="Q25" i="2"/>
  <c r="W236" i="2" s="1"/>
  <c r="O26" i="2"/>
  <c r="BA58" i="2" s="1"/>
  <c r="BQ26" i="2" s="1"/>
  <c r="BQ42" i="2" s="1"/>
  <c r="BR75" i="2" s="1"/>
  <c r="O27" i="2"/>
  <c r="W208" i="2" s="1"/>
  <c r="P27" i="2"/>
  <c r="W223" i="2" s="1"/>
  <c r="Q27" i="2"/>
  <c r="BC59" i="2" s="1"/>
  <c r="BS27" i="2" s="1"/>
  <c r="BS43" i="2" s="1"/>
  <c r="BT76" i="2" s="1"/>
  <c r="N28" i="2"/>
  <c r="W194" i="2" s="1"/>
  <c r="P28" i="2"/>
  <c r="W224" i="2" s="1"/>
  <c r="Q28" i="2"/>
  <c r="W239" i="2" s="1"/>
  <c r="N29" i="2"/>
  <c r="W195" i="2" s="1"/>
  <c r="Q29" i="2"/>
  <c r="W240" i="2" s="1"/>
  <c r="N30" i="2"/>
  <c r="W196" i="2" s="1"/>
  <c r="O30" i="2"/>
  <c r="BA62" i="2" s="1"/>
  <c r="BQ30" i="2" s="1"/>
  <c r="BQ46" i="2" s="1"/>
  <c r="BR79" i="2" s="1"/>
  <c r="P30" i="2"/>
  <c r="BB62" i="2" s="1"/>
  <c r="BR30" i="2" s="1"/>
  <c r="BR46" i="2" s="1"/>
  <c r="BS79" i="2" s="1"/>
  <c r="Q30" i="2"/>
  <c r="BC62" i="2" s="1"/>
  <c r="BS30" i="2" s="1"/>
  <c r="BS46" i="2" s="1"/>
  <c r="BT79" i="2" s="1"/>
  <c r="N31" i="2"/>
  <c r="O31" i="2"/>
  <c r="W212" i="2" s="1"/>
  <c r="P31" i="2"/>
  <c r="BB63" i="2" s="1"/>
  <c r="BR31" i="2" s="1"/>
  <c r="BR47" i="2" s="1"/>
  <c r="BS80" i="2" s="1"/>
  <c r="Q31" i="2"/>
  <c r="BC63" i="2" s="1"/>
  <c r="BS31" i="2" s="1"/>
  <c r="BS47" i="2" s="1"/>
  <c r="BT80" i="2" s="1"/>
  <c r="N32" i="2"/>
  <c r="AZ64" i="2" s="1"/>
  <c r="BP32" i="2" s="1"/>
  <c r="BP48" i="2" s="1"/>
  <c r="BQ81" i="2" s="1"/>
  <c r="O32" i="2"/>
  <c r="BA64" i="2" s="1"/>
  <c r="BQ32" i="2" s="1"/>
  <c r="BQ48" i="2" s="1"/>
  <c r="BR81" i="2" s="1"/>
  <c r="P32" i="2"/>
  <c r="W228" i="2" s="1"/>
  <c r="Q32" i="2"/>
  <c r="BC64" i="2" s="1"/>
  <c r="BS32" i="2" s="1"/>
  <c r="BS48" i="2" s="1"/>
  <c r="BT81" i="2" s="1"/>
  <c r="N33" i="2"/>
  <c r="O33" i="2"/>
  <c r="BA65" i="2" s="1"/>
  <c r="BQ33" i="2" s="1"/>
  <c r="BQ49" i="2" s="1"/>
  <c r="BR82" i="2" s="1"/>
  <c r="P33" i="2"/>
  <c r="BB65" i="2" s="1"/>
  <c r="BR33" i="2" s="1"/>
  <c r="BR49" i="2" s="1"/>
  <c r="BS82" i="2" s="1"/>
  <c r="Q33" i="2"/>
  <c r="W244" i="2" s="1"/>
  <c r="N34" i="2"/>
  <c r="W200" i="2" s="1"/>
  <c r="O34" i="2"/>
  <c r="BA66" i="2" s="1"/>
  <c r="BQ34" i="2" s="1"/>
  <c r="BQ50" i="2" s="1"/>
  <c r="BR83" i="2" s="1"/>
  <c r="P34" i="2"/>
  <c r="W230" i="2" s="1"/>
  <c r="Q34" i="2"/>
  <c r="BC66" i="2" s="1"/>
  <c r="BS34" i="2" s="1"/>
  <c r="BS50" i="2" s="1"/>
  <c r="BT83" i="2" s="1"/>
  <c r="E20" i="2"/>
  <c r="G20" i="2"/>
  <c r="W81" i="2" s="1"/>
  <c r="H20" i="2"/>
  <c r="W96" i="2" s="1"/>
  <c r="J20" i="2"/>
  <c r="W126" i="2" s="1"/>
  <c r="L20" i="2"/>
  <c r="W156" i="2" s="1"/>
  <c r="M20" i="2"/>
  <c r="AY52" i="2" s="1"/>
  <c r="BO20" i="2" s="1"/>
  <c r="BO36" i="2" s="1"/>
  <c r="BP69" i="2" s="1"/>
  <c r="G21" i="2"/>
  <c r="W82" i="2" s="1"/>
  <c r="I21" i="2"/>
  <c r="W112" i="2" s="1"/>
  <c r="J21" i="2"/>
  <c r="W127" i="2" s="1"/>
  <c r="K21" i="2"/>
  <c r="W142" i="2" s="1"/>
  <c r="M21" i="2"/>
  <c r="W172" i="2" s="1"/>
  <c r="K22" i="2"/>
  <c r="W143" i="2" s="1"/>
  <c r="I23" i="2"/>
  <c r="W114" i="2" s="1"/>
  <c r="K23" i="2"/>
  <c r="W144" i="2" s="1"/>
  <c r="M23" i="2"/>
  <c r="W174" i="2" s="1"/>
  <c r="G24" i="2"/>
  <c r="W85" i="2" s="1"/>
  <c r="H24" i="2"/>
  <c r="W100" i="2" s="1"/>
  <c r="J24" i="2"/>
  <c r="W130" i="2" s="1"/>
  <c r="L24" i="2"/>
  <c r="W160" i="2" s="1"/>
  <c r="M24" i="2"/>
  <c r="AY56" i="2" s="1"/>
  <c r="BO24" i="2" s="1"/>
  <c r="BO40" i="2" s="1"/>
  <c r="BP73" i="2" s="1"/>
  <c r="G25" i="2"/>
  <c r="W86" i="2" s="1"/>
  <c r="I25" i="2"/>
  <c r="W116" i="2" s="1"/>
  <c r="J25" i="2"/>
  <c r="W131" i="2" s="1"/>
  <c r="K25" i="2"/>
  <c r="W146" i="2" s="1"/>
  <c r="M25" i="2"/>
  <c r="W176" i="2" s="1"/>
  <c r="J26" i="2"/>
  <c r="W132" i="2" s="1"/>
  <c r="K26" i="2"/>
  <c r="W147" i="2" s="1"/>
  <c r="G27" i="2"/>
  <c r="W88" i="2" s="1"/>
  <c r="I27" i="2"/>
  <c r="W118" i="2" s="1"/>
  <c r="K27" i="2"/>
  <c r="W148" i="2" s="1"/>
  <c r="G28" i="2"/>
  <c r="W89" i="2" s="1"/>
  <c r="H28" i="2"/>
  <c r="W104" i="2" s="1"/>
  <c r="J28" i="2"/>
  <c r="AV60" i="2" s="1"/>
  <c r="BL28" i="2" s="1"/>
  <c r="BL44" i="2" s="1"/>
  <c r="BM77" i="2" s="1"/>
  <c r="L28" i="2"/>
  <c r="W164" i="2" s="1"/>
  <c r="M28" i="2"/>
  <c r="W179" i="2" s="1"/>
  <c r="G29" i="2"/>
  <c r="W90" i="2" s="1"/>
  <c r="H29" i="2"/>
  <c r="W105" i="2" s="1"/>
  <c r="I29" i="2"/>
  <c r="W120" i="2" s="1"/>
  <c r="J29" i="2"/>
  <c r="W135" i="2" s="1"/>
  <c r="K29" i="2"/>
  <c r="AW61" i="2" s="1"/>
  <c r="BM29" i="2" s="1"/>
  <c r="BM45" i="2" s="1"/>
  <c r="BN78" i="2" s="1"/>
  <c r="M29" i="2"/>
  <c r="W180" i="2" s="1"/>
  <c r="D30" i="2"/>
  <c r="W46" i="2" s="1"/>
  <c r="X46" i="2" s="1"/>
  <c r="E30" i="2"/>
  <c r="AQ62" i="2" s="1"/>
  <c r="BG30" i="2" s="1"/>
  <c r="BG46" i="2" s="1"/>
  <c r="BH79" i="2" s="1"/>
  <c r="F30" i="2"/>
  <c r="W76" i="2" s="1"/>
  <c r="G30" i="2"/>
  <c r="H30" i="2"/>
  <c r="AT62" i="2" s="1"/>
  <c r="BJ30" i="2" s="1"/>
  <c r="BJ46" i="2" s="1"/>
  <c r="BK79" i="2" s="1"/>
  <c r="I30" i="2"/>
  <c r="AU62" i="2" s="1"/>
  <c r="BK30" i="2" s="1"/>
  <c r="BK46" i="2" s="1"/>
  <c r="BL79" i="2" s="1"/>
  <c r="J30" i="2"/>
  <c r="W136" i="2" s="1"/>
  <c r="K30" i="2"/>
  <c r="L30" i="2"/>
  <c r="AX62" i="2" s="1"/>
  <c r="BN30" i="2" s="1"/>
  <c r="BN46" i="2" s="1"/>
  <c r="BO79" i="2" s="1"/>
  <c r="M30" i="2"/>
  <c r="AY62" i="2" s="1"/>
  <c r="BO30" i="2" s="1"/>
  <c r="BO46" i="2" s="1"/>
  <c r="BP79" i="2" s="1"/>
  <c r="D31" i="2"/>
  <c r="AP63" i="2" s="1"/>
  <c r="BF31" i="2" s="1"/>
  <c r="BF47" i="2" s="1"/>
  <c r="BG80" i="2" s="1"/>
  <c r="E31" i="2"/>
  <c r="F31" i="2"/>
  <c r="AR63" i="2" s="1"/>
  <c r="BH31" i="2" s="1"/>
  <c r="BH47" i="2" s="1"/>
  <c r="BI80" i="2" s="1"/>
  <c r="G31" i="2"/>
  <c r="W92" i="2" s="1"/>
  <c r="H31" i="2"/>
  <c r="AT63" i="2" s="1"/>
  <c r="BJ31" i="2" s="1"/>
  <c r="BJ47" i="2" s="1"/>
  <c r="BK80" i="2" s="1"/>
  <c r="I31" i="2"/>
  <c r="AU63" i="2" s="1"/>
  <c r="BK31" i="2" s="1"/>
  <c r="BK47" i="2" s="1"/>
  <c r="BL80" i="2" s="1"/>
  <c r="J31" i="2"/>
  <c r="AV63" i="2" s="1"/>
  <c r="BL31" i="2" s="1"/>
  <c r="BL47" i="2" s="1"/>
  <c r="BM80" i="2" s="1"/>
  <c r="K31" i="2"/>
  <c r="W152" i="2" s="1"/>
  <c r="L31" i="2"/>
  <c r="AX63" i="2" s="1"/>
  <c r="BN31" i="2" s="1"/>
  <c r="BN47" i="2" s="1"/>
  <c r="BO80" i="2" s="1"/>
  <c r="M31" i="2"/>
  <c r="D32" i="2"/>
  <c r="AP64" i="2" s="1"/>
  <c r="BF32" i="2" s="1"/>
  <c r="BF48" i="2" s="1"/>
  <c r="BG81" i="2" s="1"/>
  <c r="E32" i="2"/>
  <c r="AQ64" i="2" s="1"/>
  <c r="BG32" i="2" s="1"/>
  <c r="BG48" i="2" s="1"/>
  <c r="BH81" i="2" s="1"/>
  <c r="F32" i="2"/>
  <c r="W78" i="2" s="1"/>
  <c r="G32" i="2"/>
  <c r="H32" i="2"/>
  <c r="W108" i="2" s="1"/>
  <c r="I32" i="2"/>
  <c r="AU64" i="2" s="1"/>
  <c r="BK32" i="2" s="1"/>
  <c r="BK48" i="2" s="1"/>
  <c r="BL81" i="2" s="1"/>
  <c r="J32" i="2"/>
  <c r="AV64" i="2" s="1"/>
  <c r="BL32" i="2" s="1"/>
  <c r="BL48" i="2" s="1"/>
  <c r="BM81" i="2" s="1"/>
  <c r="K32" i="2"/>
  <c r="L32" i="2"/>
  <c r="W168" i="2" s="1"/>
  <c r="M32" i="2"/>
  <c r="AY64" i="2" s="1"/>
  <c r="BO32" i="2" s="1"/>
  <c r="BO48" i="2" s="1"/>
  <c r="BP81" i="2" s="1"/>
  <c r="D33" i="2"/>
  <c r="AP65" i="2" s="1"/>
  <c r="BF33" i="2" s="1"/>
  <c r="BF49" i="2" s="1"/>
  <c r="BG82" i="2" s="1"/>
  <c r="E33" i="2"/>
  <c r="AQ65" i="2" s="1"/>
  <c r="BG33" i="2" s="1"/>
  <c r="BG49" i="2" s="1"/>
  <c r="BH82" i="2" s="1"/>
  <c r="F33" i="2"/>
  <c r="AR65" i="2" s="1"/>
  <c r="BH33" i="2" s="1"/>
  <c r="BH49" i="2" s="1"/>
  <c r="BI82" i="2" s="1"/>
  <c r="G33" i="2"/>
  <c r="W94" i="2" s="1"/>
  <c r="H33" i="2"/>
  <c r="AT65" i="2" s="1"/>
  <c r="BJ33" i="2" s="1"/>
  <c r="BJ49" i="2" s="1"/>
  <c r="BK82" i="2" s="1"/>
  <c r="I33" i="2"/>
  <c r="W124" i="2" s="1"/>
  <c r="J33" i="2"/>
  <c r="AV65" i="2" s="1"/>
  <c r="BL33" i="2" s="1"/>
  <c r="BL49" i="2" s="1"/>
  <c r="BM82" i="2" s="1"/>
  <c r="K33" i="2"/>
  <c r="AW65" i="2" s="1"/>
  <c r="BM33" i="2" s="1"/>
  <c r="BM49" i="2" s="1"/>
  <c r="BN82" i="2" s="1"/>
  <c r="L33" i="2"/>
  <c r="AX65" i="2" s="1"/>
  <c r="BN33" i="2" s="1"/>
  <c r="BN49" i="2" s="1"/>
  <c r="BO82" i="2" s="1"/>
  <c r="M33" i="2"/>
  <c r="W184" i="2" s="1"/>
  <c r="D34" i="2"/>
  <c r="AP66" i="2" s="1"/>
  <c r="BF34" i="2" s="1"/>
  <c r="BF50" i="2" s="1"/>
  <c r="BG83" i="2" s="1"/>
  <c r="E34" i="2"/>
  <c r="AQ66" i="2" s="1"/>
  <c r="BG34" i="2" s="1"/>
  <c r="BG50" i="2" s="1"/>
  <c r="BH83" i="2" s="1"/>
  <c r="F34" i="2"/>
  <c r="W80" i="2" s="1"/>
  <c r="G34" i="2"/>
  <c r="H34" i="2"/>
  <c r="AT66" i="2" s="1"/>
  <c r="BJ34" i="2" s="1"/>
  <c r="BJ50" i="2" s="1"/>
  <c r="BK83" i="2" s="1"/>
  <c r="I34" i="2"/>
  <c r="AU66" i="2" s="1"/>
  <c r="BK34" i="2" s="1"/>
  <c r="BK50" i="2" s="1"/>
  <c r="BL83" i="2" s="1"/>
  <c r="J34" i="2"/>
  <c r="W140" i="2" s="1"/>
  <c r="K34" i="2"/>
  <c r="L34" i="2"/>
  <c r="AX66" i="2" s="1"/>
  <c r="BN34" i="2" s="1"/>
  <c r="BN50" i="2" s="1"/>
  <c r="BO83" i="2" s="1"/>
  <c r="M34" i="2"/>
  <c r="AY66" i="2" s="1"/>
  <c r="BO34" i="2" s="1"/>
  <c r="BO50" i="2" s="1"/>
  <c r="BP83" i="2" s="1"/>
  <c r="C30" i="2"/>
  <c r="W31" i="2" s="1"/>
  <c r="X31" i="2" s="1"/>
  <c r="C31" i="2"/>
  <c r="C32" i="2"/>
  <c r="AO64" i="2" s="1"/>
  <c r="BE32" i="2" s="1"/>
  <c r="BE48" i="2" s="1"/>
  <c r="BF81" i="2" s="1"/>
  <c r="C33" i="2"/>
  <c r="AO65" i="2" s="1"/>
  <c r="BE33" i="2" s="1"/>
  <c r="BE49" i="2" s="1"/>
  <c r="BF82" i="2" s="1"/>
  <c r="C34" i="2"/>
  <c r="AO66" i="2" s="1"/>
  <c r="BE34" i="2" s="1"/>
  <c r="BE50" i="2" s="1"/>
  <c r="BF83" i="2" s="1"/>
  <c r="C20" i="2"/>
  <c r="X3" i="2"/>
  <c r="Y3" i="2"/>
  <c r="W138" i="4" l="1"/>
  <c r="X138" i="4" s="1"/>
  <c r="AE16" i="4"/>
  <c r="AL18" i="4"/>
  <c r="AL16" i="4"/>
  <c r="BC32" i="4" s="1"/>
  <c r="Y243" i="4" s="1"/>
  <c r="AL14" i="4"/>
  <c r="AL13" i="4"/>
  <c r="AL12" i="4"/>
  <c r="AL15" i="4"/>
  <c r="BC15" i="4" s="1"/>
  <c r="AL10" i="4"/>
  <c r="AL8" i="4"/>
  <c r="AL6" i="4"/>
  <c r="AL17" i="4"/>
  <c r="AA244" i="4" s="1"/>
  <c r="AB244" i="4" s="1"/>
  <c r="AL9" i="4"/>
  <c r="AL5" i="4"/>
  <c r="AL11" i="4"/>
  <c r="AL4" i="4"/>
  <c r="AL7" i="4"/>
  <c r="W135" i="4"/>
  <c r="X135" i="4" s="1"/>
  <c r="AE13" i="4"/>
  <c r="AM14" i="4"/>
  <c r="AA256" i="4" s="1"/>
  <c r="AB256" i="4" s="1"/>
  <c r="AM18" i="4"/>
  <c r="AM8" i="4"/>
  <c r="AM11" i="4"/>
  <c r="AM17" i="4"/>
  <c r="AA259" i="4" s="1"/>
  <c r="AB259" i="4" s="1"/>
  <c r="AM15" i="4"/>
  <c r="AM13" i="4"/>
  <c r="AM6" i="4"/>
  <c r="AM9" i="4"/>
  <c r="AM7" i="4"/>
  <c r="AM5" i="4"/>
  <c r="AA247" i="4" s="1"/>
  <c r="AB247" i="4" s="1"/>
  <c r="AM12" i="4"/>
  <c r="AM16" i="4"/>
  <c r="AM10" i="4"/>
  <c r="AM4" i="4"/>
  <c r="BD20" i="4" s="1"/>
  <c r="Y246" i="4" s="1"/>
  <c r="X14" i="4"/>
  <c r="X17" i="4"/>
  <c r="X15" i="4"/>
  <c r="X4" i="4"/>
  <c r="X16" i="4"/>
  <c r="X18" i="4"/>
  <c r="AA35" i="4" s="1"/>
  <c r="AB35" i="4" s="1"/>
  <c r="Y17" i="4"/>
  <c r="Y14" i="4"/>
  <c r="Y18" i="4"/>
  <c r="Y15" i="4"/>
  <c r="Y16" i="4"/>
  <c r="Z17" i="4"/>
  <c r="AA64" i="4" s="1"/>
  <c r="AB64" i="4" s="1"/>
  <c r="Z15" i="4"/>
  <c r="AA62" i="4" s="1"/>
  <c r="AB62" i="4" s="1"/>
  <c r="Z18" i="4"/>
  <c r="AQ34" i="4" s="1"/>
  <c r="Z16" i="4"/>
  <c r="Z14" i="4"/>
  <c r="AA61" i="4" s="1"/>
  <c r="AB61" i="4" s="1"/>
  <c r="BT3" i="4"/>
  <c r="DB3" i="4" s="1"/>
  <c r="AA241" i="4"/>
  <c r="AB241" i="4" s="1"/>
  <c r="BF3" i="4"/>
  <c r="CN3" i="4" s="1"/>
  <c r="V2" i="4"/>
  <c r="W3" i="4"/>
  <c r="W2" i="4"/>
  <c r="U2" i="4"/>
  <c r="BU3" i="4"/>
  <c r="DC3" i="4" s="1"/>
  <c r="AA260" i="4"/>
  <c r="AB260" i="4" s="1"/>
  <c r="BG3" i="4"/>
  <c r="CO3" i="4" s="1"/>
  <c r="BH3" i="4"/>
  <c r="CP3" i="4" s="1"/>
  <c r="AA63" i="4"/>
  <c r="AB63" i="4" s="1"/>
  <c r="AO65" i="4"/>
  <c r="BE33" i="4" s="1"/>
  <c r="BE49" i="4" s="1"/>
  <c r="BF82" i="4" s="1"/>
  <c r="W31" i="4"/>
  <c r="X31" i="4" s="1"/>
  <c r="AO63" i="4"/>
  <c r="BE31" i="4" s="1"/>
  <c r="BE47" i="4" s="1"/>
  <c r="BF80" i="4" s="1"/>
  <c r="Z17" i="5"/>
  <c r="AA64" i="5" s="1"/>
  <c r="AB64" i="5" s="1"/>
  <c r="Z15" i="5"/>
  <c r="Z14" i="5"/>
  <c r="Z16" i="5"/>
  <c r="Z18" i="5"/>
  <c r="AA65" i="5" s="1"/>
  <c r="AB65" i="5" s="1"/>
  <c r="AL5" i="5"/>
  <c r="AL14" i="5"/>
  <c r="AL16" i="5"/>
  <c r="BC16" i="5" s="1"/>
  <c r="AL8" i="5"/>
  <c r="AA235" i="5" s="1"/>
  <c r="AB235" i="5" s="1"/>
  <c r="AL9" i="5"/>
  <c r="AA236" i="5" s="1"/>
  <c r="AB236" i="5" s="1"/>
  <c r="AL15" i="5"/>
  <c r="AL18" i="5"/>
  <c r="AL10" i="5"/>
  <c r="AA237" i="5" s="1"/>
  <c r="AB237" i="5" s="1"/>
  <c r="AL12" i="5"/>
  <c r="AA239" i="5" s="1"/>
  <c r="AB239" i="5" s="1"/>
  <c r="AL13" i="5"/>
  <c r="AA240" i="5" s="1"/>
  <c r="AB240" i="5" s="1"/>
  <c r="AL4" i="5"/>
  <c r="AL7" i="5"/>
  <c r="AA234" i="5" s="1"/>
  <c r="AB234" i="5" s="1"/>
  <c r="AL17" i="5"/>
  <c r="AA244" i="5" s="1"/>
  <c r="AB244" i="5" s="1"/>
  <c r="AL11" i="5"/>
  <c r="AA238" i="5" s="1"/>
  <c r="AB238" i="5" s="1"/>
  <c r="AL6" i="5"/>
  <c r="AA233" i="5" s="1"/>
  <c r="AB233" i="5" s="1"/>
  <c r="BG3" i="2"/>
  <c r="CO3" i="2" s="1"/>
  <c r="Y16" i="2"/>
  <c r="Y17" i="2"/>
  <c r="Y15" i="2"/>
  <c r="Y14" i="2"/>
  <c r="Y18" i="2"/>
  <c r="X14" i="5"/>
  <c r="X15" i="5"/>
  <c r="AA32" i="5" s="1"/>
  <c r="AB32" i="5" s="1"/>
  <c r="X17" i="5"/>
  <c r="X4" i="5"/>
  <c r="X18" i="5"/>
  <c r="X16" i="5"/>
  <c r="AA33" i="5" s="1"/>
  <c r="AB33" i="5" s="1"/>
  <c r="AM15" i="5"/>
  <c r="AM8" i="5"/>
  <c r="AM14" i="5"/>
  <c r="AM17" i="5"/>
  <c r="AM9" i="5"/>
  <c r="AA251" i="5" s="1"/>
  <c r="AB251" i="5" s="1"/>
  <c r="AM16" i="5"/>
  <c r="AA258" i="5" s="1"/>
  <c r="AB258" i="5" s="1"/>
  <c r="AM12" i="5"/>
  <c r="AA254" i="5" s="1"/>
  <c r="AB254" i="5" s="1"/>
  <c r="AM18" i="5"/>
  <c r="AA260" i="5" s="1"/>
  <c r="AB260" i="5" s="1"/>
  <c r="AM5" i="5"/>
  <c r="AA247" i="5" s="1"/>
  <c r="AB247" i="5" s="1"/>
  <c r="AM10" i="5"/>
  <c r="AA252" i="5" s="1"/>
  <c r="AB252" i="5" s="1"/>
  <c r="AM4" i="5"/>
  <c r="AM7" i="5"/>
  <c r="AA249" i="5" s="1"/>
  <c r="AB249" i="5" s="1"/>
  <c r="AM6" i="5"/>
  <c r="AA248" i="5" s="1"/>
  <c r="AB248" i="5" s="1"/>
  <c r="AM11" i="5"/>
  <c r="AA253" i="5" s="1"/>
  <c r="AB253" i="5" s="1"/>
  <c r="AM13" i="5"/>
  <c r="AA255" i="5" s="1"/>
  <c r="AB255" i="5" s="1"/>
  <c r="BU3" i="6"/>
  <c r="DC3" i="6" s="1"/>
  <c r="BD33" i="6"/>
  <c r="Y259" i="6" s="1"/>
  <c r="BD32" i="6"/>
  <c r="Y258" i="6" s="1"/>
  <c r="AA256" i="6"/>
  <c r="AB256" i="6" s="1"/>
  <c r="BD20" i="6"/>
  <c r="BD36" i="6" s="1"/>
  <c r="BE69" i="6" s="1"/>
  <c r="AA247" i="6"/>
  <c r="AB247" i="6" s="1"/>
  <c r="BD34" i="6"/>
  <c r="BD50" i="6" s="1"/>
  <c r="BE83" i="6" s="1"/>
  <c r="BF3" i="2"/>
  <c r="CN3" i="2" s="1"/>
  <c r="X17" i="2"/>
  <c r="X15" i="2"/>
  <c r="X4" i="2"/>
  <c r="AA21" i="2" s="1"/>
  <c r="AB21" i="2" s="1"/>
  <c r="X16" i="2"/>
  <c r="X14" i="2"/>
  <c r="X18" i="2"/>
  <c r="Y18" i="5"/>
  <c r="Y5" i="5"/>
  <c r="AA37" i="5" s="1"/>
  <c r="AB37" i="5" s="1"/>
  <c r="Y15" i="5"/>
  <c r="Y16" i="5"/>
  <c r="Y14" i="5"/>
  <c r="Y17" i="5"/>
  <c r="BT3" i="6"/>
  <c r="DB3" i="6" s="1"/>
  <c r="AL9" i="6"/>
  <c r="AL17" i="6"/>
  <c r="AA244" i="6" s="1"/>
  <c r="AB244" i="6" s="1"/>
  <c r="AL4" i="6"/>
  <c r="BC4" i="6" s="1"/>
  <c r="CK4" i="6" s="1"/>
  <c r="DB4" i="6" s="1"/>
  <c r="AL10" i="6"/>
  <c r="AL12" i="6"/>
  <c r="AL11" i="6"/>
  <c r="AL14" i="6"/>
  <c r="BC30" i="6" s="1"/>
  <c r="Y241" i="6" s="1"/>
  <c r="AL8" i="6"/>
  <c r="AL5" i="6"/>
  <c r="AL13" i="6"/>
  <c r="AL18" i="6"/>
  <c r="BC34" i="6" s="1"/>
  <c r="Y245" i="6" s="1"/>
  <c r="AL7" i="6"/>
  <c r="AL16" i="6"/>
  <c r="BC32" i="6" s="1"/>
  <c r="Y243" i="6" s="1"/>
  <c r="AL15" i="6"/>
  <c r="AA242" i="6" s="1"/>
  <c r="AB242" i="6" s="1"/>
  <c r="AL6" i="6"/>
  <c r="C47" i="5"/>
  <c r="BH3" i="6"/>
  <c r="CP3" i="6" s="1"/>
  <c r="Z17" i="6"/>
  <c r="AA64" i="6" s="1"/>
  <c r="AB64" i="6" s="1"/>
  <c r="Z14" i="6"/>
  <c r="AQ14" i="6" s="1"/>
  <c r="Z18" i="6"/>
  <c r="AA65" i="6" s="1"/>
  <c r="AB65" i="6" s="1"/>
  <c r="Z15" i="6"/>
  <c r="AQ31" i="6" s="1"/>
  <c r="Y62" i="6" s="1"/>
  <c r="Z16" i="6"/>
  <c r="AQ16" i="6" s="1"/>
  <c r="C50" i="5"/>
  <c r="BF3" i="6"/>
  <c r="CN3" i="6" s="1"/>
  <c r="X15" i="6"/>
  <c r="X14" i="6"/>
  <c r="X4" i="6"/>
  <c r="AA21" i="6" s="1"/>
  <c r="AB21" i="6" s="1"/>
  <c r="X17" i="6"/>
  <c r="X18" i="6"/>
  <c r="X16" i="6"/>
  <c r="BG3" i="6"/>
  <c r="CO3" i="6" s="1"/>
  <c r="Y18" i="6"/>
  <c r="AP34" i="6" s="1"/>
  <c r="AP50" i="6" s="1"/>
  <c r="AQ83" i="6" s="1"/>
  <c r="Y14" i="6"/>
  <c r="AA46" i="6" s="1"/>
  <c r="AB46" i="6" s="1"/>
  <c r="Y15" i="6"/>
  <c r="AP31" i="6" s="1"/>
  <c r="AP47" i="6" s="1"/>
  <c r="AQ80" i="6" s="1"/>
  <c r="Y16" i="6"/>
  <c r="AP32" i="6" s="1"/>
  <c r="Y48" i="6" s="1"/>
  <c r="Y17" i="6"/>
  <c r="BT3" i="5"/>
  <c r="DB3" i="5" s="1"/>
  <c r="AA241" i="5"/>
  <c r="AB241" i="5" s="1"/>
  <c r="BF3" i="5"/>
  <c r="CN3" i="5" s="1"/>
  <c r="BU3" i="5"/>
  <c r="DC3" i="5" s="1"/>
  <c r="AA250" i="5"/>
  <c r="AB250" i="5" s="1"/>
  <c r="BH3" i="5"/>
  <c r="CP3" i="5" s="1"/>
  <c r="BG3" i="5"/>
  <c r="CO3" i="5" s="1"/>
  <c r="BD31" i="4"/>
  <c r="BD47" i="4" s="1"/>
  <c r="BE80" i="4" s="1"/>
  <c r="AA257" i="4"/>
  <c r="AB257" i="4" s="1"/>
  <c r="AA258" i="6"/>
  <c r="AB258" i="6" s="1"/>
  <c r="AU9" i="7"/>
  <c r="CC9" i="7" s="1"/>
  <c r="CT9" i="7" s="1"/>
  <c r="AA116" i="7"/>
  <c r="AB116" i="7" s="1"/>
  <c r="AA246" i="4"/>
  <c r="AB246" i="4" s="1"/>
  <c r="AO32" i="4"/>
  <c r="AO48" i="4" s="1"/>
  <c r="AP81" i="4" s="1"/>
  <c r="AA33" i="4"/>
  <c r="AB33" i="4" s="1"/>
  <c r="BC34" i="4"/>
  <c r="Y245" i="4" s="1"/>
  <c r="AA245" i="4"/>
  <c r="AB245" i="4" s="1"/>
  <c r="AA246" i="6"/>
  <c r="AB246" i="6" s="1"/>
  <c r="W122" i="2"/>
  <c r="X122" i="2" s="1"/>
  <c r="AT64" i="2"/>
  <c r="BJ32" i="2" s="1"/>
  <c r="BJ48" i="2" s="1"/>
  <c r="BK81" i="2" s="1"/>
  <c r="W166" i="2"/>
  <c r="X166" i="2" s="1"/>
  <c r="W214" i="2"/>
  <c r="X214" i="2" s="1"/>
  <c r="AR62" i="2"/>
  <c r="BH30" i="2" s="1"/>
  <c r="BH46" i="2" s="1"/>
  <c r="BI79" i="2" s="1"/>
  <c r="W110" i="2"/>
  <c r="AY65" i="2"/>
  <c r="BO33" i="2" s="1"/>
  <c r="BO49" i="2" s="1"/>
  <c r="BP82" i="2" s="1"/>
  <c r="W121" i="2"/>
  <c r="X121" i="2" s="1"/>
  <c r="AV66" i="2"/>
  <c r="BL34" i="2" s="1"/>
  <c r="BL50" i="2" s="1"/>
  <c r="BM83" i="2" s="1"/>
  <c r="AS63" i="2"/>
  <c r="BI31" i="2" s="1"/>
  <c r="BI47" i="2" s="1"/>
  <c r="BJ80" i="2" s="1"/>
  <c r="W65" i="2"/>
  <c r="X65" i="2" s="1"/>
  <c r="W106" i="2"/>
  <c r="X106" i="2" s="1"/>
  <c r="W138" i="2"/>
  <c r="X138" i="2" s="1"/>
  <c r="W185" i="2"/>
  <c r="X185" i="2" s="1"/>
  <c r="W227" i="2"/>
  <c r="X227" i="2" s="1"/>
  <c r="W258" i="2"/>
  <c r="X258" i="2" s="1"/>
  <c r="AR66" i="2"/>
  <c r="BH34" i="2" s="1"/>
  <c r="BH50" i="2" s="1"/>
  <c r="BI83" i="2" s="1"/>
  <c r="BB64" i="2"/>
  <c r="BR32" i="2" s="1"/>
  <c r="BR48" i="2" s="1"/>
  <c r="BS81" i="2" s="1"/>
  <c r="BD62" i="2"/>
  <c r="BT30" i="2" s="1"/>
  <c r="BT46" i="2" s="1"/>
  <c r="BU79" i="2" s="1"/>
  <c r="W71" i="7"/>
  <c r="X71" i="7" s="1"/>
  <c r="AR57" i="7"/>
  <c r="BH25" i="7" s="1"/>
  <c r="BH41" i="7" s="1"/>
  <c r="BI74" i="7" s="1"/>
  <c r="W259" i="2"/>
  <c r="X259" i="2" s="1"/>
  <c r="W63" i="2"/>
  <c r="X63" i="2" s="1"/>
  <c r="W125" i="2"/>
  <c r="X125" i="2" s="1"/>
  <c r="W154" i="2"/>
  <c r="X154" i="2" s="1"/>
  <c r="W181" i="2"/>
  <c r="X181" i="2" s="1"/>
  <c r="W226" i="2"/>
  <c r="X226" i="2" s="1"/>
  <c r="AX64" i="2"/>
  <c r="BN32" i="2" s="1"/>
  <c r="BN48" i="2" s="1"/>
  <c r="BO81" i="2" s="1"/>
  <c r="BA63" i="2"/>
  <c r="BQ31" i="2" s="1"/>
  <c r="BQ47" i="2" s="1"/>
  <c r="BR80" i="2" s="1"/>
  <c r="AZ62" i="2"/>
  <c r="BP30" i="2" s="1"/>
  <c r="BP46" i="2" s="1"/>
  <c r="BQ79" i="2" s="1"/>
  <c r="AP57" i="7"/>
  <c r="BF25" i="7" s="1"/>
  <c r="BF41" i="7" s="1"/>
  <c r="BG74" i="7" s="1"/>
  <c r="W41" i="7"/>
  <c r="X41" i="7" s="1"/>
  <c r="W61" i="2"/>
  <c r="X61" i="2" s="1"/>
  <c r="W170" i="2"/>
  <c r="X170" i="2" s="1"/>
  <c r="W242" i="2"/>
  <c r="X242" i="2" s="1"/>
  <c r="BD66" i="2"/>
  <c r="BT34" i="2" s="1"/>
  <c r="BT50" i="2" s="1"/>
  <c r="BU83" i="2" s="1"/>
  <c r="BC65" i="2"/>
  <c r="BS33" i="2" s="1"/>
  <c r="BS49" i="2" s="1"/>
  <c r="BT82" i="2" s="1"/>
  <c r="AW63" i="2"/>
  <c r="BM31" i="2" s="1"/>
  <c r="BM47" i="2" s="1"/>
  <c r="BN80" i="2" s="1"/>
  <c r="AV62" i="2"/>
  <c r="BL30" i="2" s="1"/>
  <c r="BL46" i="2" s="1"/>
  <c r="BM79" i="2" s="1"/>
  <c r="Y40" i="7"/>
  <c r="BZ8" i="7"/>
  <c r="CQ8" i="7" s="1"/>
  <c r="Y70" i="7"/>
  <c r="BG8" i="7"/>
  <c r="AU25" i="7"/>
  <c r="Y116" i="7" s="1"/>
  <c r="AQ40" i="7"/>
  <c r="AR73" i="7" s="1"/>
  <c r="BH8" i="7"/>
  <c r="AR25" i="7"/>
  <c r="Y71" i="7" s="1"/>
  <c r="AR9" i="7"/>
  <c r="BZ9" i="7" s="1"/>
  <c r="CQ9" i="7" s="1"/>
  <c r="AP25" i="7"/>
  <c r="Y41" i="7" s="1"/>
  <c r="AP9" i="7"/>
  <c r="BX9" i="7" s="1"/>
  <c r="CO9" i="7" s="1"/>
  <c r="AO38" i="7"/>
  <c r="AP71" i="7" s="1"/>
  <c r="Y23" i="7"/>
  <c r="Y85" i="7"/>
  <c r="AS40" i="7"/>
  <c r="AT73" i="7" s="1"/>
  <c r="CK8" i="7"/>
  <c r="DB8" i="7" s="1"/>
  <c r="BT8" i="7"/>
  <c r="AC10" i="7"/>
  <c r="AA102" i="7" s="1"/>
  <c r="AB102" i="7" s="1"/>
  <c r="AD10" i="7"/>
  <c r="AA117" i="7" s="1"/>
  <c r="AB117" i="7" s="1"/>
  <c r="AB10" i="7"/>
  <c r="AA87" i="7" s="1"/>
  <c r="AB87" i="7" s="1"/>
  <c r="AE10" i="7"/>
  <c r="AA132" i="7" s="1"/>
  <c r="AB132" i="7" s="1"/>
  <c r="AJ10" i="7"/>
  <c r="AA207" i="7" s="1"/>
  <c r="AB207" i="7" s="1"/>
  <c r="AH10" i="7"/>
  <c r="AA177" i="7" s="1"/>
  <c r="AB177" i="7" s="1"/>
  <c r="AG10" i="7"/>
  <c r="AA162" i="7" s="1"/>
  <c r="AB162" i="7" s="1"/>
  <c r="AI10" i="7"/>
  <c r="AA192" i="7" s="1"/>
  <c r="AB192" i="7" s="1"/>
  <c r="AK10" i="7"/>
  <c r="AA222" i="7" s="1"/>
  <c r="AB222" i="7" s="1"/>
  <c r="AL10" i="7"/>
  <c r="AA237" i="7" s="1"/>
  <c r="AB237" i="7" s="1"/>
  <c r="AF10" i="7"/>
  <c r="AA147" i="7" s="1"/>
  <c r="AB147" i="7" s="1"/>
  <c r="AM10" i="7"/>
  <c r="AA252" i="7" s="1"/>
  <c r="AB252" i="7" s="1"/>
  <c r="B26" i="7"/>
  <c r="AM26" i="7" s="1"/>
  <c r="AN26" i="7" s="1"/>
  <c r="AN42" i="7" s="1"/>
  <c r="AO75" i="7" s="1"/>
  <c r="BD25" i="7"/>
  <c r="BD9" i="7"/>
  <c r="Y100" i="7"/>
  <c r="AT40" i="7"/>
  <c r="AU73" i="7" s="1"/>
  <c r="CL8" i="7"/>
  <c r="DC8" i="7" s="1"/>
  <c r="BU8" i="7"/>
  <c r="W25" i="7"/>
  <c r="X25" i="7" s="1"/>
  <c r="AT25" i="7"/>
  <c r="AT9" i="7"/>
  <c r="CB8" i="7"/>
  <c r="CS8" i="7" s="1"/>
  <c r="BK8" i="7"/>
  <c r="Y250" i="7"/>
  <c r="BD40" i="7"/>
  <c r="BE73" i="7" s="1"/>
  <c r="AO24" i="7"/>
  <c r="AO8" i="7"/>
  <c r="AR23" i="7"/>
  <c r="AR7" i="7"/>
  <c r="AS9" i="7"/>
  <c r="AS25" i="7"/>
  <c r="AQ39" i="7"/>
  <c r="AR72" i="7" s="1"/>
  <c r="Y54" i="7"/>
  <c r="BF6" i="7"/>
  <c r="BW6" i="7"/>
  <c r="CN6" i="7" s="1"/>
  <c r="CA8" i="7"/>
  <c r="CR8" i="7" s="1"/>
  <c r="BJ8" i="7"/>
  <c r="AO23" i="7"/>
  <c r="AO7" i="7"/>
  <c r="Y235" i="7"/>
  <c r="BC40" i="7"/>
  <c r="BD73" i="7" s="1"/>
  <c r="AO56" i="7"/>
  <c r="BE24" i="7" s="1"/>
  <c r="BE40" i="7" s="1"/>
  <c r="BF73" i="7" s="1"/>
  <c r="E25" i="7"/>
  <c r="Z9" i="7" s="1"/>
  <c r="AA56" i="7" s="1"/>
  <c r="AB56" i="7" s="1"/>
  <c r="C25" i="7"/>
  <c r="X9" i="7" s="1"/>
  <c r="AA26" i="7" s="1"/>
  <c r="AB26" i="7" s="1"/>
  <c r="BC9" i="7"/>
  <c r="BC25" i="7"/>
  <c r="BY7" i="7"/>
  <c r="CP7" i="7" s="1"/>
  <c r="BH7" i="7"/>
  <c r="W35" i="6"/>
  <c r="X35" i="6" s="1"/>
  <c r="AX65" i="6"/>
  <c r="BN33" i="6" s="1"/>
  <c r="BN49" i="6" s="1"/>
  <c r="BO82" i="6" s="1"/>
  <c r="AX56" i="6"/>
  <c r="BN24" i="6" s="1"/>
  <c r="BN40" i="6" s="1"/>
  <c r="BO73" i="6" s="1"/>
  <c r="AQ62" i="6"/>
  <c r="BG30" i="6" s="1"/>
  <c r="BG46" i="6" s="1"/>
  <c r="BH79" i="6" s="1"/>
  <c r="AW60" i="6"/>
  <c r="BM28" i="6" s="1"/>
  <c r="BM44" i="6" s="1"/>
  <c r="BN77" i="6" s="1"/>
  <c r="BD18" i="4"/>
  <c r="BU18" i="4" s="1"/>
  <c r="BD34" i="4"/>
  <c r="Y260" i="4" s="1"/>
  <c r="W48" i="4"/>
  <c r="X48" i="4" s="1"/>
  <c r="BA58" i="4"/>
  <c r="BQ26" i="4" s="1"/>
  <c r="BQ42" i="4" s="1"/>
  <c r="BR75" i="4" s="1"/>
  <c r="AP34" i="4"/>
  <c r="W34" i="4"/>
  <c r="X34" i="4" s="1"/>
  <c r="AO62" i="4"/>
  <c r="BE30" i="4" s="1"/>
  <c r="BE46" i="4" s="1"/>
  <c r="BF79" i="4" s="1"/>
  <c r="BB63" i="4"/>
  <c r="BR31" i="4" s="1"/>
  <c r="BR47" i="4" s="1"/>
  <c r="BS80" i="4" s="1"/>
  <c r="W198" i="2"/>
  <c r="X198" i="2" s="1"/>
  <c r="AU65" i="2"/>
  <c r="BK33" i="2" s="1"/>
  <c r="BK49" i="2" s="1"/>
  <c r="BL82" i="2" s="1"/>
  <c r="W32" i="2"/>
  <c r="X32" i="2" s="1"/>
  <c r="AO63" i="2"/>
  <c r="BE31" i="2" s="1"/>
  <c r="BE47" i="2" s="1"/>
  <c r="BF80" i="2" s="1"/>
  <c r="AW66" i="2"/>
  <c r="BM34" i="2" s="1"/>
  <c r="BM50" i="2" s="1"/>
  <c r="BN83" i="2" s="1"/>
  <c r="W155" i="2"/>
  <c r="X155" i="2" s="1"/>
  <c r="AS66" i="2"/>
  <c r="BI34" i="2" s="1"/>
  <c r="BI50" i="2" s="1"/>
  <c r="BJ83" i="2" s="1"/>
  <c r="W95" i="2"/>
  <c r="X95" i="2" s="1"/>
  <c r="AW64" i="2"/>
  <c r="BM32" i="2" s="1"/>
  <c r="BM48" i="2" s="1"/>
  <c r="BN81" i="2" s="1"/>
  <c r="W153" i="2"/>
  <c r="X153" i="2" s="1"/>
  <c r="AS64" i="2"/>
  <c r="BI32" i="2" s="1"/>
  <c r="BI48" i="2" s="1"/>
  <c r="BJ81" i="2" s="1"/>
  <c r="W93" i="2"/>
  <c r="X93" i="2" s="1"/>
  <c r="AY63" i="2"/>
  <c r="BO31" i="2" s="1"/>
  <c r="BO47" i="2" s="1"/>
  <c r="BP80" i="2" s="1"/>
  <c r="AQ63" i="2"/>
  <c r="BG31" i="2" s="1"/>
  <c r="BG47" i="2" s="1"/>
  <c r="BH80" i="2" s="1"/>
  <c r="W62" i="2"/>
  <c r="X62" i="2" s="1"/>
  <c r="AW62" i="2"/>
  <c r="BM30" i="2" s="1"/>
  <c r="BM46" i="2" s="1"/>
  <c r="BN79" i="2" s="1"/>
  <c r="W151" i="2"/>
  <c r="X151" i="2" s="1"/>
  <c r="AS62" i="2"/>
  <c r="BI30" i="2" s="1"/>
  <c r="BI46" i="2" s="1"/>
  <c r="BJ79" i="2" s="1"/>
  <c r="W91" i="2"/>
  <c r="X91" i="2" s="1"/>
  <c r="AZ65" i="2"/>
  <c r="BP33" i="2" s="1"/>
  <c r="BP49" i="2" s="1"/>
  <c r="BQ82" i="2" s="1"/>
  <c r="W199" i="2"/>
  <c r="X199" i="2" s="1"/>
  <c r="W197" i="2"/>
  <c r="X197" i="2" s="1"/>
  <c r="AZ63" i="2"/>
  <c r="BP31" i="2" s="1"/>
  <c r="BP47" i="2" s="1"/>
  <c r="BQ80" i="2" s="1"/>
  <c r="BD63" i="2"/>
  <c r="BT31" i="2" s="1"/>
  <c r="BT47" i="2" s="1"/>
  <c r="BU80" i="2" s="1"/>
  <c r="W257" i="2"/>
  <c r="X257" i="2" s="1"/>
  <c r="W64" i="2"/>
  <c r="X64" i="2" s="1"/>
  <c r="W182" i="2"/>
  <c r="X182" i="2" s="1"/>
  <c r="AZ66" i="2"/>
  <c r="BP34" i="2" s="1"/>
  <c r="BP50" i="2" s="1"/>
  <c r="BQ83" i="2" s="1"/>
  <c r="W77" i="2"/>
  <c r="X77" i="2" s="1"/>
  <c r="W109" i="2"/>
  <c r="X109" i="2" s="1"/>
  <c r="W137" i="2"/>
  <c r="X137" i="2" s="1"/>
  <c r="W169" i="2"/>
  <c r="X169" i="2" s="1"/>
  <c r="W213" i="2"/>
  <c r="X213" i="2" s="1"/>
  <c r="W229" i="2"/>
  <c r="X229" i="2" s="1"/>
  <c r="W245" i="2"/>
  <c r="X245" i="2" s="1"/>
  <c r="W241" i="2"/>
  <c r="X241" i="2" s="1"/>
  <c r="X78" i="2"/>
  <c r="X94" i="2"/>
  <c r="X230" i="2"/>
  <c r="BB66" i="2"/>
  <c r="BR34" i="2" s="1"/>
  <c r="BR50" i="2" s="1"/>
  <c r="BS83" i="2" s="1"/>
  <c r="AS65" i="2"/>
  <c r="BI33" i="2" s="1"/>
  <c r="BI49" i="2" s="1"/>
  <c r="BJ82" i="2" s="1"/>
  <c r="AR64" i="2"/>
  <c r="BH32" i="2" s="1"/>
  <c r="BH48" i="2" s="1"/>
  <c r="BI81" i="2" s="1"/>
  <c r="AP62" i="2"/>
  <c r="BF30" i="2" s="1"/>
  <c r="BF46" i="2" s="1"/>
  <c r="BG79" i="2" s="1"/>
  <c r="X110" i="2"/>
  <c r="W79" i="2"/>
  <c r="X79" i="2" s="1"/>
  <c r="W107" i="2"/>
  <c r="X107" i="2" s="1"/>
  <c r="W123" i="2"/>
  <c r="X123" i="2" s="1"/>
  <c r="W139" i="2"/>
  <c r="X139" i="2" s="1"/>
  <c r="W167" i="2"/>
  <c r="X167" i="2" s="1"/>
  <c r="W183" i="2"/>
  <c r="X183" i="2" s="1"/>
  <c r="W215" i="2"/>
  <c r="X215" i="2" s="1"/>
  <c r="W211" i="2"/>
  <c r="X211" i="2" s="1"/>
  <c r="W243" i="2"/>
  <c r="X243" i="2" s="1"/>
  <c r="AO62" i="2"/>
  <c r="BE30" i="2" s="1"/>
  <c r="BE46" i="2" s="1"/>
  <c r="BF79" i="2" s="1"/>
  <c r="W96" i="5"/>
  <c r="X96" i="5" s="1"/>
  <c r="H36" i="5"/>
  <c r="L36" i="5"/>
  <c r="P36" i="5"/>
  <c r="H37" i="5"/>
  <c r="L37" i="5"/>
  <c r="W217" i="5"/>
  <c r="X217" i="5" s="1"/>
  <c r="P37" i="5"/>
  <c r="W98" i="5"/>
  <c r="X98" i="5" s="1"/>
  <c r="H38" i="5"/>
  <c r="L38" i="5"/>
  <c r="P38" i="5"/>
  <c r="H39" i="5"/>
  <c r="L39" i="5"/>
  <c r="P39" i="5"/>
  <c r="W100" i="5"/>
  <c r="X100" i="5" s="1"/>
  <c r="H40" i="5"/>
  <c r="W160" i="5"/>
  <c r="X160" i="5" s="1"/>
  <c r="L40" i="5"/>
  <c r="P40" i="5"/>
  <c r="AT57" i="5"/>
  <c r="BJ25" i="5" s="1"/>
  <c r="BJ41" i="5" s="1"/>
  <c r="BK74" i="5" s="1"/>
  <c r="H41" i="5"/>
  <c r="L41" i="5"/>
  <c r="W221" i="5"/>
  <c r="X221" i="5" s="1"/>
  <c r="P41" i="5"/>
  <c r="W102" i="5"/>
  <c r="X102" i="5" s="1"/>
  <c r="H42" i="5"/>
  <c r="W162" i="5"/>
  <c r="X162" i="5" s="1"/>
  <c r="L42" i="5"/>
  <c r="P42" i="5"/>
  <c r="H43" i="5"/>
  <c r="L43" i="5"/>
  <c r="P43" i="5"/>
  <c r="H44" i="5"/>
  <c r="W164" i="5"/>
  <c r="X164" i="5" s="1"/>
  <c r="L44" i="5"/>
  <c r="W224" i="5"/>
  <c r="X224" i="5" s="1"/>
  <c r="P44" i="5"/>
  <c r="W105" i="5"/>
  <c r="X105" i="5" s="1"/>
  <c r="H45" i="5"/>
  <c r="L45" i="5"/>
  <c r="P45" i="5"/>
  <c r="AO62" i="5"/>
  <c r="BE30" i="5" s="1"/>
  <c r="BE46" i="5" s="1"/>
  <c r="BF79" i="5" s="1"/>
  <c r="C46" i="5"/>
  <c r="G46" i="5"/>
  <c r="AW62" i="5"/>
  <c r="BM30" i="5" s="1"/>
  <c r="BM46" i="5" s="1"/>
  <c r="BN79" i="5" s="1"/>
  <c r="K46" i="5"/>
  <c r="O46" i="5"/>
  <c r="AM31" i="5"/>
  <c r="AN31" i="5" s="1"/>
  <c r="AN47" i="5" s="1"/>
  <c r="AO80" i="5" s="1"/>
  <c r="AR63" i="5"/>
  <c r="BH31" i="5" s="1"/>
  <c r="BH47" i="5" s="1"/>
  <c r="BI80" i="5" s="1"/>
  <c r="F47" i="5"/>
  <c r="J47" i="5"/>
  <c r="W197" i="5"/>
  <c r="X197" i="5" s="1"/>
  <c r="N47" i="5"/>
  <c r="W257" i="5"/>
  <c r="X257" i="5" s="1"/>
  <c r="R47" i="5"/>
  <c r="E48" i="5"/>
  <c r="I48" i="5"/>
  <c r="M48" i="5"/>
  <c r="Q48" i="5"/>
  <c r="AO65" i="5"/>
  <c r="BE33" i="5" s="1"/>
  <c r="BE49" i="5" s="1"/>
  <c r="BF82" i="5" s="1"/>
  <c r="C49" i="5"/>
  <c r="AS65" i="5"/>
  <c r="BI33" i="5" s="1"/>
  <c r="BI49" i="5" s="1"/>
  <c r="BJ82" i="5" s="1"/>
  <c r="G49" i="5"/>
  <c r="AM34" i="5"/>
  <c r="AN34" i="5" s="1"/>
  <c r="AN50" i="5" s="1"/>
  <c r="AO83" i="5" s="1"/>
  <c r="F50" i="5"/>
  <c r="J50" i="5"/>
  <c r="N50" i="5"/>
  <c r="R50" i="5"/>
  <c r="AM20" i="5"/>
  <c r="AN20" i="5" s="1"/>
  <c r="AN36" i="5" s="1"/>
  <c r="AO69" i="5" s="1"/>
  <c r="I36" i="5"/>
  <c r="M36" i="5"/>
  <c r="Q36" i="5"/>
  <c r="I37" i="5"/>
  <c r="M37" i="5"/>
  <c r="Q37" i="5"/>
  <c r="I38" i="5"/>
  <c r="M38" i="5"/>
  <c r="Q38" i="5"/>
  <c r="I39" i="5"/>
  <c r="M39" i="5"/>
  <c r="Q39" i="5"/>
  <c r="I40" i="5"/>
  <c r="M40" i="5"/>
  <c r="Q40" i="5"/>
  <c r="W116" i="5"/>
  <c r="X116" i="5" s="1"/>
  <c r="I41" i="5"/>
  <c r="M41" i="5"/>
  <c r="Q41" i="5"/>
  <c r="I42" i="5"/>
  <c r="M42" i="5"/>
  <c r="W237" i="5"/>
  <c r="X237" i="5" s="1"/>
  <c r="Q42" i="5"/>
  <c r="W118" i="5"/>
  <c r="X118" i="5" s="1"/>
  <c r="I43" i="5"/>
  <c r="Q43" i="5"/>
  <c r="I44" i="5"/>
  <c r="Q44" i="5"/>
  <c r="I45" i="5"/>
  <c r="W180" i="5"/>
  <c r="X180" i="5" s="1"/>
  <c r="M45" i="5"/>
  <c r="Q45" i="5"/>
  <c r="AP62" i="5"/>
  <c r="BF30" i="5" s="1"/>
  <c r="BF46" i="5" s="1"/>
  <c r="BG79" i="5" s="1"/>
  <c r="D46" i="5"/>
  <c r="H46" i="5"/>
  <c r="W166" i="5"/>
  <c r="X166" i="5" s="1"/>
  <c r="L46" i="5"/>
  <c r="W226" i="5"/>
  <c r="X226" i="5" s="1"/>
  <c r="P46" i="5"/>
  <c r="W92" i="5"/>
  <c r="X92" i="5" s="1"/>
  <c r="G47" i="5"/>
  <c r="AM32" i="5"/>
  <c r="AN32" i="5" s="1"/>
  <c r="AN48" i="5" s="1"/>
  <c r="AO81" i="5" s="1"/>
  <c r="F48" i="5"/>
  <c r="J48" i="5"/>
  <c r="N48" i="5"/>
  <c r="R48" i="5"/>
  <c r="W49" i="5"/>
  <c r="X49" i="5" s="1"/>
  <c r="D49" i="5"/>
  <c r="AT65" i="5"/>
  <c r="BJ33" i="5" s="1"/>
  <c r="BJ49" i="5" s="1"/>
  <c r="BK82" i="5" s="1"/>
  <c r="H49" i="5"/>
  <c r="W169" i="5"/>
  <c r="X169" i="5" s="1"/>
  <c r="L49" i="5"/>
  <c r="P49" i="5"/>
  <c r="BA66" i="5"/>
  <c r="BQ34" i="5" s="1"/>
  <c r="BQ50" i="5" s="1"/>
  <c r="BR83" i="5" s="1"/>
  <c r="O50" i="5"/>
  <c r="W94" i="5"/>
  <c r="X94" i="5" s="1"/>
  <c r="C36" i="5"/>
  <c r="J36" i="5"/>
  <c r="W186" i="5"/>
  <c r="X186" i="5" s="1"/>
  <c r="N36" i="5"/>
  <c r="J37" i="5"/>
  <c r="N37" i="5"/>
  <c r="J38" i="5"/>
  <c r="N38" i="5"/>
  <c r="W248" i="5"/>
  <c r="X248" i="5" s="1"/>
  <c r="R38" i="5"/>
  <c r="J39" i="5"/>
  <c r="N39" i="5"/>
  <c r="J40" i="5"/>
  <c r="N40" i="5"/>
  <c r="R40" i="5"/>
  <c r="J41" i="5"/>
  <c r="N41" i="5"/>
  <c r="J42" i="5"/>
  <c r="N42" i="5"/>
  <c r="W252" i="5"/>
  <c r="X252" i="5" s="1"/>
  <c r="R42" i="5"/>
  <c r="W133" i="5"/>
  <c r="X133" i="5" s="1"/>
  <c r="J43" i="5"/>
  <c r="W193" i="5"/>
  <c r="X193" i="5" s="1"/>
  <c r="N43" i="5"/>
  <c r="R43" i="5"/>
  <c r="J44" i="5"/>
  <c r="N44" i="5"/>
  <c r="R44" i="5"/>
  <c r="J45" i="5"/>
  <c r="N45" i="5"/>
  <c r="R45" i="5"/>
  <c r="E46" i="5"/>
  <c r="M46" i="5"/>
  <c r="Q46" i="5"/>
  <c r="D47" i="5"/>
  <c r="H47" i="5"/>
  <c r="L47" i="5"/>
  <c r="P47" i="5"/>
  <c r="C48" i="5"/>
  <c r="G48" i="5"/>
  <c r="W153" i="5"/>
  <c r="X153" i="5" s="1"/>
  <c r="K48" i="5"/>
  <c r="W213" i="5"/>
  <c r="X213" i="5" s="1"/>
  <c r="O48" i="5"/>
  <c r="W32" i="5"/>
  <c r="X32" i="5" s="1"/>
  <c r="E49" i="5"/>
  <c r="I49" i="5"/>
  <c r="M49" i="5"/>
  <c r="Q49" i="5"/>
  <c r="W50" i="5"/>
  <c r="X50" i="5" s="1"/>
  <c r="D50" i="5"/>
  <c r="AT66" i="5"/>
  <c r="BJ34" i="5" s="1"/>
  <c r="BJ50" i="5" s="1"/>
  <c r="BK83" i="5" s="1"/>
  <c r="H50" i="5"/>
  <c r="W170" i="5"/>
  <c r="X170" i="5" s="1"/>
  <c r="L50" i="5"/>
  <c r="P50" i="5"/>
  <c r="D37" i="5"/>
  <c r="G36" i="5"/>
  <c r="K36" i="5"/>
  <c r="W201" i="5"/>
  <c r="X201" i="5" s="1"/>
  <c r="O36" i="5"/>
  <c r="W82" i="5"/>
  <c r="X82" i="5" s="1"/>
  <c r="G37" i="5"/>
  <c r="W142" i="5"/>
  <c r="X142" i="5" s="1"/>
  <c r="K37" i="5"/>
  <c r="O37" i="5"/>
  <c r="G38" i="5"/>
  <c r="K38" i="5"/>
  <c r="O38" i="5"/>
  <c r="G39" i="5"/>
  <c r="W144" i="5"/>
  <c r="X144" i="5" s="1"/>
  <c r="K39" i="5"/>
  <c r="W204" i="5"/>
  <c r="X204" i="5" s="1"/>
  <c r="O39" i="5"/>
  <c r="W85" i="5"/>
  <c r="X85" i="5" s="1"/>
  <c r="G40" i="5"/>
  <c r="AW56" i="5"/>
  <c r="BM24" i="5" s="1"/>
  <c r="BM40" i="5" s="1"/>
  <c r="BN73" i="5" s="1"/>
  <c r="K40" i="5"/>
  <c r="O40" i="5"/>
  <c r="G41" i="5"/>
  <c r="K41" i="5"/>
  <c r="O41" i="5"/>
  <c r="G42" i="5"/>
  <c r="K42" i="5"/>
  <c r="O42" i="5"/>
  <c r="G43" i="5"/>
  <c r="K43" i="5"/>
  <c r="BA59" i="5"/>
  <c r="BQ27" i="5" s="1"/>
  <c r="BQ43" i="5" s="1"/>
  <c r="BR76" i="5" s="1"/>
  <c r="O43" i="5"/>
  <c r="G44" i="5"/>
  <c r="W149" i="5"/>
  <c r="X149" i="5" s="1"/>
  <c r="K44" i="5"/>
  <c r="O44" i="5"/>
  <c r="G45" i="5"/>
  <c r="K45" i="5"/>
  <c r="W210" i="5"/>
  <c r="X210" i="5" s="1"/>
  <c r="O45" i="5"/>
  <c r="AM30" i="5"/>
  <c r="AN30" i="5" s="1"/>
  <c r="AN46" i="5" s="1"/>
  <c r="AO79" i="5" s="1"/>
  <c r="W76" i="5"/>
  <c r="X76" i="5" s="1"/>
  <c r="F46" i="5"/>
  <c r="W136" i="5"/>
  <c r="X136" i="5" s="1"/>
  <c r="J46" i="5"/>
  <c r="N46" i="5"/>
  <c r="R46" i="5"/>
  <c r="AQ63" i="5"/>
  <c r="BG31" i="5" s="1"/>
  <c r="BG47" i="5" s="1"/>
  <c r="BH80" i="5" s="1"/>
  <c r="E47" i="5"/>
  <c r="W122" i="5"/>
  <c r="X122" i="5" s="1"/>
  <c r="I47" i="5"/>
  <c r="W182" i="5"/>
  <c r="X182" i="5" s="1"/>
  <c r="M47" i="5"/>
  <c r="Q47" i="5"/>
  <c r="D48" i="5"/>
  <c r="H48" i="5"/>
  <c r="L48" i="5"/>
  <c r="P48" i="5"/>
  <c r="AM33" i="5"/>
  <c r="AN33" i="5" s="1"/>
  <c r="AN49" i="5" s="1"/>
  <c r="AO82" i="5" s="1"/>
  <c r="F49" i="5"/>
  <c r="J49" i="5"/>
  <c r="N49" i="5"/>
  <c r="R49" i="5"/>
  <c r="E50" i="5"/>
  <c r="I50" i="5"/>
  <c r="M50" i="5"/>
  <c r="W245" i="5"/>
  <c r="X245" i="5" s="1"/>
  <c r="Q50" i="5"/>
  <c r="AV59" i="5"/>
  <c r="BL27" i="5" s="1"/>
  <c r="BL43" i="5" s="1"/>
  <c r="BM76" i="5" s="1"/>
  <c r="AX65" i="5"/>
  <c r="BN33" i="5" s="1"/>
  <c r="BN49" i="5" s="1"/>
  <c r="BO82" i="5" s="1"/>
  <c r="AX58" i="5"/>
  <c r="BN26" i="5" s="1"/>
  <c r="BN42" i="5" s="1"/>
  <c r="BO75" i="5" s="1"/>
  <c r="BB60" i="5"/>
  <c r="BR28" i="5" s="1"/>
  <c r="BR44" i="5" s="1"/>
  <c r="BS77" i="5" s="1"/>
  <c r="BD63" i="5"/>
  <c r="BT31" i="5" s="1"/>
  <c r="BT47" i="5" s="1"/>
  <c r="BU80" i="5" s="1"/>
  <c r="AP66" i="5"/>
  <c r="BF34" i="5" s="1"/>
  <c r="BF50" i="5" s="1"/>
  <c r="BG83" i="5" s="1"/>
  <c r="W109" i="5"/>
  <c r="X109" i="5" s="1"/>
  <c r="W48" i="5"/>
  <c r="X48" i="5" s="1"/>
  <c r="BC58" i="5"/>
  <c r="BS26" i="5" s="1"/>
  <c r="BS42" i="5" s="1"/>
  <c r="BT75" i="5" s="1"/>
  <c r="AR62" i="5"/>
  <c r="BH30" i="5" s="1"/>
  <c r="BH46" i="5" s="1"/>
  <c r="BI79" i="5" s="1"/>
  <c r="AP64" i="5"/>
  <c r="BF32" i="5" s="1"/>
  <c r="BF48" i="5" s="1"/>
  <c r="BG81" i="5" s="1"/>
  <c r="W77" i="5"/>
  <c r="X77" i="5" s="1"/>
  <c r="W110" i="5"/>
  <c r="X110" i="5" s="1"/>
  <c r="BD58" i="5"/>
  <c r="BT26" i="5" s="1"/>
  <c r="BT42" i="5" s="1"/>
  <c r="BU75" i="5" s="1"/>
  <c r="BB62" i="5"/>
  <c r="BR30" i="5" s="1"/>
  <c r="BR46" i="5" s="1"/>
  <c r="BS79" i="5" s="1"/>
  <c r="AP65" i="5"/>
  <c r="BF33" i="5" s="1"/>
  <c r="BF49" i="5" s="1"/>
  <c r="BG82" i="5" s="1"/>
  <c r="W31" i="5"/>
  <c r="X31" i="5" s="1"/>
  <c r="AV55" i="5"/>
  <c r="BL23" i="5" s="1"/>
  <c r="BL39" i="5" s="1"/>
  <c r="BM72" i="5" s="1"/>
  <c r="W46" i="5"/>
  <c r="X46" i="5" s="1"/>
  <c r="AW53" i="5"/>
  <c r="BM21" i="5" s="1"/>
  <c r="BM37" i="5" s="1"/>
  <c r="BN70" i="5" s="1"/>
  <c r="AW55" i="5"/>
  <c r="BM23" i="5" s="1"/>
  <c r="BM39" i="5" s="1"/>
  <c r="BN72" i="5" s="1"/>
  <c r="AZ59" i="5"/>
  <c r="BP27" i="5" s="1"/>
  <c r="BP43" i="5" s="1"/>
  <c r="BQ76" i="5" s="1"/>
  <c r="BA61" i="5"/>
  <c r="BQ29" i="5" s="1"/>
  <c r="BQ45" i="5" s="1"/>
  <c r="BR78" i="5" s="1"/>
  <c r="W129" i="5"/>
  <c r="X129" i="5" s="1"/>
  <c r="AO52" i="5"/>
  <c r="BE20" i="5" s="1"/>
  <c r="BE36" i="5" s="1"/>
  <c r="BF69" i="5" s="1"/>
  <c r="BB53" i="5"/>
  <c r="BR21" i="5" s="1"/>
  <c r="BR37" i="5" s="1"/>
  <c r="BS70" i="5" s="1"/>
  <c r="AX56" i="5"/>
  <c r="BN24" i="5" s="1"/>
  <c r="BN40" i="5" s="1"/>
  <c r="BO73" i="5" s="1"/>
  <c r="AW60" i="5"/>
  <c r="BM28" i="5" s="1"/>
  <c r="BM44" i="5" s="1"/>
  <c r="BN77" i="5" s="1"/>
  <c r="W151" i="5"/>
  <c r="X151" i="5" s="1"/>
  <c r="BA52" i="5"/>
  <c r="BQ20" i="5" s="1"/>
  <c r="BQ36" i="5" s="1"/>
  <c r="BR69" i="5" s="1"/>
  <c r="AT54" i="5"/>
  <c r="BJ22" i="5" s="1"/>
  <c r="BJ38" i="5" s="1"/>
  <c r="BK71" i="5" s="1"/>
  <c r="AT58" i="5"/>
  <c r="BJ26" i="5" s="1"/>
  <c r="BJ42" i="5" s="1"/>
  <c r="BK75" i="5" s="1"/>
  <c r="AU59" i="5"/>
  <c r="BK27" i="5" s="1"/>
  <c r="BK43" i="5" s="1"/>
  <c r="BL76" i="5" s="1"/>
  <c r="AX60" i="5"/>
  <c r="BN28" i="5" s="1"/>
  <c r="BN44" i="5" s="1"/>
  <c r="BO77" i="5" s="1"/>
  <c r="AV62" i="5"/>
  <c r="BL30" i="5" s="1"/>
  <c r="BL46" i="5" s="1"/>
  <c r="BM79" i="5" s="1"/>
  <c r="W208" i="5"/>
  <c r="X208" i="5" s="1"/>
  <c r="CC17" i="7"/>
  <c r="CT17" i="7" s="1"/>
  <c r="BL17" i="7"/>
  <c r="Y111" i="7"/>
  <c r="AU36" i="7"/>
  <c r="AV69" i="7" s="1"/>
  <c r="AV5" i="7"/>
  <c r="AV21" i="7"/>
  <c r="AV30" i="7"/>
  <c r="AV14" i="7"/>
  <c r="Y124" i="7"/>
  <c r="AU49" i="7"/>
  <c r="AV82" i="7" s="1"/>
  <c r="Y113" i="7"/>
  <c r="AU38" i="7"/>
  <c r="AV71" i="7" s="1"/>
  <c r="Y125" i="7"/>
  <c r="AU50" i="7"/>
  <c r="AV83" i="7" s="1"/>
  <c r="Y121" i="7"/>
  <c r="AU46" i="7"/>
  <c r="AV79" i="7" s="1"/>
  <c r="BL5" i="7"/>
  <c r="CC5" i="7"/>
  <c r="CT5" i="7" s="1"/>
  <c r="CC8" i="7"/>
  <c r="CT8" i="7" s="1"/>
  <c r="BL8" i="7"/>
  <c r="AV25" i="7"/>
  <c r="AV9" i="7"/>
  <c r="AV23" i="7"/>
  <c r="AV7" i="7"/>
  <c r="AV32" i="7"/>
  <c r="AV16" i="7"/>
  <c r="AV34" i="7"/>
  <c r="AV18" i="7"/>
  <c r="AV33" i="7"/>
  <c r="AV17" i="7"/>
  <c r="CC16" i="7"/>
  <c r="CT16" i="7" s="1"/>
  <c r="BL16" i="7"/>
  <c r="CC15" i="7"/>
  <c r="CT15" i="7" s="1"/>
  <c r="BL15" i="7"/>
  <c r="CC7" i="7"/>
  <c r="CT7" i="7" s="1"/>
  <c r="BL7" i="7"/>
  <c r="Y112" i="7"/>
  <c r="AU37" i="7"/>
  <c r="AV70" i="7" s="1"/>
  <c r="Y115" i="7"/>
  <c r="AU40" i="7"/>
  <c r="AV73" i="7" s="1"/>
  <c r="AV24" i="7"/>
  <c r="AV8" i="7"/>
  <c r="AF3" i="7"/>
  <c r="BN3" i="7" s="1"/>
  <c r="CV3" i="7" s="1"/>
  <c r="CC6" i="7"/>
  <c r="CT6" i="7" s="1"/>
  <c r="BL6" i="7"/>
  <c r="CC18" i="7"/>
  <c r="CT18" i="7" s="1"/>
  <c r="BL18" i="7"/>
  <c r="CC14" i="7"/>
  <c r="CT14" i="7" s="1"/>
  <c r="BL14" i="7"/>
  <c r="Y123" i="7"/>
  <c r="AU48" i="7"/>
  <c r="AV81" i="7" s="1"/>
  <c r="Y122" i="7"/>
  <c r="AU47" i="7"/>
  <c r="AV80" i="7" s="1"/>
  <c r="Y114" i="7"/>
  <c r="AU39" i="7"/>
  <c r="AV72" i="7" s="1"/>
  <c r="CC4" i="7"/>
  <c r="CT4" i="7" s="1"/>
  <c r="BL4" i="7"/>
  <c r="AV22" i="7"/>
  <c r="AV6" i="7"/>
  <c r="AV31" i="7"/>
  <c r="AV15" i="7"/>
  <c r="AV20" i="7"/>
  <c r="AV4" i="7"/>
  <c r="D21" i="6"/>
  <c r="Y5" i="6" s="1"/>
  <c r="E20" i="6"/>
  <c r="W217" i="6"/>
  <c r="X217" i="6" s="1"/>
  <c r="BB53" i="6"/>
  <c r="BR21" i="6" s="1"/>
  <c r="BR37" i="6" s="1"/>
  <c r="BS70" i="6" s="1"/>
  <c r="W81" i="6"/>
  <c r="X81" i="6" s="1"/>
  <c r="AS52" i="6"/>
  <c r="BI20" i="6" s="1"/>
  <c r="BI36" i="6" s="1"/>
  <c r="BJ69" i="6" s="1"/>
  <c r="W141" i="6"/>
  <c r="X141" i="6" s="1"/>
  <c r="AW52" i="6"/>
  <c r="BM20" i="6" s="1"/>
  <c r="BM36" i="6" s="1"/>
  <c r="BN69" i="6" s="1"/>
  <c r="W201" i="6"/>
  <c r="X201" i="6" s="1"/>
  <c r="BA52" i="6"/>
  <c r="BQ20" i="6" s="1"/>
  <c r="BQ36" i="6" s="1"/>
  <c r="BR69" i="6" s="1"/>
  <c r="W128" i="6"/>
  <c r="X128" i="6" s="1"/>
  <c r="AV54" i="6"/>
  <c r="BL22" i="6" s="1"/>
  <c r="BL38" i="6" s="1"/>
  <c r="BM71" i="6" s="1"/>
  <c r="W188" i="6"/>
  <c r="X188" i="6" s="1"/>
  <c r="AZ54" i="6"/>
  <c r="BP22" i="6" s="1"/>
  <c r="BP38" i="6" s="1"/>
  <c r="BQ71" i="6" s="1"/>
  <c r="W248" i="6"/>
  <c r="X248" i="6" s="1"/>
  <c r="BD54" i="6"/>
  <c r="BT22" i="6" s="1"/>
  <c r="BT38" i="6" s="1"/>
  <c r="BU71" i="6" s="1"/>
  <c r="AT55" i="6"/>
  <c r="BJ23" i="6" s="1"/>
  <c r="BJ39" i="6" s="1"/>
  <c r="BK72" i="6" s="1"/>
  <c r="W99" i="6"/>
  <c r="X99" i="6" s="1"/>
  <c r="W159" i="6"/>
  <c r="X159" i="6" s="1"/>
  <c r="AX55" i="6"/>
  <c r="BN23" i="6" s="1"/>
  <c r="BN39" i="6" s="1"/>
  <c r="BO72" i="6" s="1"/>
  <c r="W219" i="6"/>
  <c r="X219" i="6" s="1"/>
  <c r="BB55" i="6"/>
  <c r="BR23" i="6" s="1"/>
  <c r="BR39" i="6" s="1"/>
  <c r="BS72" i="6" s="1"/>
  <c r="W97" i="6"/>
  <c r="X97" i="6" s="1"/>
  <c r="AT53" i="6"/>
  <c r="BJ21" i="6" s="1"/>
  <c r="BJ37" i="6" s="1"/>
  <c r="BK70" i="6" s="1"/>
  <c r="AO52" i="6"/>
  <c r="BE20" i="6" s="1"/>
  <c r="BE36" i="6" s="1"/>
  <c r="BF69" i="6" s="1"/>
  <c r="W21" i="6"/>
  <c r="X21" i="6" s="1"/>
  <c r="B21" i="6"/>
  <c r="AM21" i="6" s="1"/>
  <c r="AN21" i="6" s="1"/>
  <c r="AN37" i="6" s="1"/>
  <c r="AO70" i="6" s="1"/>
  <c r="W130" i="6"/>
  <c r="X130" i="6" s="1"/>
  <c r="AV56" i="6"/>
  <c r="BL24" i="6" s="1"/>
  <c r="BL40" i="6" s="1"/>
  <c r="BM73" i="6" s="1"/>
  <c r="W190" i="6"/>
  <c r="X190" i="6" s="1"/>
  <c r="AZ56" i="6"/>
  <c r="BP24" i="6" s="1"/>
  <c r="BP40" i="6" s="1"/>
  <c r="BQ73" i="6" s="1"/>
  <c r="W250" i="6"/>
  <c r="X250" i="6" s="1"/>
  <c r="BD56" i="6"/>
  <c r="BT24" i="6" s="1"/>
  <c r="BT40" i="6" s="1"/>
  <c r="BU73" i="6" s="1"/>
  <c r="W101" i="6"/>
  <c r="X101" i="6" s="1"/>
  <c r="AT57" i="6"/>
  <c r="BJ25" i="6" s="1"/>
  <c r="BJ41" i="6" s="1"/>
  <c r="BK74" i="6" s="1"/>
  <c r="W161" i="6"/>
  <c r="X161" i="6" s="1"/>
  <c r="AX57" i="6"/>
  <c r="BN25" i="6" s="1"/>
  <c r="BN41" i="6" s="1"/>
  <c r="BO74" i="6" s="1"/>
  <c r="W221" i="6"/>
  <c r="X221" i="6" s="1"/>
  <c r="BB57" i="6"/>
  <c r="BR25" i="6" s="1"/>
  <c r="BR41" i="6" s="1"/>
  <c r="BS74" i="6" s="1"/>
  <c r="AX53" i="6"/>
  <c r="BN21" i="6" s="1"/>
  <c r="BN37" i="6" s="1"/>
  <c r="BO70" i="6" s="1"/>
  <c r="W157" i="6"/>
  <c r="X157" i="6" s="1"/>
  <c r="D20" i="6"/>
  <c r="W132" i="6"/>
  <c r="X132" i="6" s="1"/>
  <c r="AV58" i="6"/>
  <c r="BL26" i="6" s="1"/>
  <c r="BL42" i="6" s="1"/>
  <c r="BM75" i="6" s="1"/>
  <c r="W192" i="6"/>
  <c r="X192" i="6" s="1"/>
  <c r="AZ58" i="6"/>
  <c r="BP26" i="6" s="1"/>
  <c r="BP42" i="6" s="1"/>
  <c r="BQ75" i="6" s="1"/>
  <c r="W252" i="6"/>
  <c r="X252" i="6" s="1"/>
  <c r="BD58" i="6"/>
  <c r="BT26" i="6" s="1"/>
  <c r="BT42" i="6" s="1"/>
  <c r="BU75" i="6" s="1"/>
  <c r="W103" i="6"/>
  <c r="X103" i="6" s="1"/>
  <c r="AT59" i="6"/>
  <c r="BJ27" i="6" s="1"/>
  <c r="BJ43" i="6" s="1"/>
  <c r="BK76" i="6" s="1"/>
  <c r="W163" i="6"/>
  <c r="X163" i="6" s="1"/>
  <c r="AX59" i="6"/>
  <c r="BN27" i="6" s="1"/>
  <c r="BN43" i="6" s="1"/>
  <c r="BO76" i="6" s="1"/>
  <c r="W223" i="6"/>
  <c r="X223" i="6" s="1"/>
  <c r="BB59" i="6"/>
  <c r="BR27" i="6" s="1"/>
  <c r="BR43" i="6" s="1"/>
  <c r="BS76" i="6" s="1"/>
  <c r="W156" i="6"/>
  <c r="X156" i="6" s="1"/>
  <c r="AX52" i="6"/>
  <c r="BN20" i="6" s="1"/>
  <c r="BN36" i="6" s="1"/>
  <c r="BO69" i="6" s="1"/>
  <c r="W216" i="6"/>
  <c r="X216" i="6" s="1"/>
  <c r="BB52" i="6"/>
  <c r="BR20" i="6" s="1"/>
  <c r="BR36" i="6" s="1"/>
  <c r="BS69" i="6" s="1"/>
  <c r="W112" i="6"/>
  <c r="X112" i="6" s="1"/>
  <c r="AU53" i="6"/>
  <c r="BK21" i="6" s="1"/>
  <c r="BK37" i="6" s="1"/>
  <c r="BL70" i="6" s="1"/>
  <c r="W172" i="6"/>
  <c r="X172" i="6" s="1"/>
  <c r="AY53" i="6"/>
  <c r="BO21" i="6" s="1"/>
  <c r="BO37" i="6" s="1"/>
  <c r="BP70" i="6" s="1"/>
  <c r="W232" i="6"/>
  <c r="X232" i="6" s="1"/>
  <c r="BC53" i="6"/>
  <c r="BS21" i="6" s="1"/>
  <c r="BS37" i="6" s="1"/>
  <c r="BT70" i="6" s="1"/>
  <c r="AS54" i="6"/>
  <c r="BI22" i="6" s="1"/>
  <c r="BI38" i="6" s="1"/>
  <c r="BJ71" i="6" s="1"/>
  <c r="W83" i="6"/>
  <c r="X83" i="6" s="1"/>
  <c r="W143" i="6"/>
  <c r="X143" i="6" s="1"/>
  <c r="AW54" i="6"/>
  <c r="BM22" i="6" s="1"/>
  <c r="BM38" i="6" s="1"/>
  <c r="BN71" i="6" s="1"/>
  <c r="W203" i="6"/>
  <c r="X203" i="6" s="1"/>
  <c r="BA54" i="6"/>
  <c r="BQ22" i="6" s="1"/>
  <c r="BQ38" i="6" s="1"/>
  <c r="BR71" i="6" s="1"/>
  <c r="W114" i="6"/>
  <c r="X114" i="6" s="1"/>
  <c r="AU55" i="6"/>
  <c r="BK23" i="6" s="1"/>
  <c r="BK39" i="6" s="1"/>
  <c r="BL72" i="6" s="1"/>
  <c r="W174" i="6"/>
  <c r="X174" i="6" s="1"/>
  <c r="AY55" i="6"/>
  <c r="BO23" i="6" s="1"/>
  <c r="BO39" i="6" s="1"/>
  <c r="BP72" i="6" s="1"/>
  <c r="W234" i="6"/>
  <c r="X234" i="6" s="1"/>
  <c r="BC55" i="6"/>
  <c r="BS23" i="6" s="1"/>
  <c r="BS39" i="6" s="1"/>
  <c r="BT72" i="6" s="1"/>
  <c r="W85" i="6"/>
  <c r="X85" i="6" s="1"/>
  <c r="AS56" i="6"/>
  <c r="BI24" i="6" s="1"/>
  <c r="BI40" i="6" s="1"/>
  <c r="BJ73" i="6" s="1"/>
  <c r="W145" i="6"/>
  <c r="X145" i="6" s="1"/>
  <c r="AW56" i="6"/>
  <c r="BM24" i="6" s="1"/>
  <c r="BM40" i="6" s="1"/>
  <c r="BN73" i="6" s="1"/>
  <c r="W205" i="6"/>
  <c r="X205" i="6" s="1"/>
  <c r="BA56" i="6"/>
  <c r="BQ24" i="6" s="1"/>
  <c r="BQ40" i="6" s="1"/>
  <c r="BR73" i="6" s="1"/>
  <c r="W176" i="6"/>
  <c r="X176" i="6" s="1"/>
  <c r="AY57" i="6"/>
  <c r="BO25" i="6" s="1"/>
  <c r="BO41" i="6" s="1"/>
  <c r="BP74" i="6" s="1"/>
  <c r="W236" i="6"/>
  <c r="X236" i="6" s="1"/>
  <c r="BC57" i="6"/>
  <c r="BS25" i="6" s="1"/>
  <c r="BS41" i="6" s="1"/>
  <c r="BT74" i="6" s="1"/>
  <c r="W87" i="6"/>
  <c r="X87" i="6" s="1"/>
  <c r="AS58" i="6"/>
  <c r="BI26" i="6" s="1"/>
  <c r="BI42" i="6" s="1"/>
  <c r="BJ75" i="6" s="1"/>
  <c r="AW58" i="6"/>
  <c r="BM26" i="6" s="1"/>
  <c r="BM42" i="6" s="1"/>
  <c r="BN75" i="6" s="1"/>
  <c r="W147" i="6"/>
  <c r="X147" i="6" s="1"/>
  <c r="W207" i="6"/>
  <c r="X207" i="6" s="1"/>
  <c r="BA58" i="6"/>
  <c r="BQ26" i="6" s="1"/>
  <c r="BQ42" i="6" s="1"/>
  <c r="BR75" i="6" s="1"/>
  <c r="AU59" i="6"/>
  <c r="BK27" i="6" s="1"/>
  <c r="BK43" i="6" s="1"/>
  <c r="BL76" i="6" s="1"/>
  <c r="W118" i="6"/>
  <c r="X118" i="6" s="1"/>
  <c r="W178" i="6"/>
  <c r="X178" i="6" s="1"/>
  <c r="AY59" i="6"/>
  <c r="BO27" i="6" s="1"/>
  <c r="BO43" i="6" s="1"/>
  <c r="BP76" i="6" s="1"/>
  <c r="AU57" i="6"/>
  <c r="BK25" i="6" s="1"/>
  <c r="BK41" i="6" s="1"/>
  <c r="BL74" i="6" s="1"/>
  <c r="BD63" i="6"/>
  <c r="BT31" i="6" s="1"/>
  <c r="BT47" i="6" s="1"/>
  <c r="BU80" i="6" s="1"/>
  <c r="W115" i="6"/>
  <c r="X115" i="6" s="1"/>
  <c r="W111" i="6"/>
  <c r="X111" i="6" s="1"/>
  <c r="AU52" i="6"/>
  <c r="BK20" i="6" s="1"/>
  <c r="BK36" i="6" s="1"/>
  <c r="BL69" i="6" s="1"/>
  <c r="W171" i="6"/>
  <c r="X171" i="6" s="1"/>
  <c r="AY52" i="6"/>
  <c r="BO20" i="6" s="1"/>
  <c r="BO36" i="6" s="1"/>
  <c r="BP69" i="6" s="1"/>
  <c r="W231" i="6"/>
  <c r="X231" i="6" s="1"/>
  <c r="BC52" i="6"/>
  <c r="BS20" i="6" s="1"/>
  <c r="BS36" i="6" s="1"/>
  <c r="BT69" i="6" s="1"/>
  <c r="W127" i="6"/>
  <c r="X127" i="6" s="1"/>
  <c r="AV53" i="6"/>
  <c r="BL21" i="6" s="1"/>
  <c r="BL37" i="6" s="1"/>
  <c r="BM70" i="6" s="1"/>
  <c r="W187" i="6"/>
  <c r="X187" i="6" s="1"/>
  <c r="AZ53" i="6"/>
  <c r="BP21" i="6" s="1"/>
  <c r="BP37" i="6" s="1"/>
  <c r="BQ70" i="6" s="1"/>
  <c r="W247" i="6"/>
  <c r="X247" i="6" s="1"/>
  <c r="BD53" i="6"/>
  <c r="BT21" i="6" s="1"/>
  <c r="BT37" i="6" s="1"/>
  <c r="BU70" i="6" s="1"/>
  <c r="W98" i="6"/>
  <c r="X98" i="6" s="1"/>
  <c r="AT54" i="6"/>
  <c r="BJ22" i="6" s="1"/>
  <c r="BJ38" i="6" s="1"/>
  <c r="BK71" i="6" s="1"/>
  <c r="W158" i="6"/>
  <c r="X158" i="6" s="1"/>
  <c r="AX54" i="6"/>
  <c r="BN22" i="6" s="1"/>
  <c r="BN38" i="6" s="1"/>
  <c r="BO71" i="6" s="1"/>
  <c r="W218" i="6"/>
  <c r="X218" i="6" s="1"/>
  <c r="BB54" i="6"/>
  <c r="BR22" i="6" s="1"/>
  <c r="BR38" i="6" s="1"/>
  <c r="BS71" i="6" s="1"/>
  <c r="W129" i="6"/>
  <c r="X129" i="6" s="1"/>
  <c r="AV55" i="6"/>
  <c r="BL23" i="6" s="1"/>
  <c r="BL39" i="6" s="1"/>
  <c r="BM72" i="6" s="1"/>
  <c r="W189" i="6"/>
  <c r="X189" i="6" s="1"/>
  <c r="AZ55" i="6"/>
  <c r="BP23" i="6" s="1"/>
  <c r="BP39" i="6" s="1"/>
  <c r="BQ72" i="6" s="1"/>
  <c r="W249" i="6"/>
  <c r="X249" i="6" s="1"/>
  <c r="BD55" i="6"/>
  <c r="BT23" i="6" s="1"/>
  <c r="BT39" i="6" s="1"/>
  <c r="BU72" i="6" s="1"/>
  <c r="W100" i="6"/>
  <c r="X100" i="6" s="1"/>
  <c r="AT56" i="6"/>
  <c r="BJ24" i="6" s="1"/>
  <c r="BJ40" i="6" s="1"/>
  <c r="BK73" i="6" s="1"/>
  <c r="W220" i="6"/>
  <c r="X220" i="6" s="1"/>
  <c r="BB56" i="6"/>
  <c r="BR24" i="6" s="1"/>
  <c r="BR40" i="6" s="1"/>
  <c r="BS73" i="6" s="1"/>
  <c r="AV57" i="6"/>
  <c r="BL25" i="6" s="1"/>
  <c r="BL41" i="6" s="1"/>
  <c r="BM74" i="6" s="1"/>
  <c r="W131" i="6"/>
  <c r="X131" i="6" s="1"/>
  <c r="W191" i="6"/>
  <c r="X191" i="6" s="1"/>
  <c r="AZ57" i="6"/>
  <c r="BP25" i="6" s="1"/>
  <c r="BP41" i="6" s="1"/>
  <c r="BQ74" i="6" s="1"/>
  <c r="W251" i="6"/>
  <c r="X251" i="6" s="1"/>
  <c r="BD57" i="6"/>
  <c r="BT25" i="6" s="1"/>
  <c r="BT41" i="6" s="1"/>
  <c r="BU74" i="6" s="1"/>
  <c r="AT58" i="6"/>
  <c r="BJ26" i="6" s="1"/>
  <c r="BJ42" i="6" s="1"/>
  <c r="BK75" i="6" s="1"/>
  <c r="W102" i="6"/>
  <c r="X102" i="6" s="1"/>
  <c r="W162" i="6"/>
  <c r="X162" i="6" s="1"/>
  <c r="AX58" i="6"/>
  <c r="BN26" i="6" s="1"/>
  <c r="BN42" i="6" s="1"/>
  <c r="BO75" i="6" s="1"/>
  <c r="W222" i="6"/>
  <c r="X222" i="6" s="1"/>
  <c r="BB58" i="6"/>
  <c r="BR26" i="6" s="1"/>
  <c r="BR42" i="6" s="1"/>
  <c r="BS75" i="6" s="1"/>
  <c r="W133" i="6"/>
  <c r="X133" i="6" s="1"/>
  <c r="AV59" i="6"/>
  <c r="BL27" i="6" s="1"/>
  <c r="BL43" i="6" s="1"/>
  <c r="BM76" i="6" s="1"/>
  <c r="W193" i="6"/>
  <c r="X193" i="6" s="1"/>
  <c r="AZ59" i="6"/>
  <c r="BP27" i="6" s="1"/>
  <c r="BP43" i="6" s="1"/>
  <c r="BQ76" i="6" s="1"/>
  <c r="W253" i="6"/>
  <c r="X253" i="6" s="1"/>
  <c r="BD59" i="6"/>
  <c r="BT27" i="6" s="1"/>
  <c r="BT43" i="6" s="1"/>
  <c r="BU76" i="6" s="1"/>
  <c r="W104" i="6"/>
  <c r="X104" i="6" s="1"/>
  <c r="AT60" i="6"/>
  <c r="BJ28" i="6" s="1"/>
  <c r="BJ44" i="6" s="1"/>
  <c r="BK77" i="6" s="1"/>
  <c r="W164" i="6"/>
  <c r="X164" i="6" s="1"/>
  <c r="AX60" i="6"/>
  <c r="BN28" i="6" s="1"/>
  <c r="BN44" i="6" s="1"/>
  <c r="BO77" i="6" s="1"/>
  <c r="W224" i="6"/>
  <c r="X224" i="6" s="1"/>
  <c r="BB60" i="6"/>
  <c r="BR28" i="6" s="1"/>
  <c r="BR44" i="6" s="1"/>
  <c r="BS77" i="6" s="1"/>
  <c r="BC58" i="6"/>
  <c r="BS26" i="6" s="1"/>
  <c r="BS42" i="6" s="1"/>
  <c r="BT75" i="6" s="1"/>
  <c r="AV52" i="6"/>
  <c r="BL20" i="6" s="1"/>
  <c r="BL36" i="6" s="1"/>
  <c r="BM69" i="6" s="1"/>
  <c r="W126" i="6"/>
  <c r="X126" i="6" s="1"/>
  <c r="W186" i="6"/>
  <c r="X186" i="6" s="1"/>
  <c r="AZ52" i="6"/>
  <c r="BP20" i="6" s="1"/>
  <c r="BP36" i="6" s="1"/>
  <c r="BQ69" i="6" s="1"/>
  <c r="W246" i="6"/>
  <c r="X246" i="6" s="1"/>
  <c r="BD52" i="6"/>
  <c r="BT20" i="6" s="1"/>
  <c r="BT36" i="6" s="1"/>
  <c r="BU69" i="6" s="1"/>
  <c r="W82" i="6"/>
  <c r="X82" i="6" s="1"/>
  <c r="AS53" i="6"/>
  <c r="BI21" i="6" s="1"/>
  <c r="BI37" i="6" s="1"/>
  <c r="BJ70" i="6" s="1"/>
  <c r="AW53" i="6"/>
  <c r="BM21" i="6" s="1"/>
  <c r="BM37" i="6" s="1"/>
  <c r="BN70" i="6" s="1"/>
  <c r="W142" i="6"/>
  <c r="X142" i="6" s="1"/>
  <c r="W202" i="6"/>
  <c r="X202" i="6" s="1"/>
  <c r="BA53" i="6"/>
  <c r="BQ21" i="6" s="1"/>
  <c r="BQ37" i="6" s="1"/>
  <c r="BR70" i="6" s="1"/>
  <c r="W113" i="6"/>
  <c r="X113" i="6" s="1"/>
  <c r="AU54" i="6"/>
  <c r="BK22" i="6" s="1"/>
  <c r="BK38" i="6" s="1"/>
  <c r="BL71" i="6" s="1"/>
  <c r="W173" i="6"/>
  <c r="X173" i="6" s="1"/>
  <c r="AY54" i="6"/>
  <c r="BO22" i="6" s="1"/>
  <c r="BO38" i="6" s="1"/>
  <c r="BP71" i="6" s="1"/>
  <c r="W233" i="6"/>
  <c r="X233" i="6" s="1"/>
  <c r="BC54" i="6"/>
  <c r="BS22" i="6" s="1"/>
  <c r="BS38" i="6" s="1"/>
  <c r="BT71" i="6" s="1"/>
  <c r="W84" i="6"/>
  <c r="X84" i="6" s="1"/>
  <c r="AS55" i="6"/>
  <c r="BI23" i="6" s="1"/>
  <c r="BI39" i="6" s="1"/>
  <c r="BJ72" i="6" s="1"/>
  <c r="W144" i="6"/>
  <c r="X144" i="6" s="1"/>
  <c r="AW55" i="6"/>
  <c r="BM23" i="6" s="1"/>
  <c r="BM39" i="6" s="1"/>
  <c r="BN72" i="6" s="1"/>
  <c r="W175" i="6"/>
  <c r="X175" i="6" s="1"/>
  <c r="AY56" i="6"/>
  <c r="BO24" i="6" s="1"/>
  <c r="BO40" i="6" s="1"/>
  <c r="BP73" i="6" s="1"/>
  <c r="W235" i="6"/>
  <c r="X235" i="6" s="1"/>
  <c r="BC56" i="6"/>
  <c r="BS24" i="6" s="1"/>
  <c r="BS40" i="6" s="1"/>
  <c r="BT73" i="6" s="1"/>
  <c r="W86" i="6"/>
  <c r="X86" i="6" s="1"/>
  <c r="AS57" i="6"/>
  <c r="BI25" i="6" s="1"/>
  <c r="BI41" i="6" s="1"/>
  <c r="BJ74" i="6" s="1"/>
  <c r="W146" i="6"/>
  <c r="X146" i="6" s="1"/>
  <c r="AW57" i="6"/>
  <c r="BM25" i="6" s="1"/>
  <c r="BM41" i="6" s="1"/>
  <c r="BN74" i="6" s="1"/>
  <c r="W206" i="6"/>
  <c r="X206" i="6" s="1"/>
  <c r="BA57" i="6"/>
  <c r="BQ25" i="6" s="1"/>
  <c r="BQ41" i="6" s="1"/>
  <c r="BR74" i="6" s="1"/>
  <c r="W117" i="6"/>
  <c r="X117" i="6" s="1"/>
  <c r="AU58" i="6"/>
  <c r="BK26" i="6" s="1"/>
  <c r="BK42" i="6" s="1"/>
  <c r="BL75" i="6" s="1"/>
  <c r="AY58" i="6"/>
  <c r="BO26" i="6" s="1"/>
  <c r="BO42" i="6" s="1"/>
  <c r="BP75" i="6" s="1"/>
  <c r="W177" i="6"/>
  <c r="X177" i="6" s="1"/>
  <c r="W88" i="6"/>
  <c r="X88" i="6" s="1"/>
  <c r="AS59" i="6"/>
  <c r="BI27" i="6" s="1"/>
  <c r="BI43" i="6" s="1"/>
  <c r="BJ76" i="6" s="1"/>
  <c r="W148" i="6"/>
  <c r="X148" i="6" s="1"/>
  <c r="AW59" i="6"/>
  <c r="BM27" i="6" s="1"/>
  <c r="BM43" i="6" s="1"/>
  <c r="BN76" i="6" s="1"/>
  <c r="W208" i="6"/>
  <c r="X208" i="6" s="1"/>
  <c r="BA59" i="6"/>
  <c r="BQ27" i="6" s="1"/>
  <c r="BQ43" i="6" s="1"/>
  <c r="BR76" i="6" s="1"/>
  <c r="W135" i="6"/>
  <c r="X135" i="6" s="1"/>
  <c r="AV61" i="6"/>
  <c r="BL29" i="6" s="1"/>
  <c r="BL45" i="6" s="1"/>
  <c r="BM78" i="6" s="1"/>
  <c r="W195" i="6"/>
  <c r="X195" i="6" s="1"/>
  <c r="AZ61" i="6"/>
  <c r="BP29" i="6" s="1"/>
  <c r="BP45" i="6" s="1"/>
  <c r="BQ78" i="6" s="1"/>
  <c r="W255" i="6"/>
  <c r="X255" i="6" s="1"/>
  <c r="BD61" i="6"/>
  <c r="BT29" i="6" s="1"/>
  <c r="BT45" i="6" s="1"/>
  <c r="BU78" i="6" s="1"/>
  <c r="AP62" i="6"/>
  <c r="BF30" i="6" s="1"/>
  <c r="BF46" i="6" s="1"/>
  <c r="BG79" i="6" s="1"/>
  <c r="W46" i="6"/>
  <c r="X46" i="6" s="1"/>
  <c r="W106" i="6"/>
  <c r="X106" i="6" s="1"/>
  <c r="AT62" i="6"/>
  <c r="BJ30" i="6" s="1"/>
  <c r="BJ46" i="6" s="1"/>
  <c r="BK79" i="6" s="1"/>
  <c r="W166" i="6"/>
  <c r="X166" i="6" s="1"/>
  <c r="AX62" i="6"/>
  <c r="BN30" i="6" s="1"/>
  <c r="BN46" i="6" s="1"/>
  <c r="BO79" i="6" s="1"/>
  <c r="W226" i="6"/>
  <c r="X226" i="6" s="1"/>
  <c r="BB62" i="6"/>
  <c r="BR30" i="6" s="1"/>
  <c r="BR46" i="6" s="1"/>
  <c r="BS79" i="6" s="1"/>
  <c r="W77" i="6"/>
  <c r="X77" i="6" s="1"/>
  <c r="AR63" i="6"/>
  <c r="BH31" i="6" s="1"/>
  <c r="BH47" i="6" s="1"/>
  <c r="BI80" i="6" s="1"/>
  <c r="W137" i="6"/>
  <c r="X137" i="6" s="1"/>
  <c r="AV63" i="6"/>
  <c r="BL31" i="6" s="1"/>
  <c r="BL47" i="6" s="1"/>
  <c r="BM80" i="6" s="1"/>
  <c r="AZ63" i="6"/>
  <c r="BP31" i="6" s="1"/>
  <c r="BP47" i="6" s="1"/>
  <c r="BQ80" i="6" s="1"/>
  <c r="W197" i="6"/>
  <c r="X197" i="6" s="1"/>
  <c r="AP64" i="6"/>
  <c r="BF32" i="6" s="1"/>
  <c r="BF48" i="6" s="1"/>
  <c r="BG81" i="6" s="1"/>
  <c r="W48" i="6"/>
  <c r="X48" i="6" s="1"/>
  <c r="W108" i="6"/>
  <c r="X108" i="6" s="1"/>
  <c r="AT64" i="6"/>
  <c r="BJ32" i="6" s="1"/>
  <c r="BJ48" i="6" s="1"/>
  <c r="BK81" i="6" s="1"/>
  <c r="W168" i="6"/>
  <c r="X168" i="6" s="1"/>
  <c r="AX64" i="6"/>
  <c r="BN32" i="6" s="1"/>
  <c r="BN48" i="6" s="1"/>
  <c r="BO81" i="6" s="1"/>
  <c r="W228" i="6"/>
  <c r="X228" i="6" s="1"/>
  <c r="BB64" i="6"/>
  <c r="BR32" i="6" s="1"/>
  <c r="BR48" i="6" s="1"/>
  <c r="BS81" i="6" s="1"/>
  <c r="W79" i="6"/>
  <c r="X79" i="6" s="1"/>
  <c r="AR65" i="6"/>
  <c r="BH33" i="6" s="1"/>
  <c r="BH49" i="6" s="1"/>
  <c r="BI82" i="6" s="1"/>
  <c r="AV65" i="6"/>
  <c r="BL33" i="6" s="1"/>
  <c r="BL49" i="6" s="1"/>
  <c r="BM82" i="6" s="1"/>
  <c r="W139" i="6"/>
  <c r="X139" i="6" s="1"/>
  <c r="W199" i="6"/>
  <c r="X199" i="6" s="1"/>
  <c r="AZ65" i="6"/>
  <c r="BP33" i="6" s="1"/>
  <c r="BP49" i="6" s="1"/>
  <c r="BQ82" i="6" s="1"/>
  <c r="W259" i="6"/>
  <c r="X259" i="6" s="1"/>
  <c r="BD65" i="6"/>
  <c r="BT33" i="6" s="1"/>
  <c r="BT49" i="6" s="1"/>
  <c r="BU82" i="6" s="1"/>
  <c r="AP66" i="6"/>
  <c r="BF34" i="6" s="1"/>
  <c r="BF50" i="6" s="1"/>
  <c r="BG83" i="6" s="1"/>
  <c r="W50" i="6"/>
  <c r="X50" i="6" s="1"/>
  <c r="AT66" i="6"/>
  <c r="BJ34" i="6" s="1"/>
  <c r="BJ50" i="6" s="1"/>
  <c r="BK83" i="6" s="1"/>
  <c r="W110" i="6"/>
  <c r="X110" i="6" s="1"/>
  <c r="W170" i="6"/>
  <c r="X170" i="6" s="1"/>
  <c r="AX66" i="6"/>
  <c r="BN34" i="6" s="1"/>
  <c r="BN50" i="6" s="1"/>
  <c r="BO83" i="6" s="1"/>
  <c r="W230" i="6"/>
  <c r="X230" i="6" s="1"/>
  <c r="BB66" i="6"/>
  <c r="BR34" i="6" s="1"/>
  <c r="BR50" i="6" s="1"/>
  <c r="BS83" i="6" s="1"/>
  <c r="AT52" i="6"/>
  <c r="BJ20" i="6" s="1"/>
  <c r="BJ36" i="6" s="1"/>
  <c r="BK69" i="6" s="1"/>
  <c r="BA55" i="6"/>
  <c r="BQ23" i="6" s="1"/>
  <c r="BQ39" i="6" s="1"/>
  <c r="BR72" i="6" s="1"/>
  <c r="W119" i="6"/>
  <c r="X119" i="6" s="1"/>
  <c r="AU60" i="6"/>
  <c r="BK28" i="6" s="1"/>
  <c r="BK44" i="6" s="1"/>
  <c r="BL77" i="6" s="1"/>
  <c r="W179" i="6"/>
  <c r="X179" i="6" s="1"/>
  <c r="AY60" i="6"/>
  <c r="BO28" i="6" s="1"/>
  <c r="BO44" i="6" s="1"/>
  <c r="BP77" i="6" s="1"/>
  <c r="W239" i="6"/>
  <c r="X239" i="6" s="1"/>
  <c r="BC60" i="6"/>
  <c r="BS28" i="6" s="1"/>
  <c r="BS44" i="6" s="1"/>
  <c r="BT77" i="6" s="1"/>
  <c r="W90" i="6"/>
  <c r="X90" i="6" s="1"/>
  <c r="AS61" i="6"/>
  <c r="BI29" i="6" s="1"/>
  <c r="BI45" i="6" s="1"/>
  <c r="BJ78" i="6" s="1"/>
  <c r="W150" i="6"/>
  <c r="X150" i="6" s="1"/>
  <c r="AW61" i="6"/>
  <c r="BM29" i="6" s="1"/>
  <c r="BM45" i="6" s="1"/>
  <c r="BN78" i="6" s="1"/>
  <c r="W210" i="6"/>
  <c r="X210" i="6" s="1"/>
  <c r="BA61" i="6"/>
  <c r="BQ29" i="6" s="1"/>
  <c r="BQ45" i="6" s="1"/>
  <c r="BR78" i="6" s="1"/>
  <c r="W121" i="6"/>
  <c r="X121" i="6" s="1"/>
  <c r="AU62" i="6"/>
  <c r="BK30" i="6" s="1"/>
  <c r="BK46" i="6" s="1"/>
  <c r="BL79" i="6" s="1"/>
  <c r="BC62" i="6"/>
  <c r="BS30" i="6" s="1"/>
  <c r="BS46" i="6" s="1"/>
  <c r="BT79" i="6" s="1"/>
  <c r="W241" i="6"/>
  <c r="X241" i="6" s="1"/>
  <c r="W92" i="6"/>
  <c r="X92" i="6" s="1"/>
  <c r="AS63" i="6"/>
  <c r="BI31" i="6" s="1"/>
  <c r="BI47" i="6" s="1"/>
  <c r="BJ80" i="6" s="1"/>
  <c r="W152" i="6"/>
  <c r="X152" i="6" s="1"/>
  <c r="AW63" i="6"/>
  <c r="BM31" i="6" s="1"/>
  <c r="BM47" i="6" s="1"/>
  <c r="BN80" i="6" s="1"/>
  <c r="W212" i="6"/>
  <c r="X212" i="6" s="1"/>
  <c r="BA63" i="6"/>
  <c r="BQ31" i="6" s="1"/>
  <c r="BQ47" i="6" s="1"/>
  <c r="BR80" i="6" s="1"/>
  <c r="W31" i="6"/>
  <c r="X31" i="6" s="1"/>
  <c r="AQ64" i="6"/>
  <c r="BG32" i="6" s="1"/>
  <c r="BG48" i="6" s="1"/>
  <c r="BH81" i="6" s="1"/>
  <c r="W63" i="6"/>
  <c r="X63" i="6" s="1"/>
  <c r="AU64" i="6"/>
  <c r="BK32" i="6" s="1"/>
  <c r="BK48" i="6" s="1"/>
  <c r="BL81" i="6" s="1"/>
  <c r="W123" i="6"/>
  <c r="X123" i="6" s="1"/>
  <c r="W183" i="6"/>
  <c r="X183" i="6" s="1"/>
  <c r="AY64" i="6"/>
  <c r="BO32" i="6" s="1"/>
  <c r="BO48" i="6" s="1"/>
  <c r="BP81" i="6" s="1"/>
  <c r="W243" i="6"/>
  <c r="X243" i="6" s="1"/>
  <c r="BC64" i="6"/>
  <c r="BS32" i="6" s="1"/>
  <c r="BS48" i="6" s="1"/>
  <c r="BT81" i="6" s="1"/>
  <c r="AS65" i="6"/>
  <c r="BI33" i="6" s="1"/>
  <c r="BI49" i="6" s="1"/>
  <c r="BJ82" i="6" s="1"/>
  <c r="W94" i="6"/>
  <c r="X94" i="6" s="1"/>
  <c r="W154" i="6"/>
  <c r="X154" i="6" s="1"/>
  <c r="AW65" i="6"/>
  <c r="BM33" i="6" s="1"/>
  <c r="BM49" i="6" s="1"/>
  <c r="BN82" i="6" s="1"/>
  <c r="W214" i="6"/>
  <c r="X214" i="6" s="1"/>
  <c r="BA65" i="6"/>
  <c r="BQ33" i="6" s="1"/>
  <c r="BQ49" i="6" s="1"/>
  <c r="BR82" i="6" s="1"/>
  <c r="W33" i="6"/>
  <c r="X33" i="6" s="1"/>
  <c r="AQ66" i="6"/>
  <c r="BG34" i="6" s="1"/>
  <c r="BG50" i="6" s="1"/>
  <c r="BH83" i="6" s="1"/>
  <c r="W65" i="6"/>
  <c r="X65" i="6" s="1"/>
  <c r="W185" i="6"/>
  <c r="X185" i="6" s="1"/>
  <c r="AY66" i="6"/>
  <c r="BO34" i="6" s="1"/>
  <c r="BO50" i="6" s="1"/>
  <c r="BP83" i="6" s="1"/>
  <c r="BC66" i="6"/>
  <c r="BS34" i="6" s="1"/>
  <c r="BS50" i="6" s="1"/>
  <c r="BT83" i="6" s="1"/>
  <c r="W245" i="6"/>
  <c r="X245" i="6" s="1"/>
  <c r="AY62" i="6"/>
  <c r="BO30" i="6" s="1"/>
  <c r="BO46" i="6" s="1"/>
  <c r="BP79" i="6" s="1"/>
  <c r="AS64" i="6"/>
  <c r="BI32" i="6" s="1"/>
  <c r="BI48" i="6" s="1"/>
  <c r="BJ81" i="6" s="1"/>
  <c r="AV60" i="6"/>
  <c r="BL28" i="6" s="1"/>
  <c r="BL44" i="6" s="1"/>
  <c r="BM77" i="6" s="1"/>
  <c r="W134" i="6"/>
  <c r="X134" i="6" s="1"/>
  <c r="W194" i="6"/>
  <c r="X194" i="6" s="1"/>
  <c r="AZ60" i="6"/>
  <c r="BP28" i="6" s="1"/>
  <c r="BP44" i="6" s="1"/>
  <c r="BQ77" i="6" s="1"/>
  <c r="W254" i="6"/>
  <c r="X254" i="6" s="1"/>
  <c r="BD60" i="6"/>
  <c r="BT28" i="6" s="1"/>
  <c r="BT44" i="6" s="1"/>
  <c r="BU77" i="6" s="1"/>
  <c r="W165" i="6"/>
  <c r="X165" i="6" s="1"/>
  <c r="AX61" i="6"/>
  <c r="BN29" i="6" s="1"/>
  <c r="BN45" i="6" s="1"/>
  <c r="BO78" i="6" s="1"/>
  <c r="W76" i="6"/>
  <c r="X76" i="6" s="1"/>
  <c r="AR62" i="6"/>
  <c r="BH30" i="6" s="1"/>
  <c r="BH46" i="6" s="1"/>
  <c r="BI79" i="6" s="1"/>
  <c r="W136" i="6"/>
  <c r="X136" i="6" s="1"/>
  <c r="AV62" i="6"/>
  <c r="BL30" i="6" s="1"/>
  <c r="BL46" i="6" s="1"/>
  <c r="BM79" i="6" s="1"/>
  <c r="W196" i="6"/>
  <c r="X196" i="6" s="1"/>
  <c r="AZ62" i="6"/>
  <c r="BP30" i="6" s="1"/>
  <c r="BP46" i="6" s="1"/>
  <c r="BQ79" i="6" s="1"/>
  <c r="W256" i="6"/>
  <c r="X256" i="6" s="1"/>
  <c r="BD62" i="6"/>
  <c r="BT30" i="6" s="1"/>
  <c r="BT46" i="6" s="1"/>
  <c r="BU79" i="6" s="1"/>
  <c r="AP63" i="6"/>
  <c r="BF31" i="6" s="1"/>
  <c r="BF47" i="6" s="1"/>
  <c r="BG80" i="6" s="1"/>
  <c r="W47" i="6"/>
  <c r="X47" i="6" s="1"/>
  <c r="AT63" i="6"/>
  <c r="BJ31" i="6" s="1"/>
  <c r="BJ47" i="6" s="1"/>
  <c r="BK80" i="6" s="1"/>
  <c r="W107" i="6"/>
  <c r="X107" i="6" s="1"/>
  <c r="W167" i="6"/>
  <c r="X167" i="6" s="1"/>
  <c r="AX63" i="6"/>
  <c r="BN31" i="6" s="1"/>
  <c r="BN47" i="6" s="1"/>
  <c r="BO80" i="6" s="1"/>
  <c r="W227" i="6"/>
  <c r="X227" i="6" s="1"/>
  <c r="BB63" i="6"/>
  <c r="BR31" i="6" s="1"/>
  <c r="BR47" i="6" s="1"/>
  <c r="BS80" i="6" s="1"/>
  <c r="AR64" i="6"/>
  <c r="BH32" i="6" s="1"/>
  <c r="BH48" i="6" s="1"/>
  <c r="BI81" i="6" s="1"/>
  <c r="W78" i="6"/>
  <c r="X78" i="6" s="1"/>
  <c r="W138" i="6"/>
  <c r="X138" i="6" s="1"/>
  <c r="AV64" i="6"/>
  <c r="BL32" i="6" s="1"/>
  <c r="BL48" i="6" s="1"/>
  <c r="BM81" i="6" s="1"/>
  <c r="W198" i="6"/>
  <c r="X198" i="6" s="1"/>
  <c r="AZ64" i="6"/>
  <c r="BP32" i="6" s="1"/>
  <c r="BP48" i="6" s="1"/>
  <c r="BQ81" i="6" s="1"/>
  <c r="W258" i="6"/>
  <c r="X258" i="6" s="1"/>
  <c r="BD64" i="6"/>
  <c r="BT32" i="6" s="1"/>
  <c r="BT48" i="6" s="1"/>
  <c r="BU81" i="6" s="1"/>
  <c r="W109" i="6"/>
  <c r="X109" i="6" s="1"/>
  <c r="AT65" i="6"/>
  <c r="BJ33" i="6" s="1"/>
  <c r="BJ49" i="6" s="1"/>
  <c r="BK82" i="6" s="1"/>
  <c r="W229" i="6"/>
  <c r="X229" i="6" s="1"/>
  <c r="BB65" i="6"/>
  <c r="BR33" i="6" s="1"/>
  <c r="BR49" i="6" s="1"/>
  <c r="BS82" i="6" s="1"/>
  <c r="W80" i="6"/>
  <c r="X80" i="6" s="1"/>
  <c r="AR66" i="6"/>
  <c r="BH34" i="6" s="1"/>
  <c r="BH50" i="6" s="1"/>
  <c r="BI83" i="6" s="1"/>
  <c r="W140" i="6"/>
  <c r="X140" i="6" s="1"/>
  <c r="AV66" i="6"/>
  <c r="BL34" i="6" s="1"/>
  <c r="BL50" i="6" s="1"/>
  <c r="BM83" i="6" s="1"/>
  <c r="W200" i="6"/>
  <c r="X200" i="6" s="1"/>
  <c r="AZ66" i="6"/>
  <c r="BP34" i="6" s="1"/>
  <c r="BP50" i="6" s="1"/>
  <c r="BQ83" i="6" s="1"/>
  <c r="W260" i="6"/>
  <c r="X260" i="6" s="1"/>
  <c r="BD66" i="6"/>
  <c r="BT34" i="6" s="1"/>
  <c r="BT50" i="6" s="1"/>
  <c r="BU83" i="6" s="1"/>
  <c r="AT61" i="6"/>
  <c r="BJ29" i="6" s="1"/>
  <c r="BJ45" i="6" s="1"/>
  <c r="BK78" i="6" s="1"/>
  <c r="BA64" i="6"/>
  <c r="BQ32" i="6" s="1"/>
  <c r="BQ48" i="6" s="1"/>
  <c r="BR81" i="6" s="1"/>
  <c r="AU66" i="6"/>
  <c r="BK34" i="6" s="1"/>
  <c r="BK50" i="6" s="1"/>
  <c r="BL83" i="6" s="1"/>
  <c r="W238" i="6"/>
  <c r="X238" i="6" s="1"/>
  <c r="BC59" i="6"/>
  <c r="BS27" i="6" s="1"/>
  <c r="BS43" i="6" s="1"/>
  <c r="BT76" i="6" s="1"/>
  <c r="W89" i="6"/>
  <c r="X89" i="6" s="1"/>
  <c r="AS60" i="6"/>
  <c r="BI28" i="6" s="1"/>
  <c r="BI44" i="6" s="1"/>
  <c r="BJ77" i="6" s="1"/>
  <c r="W209" i="6"/>
  <c r="X209" i="6" s="1"/>
  <c r="BA60" i="6"/>
  <c r="BQ28" i="6" s="1"/>
  <c r="BQ44" i="6" s="1"/>
  <c r="BR77" i="6" s="1"/>
  <c r="W120" i="6"/>
  <c r="X120" i="6" s="1"/>
  <c r="AU61" i="6"/>
  <c r="BK29" i="6" s="1"/>
  <c r="BK45" i="6" s="1"/>
  <c r="BL78" i="6" s="1"/>
  <c r="W180" i="6"/>
  <c r="X180" i="6" s="1"/>
  <c r="AY61" i="6"/>
  <c r="BO29" i="6" s="1"/>
  <c r="BO45" i="6" s="1"/>
  <c r="BP78" i="6" s="1"/>
  <c r="W240" i="6"/>
  <c r="X240" i="6" s="1"/>
  <c r="BC61" i="6"/>
  <c r="BS29" i="6" s="1"/>
  <c r="BS45" i="6" s="1"/>
  <c r="BT78" i="6" s="1"/>
  <c r="AS62" i="6"/>
  <c r="BI30" i="6" s="1"/>
  <c r="BI46" i="6" s="1"/>
  <c r="BJ79" i="6" s="1"/>
  <c r="W91" i="6"/>
  <c r="X91" i="6" s="1"/>
  <c r="W151" i="6"/>
  <c r="X151" i="6" s="1"/>
  <c r="AW62" i="6"/>
  <c r="BM30" i="6" s="1"/>
  <c r="BM46" i="6" s="1"/>
  <c r="BN79" i="6" s="1"/>
  <c r="W211" i="6"/>
  <c r="X211" i="6" s="1"/>
  <c r="BA62" i="6"/>
  <c r="BQ30" i="6" s="1"/>
  <c r="BQ46" i="6" s="1"/>
  <c r="BR79" i="6" s="1"/>
  <c r="AQ63" i="6"/>
  <c r="BG31" i="6" s="1"/>
  <c r="BG47" i="6" s="1"/>
  <c r="BH80" i="6" s="1"/>
  <c r="W62" i="6"/>
  <c r="X62" i="6" s="1"/>
  <c r="W122" i="6"/>
  <c r="X122" i="6" s="1"/>
  <c r="AU63" i="6"/>
  <c r="BK31" i="6" s="1"/>
  <c r="BK47" i="6" s="1"/>
  <c r="BL80" i="6" s="1"/>
  <c r="W182" i="6"/>
  <c r="X182" i="6" s="1"/>
  <c r="AY63" i="6"/>
  <c r="BO31" i="6" s="1"/>
  <c r="BO47" i="6" s="1"/>
  <c r="BP80" i="6" s="1"/>
  <c r="W242" i="6"/>
  <c r="X242" i="6" s="1"/>
  <c r="BC63" i="6"/>
  <c r="BS31" i="6" s="1"/>
  <c r="BS47" i="6" s="1"/>
  <c r="BT80" i="6" s="1"/>
  <c r="W153" i="6"/>
  <c r="X153" i="6" s="1"/>
  <c r="AW64" i="6"/>
  <c r="BM32" i="6" s="1"/>
  <c r="BM48" i="6" s="1"/>
  <c r="BN81" i="6" s="1"/>
  <c r="W32" i="6"/>
  <c r="X32" i="6" s="1"/>
  <c r="AQ65" i="6"/>
  <c r="BG33" i="6" s="1"/>
  <c r="BG49" i="6" s="1"/>
  <c r="BH82" i="6" s="1"/>
  <c r="W64" i="6"/>
  <c r="X64" i="6" s="1"/>
  <c r="W124" i="6"/>
  <c r="X124" i="6" s="1"/>
  <c r="AU65" i="6"/>
  <c r="BK33" i="6" s="1"/>
  <c r="BK49" i="6" s="1"/>
  <c r="BL82" i="6" s="1"/>
  <c r="W184" i="6"/>
  <c r="X184" i="6" s="1"/>
  <c r="AY65" i="6"/>
  <c r="BO33" i="6" s="1"/>
  <c r="BO49" i="6" s="1"/>
  <c r="BP82" i="6" s="1"/>
  <c r="W244" i="6"/>
  <c r="X244" i="6" s="1"/>
  <c r="BC65" i="6"/>
  <c r="BS33" i="6" s="1"/>
  <c r="BS49" i="6" s="1"/>
  <c r="BT82" i="6" s="1"/>
  <c r="W95" i="6"/>
  <c r="X95" i="6" s="1"/>
  <c r="AS66" i="6"/>
  <c r="BI34" i="6" s="1"/>
  <c r="BI50" i="6" s="1"/>
  <c r="BJ83" i="6" s="1"/>
  <c r="W155" i="6"/>
  <c r="X155" i="6" s="1"/>
  <c r="AW66" i="6"/>
  <c r="BM34" i="6" s="1"/>
  <c r="BM50" i="6" s="1"/>
  <c r="BN83" i="6" s="1"/>
  <c r="W215" i="6"/>
  <c r="X215" i="6" s="1"/>
  <c r="BA66" i="6"/>
  <c r="BQ34" i="6" s="1"/>
  <c r="BQ50" i="6" s="1"/>
  <c r="BR83" i="6" s="1"/>
  <c r="W34" i="6"/>
  <c r="X34" i="6" s="1"/>
  <c r="BB61" i="6"/>
  <c r="BR29" i="6" s="1"/>
  <c r="BR45" i="6" s="1"/>
  <c r="BS78" i="6" s="1"/>
  <c r="AP65" i="6"/>
  <c r="BF33" i="6" s="1"/>
  <c r="BF49" i="6" s="1"/>
  <c r="BG82" i="6" s="1"/>
  <c r="W37" i="5"/>
  <c r="X37" i="5" s="1"/>
  <c r="F20" i="5"/>
  <c r="F36" i="5" s="1"/>
  <c r="AV52" i="5"/>
  <c r="BL20" i="5" s="1"/>
  <c r="BL36" i="5" s="1"/>
  <c r="BM69" i="5" s="1"/>
  <c r="W126" i="5"/>
  <c r="X126" i="5" s="1"/>
  <c r="W246" i="5"/>
  <c r="X246" i="5" s="1"/>
  <c r="BD52" i="5"/>
  <c r="BT20" i="5" s="1"/>
  <c r="BT36" i="5" s="1"/>
  <c r="BU69" i="5" s="1"/>
  <c r="W205" i="5"/>
  <c r="X205" i="5" s="1"/>
  <c r="BA56" i="5"/>
  <c r="BQ24" i="5" s="1"/>
  <c r="BQ40" i="5" s="1"/>
  <c r="BR73" i="5" s="1"/>
  <c r="W161" i="5"/>
  <c r="X161" i="5" s="1"/>
  <c r="AX57" i="5"/>
  <c r="BN25" i="5" s="1"/>
  <c r="BN41" i="5" s="1"/>
  <c r="BO74" i="5" s="1"/>
  <c r="W107" i="5"/>
  <c r="X107" i="5" s="1"/>
  <c r="AT63" i="5"/>
  <c r="BJ31" i="5" s="1"/>
  <c r="BJ47" i="5" s="1"/>
  <c r="BK80" i="5" s="1"/>
  <c r="BB63" i="5"/>
  <c r="BR31" i="5" s="1"/>
  <c r="BR47" i="5" s="1"/>
  <c r="BS80" i="5" s="1"/>
  <c r="W227" i="5"/>
  <c r="X227" i="5" s="1"/>
  <c r="AS64" i="5"/>
  <c r="BI32" i="5" s="1"/>
  <c r="BI48" i="5" s="1"/>
  <c r="BJ81" i="5" s="1"/>
  <c r="W93" i="5"/>
  <c r="X93" i="5" s="1"/>
  <c r="B22" i="5"/>
  <c r="AS52" i="5"/>
  <c r="BI20" i="5" s="1"/>
  <c r="BI36" i="5" s="1"/>
  <c r="BJ69" i="5" s="1"/>
  <c r="W81" i="5"/>
  <c r="X81" i="5" s="1"/>
  <c r="W141" i="5"/>
  <c r="X141" i="5" s="1"/>
  <c r="AW52" i="5"/>
  <c r="BM20" i="5" s="1"/>
  <c r="BM36" i="5" s="1"/>
  <c r="BN69" i="5" s="1"/>
  <c r="AX59" i="5"/>
  <c r="BN27" i="5" s="1"/>
  <c r="BN43" i="5" s="1"/>
  <c r="BO76" i="5" s="1"/>
  <c r="W163" i="5"/>
  <c r="X163" i="5" s="1"/>
  <c r="W61" i="5"/>
  <c r="X61" i="5" s="1"/>
  <c r="AQ62" i="5"/>
  <c r="BG30" i="5" s="1"/>
  <c r="BG46" i="5" s="1"/>
  <c r="BH79" i="5" s="1"/>
  <c r="W181" i="5"/>
  <c r="X181" i="5" s="1"/>
  <c r="AY62" i="5"/>
  <c r="BO30" i="5" s="1"/>
  <c r="BO46" i="5" s="1"/>
  <c r="BP79" i="5" s="1"/>
  <c r="AQ65" i="5"/>
  <c r="BG33" i="5" s="1"/>
  <c r="BG49" i="5" s="1"/>
  <c r="BH82" i="5" s="1"/>
  <c r="W244" i="5"/>
  <c r="X244" i="5" s="1"/>
  <c r="BC65" i="5"/>
  <c r="BS33" i="5" s="1"/>
  <c r="BS49" i="5" s="1"/>
  <c r="BT82" i="5" s="1"/>
  <c r="AQ66" i="5"/>
  <c r="BG34" i="5" s="1"/>
  <c r="BG50" i="5" s="1"/>
  <c r="BH83" i="5" s="1"/>
  <c r="W65" i="5"/>
  <c r="X65" i="5" s="1"/>
  <c r="W125" i="5"/>
  <c r="X125" i="5" s="1"/>
  <c r="AU66" i="5"/>
  <c r="BK34" i="5" s="1"/>
  <c r="BK50" i="5" s="1"/>
  <c r="BL83" i="5" s="1"/>
  <c r="W185" i="5"/>
  <c r="X185" i="5" s="1"/>
  <c r="AY66" i="5"/>
  <c r="BO34" i="5" s="1"/>
  <c r="BO50" i="5" s="1"/>
  <c r="BP83" i="5" s="1"/>
  <c r="BA64" i="5"/>
  <c r="BQ32" i="5" s="1"/>
  <c r="BQ48" i="5" s="1"/>
  <c r="BR81" i="5" s="1"/>
  <c r="D20" i="5"/>
  <c r="Y4" i="5" s="1"/>
  <c r="C21" i="5"/>
  <c r="X5" i="5" s="1"/>
  <c r="W112" i="5"/>
  <c r="X112" i="5" s="1"/>
  <c r="AU53" i="5"/>
  <c r="BK21" i="5" s="1"/>
  <c r="BK37" i="5" s="1"/>
  <c r="BL70" i="5" s="1"/>
  <c r="W172" i="5"/>
  <c r="X172" i="5" s="1"/>
  <c r="AY53" i="5"/>
  <c r="BO21" i="5" s="1"/>
  <c r="BO37" i="5" s="1"/>
  <c r="BP70" i="5" s="1"/>
  <c r="W232" i="5"/>
  <c r="X232" i="5" s="1"/>
  <c r="BC53" i="5"/>
  <c r="BS21" i="5" s="1"/>
  <c r="BS37" i="5" s="1"/>
  <c r="BT70" i="5" s="1"/>
  <c r="W113" i="5"/>
  <c r="X113" i="5" s="1"/>
  <c r="AU54" i="5"/>
  <c r="BK22" i="5" s="1"/>
  <c r="BK38" i="5" s="1"/>
  <c r="BL71" i="5" s="1"/>
  <c r="W173" i="5"/>
  <c r="X173" i="5" s="1"/>
  <c r="AY54" i="5"/>
  <c r="BO22" i="5" s="1"/>
  <c r="BO38" i="5" s="1"/>
  <c r="BP71" i="5" s="1"/>
  <c r="BC54" i="5"/>
  <c r="BS22" i="5" s="1"/>
  <c r="BS38" i="5" s="1"/>
  <c r="BT71" i="5" s="1"/>
  <c r="W233" i="5"/>
  <c r="X233" i="5" s="1"/>
  <c r="W178" i="5"/>
  <c r="X178" i="5" s="1"/>
  <c r="AY59" i="5"/>
  <c r="BO27" i="5" s="1"/>
  <c r="BO43" i="5" s="1"/>
  <c r="BP76" i="5" s="1"/>
  <c r="W238" i="5"/>
  <c r="X238" i="5" s="1"/>
  <c r="BC59" i="5"/>
  <c r="BS27" i="5" s="1"/>
  <c r="BS43" i="5" s="1"/>
  <c r="BT76" i="5" s="1"/>
  <c r="W119" i="5"/>
  <c r="X119" i="5" s="1"/>
  <c r="AU60" i="5"/>
  <c r="BK28" i="5" s="1"/>
  <c r="BK44" i="5" s="1"/>
  <c r="BL77" i="5" s="1"/>
  <c r="AY60" i="5"/>
  <c r="BO28" i="5" s="1"/>
  <c r="BO44" i="5" s="1"/>
  <c r="BP77" i="5" s="1"/>
  <c r="W179" i="5"/>
  <c r="X179" i="5" s="1"/>
  <c r="W239" i="5"/>
  <c r="X239" i="5" s="1"/>
  <c r="BC60" i="5"/>
  <c r="BS28" i="5" s="1"/>
  <c r="BS44" i="5" s="1"/>
  <c r="BT77" i="5" s="1"/>
  <c r="W120" i="5"/>
  <c r="X120" i="5" s="1"/>
  <c r="AU61" i="5"/>
  <c r="BK29" i="5" s="1"/>
  <c r="BK45" i="5" s="1"/>
  <c r="BL78" i="5" s="1"/>
  <c r="BC61" i="5"/>
  <c r="BS29" i="5" s="1"/>
  <c r="BS45" i="5" s="1"/>
  <c r="BT78" i="5" s="1"/>
  <c r="W240" i="5"/>
  <c r="X240" i="5" s="1"/>
  <c r="BD54" i="5"/>
  <c r="BT22" i="5" s="1"/>
  <c r="BT38" i="5" s="1"/>
  <c r="BU71" i="5" s="1"/>
  <c r="BA55" i="5"/>
  <c r="BQ23" i="5" s="1"/>
  <c r="BQ39" i="5" s="1"/>
  <c r="BR72" i="5" s="1"/>
  <c r="AY61" i="5"/>
  <c r="BO29" i="5" s="1"/>
  <c r="BO45" i="5" s="1"/>
  <c r="BP78" i="5" s="1"/>
  <c r="W64" i="5"/>
  <c r="X64" i="5" s="1"/>
  <c r="BC66" i="5"/>
  <c r="BS34" i="5" s="1"/>
  <c r="BS50" i="5" s="1"/>
  <c r="BT83" i="5" s="1"/>
  <c r="W101" i="5"/>
  <c r="X101" i="5" s="1"/>
  <c r="W145" i="5"/>
  <c r="X145" i="5" s="1"/>
  <c r="AB3" i="5"/>
  <c r="AP63" i="5"/>
  <c r="BF31" i="5" s="1"/>
  <c r="BF47" i="5" s="1"/>
  <c r="BG80" i="5" s="1"/>
  <c r="W47" i="5"/>
  <c r="X47" i="5" s="1"/>
  <c r="W167" i="5"/>
  <c r="X167" i="5" s="1"/>
  <c r="AX63" i="5"/>
  <c r="BN31" i="5" s="1"/>
  <c r="BN47" i="5" s="1"/>
  <c r="BO80" i="5" s="1"/>
  <c r="AO64" i="5"/>
  <c r="BE32" i="5" s="1"/>
  <c r="BE48" i="5" s="1"/>
  <c r="BF81" i="5" s="1"/>
  <c r="W33" i="5"/>
  <c r="X33" i="5" s="1"/>
  <c r="AW64" i="5"/>
  <c r="BM32" i="5" s="1"/>
  <c r="BM48" i="5" s="1"/>
  <c r="BN81" i="5" s="1"/>
  <c r="W103" i="5"/>
  <c r="X103" i="5" s="1"/>
  <c r="AT59" i="5"/>
  <c r="BJ27" i="5" s="1"/>
  <c r="BJ43" i="5" s="1"/>
  <c r="BK76" i="5" s="1"/>
  <c r="W223" i="5"/>
  <c r="X223" i="5" s="1"/>
  <c r="BB59" i="5"/>
  <c r="BR27" i="5" s="1"/>
  <c r="BR43" i="5" s="1"/>
  <c r="BS76" i="5" s="1"/>
  <c r="AU62" i="5"/>
  <c r="BK30" i="5" s="1"/>
  <c r="BK46" i="5" s="1"/>
  <c r="BL79" i="5" s="1"/>
  <c r="W121" i="5"/>
  <c r="X121" i="5" s="1"/>
  <c r="W241" i="5"/>
  <c r="X241" i="5" s="1"/>
  <c r="BC62" i="5"/>
  <c r="BS30" i="5" s="1"/>
  <c r="BS46" i="5" s="1"/>
  <c r="BT79" i="5" s="1"/>
  <c r="W124" i="5"/>
  <c r="X124" i="5" s="1"/>
  <c r="AU65" i="5"/>
  <c r="BK33" i="5" s="1"/>
  <c r="BK49" i="5" s="1"/>
  <c r="BL82" i="5" s="1"/>
  <c r="W184" i="5"/>
  <c r="X184" i="5" s="1"/>
  <c r="AY65" i="5"/>
  <c r="BO33" i="5" s="1"/>
  <c r="BO49" i="5" s="1"/>
  <c r="BP82" i="5" s="1"/>
  <c r="AA3" i="5"/>
  <c r="E20" i="5"/>
  <c r="Z4" i="5" s="1"/>
  <c r="AP53" i="5"/>
  <c r="BF21" i="5" s="1"/>
  <c r="BF37" i="5" s="1"/>
  <c r="BG70" i="5" s="1"/>
  <c r="E21" i="5"/>
  <c r="Z5" i="5" s="1"/>
  <c r="F22" i="5"/>
  <c r="F38" i="5" s="1"/>
  <c r="W128" i="5"/>
  <c r="X128" i="5" s="1"/>
  <c r="AV54" i="5"/>
  <c r="BL22" i="5" s="1"/>
  <c r="BL38" i="5" s="1"/>
  <c r="BM71" i="5" s="1"/>
  <c r="W188" i="5"/>
  <c r="X188" i="5" s="1"/>
  <c r="AZ54" i="5"/>
  <c r="BP22" i="5" s="1"/>
  <c r="BP38" i="5" s="1"/>
  <c r="BQ71" i="5" s="1"/>
  <c r="W84" i="5"/>
  <c r="X84" i="5" s="1"/>
  <c r="AS55" i="5"/>
  <c r="BI23" i="5" s="1"/>
  <c r="BI39" i="5" s="1"/>
  <c r="BJ72" i="5" s="1"/>
  <c r="W130" i="5"/>
  <c r="X130" i="5" s="1"/>
  <c r="AV56" i="5"/>
  <c r="BL24" i="5" s="1"/>
  <c r="BL40" i="5" s="1"/>
  <c r="BM73" i="5" s="1"/>
  <c r="W190" i="5"/>
  <c r="X190" i="5" s="1"/>
  <c r="AZ56" i="5"/>
  <c r="BP24" i="5" s="1"/>
  <c r="BP40" i="5" s="1"/>
  <c r="BQ73" i="5" s="1"/>
  <c r="W250" i="5"/>
  <c r="X250" i="5" s="1"/>
  <c r="BD56" i="5"/>
  <c r="BT24" i="5" s="1"/>
  <c r="BT40" i="5" s="1"/>
  <c r="BU73" i="5" s="1"/>
  <c r="AS57" i="5"/>
  <c r="BI25" i="5" s="1"/>
  <c r="BI41" i="5" s="1"/>
  <c r="BJ74" i="5" s="1"/>
  <c r="W86" i="5"/>
  <c r="X86" i="5" s="1"/>
  <c r="W146" i="5"/>
  <c r="X146" i="5" s="1"/>
  <c r="AW57" i="5"/>
  <c r="BM25" i="5" s="1"/>
  <c r="BM41" i="5" s="1"/>
  <c r="BN74" i="5" s="1"/>
  <c r="W206" i="5"/>
  <c r="X206" i="5" s="1"/>
  <c r="BA57" i="5"/>
  <c r="BQ25" i="5" s="1"/>
  <c r="BQ41" i="5" s="1"/>
  <c r="BR74" i="5" s="1"/>
  <c r="W87" i="5"/>
  <c r="X87" i="5" s="1"/>
  <c r="AS58" i="5"/>
  <c r="BI26" i="5" s="1"/>
  <c r="BI42" i="5" s="1"/>
  <c r="BJ75" i="5" s="1"/>
  <c r="W147" i="5"/>
  <c r="X147" i="5" s="1"/>
  <c r="AW58" i="5"/>
  <c r="BM26" i="5" s="1"/>
  <c r="BM42" i="5" s="1"/>
  <c r="BN75" i="5" s="1"/>
  <c r="W207" i="5"/>
  <c r="X207" i="5" s="1"/>
  <c r="BA58" i="5"/>
  <c r="BQ26" i="5" s="1"/>
  <c r="BQ42" i="5" s="1"/>
  <c r="BR75" i="5" s="1"/>
  <c r="AO63" i="5"/>
  <c r="BE31" i="5" s="1"/>
  <c r="BE47" i="5" s="1"/>
  <c r="BF80" i="5" s="1"/>
  <c r="W152" i="5"/>
  <c r="X152" i="5" s="1"/>
  <c r="AW63" i="5"/>
  <c r="BM31" i="5" s="1"/>
  <c r="BM47" i="5" s="1"/>
  <c r="BN80" i="5" s="1"/>
  <c r="W212" i="5"/>
  <c r="X212" i="5" s="1"/>
  <c r="BA63" i="5"/>
  <c r="BQ31" i="5" s="1"/>
  <c r="BQ47" i="5" s="1"/>
  <c r="BR80" i="5" s="1"/>
  <c r="AR64" i="5"/>
  <c r="BH32" i="5" s="1"/>
  <c r="BH48" i="5" s="1"/>
  <c r="BI81" i="5" s="1"/>
  <c r="W78" i="5"/>
  <c r="X78" i="5" s="1"/>
  <c r="W138" i="5"/>
  <c r="X138" i="5" s="1"/>
  <c r="AV64" i="5"/>
  <c r="BL32" i="5" s="1"/>
  <c r="BL48" i="5" s="1"/>
  <c r="BM81" i="5" s="1"/>
  <c r="W198" i="5"/>
  <c r="X198" i="5" s="1"/>
  <c r="AZ64" i="5"/>
  <c r="BP32" i="5" s="1"/>
  <c r="BP48" i="5" s="1"/>
  <c r="BQ81" i="5" s="1"/>
  <c r="W258" i="5"/>
  <c r="X258" i="5" s="1"/>
  <c r="BD64" i="5"/>
  <c r="BT32" i="5" s="1"/>
  <c r="BT48" i="5" s="1"/>
  <c r="BU81" i="5" s="1"/>
  <c r="AZ52" i="5"/>
  <c r="BP20" i="5" s="1"/>
  <c r="BP36" i="5" s="1"/>
  <c r="BQ69" i="5" s="1"/>
  <c r="AS56" i="5"/>
  <c r="BI24" i="5" s="1"/>
  <c r="BI40" i="5" s="1"/>
  <c r="BJ73" i="5" s="1"/>
  <c r="BB57" i="5"/>
  <c r="BR25" i="5" s="1"/>
  <c r="BR41" i="5" s="1"/>
  <c r="BS74" i="5" s="1"/>
  <c r="W156" i="5"/>
  <c r="X156" i="5" s="1"/>
  <c r="AX52" i="5"/>
  <c r="BN20" i="5" s="1"/>
  <c r="BN36" i="5" s="1"/>
  <c r="BO69" i="5" s="1"/>
  <c r="W216" i="5"/>
  <c r="X216" i="5" s="1"/>
  <c r="BB52" i="5"/>
  <c r="BR20" i="5" s="1"/>
  <c r="BR36" i="5" s="1"/>
  <c r="BS69" i="5" s="1"/>
  <c r="W202" i="5"/>
  <c r="X202" i="5" s="1"/>
  <c r="BA53" i="5"/>
  <c r="BQ21" i="5" s="1"/>
  <c r="BQ37" i="5" s="1"/>
  <c r="BR70" i="5" s="1"/>
  <c r="W21" i="5"/>
  <c r="X21" i="5" s="1"/>
  <c r="W83" i="5"/>
  <c r="X83" i="5" s="1"/>
  <c r="AS54" i="5"/>
  <c r="BI22" i="5" s="1"/>
  <c r="BI38" i="5" s="1"/>
  <c r="BJ71" i="5" s="1"/>
  <c r="W143" i="5"/>
  <c r="X143" i="5" s="1"/>
  <c r="AW54" i="5"/>
  <c r="BM22" i="5" s="1"/>
  <c r="BM38" i="5" s="1"/>
  <c r="BN71" i="5" s="1"/>
  <c r="W203" i="5"/>
  <c r="X203" i="5" s="1"/>
  <c r="BA54" i="5"/>
  <c r="BQ22" i="5" s="1"/>
  <c r="BQ38" i="5" s="1"/>
  <c r="BR71" i="5" s="1"/>
  <c r="W99" i="5"/>
  <c r="X99" i="5" s="1"/>
  <c r="AT55" i="5"/>
  <c r="BJ23" i="5" s="1"/>
  <c r="BJ39" i="5" s="1"/>
  <c r="BK72" i="5" s="1"/>
  <c r="W159" i="5"/>
  <c r="X159" i="5" s="1"/>
  <c r="AX55" i="5"/>
  <c r="BN23" i="5" s="1"/>
  <c r="BN39" i="5" s="1"/>
  <c r="BO72" i="5" s="1"/>
  <c r="W219" i="5"/>
  <c r="X219" i="5" s="1"/>
  <c r="BB55" i="5"/>
  <c r="BR23" i="5" s="1"/>
  <c r="BR39" i="5" s="1"/>
  <c r="BS72" i="5" s="1"/>
  <c r="AY57" i="5"/>
  <c r="BO25" i="5" s="1"/>
  <c r="BO41" i="5" s="1"/>
  <c r="BP74" i="5" s="1"/>
  <c r="W176" i="5"/>
  <c r="X176" i="5" s="1"/>
  <c r="W236" i="5"/>
  <c r="X236" i="5" s="1"/>
  <c r="BC57" i="5"/>
  <c r="BS25" i="5" s="1"/>
  <c r="BS41" i="5" s="1"/>
  <c r="BT74" i="5" s="1"/>
  <c r="W117" i="5"/>
  <c r="X117" i="5" s="1"/>
  <c r="AU58" i="5"/>
  <c r="BK26" i="5" s="1"/>
  <c r="BK42" i="5" s="1"/>
  <c r="BL75" i="5" s="1"/>
  <c r="W177" i="5"/>
  <c r="X177" i="5" s="1"/>
  <c r="AY58" i="5"/>
  <c r="BO26" i="5" s="1"/>
  <c r="BO42" i="5" s="1"/>
  <c r="BP75" i="5" s="1"/>
  <c r="W134" i="5"/>
  <c r="X134" i="5" s="1"/>
  <c r="AV60" i="5"/>
  <c r="BL28" i="5" s="1"/>
  <c r="BL44" i="5" s="1"/>
  <c r="BM77" i="5" s="1"/>
  <c r="W194" i="5"/>
  <c r="X194" i="5" s="1"/>
  <c r="AZ60" i="5"/>
  <c r="BP28" i="5" s="1"/>
  <c r="BP44" i="5" s="1"/>
  <c r="BQ77" i="5" s="1"/>
  <c r="W254" i="5"/>
  <c r="X254" i="5" s="1"/>
  <c r="BD60" i="5"/>
  <c r="BT28" i="5" s="1"/>
  <c r="BT44" i="5" s="1"/>
  <c r="BU77" i="5" s="1"/>
  <c r="W90" i="5"/>
  <c r="X90" i="5" s="1"/>
  <c r="AS61" i="5"/>
  <c r="BI29" i="5" s="1"/>
  <c r="BI45" i="5" s="1"/>
  <c r="BJ78" i="5" s="1"/>
  <c r="W150" i="5"/>
  <c r="X150" i="5" s="1"/>
  <c r="AW61" i="5"/>
  <c r="BM29" i="5" s="1"/>
  <c r="BM45" i="5" s="1"/>
  <c r="BN78" i="5" s="1"/>
  <c r="W196" i="5"/>
  <c r="X196" i="5" s="1"/>
  <c r="AZ62" i="5"/>
  <c r="BP30" i="5" s="1"/>
  <c r="BP46" i="5" s="1"/>
  <c r="BQ79" i="5" s="1"/>
  <c r="W256" i="5"/>
  <c r="X256" i="5" s="1"/>
  <c r="BD62" i="5"/>
  <c r="BT30" i="5" s="1"/>
  <c r="BT46" i="5" s="1"/>
  <c r="BU79" i="5" s="1"/>
  <c r="W242" i="5"/>
  <c r="X242" i="5" s="1"/>
  <c r="BC63" i="5"/>
  <c r="BS31" i="5" s="1"/>
  <c r="BS47" i="5" s="1"/>
  <c r="BT80" i="5" s="1"/>
  <c r="W154" i="5"/>
  <c r="X154" i="5" s="1"/>
  <c r="AW65" i="5"/>
  <c r="BM33" i="5" s="1"/>
  <c r="BM49" i="5" s="1"/>
  <c r="BN82" i="5" s="1"/>
  <c r="W214" i="5"/>
  <c r="X214" i="5" s="1"/>
  <c r="BA65" i="5"/>
  <c r="BQ33" i="5" s="1"/>
  <c r="BQ49" i="5" s="1"/>
  <c r="BR82" i="5" s="1"/>
  <c r="W80" i="5"/>
  <c r="X80" i="5" s="1"/>
  <c r="AR66" i="5"/>
  <c r="BH34" i="5" s="1"/>
  <c r="BH50" i="5" s="1"/>
  <c r="BI83" i="5" s="1"/>
  <c r="W140" i="5"/>
  <c r="X140" i="5" s="1"/>
  <c r="AV66" i="5"/>
  <c r="BL34" i="5" s="1"/>
  <c r="BL50" i="5" s="1"/>
  <c r="BM83" i="5" s="1"/>
  <c r="W200" i="5"/>
  <c r="X200" i="5" s="1"/>
  <c r="AZ66" i="5"/>
  <c r="BP34" i="5" s="1"/>
  <c r="BP50" i="5" s="1"/>
  <c r="BQ83" i="5" s="1"/>
  <c r="W260" i="5"/>
  <c r="X260" i="5" s="1"/>
  <c r="BD66" i="5"/>
  <c r="BT34" i="5" s="1"/>
  <c r="BT50" i="5" s="1"/>
  <c r="BU83" i="5" s="1"/>
  <c r="AU57" i="5"/>
  <c r="BK25" i="5" s="1"/>
  <c r="BK41" i="5" s="1"/>
  <c r="BL74" i="5" s="1"/>
  <c r="W62" i="5"/>
  <c r="X62" i="5" s="1"/>
  <c r="AU63" i="5"/>
  <c r="BK31" i="5" s="1"/>
  <c r="BK47" i="5" s="1"/>
  <c r="BL80" i="5" s="1"/>
  <c r="B21" i="5"/>
  <c r="W97" i="5"/>
  <c r="X97" i="5" s="1"/>
  <c r="AT53" i="5"/>
  <c r="BJ21" i="5" s="1"/>
  <c r="BJ37" i="5" s="1"/>
  <c r="BK70" i="5" s="1"/>
  <c r="W157" i="5"/>
  <c r="X157" i="5" s="1"/>
  <c r="AX53" i="5"/>
  <c r="BN21" i="5" s="1"/>
  <c r="BN37" i="5" s="1"/>
  <c r="BO70" i="5" s="1"/>
  <c r="W114" i="5"/>
  <c r="X114" i="5" s="1"/>
  <c r="AU55" i="5"/>
  <c r="BK23" i="5" s="1"/>
  <c r="BK39" i="5" s="1"/>
  <c r="BL72" i="5" s="1"/>
  <c r="W174" i="5"/>
  <c r="X174" i="5" s="1"/>
  <c r="AY55" i="5"/>
  <c r="BO23" i="5" s="1"/>
  <c r="BO39" i="5" s="1"/>
  <c r="BP72" i="5" s="1"/>
  <c r="W234" i="5"/>
  <c r="X234" i="5" s="1"/>
  <c r="BC55" i="5"/>
  <c r="BS23" i="5" s="1"/>
  <c r="BS39" i="5" s="1"/>
  <c r="BT72" i="5" s="1"/>
  <c r="W115" i="5"/>
  <c r="X115" i="5" s="1"/>
  <c r="AU56" i="5"/>
  <c r="BK24" i="5" s="1"/>
  <c r="BK40" i="5" s="1"/>
  <c r="BL73" i="5" s="1"/>
  <c r="W175" i="5"/>
  <c r="X175" i="5" s="1"/>
  <c r="AY56" i="5"/>
  <c r="BO24" i="5" s="1"/>
  <c r="BO40" i="5" s="1"/>
  <c r="BP73" i="5" s="1"/>
  <c r="W235" i="5"/>
  <c r="X235" i="5" s="1"/>
  <c r="BC56" i="5"/>
  <c r="BS24" i="5" s="1"/>
  <c r="BS40" i="5" s="1"/>
  <c r="BT73" i="5" s="1"/>
  <c r="W132" i="5"/>
  <c r="X132" i="5" s="1"/>
  <c r="AV58" i="5"/>
  <c r="BL26" i="5" s="1"/>
  <c r="BL42" i="5" s="1"/>
  <c r="BM75" i="5" s="1"/>
  <c r="W192" i="5"/>
  <c r="X192" i="5" s="1"/>
  <c r="AZ58" i="5"/>
  <c r="BP26" i="5" s="1"/>
  <c r="BP42" i="5" s="1"/>
  <c r="BQ75" i="5" s="1"/>
  <c r="W88" i="5"/>
  <c r="X88" i="5" s="1"/>
  <c r="AS59" i="5"/>
  <c r="BI27" i="5" s="1"/>
  <c r="BI43" i="5" s="1"/>
  <c r="BJ76" i="5" s="1"/>
  <c r="W148" i="5"/>
  <c r="X148" i="5" s="1"/>
  <c r="AW59" i="5"/>
  <c r="BM27" i="5" s="1"/>
  <c r="BM43" i="5" s="1"/>
  <c r="BN76" i="5" s="1"/>
  <c r="W89" i="5"/>
  <c r="X89" i="5" s="1"/>
  <c r="AS60" i="5"/>
  <c r="BI28" i="5" s="1"/>
  <c r="BI44" i="5" s="1"/>
  <c r="BJ77" i="5" s="1"/>
  <c r="W209" i="5"/>
  <c r="X209" i="5" s="1"/>
  <c r="BA60" i="5"/>
  <c r="BQ28" i="5" s="1"/>
  <c r="BQ44" i="5" s="1"/>
  <c r="BR77" i="5" s="1"/>
  <c r="W165" i="5"/>
  <c r="X165" i="5" s="1"/>
  <c r="AX61" i="5"/>
  <c r="BN29" i="5" s="1"/>
  <c r="BN45" i="5" s="1"/>
  <c r="BO78" i="5" s="1"/>
  <c r="W225" i="5"/>
  <c r="X225" i="5" s="1"/>
  <c r="BB61" i="5"/>
  <c r="BR29" i="5" s="1"/>
  <c r="BR45" i="5" s="1"/>
  <c r="BS78" i="5" s="1"/>
  <c r="W91" i="5"/>
  <c r="X91" i="5" s="1"/>
  <c r="AS62" i="5"/>
  <c r="BI30" i="5" s="1"/>
  <c r="BI46" i="5" s="1"/>
  <c r="BJ79" i="5" s="1"/>
  <c r="BA62" i="5"/>
  <c r="BQ30" i="5" s="1"/>
  <c r="BQ46" i="5" s="1"/>
  <c r="BR79" i="5" s="1"/>
  <c r="W211" i="5"/>
  <c r="X211" i="5" s="1"/>
  <c r="AQ64" i="5"/>
  <c r="BG32" i="5" s="1"/>
  <c r="BG48" i="5" s="1"/>
  <c r="BH81" i="5" s="1"/>
  <c r="W63" i="5"/>
  <c r="X63" i="5" s="1"/>
  <c r="W123" i="5"/>
  <c r="X123" i="5" s="1"/>
  <c r="AU64" i="5"/>
  <c r="BK32" i="5" s="1"/>
  <c r="BK48" i="5" s="1"/>
  <c r="BL81" i="5" s="1"/>
  <c r="AY64" i="5"/>
  <c r="BO32" i="5" s="1"/>
  <c r="BO48" i="5" s="1"/>
  <c r="BP81" i="5" s="1"/>
  <c r="W183" i="5"/>
  <c r="X183" i="5" s="1"/>
  <c r="BC64" i="5"/>
  <c r="BS32" i="5" s="1"/>
  <c r="BS48" i="5" s="1"/>
  <c r="BT81" i="5" s="1"/>
  <c r="W243" i="5"/>
  <c r="X243" i="5" s="1"/>
  <c r="W229" i="5"/>
  <c r="X229" i="5" s="1"/>
  <c r="BB65" i="5"/>
  <c r="BR33" i="5" s="1"/>
  <c r="BR49" i="5" s="1"/>
  <c r="BS82" i="5" s="1"/>
  <c r="AO66" i="5"/>
  <c r="BE34" i="5" s="1"/>
  <c r="BE50" i="5" s="1"/>
  <c r="BF83" i="5" s="1"/>
  <c r="W35" i="5"/>
  <c r="X35" i="5" s="1"/>
  <c r="W95" i="5"/>
  <c r="X95" i="5" s="1"/>
  <c r="AS66" i="5"/>
  <c r="BI34" i="5" s="1"/>
  <c r="BI50" i="5" s="1"/>
  <c r="BJ83" i="5" s="1"/>
  <c r="W155" i="5"/>
  <c r="X155" i="5" s="1"/>
  <c r="AW66" i="5"/>
  <c r="BM34" i="5" s="1"/>
  <c r="BM50" i="5" s="1"/>
  <c r="BN83" i="5" s="1"/>
  <c r="W34" i="5"/>
  <c r="X34" i="5" s="1"/>
  <c r="AT52" i="5"/>
  <c r="BJ20" i="5" s="1"/>
  <c r="BJ36" i="5" s="1"/>
  <c r="BK69" i="5" s="1"/>
  <c r="AT61" i="5"/>
  <c r="BJ29" i="5" s="1"/>
  <c r="BJ45" i="5" s="1"/>
  <c r="BK78" i="5" s="1"/>
  <c r="AY63" i="5"/>
  <c r="BO31" i="5" s="1"/>
  <c r="BO47" i="5" s="1"/>
  <c r="BP80" i="5" s="1"/>
  <c r="W215" i="5"/>
  <c r="X215" i="5" s="1"/>
  <c r="W111" i="5"/>
  <c r="X111" i="5" s="1"/>
  <c r="AU52" i="5"/>
  <c r="BK20" i="5" s="1"/>
  <c r="BK36" i="5" s="1"/>
  <c r="BL69" i="5" s="1"/>
  <c r="W171" i="5"/>
  <c r="X171" i="5" s="1"/>
  <c r="AY52" i="5"/>
  <c r="BO20" i="5" s="1"/>
  <c r="BO36" i="5" s="1"/>
  <c r="BP69" i="5" s="1"/>
  <c r="W231" i="5"/>
  <c r="X231" i="5" s="1"/>
  <c r="BC52" i="5"/>
  <c r="BS20" i="5" s="1"/>
  <c r="BS36" i="5" s="1"/>
  <c r="BT69" i="5" s="1"/>
  <c r="W127" i="5"/>
  <c r="X127" i="5" s="1"/>
  <c r="AV53" i="5"/>
  <c r="BL21" i="5" s="1"/>
  <c r="BL37" i="5" s="1"/>
  <c r="BM70" i="5" s="1"/>
  <c r="W187" i="5"/>
  <c r="X187" i="5" s="1"/>
  <c r="AZ53" i="5"/>
  <c r="BP21" i="5" s="1"/>
  <c r="BP37" i="5" s="1"/>
  <c r="BQ70" i="5" s="1"/>
  <c r="BD53" i="5"/>
  <c r="BT21" i="5" s="1"/>
  <c r="BT37" i="5" s="1"/>
  <c r="BU70" i="5" s="1"/>
  <c r="W247" i="5"/>
  <c r="X247" i="5" s="1"/>
  <c r="W158" i="5"/>
  <c r="X158" i="5" s="1"/>
  <c r="AX54" i="5"/>
  <c r="BN22" i="5" s="1"/>
  <c r="BN38" i="5" s="1"/>
  <c r="BO71" i="5" s="1"/>
  <c r="W218" i="5"/>
  <c r="X218" i="5" s="1"/>
  <c r="BB54" i="5"/>
  <c r="BR22" i="5" s="1"/>
  <c r="BR38" i="5" s="1"/>
  <c r="BS71" i="5" s="1"/>
  <c r="W189" i="5"/>
  <c r="X189" i="5" s="1"/>
  <c r="AZ55" i="5"/>
  <c r="BP23" i="5" s="1"/>
  <c r="BP39" i="5" s="1"/>
  <c r="BQ72" i="5" s="1"/>
  <c r="W249" i="5"/>
  <c r="X249" i="5" s="1"/>
  <c r="BD55" i="5"/>
  <c r="BT23" i="5" s="1"/>
  <c r="BT39" i="5" s="1"/>
  <c r="BU72" i="5" s="1"/>
  <c r="W220" i="5"/>
  <c r="X220" i="5" s="1"/>
  <c r="BB56" i="5"/>
  <c r="BR24" i="5" s="1"/>
  <c r="BR40" i="5" s="1"/>
  <c r="BS73" i="5" s="1"/>
  <c r="W131" i="5"/>
  <c r="X131" i="5" s="1"/>
  <c r="AV57" i="5"/>
  <c r="BL25" i="5" s="1"/>
  <c r="BL41" i="5" s="1"/>
  <c r="BM74" i="5" s="1"/>
  <c r="W191" i="5"/>
  <c r="X191" i="5" s="1"/>
  <c r="AZ57" i="5"/>
  <c r="BP25" i="5" s="1"/>
  <c r="BP41" i="5" s="1"/>
  <c r="BQ74" i="5" s="1"/>
  <c r="W251" i="5"/>
  <c r="X251" i="5" s="1"/>
  <c r="BD57" i="5"/>
  <c r="BT25" i="5" s="1"/>
  <c r="BT41" i="5" s="1"/>
  <c r="BU74" i="5" s="1"/>
  <c r="W222" i="5"/>
  <c r="X222" i="5" s="1"/>
  <c r="BB58" i="5"/>
  <c r="BR26" i="5" s="1"/>
  <c r="BR42" i="5" s="1"/>
  <c r="BS75" i="5" s="1"/>
  <c r="W253" i="5"/>
  <c r="X253" i="5" s="1"/>
  <c r="BD59" i="5"/>
  <c r="BT27" i="5" s="1"/>
  <c r="BT43" i="5" s="1"/>
  <c r="BU76" i="5" s="1"/>
  <c r="W104" i="5"/>
  <c r="X104" i="5" s="1"/>
  <c r="AT60" i="5"/>
  <c r="BJ28" i="5" s="1"/>
  <c r="BJ44" i="5" s="1"/>
  <c r="BK77" i="5" s="1"/>
  <c r="W135" i="5"/>
  <c r="X135" i="5" s="1"/>
  <c r="AV61" i="5"/>
  <c r="BL29" i="5" s="1"/>
  <c r="BL45" i="5" s="1"/>
  <c r="BM78" i="5" s="1"/>
  <c r="AZ61" i="5"/>
  <c r="BP29" i="5" s="1"/>
  <c r="BP45" i="5" s="1"/>
  <c r="BQ78" i="5" s="1"/>
  <c r="W195" i="5"/>
  <c r="X195" i="5" s="1"/>
  <c r="W255" i="5"/>
  <c r="X255" i="5" s="1"/>
  <c r="BD61" i="5"/>
  <c r="BT29" i="5" s="1"/>
  <c r="BT45" i="5" s="1"/>
  <c r="BU78" i="5" s="1"/>
  <c r="W106" i="5"/>
  <c r="X106" i="5" s="1"/>
  <c r="AT62" i="5"/>
  <c r="BJ30" i="5" s="1"/>
  <c r="BJ46" i="5" s="1"/>
  <c r="BK79" i="5" s="1"/>
  <c r="W137" i="5"/>
  <c r="X137" i="5" s="1"/>
  <c r="AV63" i="5"/>
  <c r="BL31" i="5" s="1"/>
  <c r="BL47" i="5" s="1"/>
  <c r="BM80" i="5" s="1"/>
  <c r="W108" i="5"/>
  <c r="X108" i="5" s="1"/>
  <c r="AT64" i="5"/>
  <c r="BJ32" i="5" s="1"/>
  <c r="BJ48" i="5" s="1"/>
  <c r="BK81" i="5" s="1"/>
  <c r="W168" i="5"/>
  <c r="X168" i="5" s="1"/>
  <c r="AX64" i="5"/>
  <c r="BN32" i="5" s="1"/>
  <c r="BN48" i="5" s="1"/>
  <c r="BO81" i="5" s="1"/>
  <c r="W228" i="5"/>
  <c r="X228" i="5" s="1"/>
  <c r="BB64" i="5"/>
  <c r="BR32" i="5" s="1"/>
  <c r="BR48" i="5" s="1"/>
  <c r="BS81" i="5" s="1"/>
  <c r="W79" i="5"/>
  <c r="X79" i="5" s="1"/>
  <c r="AR65" i="5"/>
  <c r="BH33" i="5" s="1"/>
  <c r="BH49" i="5" s="1"/>
  <c r="BI82" i="5" s="1"/>
  <c r="W139" i="5"/>
  <c r="X139" i="5" s="1"/>
  <c r="AV65" i="5"/>
  <c r="BL33" i="5" s="1"/>
  <c r="BL49" i="5" s="1"/>
  <c r="BM82" i="5" s="1"/>
  <c r="W199" i="5"/>
  <c r="X199" i="5" s="1"/>
  <c r="AZ65" i="5"/>
  <c r="BP33" i="5" s="1"/>
  <c r="BP49" i="5" s="1"/>
  <c r="BQ82" i="5" s="1"/>
  <c r="BD65" i="5"/>
  <c r="BT33" i="5" s="1"/>
  <c r="BT49" i="5" s="1"/>
  <c r="BU82" i="5" s="1"/>
  <c r="W259" i="5"/>
  <c r="X259" i="5" s="1"/>
  <c r="W230" i="5"/>
  <c r="X230" i="5" s="1"/>
  <c r="BB66" i="5"/>
  <c r="BR34" i="5" s="1"/>
  <c r="BR50" i="5" s="1"/>
  <c r="BS83" i="5" s="1"/>
  <c r="AT56" i="5"/>
  <c r="BJ24" i="5" s="1"/>
  <c r="BJ40" i="5" s="1"/>
  <c r="BK73" i="5" s="1"/>
  <c r="AX62" i="5"/>
  <c r="BN30" i="5" s="1"/>
  <c r="BN46" i="5" s="1"/>
  <c r="BO79" i="5" s="1"/>
  <c r="AZ63" i="5"/>
  <c r="BP31" i="5" s="1"/>
  <c r="BP47" i="5" s="1"/>
  <c r="BQ80" i="5" s="1"/>
  <c r="AX66" i="5"/>
  <c r="BN34" i="5" s="1"/>
  <c r="BN50" i="5" s="1"/>
  <c r="BO83" i="5" s="1"/>
  <c r="AO20" i="4"/>
  <c r="AO4" i="4"/>
  <c r="BW4" i="4" s="1"/>
  <c r="CN4" i="4" s="1"/>
  <c r="W81" i="4"/>
  <c r="X81" i="4" s="1"/>
  <c r="AS52" i="4"/>
  <c r="BI20" i="4" s="1"/>
  <c r="BI36" i="4" s="1"/>
  <c r="BJ69" i="4" s="1"/>
  <c r="W141" i="4"/>
  <c r="X141" i="4" s="1"/>
  <c r="AW52" i="4"/>
  <c r="BM20" i="4" s="1"/>
  <c r="BM36" i="4" s="1"/>
  <c r="BN69" i="4" s="1"/>
  <c r="W201" i="4"/>
  <c r="X201" i="4" s="1"/>
  <c r="BA52" i="4"/>
  <c r="BQ20" i="4" s="1"/>
  <c r="BQ36" i="4" s="1"/>
  <c r="BR69" i="4" s="1"/>
  <c r="AQ62" i="4"/>
  <c r="BG30" i="4" s="1"/>
  <c r="BG46" i="4" s="1"/>
  <c r="BH79" i="4" s="1"/>
  <c r="W61" i="4"/>
  <c r="X61" i="4" s="1"/>
  <c r="W121" i="4"/>
  <c r="X121" i="4" s="1"/>
  <c r="AU62" i="4"/>
  <c r="BK30" i="4" s="1"/>
  <c r="BK46" i="4" s="1"/>
  <c r="BL79" i="4" s="1"/>
  <c r="W181" i="4"/>
  <c r="X181" i="4" s="1"/>
  <c r="AY62" i="4"/>
  <c r="BO30" i="4" s="1"/>
  <c r="BO46" i="4" s="1"/>
  <c r="BP79" i="4" s="1"/>
  <c r="W241" i="4"/>
  <c r="X241" i="4" s="1"/>
  <c r="BC62" i="4"/>
  <c r="BS30" i="4" s="1"/>
  <c r="BS46" i="4" s="1"/>
  <c r="BT79" i="4" s="1"/>
  <c r="AA3" i="4"/>
  <c r="D20" i="4"/>
  <c r="Y4" i="4" s="1"/>
  <c r="C21" i="4"/>
  <c r="X5" i="4" s="1"/>
  <c r="B22" i="4"/>
  <c r="AM22" i="4" s="1"/>
  <c r="AN22" i="4" s="1"/>
  <c r="AN38" i="4" s="1"/>
  <c r="AO71" i="4" s="1"/>
  <c r="W128" i="4"/>
  <c r="X128" i="4" s="1"/>
  <c r="AV54" i="4"/>
  <c r="BL22" i="4" s="1"/>
  <c r="BL38" i="4" s="1"/>
  <c r="BM71" i="4" s="1"/>
  <c r="W188" i="4"/>
  <c r="X188" i="4" s="1"/>
  <c r="AZ54" i="4"/>
  <c r="BP22" i="4" s="1"/>
  <c r="BP38" i="4" s="1"/>
  <c r="BQ71" i="4" s="1"/>
  <c r="BD54" i="4"/>
  <c r="BT22" i="4" s="1"/>
  <c r="BT38" i="4" s="1"/>
  <c r="BU71" i="4" s="1"/>
  <c r="W248" i="4"/>
  <c r="X248" i="4" s="1"/>
  <c r="W99" i="4"/>
  <c r="X99" i="4" s="1"/>
  <c r="AT55" i="4"/>
  <c r="BJ23" i="4" s="1"/>
  <c r="BJ39" i="4" s="1"/>
  <c r="BK72" i="4" s="1"/>
  <c r="W159" i="4"/>
  <c r="X159" i="4" s="1"/>
  <c r="AX55" i="4"/>
  <c r="BN23" i="4" s="1"/>
  <c r="BN39" i="4" s="1"/>
  <c r="BO72" i="4" s="1"/>
  <c r="W219" i="4"/>
  <c r="X219" i="4" s="1"/>
  <c r="BB55" i="4"/>
  <c r="BR23" i="4" s="1"/>
  <c r="BR39" i="4" s="1"/>
  <c r="BS72" i="4" s="1"/>
  <c r="D21" i="4"/>
  <c r="Y5" i="4" s="1"/>
  <c r="W130" i="4"/>
  <c r="X130" i="4" s="1"/>
  <c r="AV56" i="4"/>
  <c r="BL24" i="4" s="1"/>
  <c r="BL40" i="4" s="1"/>
  <c r="BM73" i="4" s="1"/>
  <c r="W190" i="4"/>
  <c r="X190" i="4" s="1"/>
  <c r="AZ56" i="4"/>
  <c r="BP24" i="4" s="1"/>
  <c r="BP40" i="4" s="1"/>
  <c r="BQ73" i="4" s="1"/>
  <c r="W250" i="4"/>
  <c r="X250" i="4" s="1"/>
  <c r="BD56" i="4"/>
  <c r="BT24" i="4" s="1"/>
  <c r="BT40" i="4" s="1"/>
  <c r="BU73" i="4" s="1"/>
  <c r="W101" i="4"/>
  <c r="X101" i="4" s="1"/>
  <c r="AT57" i="4"/>
  <c r="BJ25" i="4" s="1"/>
  <c r="BJ41" i="4" s="1"/>
  <c r="BK74" i="4" s="1"/>
  <c r="W161" i="4"/>
  <c r="X161" i="4" s="1"/>
  <c r="AX57" i="4"/>
  <c r="BN25" i="4" s="1"/>
  <c r="BN41" i="4" s="1"/>
  <c r="BO74" i="4" s="1"/>
  <c r="W221" i="4"/>
  <c r="X221" i="4" s="1"/>
  <c r="BB57" i="4"/>
  <c r="BR25" i="4" s="1"/>
  <c r="BR41" i="4" s="1"/>
  <c r="BS74" i="4" s="1"/>
  <c r="W120" i="4"/>
  <c r="X120" i="4" s="1"/>
  <c r="AU61" i="4"/>
  <c r="BK29" i="4" s="1"/>
  <c r="BK45" i="4" s="1"/>
  <c r="BL78" i="4" s="1"/>
  <c r="W180" i="4"/>
  <c r="X180" i="4" s="1"/>
  <c r="AY61" i="4"/>
  <c r="BO29" i="4" s="1"/>
  <c r="BO45" i="4" s="1"/>
  <c r="BP78" i="4" s="1"/>
  <c r="W240" i="4"/>
  <c r="X240" i="4" s="1"/>
  <c r="BC61" i="4"/>
  <c r="BS29" i="4" s="1"/>
  <c r="BS45" i="4" s="1"/>
  <c r="BT78" i="4" s="1"/>
  <c r="AQ65" i="4"/>
  <c r="BG33" i="4" s="1"/>
  <c r="BG49" i="4" s="1"/>
  <c r="BH82" i="4" s="1"/>
  <c r="W64" i="4"/>
  <c r="X64" i="4" s="1"/>
  <c r="W124" i="4"/>
  <c r="X124" i="4" s="1"/>
  <c r="AU65" i="4"/>
  <c r="BK33" i="4" s="1"/>
  <c r="BK49" i="4" s="1"/>
  <c r="BL82" i="4" s="1"/>
  <c r="AY65" i="4"/>
  <c r="BO33" i="4" s="1"/>
  <c r="BO49" i="4" s="1"/>
  <c r="BP82" i="4" s="1"/>
  <c r="W184" i="4"/>
  <c r="X184" i="4" s="1"/>
  <c r="W244" i="4"/>
  <c r="X244" i="4" s="1"/>
  <c r="BC65" i="4"/>
  <c r="BS33" i="4" s="1"/>
  <c r="BS49" i="4" s="1"/>
  <c r="BT82" i="4" s="1"/>
  <c r="BD4" i="4"/>
  <c r="E21" i="4"/>
  <c r="Z5" i="4" s="1"/>
  <c r="BD15" i="4"/>
  <c r="W111" i="4"/>
  <c r="X111" i="4" s="1"/>
  <c r="AU52" i="4"/>
  <c r="BK20" i="4" s="1"/>
  <c r="BK36" i="4" s="1"/>
  <c r="BL69" i="4" s="1"/>
  <c r="W171" i="4"/>
  <c r="X171" i="4" s="1"/>
  <c r="AY52" i="4"/>
  <c r="BO20" i="4" s="1"/>
  <c r="BO36" i="4" s="1"/>
  <c r="BP69" i="4" s="1"/>
  <c r="W132" i="4"/>
  <c r="X132" i="4" s="1"/>
  <c r="AV58" i="4"/>
  <c r="BL26" i="4" s="1"/>
  <c r="BL42" i="4" s="1"/>
  <c r="BM75" i="4" s="1"/>
  <c r="W192" i="4"/>
  <c r="X192" i="4" s="1"/>
  <c r="AZ58" i="4"/>
  <c r="BP26" i="4" s="1"/>
  <c r="BP42" i="4" s="1"/>
  <c r="BQ75" i="4" s="1"/>
  <c r="W252" i="4"/>
  <c r="X252" i="4" s="1"/>
  <c r="BD58" i="4"/>
  <c r="BT26" i="4" s="1"/>
  <c r="BT42" i="4" s="1"/>
  <c r="BU75" i="4" s="1"/>
  <c r="W103" i="4"/>
  <c r="X103" i="4" s="1"/>
  <c r="AT59" i="4"/>
  <c r="BJ27" i="4" s="1"/>
  <c r="BJ43" i="4" s="1"/>
  <c r="BK76" i="4" s="1"/>
  <c r="W163" i="4"/>
  <c r="X163" i="4" s="1"/>
  <c r="AX59" i="4"/>
  <c r="BN27" i="4" s="1"/>
  <c r="BN43" i="4" s="1"/>
  <c r="BO76" i="4" s="1"/>
  <c r="W223" i="4"/>
  <c r="X223" i="4" s="1"/>
  <c r="BB59" i="4"/>
  <c r="BR27" i="4" s="1"/>
  <c r="BR43" i="4" s="1"/>
  <c r="BS76" i="4" s="1"/>
  <c r="AQ64" i="4"/>
  <c r="BG32" i="4" s="1"/>
  <c r="BG48" i="4" s="1"/>
  <c r="BH81" i="4" s="1"/>
  <c r="W63" i="4"/>
  <c r="X63" i="4" s="1"/>
  <c r="W123" i="4"/>
  <c r="X123" i="4" s="1"/>
  <c r="AU64" i="4"/>
  <c r="BK32" i="4" s="1"/>
  <c r="BK48" i="4" s="1"/>
  <c r="BL81" i="4" s="1"/>
  <c r="W183" i="4"/>
  <c r="X183" i="4" s="1"/>
  <c r="AY64" i="4"/>
  <c r="BO32" i="4" s="1"/>
  <c r="BO48" i="4" s="1"/>
  <c r="BP81" i="4" s="1"/>
  <c r="W243" i="4"/>
  <c r="X243" i="4" s="1"/>
  <c r="BC64" i="4"/>
  <c r="BS32" i="4" s="1"/>
  <c r="BS48" i="4" s="1"/>
  <c r="BT81" i="4" s="1"/>
  <c r="AO52" i="4"/>
  <c r="BE20" i="4" s="1"/>
  <c r="BE36" i="4" s="1"/>
  <c r="BF69" i="4" s="1"/>
  <c r="W21" i="4"/>
  <c r="X21" i="4" s="1"/>
  <c r="B21" i="4"/>
  <c r="AM21" i="4" s="1"/>
  <c r="AN21" i="4" s="1"/>
  <c r="AN37" i="4" s="1"/>
  <c r="AO70" i="4" s="1"/>
  <c r="AO16" i="4"/>
  <c r="W97" i="4"/>
  <c r="X97" i="4" s="1"/>
  <c r="AT53" i="4"/>
  <c r="BJ21" i="4" s="1"/>
  <c r="BJ37" i="4" s="1"/>
  <c r="BK70" i="4" s="1"/>
  <c r="W157" i="4"/>
  <c r="X157" i="4" s="1"/>
  <c r="AX53" i="4"/>
  <c r="BN21" i="4" s="1"/>
  <c r="BN37" i="4" s="1"/>
  <c r="BO70" i="4" s="1"/>
  <c r="W217" i="4"/>
  <c r="X217" i="4" s="1"/>
  <c r="BB53" i="4"/>
  <c r="BR21" i="4" s="1"/>
  <c r="BR37" i="4" s="1"/>
  <c r="BS70" i="4" s="1"/>
  <c r="AQ63" i="4"/>
  <c r="BG31" i="4" s="1"/>
  <c r="BG47" i="4" s="1"/>
  <c r="BH80" i="4" s="1"/>
  <c r="W62" i="4"/>
  <c r="X62" i="4" s="1"/>
  <c r="W122" i="4"/>
  <c r="X122" i="4" s="1"/>
  <c r="AU63" i="4"/>
  <c r="BK31" i="4" s="1"/>
  <c r="BK47" i="4" s="1"/>
  <c r="BL80" i="4" s="1"/>
  <c r="W182" i="4"/>
  <c r="X182" i="4" s="1"/>
  <c r="AY63" i="4"/>
  <c r="BO31" i="4" s="1"/>
  <c r="BO47" i="4" s="1"/>
  <c r="BP80" i="4" s="1"/>
  <c r="W242" i="4"/>
  <c r="X242" i="4" s="1"/>
  <c r="BC63" i="4"/>
  <c r="BS31" i="4" s="1"/>
  <c r="BS47" i="4" s="1"/>
  <c r="BT80" i="4" s="1"/>
  <c r="AO66" i="4"/>
  <c r="BE34" i="4" s="1"/>
  <c r="BE50" i="4" s="1"/>
  <c r="BF83" i="4" s="1"/>
  <c r="W35" i="4"/>
  <c r="X35" i="4" s="1"/>
  <c r="W95" i="4"/>
  <c r="X95" i="4" s="1"/>
  <c r="AS66" i="4"/>
  <c r="BI34" i="4" s="1"/>
  <c r="BI50" i="4" s="1"/>
  <c r="BJ83" i="4" s="1"/>
  <c r="W155" i="4"/>
  <c r="X155" i="4" s="1"/>
  <c r="AW66" i="4"/>
  <c r="BM34" i="4" s="1"/>
  <c r="BM50" i="4" s="1"/>
  <c r="BN83" i="4" s="1"/>
  <c r="W215" i="4"/>
  <c r="X215" i="4" s="1"/>
  <c r="BA66" i="4"/>
  <c r="BQ34" i="4" s="1"/>
  <c r="BQ50" i="4" s="1"/>
  <c r="BR83" i="4" s="1"/>
  <c r="BC18" i="4"/>
  <c r="W96" i="4"/>
  <c r="X96" i="4" s="1"/>
  <c r="AT52" i="4"/>
  <c r="BJ20" i="4" s="1"/>
  <c r="BJ36" i="4" s="1"/>
  <c r="BK69" i="4" s="1"/>
  <c r="W156" i="4"/>
  <c r="X156" i="4" s="1"/>
  <c r="AX52" i="4"/>
  <c r="BN20" i="4" s="1"/>
  <c r="BN36" i="4" s="1"/>
  <c r="BO69" i="4" s="1"/>
  <c r="BB52" i="4"/>
  <c r="BR20" i="4" s="1"/>
  <c r="BR36" i="4" s="1"/>
  <c r="BS69" i="4" s="1"/>
  <c r="W216" i="4"/>
  <c r="X216" i="4" s="1"/>
  <c r="W112" i="4"/>
  <c r="X112" i="4" s="1"/>
  <c r="AU53" i="4"/>
  <c r="BK21" i="4" s="1"/>
  <c r="BK37" i="4" s="1"/>
  <c r="BL70" i="4" s="1"/>
  <c r="AY53" i="4"/>
  <c r="BO21" i="4" s="1"/>
  <c r="BO37" i="4" s="1"/>
  <c r="BP70" i="4" s="1"/>
  <c r="W172" i="4"/>
  <c r="X172" i="4" s="1"/>
  <c r="W232" i="4"/>
  <c r="X232" i="4" s="1"/>
  <c r="BC53" i="4"/>
  <c r="BS21" i="4" s="1"/>
  <c r="BS37" i="4" s="1"/>
  <c r="BT70" i="4" s="1"/>
  <c r="W83" i="4"/>
  <c r="X83" i="4" s="1"/>
  <c r="AS54" i="4"/>
  <c r="BI22" i="4" s="1"/>
  <c r="BI38" i="4" s="1"/>
  <c r="BJ71" i="4" s="1"/>
  <c r="W203" i="4"/>
  <c r="X203" i="4" s="1"/>
  <c r="BA54" i="4"/>
  <c r="BQ22" i="4" s="1"/>
  <c r="BQ38" i="4" s="1"/>
  <c r="BR71" i="4" s="1"/>
  <c r="W114" i="4"/>
  <c r="X114" i="4" s="1"/>
  <c r="AU55" i="4"/>
  <c r="BK23" i="4" s="1"/>
  <c r="BK39" i="4" s="1"/>
  <c r="BL72" i="4" s="1"/>
  <c r="W174" i="4"/>
  <c r="X174" i="4" s="1"/>
  <c r="AY55" i="4"/>
  <c r="BO23" i="4" s="1"/>
  <c r="BO39" i="4" s="1"/>
  <c r="BP72" i="4" s="1"/>
  <c r="W234" i="4"/>
  <c r="X234" i="4" s="1"/>
  <c r="BC55" i="4"/>
  <c r="BS23" i="4" s="1"/>
  <c r="BS39" i="4" s="1"/>
  <c r="BT72" i="4" s="1"/>
  <c r="W85" i="4"/>
  <c r="X85" i="4" s="1"/>
  <c r="AS56" i="4"/>
  <c r="BI24" i="4" s="1"/>
  <c r="BI40" i="4" s="1"/>
  <c r="BJ73" i="4" s="1"/>
  <c r="W145" i="4"/>
  <c r="X145" i="4" s="1"/>
  <c r="AW56" i="4"/>
  <c r="BM24" i="4" s="1"/>
  <c r="BM40" i="4" s="1"/>
  <c r="BN73" i="4" s="1"/>
  <c r="W205" i="4"/>
  <c r="X205" i="4" s="1"/>
  <c r="BA56" i="4"/>
  <c r="BQ24" i="4" s="1"/>
  <c r="BQ40" i="4" s="1"/>
  <c r="BR73" i="4" s="1"/>
  <c r="W116" i="4"/>
  <c r="X116" i="4" s="1"/>
  <c r="AU57" i="4"/>
  <c r="BK25" i="4" s="1"/>
  <c r="BK41" i="4" s="1"/>
  <c r="BL74" i="4" s="1"/>
  <c r="W176" i="4"/>
  <c r="X176" i="4" s="1"/>
  <c r="AY57" i="4"/>
  <c r="BO25" i="4" s="1"/>
  <c r="BO41" i="4" s="1"/>
  <c r="BP74" i="4" s="1"/>
  <c r="W236" i="4"/>
  <c r="X236" i="4" s="1"/>
  <c r="BC57" i="4"/>
  <c r="BS25" i="4" s="1"/>
  <c r="BS41" i="4" s="1"/>
  <c r="BT74" i="4" s="1"/>
  <c r="W87" i="4"/>
  <c r="X87" i="4" s="1"/>
  <c r="AS58" i="4"/>
  <c r="BI26" i="4" s="1"/>
  <c r="BI42" i="4" s="1"/>
  <c r="BJ75" i="4" s="1"/>
  <c r="W147" i="4"/>
  <c r="X147" i="4" s="1"/>
  <c r="AW58" i="4"/>
  <c r="BM26" i="4" s="1"/>
  <c r="BM42" i="4" s="1"/>
  <c r="BN75" i="4" s="1"/>
  <c r="AU59" i="4"/>
  <c r="BK27" i="4" s="1"/>
  <c r="BK43" i="4" s="1"/>
  <c r="BL76" i="4" s="1"/>
  <c r="W118" i="4"/>
  <c r="X118" i="4" s="1"/>
  <c r="W178" i="4"/>
  <c r="X178" i="4" s="1"/>
  <c r="AY59" i="4"/>
  <c r="BO27" i="4" s="1"/>
  <c r="BO43" i="4" s="1"/>
  <c r="BP76" i="4" s="1"/>
  <c r="W238" i="4"/>
  <c r="X238" i="4" s="1"/>
  <c r="BC59" i="4"/>
  <c r="BS27" i="4" s="1"/>
  <c r="BS43" i="4" s="1"/>
  <c r="BT76" i="4" s="1"/>
  <c r="W89" i="4"/>
  <c r="X89" i="4" s="1"/>
  <c r="AS60" i="4"/>
  <c r="BI28" i="4" s="1"/>
  <c r="BI44" i="4" s="1"/>
  <c r="BJ77" i="4" s="1"/>
  <c r="W149" i="4"/>
  <c r="X149" i="4" s="1"/>
  <c r="AW60" i="4"/>
  <c r="BM28" i="4" s="1"/>
  <c r="BM44" i="4" s="1"/>
  <c r="BN77" i="4" s="1"/>
  <c r="W209" i="4"/>
  <c r="X209" i="4" s="1"/>
  <c r="BA60" i="4"/>
  <c r="BQ28" i="4" s="1"/>
  <c r="BQ44" i="4" s="1"/>
  <c r="BR77" i="4" s="1"/>
  <c r="BC52" i="4"/>
  <c r="BS20" i="4" s="1"/>
  <c r="BS36" i="4" s="1"/>
  <c r="BT69" i="4" s="1"/>
  <c r="W127" i="4"/>
  <c r="X127" i="4" s="1"/>
  <c r="AV53" i="4"/>
  <c r="BL21" i="4" s="1"/>
  <c r="BL37" i="4" s="1"/>
  <c r="BM70" i="4" s="1"/>
  <c r="W247" i="4"/>
  <c r="X247" i="4" s="1"/>
  <c r="BD53" i="4"/>
  <c r="BT21" i="4" s="1"/>
  <c r="BT37" i="4" s="1"/>
  <c r="BU70" i="4" s="1"/>
  <c r="W98" i="4"/>
  <c r="X98" i="4" s="1"/>
  <c r="AT54" i="4"/>
  <c r="BJ22" i="4" s="1"/>
  <c r="BJ38" i="4" s="1"/>
  <c r="BK71" i="4" s="1"/>
  <c r="W158" i="4"/>
  <c r="X158" i="4" s="1"/>
  <c r="AX54" i="4"/>
  <c r="BN22" i="4" s="1"/>
  <c r="BN38" i="4" s="1"/>
  <c r="BO71" i="4" s="1"/>
  <c r="W218" i="4"/>
  <c r="X218" i="4" s="1"/>
  <c r="BB54" i="4"/>
  <c r="BR22" i="4" s="1"/>
  <c r="BR38" i="4" s="1"/>
  <c r="BS71" i="4" s="1"/>
  <c r="W129" i="4"/>
  <c r="X129" i="4" s="1"/>
  <c r="AV55" i="4"/>
  <c r="BL23" i="4" s="1"/>
  <c r="BL39" i="4" s="1"/>
  <c r="BM72" i="4" s="1"/>
  <c r="W189" i="4"/>
  <c r="X189" i="4" s="1"/>
  <c r="AZ55" i="4"/>
  <c r="BP23" i="4" s="1"/>
  <c r="BP39" i="4" s="1"/>
  <c r="BQ72" i="4" s="1"/>
  <c r="W249" i="4"/>
  <c r="X249" i="4" s="1"/>
  <c r="BD55" i="4"/>
  <c r="BT23" i="4" s="1"/>
  <c r="BT39" i="4" s="1"/>
  <c r="BU72" i="4" s="1"/>
  <c r="W100" i="4"/>
  <c r="X100" i="4" s="1"/>
  <c r="AT56" i="4"/>
  <c r="BJ24" i="4" s="1"/>
  <c r="BJ40" i="4" s="1"/>
  <c r="BK73" i="4" s="1"/>
  <c r="W160" i="4"/>
  <c r="X160" i="4" s="1"/>
  <c r="AX56" i="4"/>
  <c r="BN24" i="4" s="1"/>
  <c r="BN40" i="4" s="1"/>
  <c r="BO73" i="4" s="1"/>
  <c r="W220" i="4"/>
  <c r="X220" i="4" s="1"/>
  <c r="BB56" i="4"/>
  <c r="BR24" i="4" s="1"/>
  <c r="BR40" i="4" s="1"/>
  <c r="BS73" i="4" s="1"/>
  <c r="W131" i="4"/>
  <c r="X131" i="4" s="1"/>
  <c r="AV57" i="4"/>
  <c r="BL25" i="4" s="1"/>
  <c r="BL41" i="4" s="1"/>
  <c r="BM74" i="4" s="1"/>
  <c r="W191" i="4"/>
  <c r="X191" i="4" s="1"/>
  <c r="AZ57" i="4"/>
  <c r="BP25" i="4" s="1"/>
  <c r="BP41" i="4" s="1"/>
  <c r="BQ74" i="4" s="1"/>
  <c r="AT58" i="4"/>
  <c r="BJ26" i="4" s="1"/>
  <c r="BJ42" i="4" s="1"/>
  <c r="BK75" i="4" s="1"/>
  <c r="W102" i="4"/>
  <c r="X102" i="4" s="1"/>
  <c r="W162" i="4"/>
  <c r="X162" i="4" s="1"/>
  <c r="AX58" i="4"/>
  <c r="BN26" i="4" s="1"/>
  <c r="BN42" i="4" s="1"/>
  <c r="BO75" i="4" s="1"/>
  <c r="W222" i="4"/>
  <c r="X222" i="4" s="1"/>
  <c r="BB58" i="4"/>
  <c r="BR26" i="4" s="1"/>
  <c r="BR42" i="4" s="1"/>
  <c r="BS75" i="4" s="1"/>
  <c r="W133" i="4"/>
  <c r="X133" i="4" s="1"/>
  <c r="AV59" i="4"/>
  <c r="BL27" i="4" s="1"/>
  <c r="BL43" i="4" s="1"/>
  <c r="BM76" i="4" s="1"/>
  <c r="W193" i="4"/>
  <c r="X193" i="4" s="1"/>
  <c r="AZ59" i="4"/>
  <c r="BP27" i="4" s="1"/>
  <c r="BP43" i="4" s="1"/>
  <c r="BQ76" i="4" s="1"/>
  <c r="W253" i="4"/>
  <c r="X253" i="4" s="1"/>
  <c r="BD59" i="4"/>
  <c r="BT27" i="4" s="1"/>
  <c r="BT43" i="4" s="1"/>
  <c r="BU76" i="4" s="1"/>
  <c r="W90" i="4"/>
  <c r="X90" i="4" s="1"/>
  <c r="AS61" i="4"/>
  <c r="BI29" i="4" s="1"/>
  <c r="BI45" i="4" s="1"/>
  <c r="BJ78" i="4" s="1"/>
  <c r="W150" i="4"/>
  <c r="X150" i="4" s="1"/>
  <c r="AW61" i="4"/>
  <c r="BM29" i="4" s="1"/>
  <c r="BM45" i="4" s="1"/>
  <c r="BN78" i="4" s="1"/>
  <c r="W210" i="4"/>
  <c r="X210" i="4" s="1"/>
  <c r="BA61" i="4"/>
  <c r="BQ29" i="4" s="1"/>
  <c r="BQ45" i="4" s="1"/>
  <c r="BR78" i="4" s="1"/>
  <c r="W91" i="4"/>
  <c r="X91" i="4" s="1"/>
  <c r="AS62" i="4"/>
  <c r="BI30" i="4" s="1"/>
  <c r="BI46" i="4" s="1"/>
  <c r="BJ79" i="4" s="1"/>
  <c r="W151" i="4"/>
  <c r="X151" i="4" s="1"/>
  <c r="AW62" i="4"/>
  <c r="BM30" i="4" s="1"/>
  <c r="BM46" i="4" s="1"/>
  <c r="BN79" i="4" s="1"/>
  <c r="W211" i="4"/>
  <c r="X211" i="4" s="1"/>
  <c r="BA62" i="4"/>
  <c r="BQ30" i="4" s="1"/>
  <c r="BQ46" i="4" s="1"/>
  <c r="BR79" i="4" s="1"/>
  <c r="W92" i="4"/>
  <c r="X92" i="4" s="1"/>
  <c r="AS63" i="4"/>
  <c r="BI31" i="4" s="1"/>
  <c r="BI47" i="4" s="1"/>
  <c r="BJ80" i="4" s="1"/>
  <c r="W152" i="4"/>
  <c r="X152" i="4" s="1"/>
  <c r="AW63" i="4"/>
  <c r="BM31" i="4" s="1"/>
  <c r="BM47" i="4" s="1"/>
  <c r="BN80" i="4" s="1"/>
  <c r="W212" i="4"/>
  <c r="X212" i="4" s="1"/>
  <c r="BA63" i="4"/>
  <c r="BQ31" i="4" s="1"/>
  <c r="BQ47" i="4" s="1"/>
  <c r="BR80" i="4" s="1"/>
  <c r="AO64" i="4"/>
  <c r="BE32" i="4" s="1"/>
  <c r="BE48" i="4" s="1"/>
  <c r="BF81" i="4" s="1"/>
  <c r="W33" i="4"/>
  <c r="X33" i="4" s="1"/>
  <c r="W93" i="4"/>
  <c r="X93" i="4" s="1"/>
  <c r="AS64" i="4"/>
  <c r="BI32" i="4" s="1"/>
  <c r="BI48" i="4" s="1"/>
  <c r="BJ81" i="4" s="1"/>
  <c r="W153" i="4"/>
  <c r="X153" i="4" s="1"/>
  <c r="AW64" i="4"/>
  <c r="BM32" i="4" s="1"/>
  <c r="BM48" i="4" s="1"/>
  <c r="BN81" i="4" s="1"/>
  <c r="W213" i="4"/>
  <c r="X213" i="4" s="1"/>
  <c r="BA64" i="4"/>
  <c r="BQ32" i="4" s="1"/>
  <c r="BQ48" i="4" s="1"/>
  <c r="BR81" i="4" s="1"/>
  <c r="W32" i="4"/>
  <c r="X32" i="4" s="1"/>
  <c r="W154" i="4"/>
  <c r="X154" i="4" s="1"/>
  <c r="AW65" i="4"/>
  <c r="BM33" i="4" s="1"/>
  <c r="BM49" i="4" s="1"/>
  <c r="BN82" i="4" s="1"/>
  <c r="AZ53" i="4"/>
  <c r="BP21" i="4" s="1"/>
  <c r="BP37" i="4" s="1"/>
  <c r="BQ70" i="4" s="1"/>
  <c r="AU60" i="4"/>
  <c r="BK28" i="4" s="1"/>
  <c r="BK44" i="4" s="1"/>
  <c r="BL77" i="4" s="1"/>
  <c r="W126" i="4"/>
  <c r="X126" i="4" s="1"/>
  <c r="AV52" i="4"/>
  <c r="BL20" i="4" s="1"/>
  <c r="BL36" i="4" s="1"/>
  <c r="BM69" i="4" s="1"/>
  <c r="W186" i="4"/>
  <c r="X186" i="4" s="1"/>
  <c r="AZ52" i="4"/>
  <c r="BP20" i="4" s="1"/>
  <c r="BP36" i="4" s="1"/>
  <c r="BQ69" i="4" s="1"/>
  <c r="W246" i="4"/>
  <c r="X246" i="4" s="1"/>
  <c r="BD52" i="4"/>
  <c r="BT20" i="4" s="1"/>
  <c r="BT36" i="4" s="1"/>
  <c r="BU69" i="4" s="1"/>
  <c r="W82" i="4"/>
  <c r="X82" i="4" s="1"/>
  <c r="AS53" i="4"/>
  <c r="BI21" i="4" s="1"/>
  <c r="BI37" i="4" s="1"/>
  <c r="BJ70" i="4" s="1"/>
  <c r="W142" i="4"/>
  <c r="X142" i="4" s="1"/>
  <c r="AW53" i="4"/>
  <c r="BM21" i="4" s="1"/>
  <c r="BM37" i="4" s="1"/>
  <c r="BN70" i="4" s="1"/>
  <c r="W202" i="4"/>
  <c r="X202" i="4" s="1"/>
  <c r="BA53" i="4"/>
  <c r="BQ21" i="4" s="1"/>
  <c r="BQ37" i="4" s="1"/>
  <c r="BR70" i="4" s="1"/>
  <c r="W113" i="4"/>
  <c r="X113" i="4" s="1"/>
  <c r="AU54" i="4"/>
  <c r="BK22" i="4" s="1"/>
  <c r="BK38" i="4" s="1"/>
  <c r="BL71" i="4" s="1"/>
  <c r="W173" i="4"/>
  <c r="X173" i="4" s="1"/>
  <c r="AY54" i="4"/>
  <c r="BO22" i="4" s="1"/>
  <c r="BO38" i="4" s="1"/>
  <c r="BP71" i="4" s="1"/>
  <c r="W233" i="4"/>
  <c r="X233" i="4" s="1"/>
  <c r="BC54" i="4"/>
  <c r="BS22" i="4" s="1"/>
  <c r="BS38" i="4" s="1"/>
  <c r="BT71" i="4" s="1"/>
  <c r="W84" i="4"/>
  <c r="X84" i="4" s="1"/>
  <c r="AS55" i="4"/>
  <c r="BI23" i="4" s="1"/>
  <c r="BI39" i="4" s="1"/>
  <c r="BJ72" i="4" s="1"/>
  <c r="W144" i="4"/>
  <c r="X144" i="4" s="1"/>
  <c r="AW55" i="4"/>
  <c r="BM23" i="4" s="1"/>
  <c r="BM39" i="4" s="1"/>
  <c r="BN72" i="4" s="1"/>
  <c r="W204" i="4"/>
  <c r="X204" i="4" s="1"/>
  <c r="BA55" i="4"/>
  <c r="BQ23" i="4" s="1"/>
  <c r="BQ39" i="4" s="1"/>
  <c r="BR72" i="4" s="1"/>
  <c r="W115" i="4"/>
  <c r="X115" i="4" s="1"/>
  <c r="AU56" i="4"/>
  <c r="BK24" i="4" s="1"/>
  <c r="BK40" i="4" s="1"/>
  <c r="BL73" i="4" s="1"/>
  <c r="W175" i="4"/>
  <c r="X175" i="4" s="1"/>
  <c r="AY56" i="4"/>
  <c r="BO24" i="4" s="1"/>
  <c r="BO40" i="4" s="1"/>
  <c r="BP73" i="4" s="1"/>
  <c r="W235" i="4"/>
  <c r="X235" i="4" s="1"/>
  <c r="BC56" i="4"/>
  <c r="BS24" i="4" s="1"/>
  <c r="BS40" i="4" s="1"/>
  <c r="BT73" i="4" s="1"/>
  <c r="AS57" i="4"/>
  <c r="BI25" i="4" s="1"/>
  <c r="BI41" i="4" s="1"/>
  <c r="BJ74" i="4" s="1"/>
  <c r="W86" i="4"/>
  <c r="X86" i="4" s="1"/>
  <c r="W146" i="4"/>
  <c r="X146" i="4" s="1"/>
  <c r="AW57" i="4"/>
  <c r="BM25" i="4" s="1"/>
  <c r="BM41" i="4" s="1"/>
  <c r="BN74" i="4" s="1"/>
  <c r="W206" i="4"/>
  <c r="X206" i="4" s="1"/>
  <c r="BA57" i="4"/>
  <c r="BQ25" i="4" s="1"/>
  <c r="BQ41" i="4" s="1"/>
  <c r="BR74" i="4" s="1"/>
  <c r="W117" i="4"/>
  <c r="X117" i="4" s="1"/>
  <c r="AU58" i="4"/>
  <c r="BK26" i="4" s="1"/>
  <c r="BK42" i="4" s="1"/>
  <c r="BL75" i="4" s="1"/>
  <c r="W177" i="4"/>
  <c r="X177" i="4" s="1"/>
  <c r="AY58" i="4"/>
  <c r="BO26" i="4" s="1"/>
  <c r="BO42" i="4" s="1"/>
  <c r="BP75" i="4" s="1"/>
  <c r="W237" i="4"/>
  <c r="X237" i="4" s="1"/>
  <c r="BC58" i="4"/>
  <c r="BS26" i="4" s="1"/>
  <c r="BS42" i="4" s="1"/>
  <c r="BT75" i="4" s="1"/>
  <c r="W88" i="4"/>
  <c r="X88" i="4" s="1"/>
  <c r="AS59" i="4"/>
  <c r="BI27" i="4" s="1"/>
  <c r="BI43" i="4" s="1"/>
  <c r="BJ76" i="4" s="1"/>
  <c r="W148" i="4"/>
  <c r="X148" i="4" s="1"/>
  <c r="AW59" i="4"/>
  <c r="BM27" i="4" s="1"/>
  <c r="BM43" i="4" s="1"/>
  <c r="BN76" i="4" s="1"/>
  <c r="W208" i="4"/>
  <c r="X208" i="4" s="1"/>
  <c r="BA59" i="4"/>
  <c r="BQ27" i="4" s="1"/>
  <c r="BQ43" i="4" s="1"/>
  <c r="BR76" i="4" s="1"/>
  <c r="W179" i="4"/>
  <c r="X179" i="4" s="1"/>
  <c r="AY60" i="4"/>
  <c r="BO28" i="4" s="1"/>
  <c r="BO44" i="4" s="1"/>
  <c r="BP77" i="4" s="1"/>
  <c r="W239" i="4"/>
  <c r="X239" i="4" s="1"/>
  <c r="BC60" i="4"/>
  <c r="BS28" i="4" s="1"/>
  <c r="BS44" i="4" s="1"/>
  <c r="BT77" i="4" s="1"/>
  <c r="AW54" i="4"/>
  <c r="BM22" i="4" s="1"/>
  <c r="BM38" i="4" s="1"/>
  <c r="BN71" i="4" s="1"/>
  <c r="BD57" i="4"/>
  <c r="BT25" i="4" s="1"/>
  <c r="BT41" i="4" s="1"/>
  <c r="BU74" i="4" s="1"/>
  <c r="AS65" i="4"/>
  <c r="BI33" i="4" s="1"/>
  <c r="BI49" i="4" s="1"/>
  <c r="BJ82" i="4" s="1"/>
  <c r="W104" i="4"/>
  <c r="X104" i="4" s="1"/>
  <c r="AT60" i="4"/>
  <c r="BJ28" i="4" s="1"/>
  <c r="BJ44" i="4" s="1"/>
  <c r="BK77" i="4" s="1"/>
  <c r="W164" i="4"/>
  <c r="X164" i="4" s="1"/>
  <c r="AX60" i="4"/>
  <c r="BN28" i="4" s="1"/>
  <c r="BN44" i="4" s="1"/>
  <c r="BO77" i="4" s="1"/>
  <c r="W224" i="4"/>
  <c r="X224" i="4" s="1"/>
  <c r="BB60" i="4"/>
  <c r="BR28" i="4" s="1"/>
  <c r="BR44" i="4" s="1"/>
  <c r="BS77" i="4" s="1"/>
  <c r="W106" i="4"/>
  <c r="X106" i="4" s="1"/>
  <c r="AT62" i="4"/>
  <c r="BJ30" i="4" s="1"/>
  <c r="BJ46" i="4" s="1"/>
  <c r="BK79" i="4" s="1"/>
  <c r="W166" i="4"/>
  <c r="X166" i="4" s="1"/>
  <c r="AX62" i="4"/>
  <c r="BN30" i="4" s="1"/>
  <c r="BN46" i="4" s="1"/>
  <c r="BO79" i="4" s="1"/>
  <c r="W226" i="4"/>
  <c r="X226" i="4" s="1"/>
  <c r="BB62" i="4"/>
  <c r="BR30" i="4" s="1"/>
  <c r="BR46" i="4" s="1"/>
  <c r="BS79" i="4" s="1"/>
  <c r="W77" i="4"/>
  <c r="X77" i="4" s="1"/>
  <c r="AR63" i="4"/>
  <c r="BH31" i="4" s="1"/>
  <c r="BH47" i="4" s="1"/>
  <c r="BI80" i="4" s="1"/>
  <c r="W137" i="4"/>
  <c r="X137" i="4" s="1"/>
  <c r="AV63" i="4"/>
  <c r="BL31" i="4" s="1"/>
  <c r="BL47" i="4" s="1"/>
  <c r="BM80" i="4" s="1"/>
  <c r="W197" i="4"/>
  <c r="X197" i="4" s="1"/>
  <c r="AZ63" i="4"/>
  <c r="BP31" i="4" s="1"/>
  <c r="BP47" i="4" s="1"/>
  <c r="BQ80" i="4" s="1"/>
  <c r="W257" i="4"/>
  <c r="X257" i="4" s="1"/>
  <c r="BD63" i="4"/>
  <c r="BT31" i="4" s="1"/>
  <c r="BT47" i="4" s="1"/>
  <c r="BU80" i="4" s="1"/>
  <c r="W108" i="4"/>
  <c r="X108" i="4" s="1"/>
  <c r="AT64" i="4"/>
  <c r="BJ32" i="4" s="1"/>
  <c r="BJ48" i="4" s="1"/>
  <c r="BK81" i="4" s="1"/>
  <c r="W168" i="4"/>
  <c r="X168" i="4" s="1"/>
  <c r="AX64" i="4"/>
  <c r="BN32" i="4" s="1"/>
  <c r="BN48" i="4" s="1"/>
  <c r="BO81" i="4" s="1"/>
  <c r="W228" i="4"/>
  <c r="X228" i="4" s="1"/>
  <c r="BB64" i="4"/>
  <c r="BR32" i="4" s="1"/>
  <c r="BR48" i="4" s="1"/>
  <c r="BS81" i="4" s="1"/>
  <c r="W79" i="4"/>
  <c r="X79" i="4" s="1"/>
  <c r="AR65" i="4"/>
  <c r="BH33" i="4" s="1"/>
  <c r="BH49" i="4" s="1"/>
  <c r="BI82" i="4" s="1"/>
  <c r="W139" i="4"/>
  <c r="X139" i="4" s="1"/>
  <c r="AV65" i="4"/>
  <c r="BL33" i="4" s="1"/>
  <c r="BL49" i="4" s="1"/>
  <c r="BM82" i="4" s="1"/>
  <c r="W199" i="4"/>
  <c r="X199" i="4" s="1"/>
  <c r="AZ65" i="4"/>
  <c r="BP33" i="4" s="1"/>
  <c r="BP49" i="4" s="1"/>
  <c r="BQ82" i="4" s="1"/>
  <c r="W259" i="4"/>
  <c r="X259" i="4" s="1"/>
  <c r="BD65" i="4"/>
  <c r="BT33" i="4" s="1"/>
  <c r="BT49" i="4" s="1"/>
  <c r="BU82" i="4" s="1"/>
  <c r="W110" i="4"/>
  <c r="X110" i="4" s="1"/>
  <c r="AT66" i="4"/>
  <c r="BJ34" i="4" s="1"/>
  <c r="BJ50" i="4" s="1"/>
  <c r="BK83" i="4" s="1"/>
  <c r="W230" i="4"/>
  <c r="X230" i="4" s="1"/>
  <c r="BB66" i="4"/>
  <c r="BR34" i="4" s="1"/>
  <c r="BR50" i="4" s="1"/>
  <c r="BS83" i="4" s="1"/>
  <c r="W49" i="4"/>
  <c r="X49" i="4" s="1"/>
  <c r="AV61" i="4"/>
  <c r="BL29" i="4" s="1"/>
  <c r="BL45" i="4" s="1"/>
  <c r="BM78" i="4" s="1"/>
  <c r="AP63" i="4"/>
  <c r="BF31" i="4" s="1"/>
  <c r="BF47" i="4" s="1"/>
  <c r="BG80" i="4" s="1"/>
  <c r="BA65" i="4"/>
  <c r="BQ33" i="4" s="1"/>
  <c r="BQ49" i="4" s="1"/>
  <c r="BR82" i="4" s="1"/>
  <c r="AQ66" i="4"/>
  <c r="BG34" i="4" s="1"/>
  <c r="BG50" i="4" s="1"/>
  <c r="BH83" i="4" s="1"/>
  <c r="W65" i="4"/>
  <c r="X65" i="4" s="1"/>
  <c r="W125" i="4"/>
  <c r="X125" i="4" s="1"/>
  <c r="AU66" i="4"/>
  <c r="BK34" i="4" s="1"/>
  <c r="BK50" i="4" s="1"/>
  <c r="BL83" i="4" s="1"/>
  <c r="W185" i="4"/>
  <c r="X185" i="4" s="1"/>
  <c r="AY66" i="4"/>
  <c r="BO34" i="4" s="1"/>
  <c r="BO50" i="4" s="1"/>
  <c r="BP83" i="4" s="1"/>
  <c r="W245" i="4"/>
  <c r="X245" i="4" s="1"/>
  <c r="BC66" i="4"/>
  <c r="BS34" i="4" s="1"/>
  <c r="BS50" i="4" s="1"/>
  <c r="BT83" i="4" s="1"/>
  <c r="W46" i="4"/>
  <c r="X46" i="4" s="1"/>
  <c r="W50" i="4"/>
  <c r="X50" i="4" s="1"/>
  <c r="AZ61" i="4"/>
  <c r="BP29" i="4" s="1"/>
  <c r="BP45" i="4" s="1"/>
  <c r="BQ78" i="4" s="1"/>
  <c r="AT63" i="4"/>
  <c r="BJ31" i="4" s="1"/>
  <c r="BJ47" i="4" s="1"/>
  <c r="BK80" i="4" s="1"/>
  <c r="AV64" i="4"/>
  <c r="BL32" i="4" s="1"/>
  <c r="BL48" i="4" s="1"/>
  <c r="BM81" i="4" s="1"/>
  <c r="AX66" i="4"/>
  <c r="BN34" i="4" s="1"/>
  <c r="BN50" i="4" s="1"/>
  <c r="BO83" i="4" s="1"/>
  <c r="W109" i="4"/>
  <c r="X109" i="4" s="1"/>
  <c r="W134" i="4"/>
  <c r="X134" i="4" s="1"/>
  <c r="AV60" i="4"/>
  <c r="BL28" i="4" s="1"/>
  <c r="BL44" i="4" s="1"/>
  <c r="BM77" i="4" s="1"/>
  <c r="W194" i="4"/>
  <c r="X194" i="4" s="1"/>
  <c r="AZ60" i="4"/>
  <c r="BP28" i="4" s="1"/>
  <c r="BP44" i="4" s="1"/>
  <c r="BQ77" i="4" s="1"/>
  <c r="W254" i="4"/>
  <c r="X254" i="4" s="1"/>
  <c r="BD60" i="4"/>
  <c r="BT28" i="4" s="1"/>
  <c r="BT44" i="4" s="1"/>
  <c r="BU77" i="4" s="1"/>
  <c r="W105" i="4"/>
  <c r="X105" i="4" s="1"/>
  <c r="AT61" i="4"/>
  <c r="BJ29" i="4" s="1"/>
  <c r="BJ45" i="4" s="1"/>
  <c r="BK78" i="4" s="1"/>
  <c r="W225" i="4"/>
  <c r="X225" i="4" s="1"/>
  <c r="BB61" i="4"/>
  <c r="BR29" i="4" s="1"/>
  <c r="BR45" i="4" s="1"/>
  <c r="BS78" i="4" s="1"/>
  <c r="W76" i="4"/>
  <c r="X76" i="4" s="1"/>
  <c r="AR62" i="4"/>
  <c r="BH30" i="4" s="1"/>
  <c r="BH46" i="4" s="1"/>
  <c r="BI79" i="4" s="1"/>
  <c r="W136" i="4"/>
  <c r="X136" i="4" s="1"/>
  <c r="AV62" i="4"/>
  <c r="BL30" i="4" s="1"/>
  <c r="BL46" i="4" s="1"/>
  <c r="BM79" i="4" s="1"/>
  <c r="W196" i="4"/>
  <c r="X196" i="4" s="1"/>
  <c r="AZ62" i="4"/>
  <c r="BP30" i="4" s="1"/>
  <c r="BP46" i="4" s="1"/>
  <c r="BQ79" i="4" s="1"/>
  <c r="W256" i="4"/>
  <c r="X256" i="4" s="1"/>
  <c r="BD62" i="4"/>
  <c r="BT30" i="4" s="1"/>
  <c r="BT46" i="4" s="1"/>
  <c r="BU79" i="4" s="1"/>
  <c r="W78" i="4"/>
  <c r="X78" i="4" s="1"/>
  <c r="AR64" i="4"/>
  <c r="BH32" i="4" s="1"/>
  <c r="BH48" i="4" s="1"/>
  <c r="BI81" i="4" s="1"/>
  <c r="W198" i="4"/>
  <c r="X198" i="4" s="1"/>
  <c r="AZ64" i="4"/>
  <c r="BP32" i="4" s="1"/>
  <c r="BP48" i="4" s="1"/>
  <c r="BQ81" i="4" s="1"/>
  <c r="W169" i="4"/>
  <c r="X169" i="4" s="1"/>
  <c r="AX65" i="4"/>
  <c r="BN33" i="4" s="1"/>
  <c r="BN49" i="4" s="1"/>
  <c r="BO82" i="4" s="1"/>
  <c r="W229" i="4"/>
  <c r="X229" i="4" s="1"/>
  <c r="BB65" i="4"/>
  <c r="BR33" i="4" s="1"/>
  <c r="BR49" i="4" s="1"/>
  <c r="BS82" i="4" s="1"/>
  <c r="W80" i="4"/>
  <c r="X80" i="4" s="1"/>
  <c r="AR66" i="4"/>
  <c r="BH34" i="4" s="1"/>
  <c r="BH50" i="4" s="1"/>
  <c r="BI83" i="4" s="1"/>
  <c r="W140" i="4"/>
  <c r="X140" i="4" s="1"/>
  <c r="AV66" i="4"/>
  <c r="BL34" i="4" s="1"/>
  <c r="BL50" i="4" s="1"/>
  <c r="BM83" i="4" s="1"/>
  <c r="AZ66" i="4"/>
  <c r="BP34" i="4" s="1"/>
  <c r="BP50" i="4" s="1"/>
  <c r="BQ83" i="4" s="1"/>
  <c r="W200" i="4"/>
  <c r="X200" i="4" s="1"/>
  <c r="W260" i="4"/>
  <c r="X260" i="4" s="1"/>
  <c r="BD66" i="4"/>
  <c r="BT34" i="4" s="1"/>
  <c r="BT50" i="4" s="1"/>
  <c r="BU83" i="4" s="1"/>
  <c r="BD61" i="4"/>
  <c r="BT29" i="4" s="1"/>
  <c r="BT45" i="4" s="1"/>
  <c r="BU78" i="4" s="1"/>
  <c r="AX63" i="4"/>
  <c r="BN31" i="4" s="1"/>
  <c r="BN47" i="4" s="1"/>
  <c r="BO80" i="4" s="1"/>
  <c r="BD64" i="4"/>
  <c r="BT32" i="4" s="1"/>
  <c r="BT48" i="4" s="1"/>
  <c r="BU81" i="4" s="1"/>
  <c r="W165" i="4"/>
  <c r="X165" i="4" s="1"/>
  <c r="AO52" i="2"/>
  <c r="BE20" i="2" s="1"/>
  <c r="BE36" i="2" s="1"/>
  <c r="BF69" i="2" s="1"/>
  <c r="AQ52" i="2"/>
  <c r="BG20" i="2" s="1"/>
  <c r="BG36" i="2" s="1"/>
  <c r="BH69" i="2" s="1"/>
  <c r="W51" i="2"/>
  <c r="X51" i="2" s="1"/>
  <c r="W66" i="2"/>
  <c r="X66" i="2" s="1"/>
  <c r="AR52" i="2"/>
  <c r="BH20" i="2" s="1"/>
  <c r="BH36" i="2" s="1"/>
  <c r="BI69" i="2" s="1"/>
  <c r="D20" i="2"/>
  <c r="AP52" i="2" s="1"/>
  <c r="BF20" i="2" s="1"/>
  <c r="BF36" i="2" s="1"/>
  <c r="BG69" i="2" s="1"/>
  <c r="AZ55" i="2"/>
  <c r="BP23" i="2" s="1"/>
  <c r="BP39" i="2" s="1"/>
  <c r="BQ72" i="2" s="1"/>
  <c r="AV53" i="2"/>
  <c r="BL21" i="2" s="1"/>
  <c r="BL37" i="2" s="1"/>
  <c r="BM70" i="2" s="1"/>
  <c r="AZ54" i="2"/>
  <c r="BP22" i="2" s="1"/>
  <c r="BP38" i="2" s="1"/>
  <c r="BQ71" i="2" s="1"/>
  <c r="AU53" i="2"/>
  <c r="BK21" i="2" s="1"/>
  <c r="BK37" i="2" s="1"/>
  <c r="BL70" i="2" s="1"/>
  <c r="AV58" i="2"/>
  <c r="BL26" i="2" s="1"/>
  <c r="BL42" i="2" s="1"/>
  <c r="BM75" i="2" s="1"/>
  <c r="BA52" i="2"/>
  <c r="BQ20" i="2" s="1"/>
  <c r="BQ36" i="2" s="1"/>
  <c r="BR69" i="2" s="1"/>
  <c r="BB54" i="2"/>
  <c r="BR22" i="2" s="1"/>
  <c r="BR38" i="2" s="1"/>
  <c r="BS71" i="2" s="1"/>
  <c r="AT61" i="2"/>
  <c r="BJ29" i="2" s="1"/>
  <c r="BJ45" i="2" s="1"/>
  <c r="BK78" i="2" s="1"/>
  <c r="AU59" i="2"/>
  <c r="BK27" i="2" s="1"/>
  <c r="BK43" i="2" s="1"/>
  <c r="BL76" i="2" s="1"/>
  <c r="AT57" i="2"/>
  <c r="BJ25" i="2" s="1"/>
  <c r="BJ41" i="2" s="1"/>
  <c r="BK74" i="2" s="1"/>
  <c r="BB56" i="2"/>
  <c r="BR24" i="2" s="1"/>
  <c r="BR40" i="2" s="1"/>
  <c r="BS73" i="2" s="1"/>
  <c r="AZ52" i="2"/>
  <c r="BP20" i="2" s="1"/>
  <c r="BP36" i="2" s="1"/>
  <c r="BQ69" i="2" s="1"/>
  <c r="AY55" i="2"/>
  <c r="BO23" i="2" s="1"/>
  <c r="BO39" i="2" s="1"/>
  <c r="BP72" i="2" s="1"/>
  <c r="BA54" i="2"/>
  <c r="BQ22" i="2" s="1"/>
  <c r="BQ38" i="2" s="1"/>
  <c r="BR71" i="2" s="1"/>
  <c r="BD55" i="2"/>
  <c r="BT23" i="2" s="1"/>
  <c r="BT39" i="2" s="1"/>
  <c r="BU72" i="2" s="1"/>
  <c r="BD61" i="2"/>
  <c r="BT29" i="2" s="1"/>
  <c r="BT45" i="2" s="1"/>
  <c r="BU78" i="2" s="1"/>
  <c r="BD58" i="2"/>
  <c r="BT26" i="2" s="1"/>
  <c r="BT42" i="2" s="1"/>
  <c r="BU75" i="2" s="1"/>
  <c r="BD57" i="2"/>
  <c r="BT25" i="2" s="1"/>
  <c r="BT41" i="2" s="1"/>
  <c r="BU74" i="2" s="1"/>
  <c r="BD52" i="2"/>
  <c r="BT20" i="2" s="1"/>
  <c r="BT36" i="2" s="1"/>
  <c r="BU69" i="2" s="1"/>
  <c r="BD60" i="2"/>
  <c r="BT28" i="2" s="1"/>
  <c r="BT44" i="2" s="1"/>
  <c r="BU77" i="2" s="1"/>
  <c r="BD56" i="2"/>
  <c r="BT24" i="2" s="1"/>
  <c r="BT40" i="2" s="1"/>
  <c r="BU73" i="2" s="1"/>
  <c r="BD54" i="2"/>
  <c r="BT22" i="2" s="1"/>
  <c r="BT38" i="2" s="1"/>
  <c r="BU71" i="2" s="1"/>
  <c r="BD53" i="2"/>
  <c r="BT21" i="2" s="1"/>
  <c r="BT37" i="2" s="1"/>
  <c r="BU70" i="2" s="1"/>
  <c r="BC61" i="2"/>
  <c r="BS29" i="2" s="1"/>
  <c r="BS45" i="2" s="1"/>
  <c r="BT78" i="2" s="1"/>
  <c r="BC57" i="2"/>
  <c r="BS25" i="2" s="1"/>
  <c r="BS41" i="2" s="1"/>
  <c r="BT74" i="2" s="1"/>
  <c r="BC54" i="2"/>
  <c r="BS22" i="2" s="1"/>
  <c r="BS38" i="2" s="1"/>
  <c r="BT71" i="2" s="1"/>
  <c r="BC55" i="2"/>
  <c r="BS23" i="2" s="1"/>
  <c r="BS39" i="2" s="1"/>
  <c r="BT72" i="2" s="1"/>
  <c r="BC53" i="2"/>
  <c r="BS21" i="2" s="1"/>
  <c r="BS37" i="2" s="1"/>
  <c r="BT70" i="2" s="1"/>
  <c r="BC52" i="2"/>
  <c r="BS20" i="2" s="1"/>
  <c r="BS36" i="2" s="1"/>
  <c r="BT69" i="2" s="1"/>
  <c r="BC60" i="2"/>
  <c r="BS28" i="2" s="1"/>
  <c r="BS44" i="2" s="1"/>
  <c r="BT77" i="2" s="1"/>
  <c r="BC56" i="2"/>
  <c r="BS24" i="2" s="1"/>
  <c r="BS40" i="2" s="1"/>
  <c r="BT73" i="2" s="1"/>
  <c r="P26" i="2"/>
  <c r="W222" i="2" s="1"/>
  <c r="X222" i="2" s="1"/>
  <c r="BB52" i="2"/>
  <c r="BR20" i="2" s="1"/>
  <c r="BR36" i="2" s="1"/>
  <c r="BS69" i="2" s="1"/>
  <c r="BB60" i="2"/>
  <c r="BR28" i="2" s="1"/>
  <c r="BR44" i="2" s="1"/>
  <c r="BS77" i="2" s="1"/>
  <c r="BB59" i="2"/>
  <c r="BR27" i="2" s="1"/>
  <c r="BR43" i="2" s="1"/>
  <c r="BS76" i="2" s="1"/>
  <c r="BB55" i="2"/>
  <c r="BR23" i="2" s="1"/>
  <c r="BR39" i="2" s="1"/>
  <c r="BS72" i="2" s="1"/>
  <c r="O25" i="2"/>
  <c r="W206" i="2" s="1"/>
  <c r="X206" i="2" s="1"/>
  <c r="BA61" i="2"/>
  <c r="BQ29" i="2" s="1"/>
  <c r="BQ45" i="2" s="1"/>
  <c r="BR78" i="2" s="1"/>
  <c r="BA60" i="2"/>
  <c r="BQ28" i="2" s="1"/>
  <c r="BQ44" i="2" s="1"/>
  <c r="BR77" i="2" s="1"/>
  <c r="BA59" i="2"/>
  <c r="BQ27" i="2" s="1"/>
  <c r="BQ43" i="2" s="1"/>
  <c r="BR76" i="2" s="1"/>
  <c r="BA56" i="2"/>
  <c r="BQ24" i="2" s="1"/>
  <c r="BQ40" i="2" s="1"/>
  <c r="BR73" i="2" s="1"/>
  <c r="BA55" i="2"/>
  <c r="BQ23" i="2" s="1"/>
  <c r="BQ39" i="2" s="1"/>
  <c r="BR72" i="2" s="1"/>
  <c r="BA53" i="2"/>
  <c r="BQ21" i="2" s="1"/>
  <c r="BQ37" i="2" s="1"/>
  <c r="BR70" i="2" s="1"/>
  <c r="AZ53" i="2"/>
  <c r="BP21" i="2" s="1"/>
  <c r="BP37" i="2" s="1"/>
  <c r="BQ70" i="2" s="1"/>
  <c r="AZ61" i="2"/>
  <c r="BP29" i="2" s="1"/>
  <c r="BP45" i="2" s="1"/>
  <c r="BQ78" i="2" s="1"/>
  <c r="AZ58" i="2"/>
  <c r="BP26" i="2" s="1"/>
  <c r="BP42" i="2" s="1"/>
  <c r="BQ75" i="2" s="1"/>
  <c r="AZ60" i="2"/>
  <c r="BP28" i="2" s="1"/>
  <c r="BP44" i="2" s="1"/>
  <c r="BQ77" i="2" s="1"/>
  <c r="AZ56" i="2"/>
  <c r="BP24" i="2" s="1"/>
  <c r="BP40" i="2" s="1"/>
  <c r="BQ73" i="2" s="1"/>
  <c r="W173" i="2"/>
  <c r="X173" i="2" s="1"/>
  <c r="AY54" i="2"/>
  <c r="BO22" i="2" s="1"/>
  <c r="BO38" i="2" s="1"/>
  <c r="BP71" i="2" s="1"/>
  <c r="AY60" i="2"/>
  <c r="BO28" i="2" s="1"/>
  <c r="BO44" i="2" s="1"/>
  <c r="BP77" i="2" s="1"/>
  <c r="AY53" i="2"/>
  <c r="BO21" i="2" s="1"/>
  <c r="BO37" i="2" s="1"/>
  <c r="BP70" i="2" s="1"/>
  <c r="M27" i="2"/>
  <c r="W178" i="2" s="1"/>
  <c r="X178" i="2" s="1"/>
  <c r="AY61" i="2"/>
  <c r="BO29" i="2" s="1"/>
  <c r="BO45" i="2" s="1"/>
  <c r="BP78" i="2" s="1"/>
  <c r="AY57" i="2"/>
  <c r="BO25" i="2" s="1"/>
  <c r="BO41" i="2" s="1"/>
  <c r="BP74" i="2" s="1"/>
  <c r="W163" i="2"/>
  <c r="X163" i="2" s="1"/>
  <c r="AX59" i="2"/>
  <c r="BN27" i="2" s="1"/>
  <c r="BN43" i="2" s="1"/>
  <c r="BO76" i="2" s="1"/>
  <c r="W162" i="2"/>
  <c r="X162" i="2" s="1"/>
  <c r="AX58" i="2"/>
  <c r="BN26" i="2" s="1"/>
  <c r="BN42" i="2" s="1"/>
  <c r="BO75" i="2" s="1"/>
  <c r="L22" i="2"/>
  <c r="W158" i="2" s="1"/>
  <c r="X158" i="2" s="1"/>
  <c r="AX60" i="2"/>
  <c r="BN28" i="2" s="1"/>
  <c r="BN44" i="2" s="1"/>
  <c r="BO77" i="2" s="1"/>
  <c r="L23" i="2"/>
  <c r="W159" i="2" s="1"/>
  <c r="X159" i="2" s="1"/>
  <c r="AX56" i="2"/>
  <c r="BN24" i="2" s="1"/>
  <c r="BN40" i="2" s="1"/>
  <c r="BO73" i="2" s="1"/>
  <c r="AX52" i="2"/>
  <c r="BN20" i="2" s="1"/>
  <c r="BN36" i="2" s="1"/>
  <c r="BO69" i="2" s="1"/>
  <c r="AW55" i="2"/>
  <c r="BM23" i="2" s="1"/>
  <c r="BM39" i="2" s="1"/>
  <c r="BN72" i="2" s="1"/>
  <c r="AW54" i="2"/>
  <c r="BM22" i="2" s="1"/>
  <c r="BM38" i="2" s="1"/>
  <c r="BN71" i="2" s="1"/>
  <c r="AW60" i="2"/>
  <c r="BM28" i="2" s="1"/>
  <c r="BM44" i="2" s="1"/>
  <c r="BN77" i="2" s="1"/>
  <c r="AW59" i="2"/>
  <c r="BM27" i="2" s="1"/>
  <c r="BM43" i="2" s="1"/>
  <c r="BN76" i="2" s="1"/>
  <c r="AW57" i="2"/>
  <c r="BM25" i="2" s="1"/>
  <c r="BM41" i="2" s="1"/>
  <c r="BN74" i="2" s="1"/>
  <c r="AW56" i="2"/>
  <c r="BM24" i="2" s="1"/>
  <c r="BM40" i="2" s="1"/>
  <c r="BN73" i="2" s="1"/>
  <c r="AW52" i="2"/>
  <c r="BM20" i="2" s="1"/>
  <c r="BM36" i="2" s="1"/>
  <c r="BN69" i="2" s="1"/>
  <c r="AW58" i="2"/>
  <c r="BM26" i="2" s="1"/>
  <c r="BM42" i="2" s="1"/>
  <c r="BN75" i="2" s="1"/>
  <c r="AW53" i="2"/>
  <c r="BM21" i="2" s="1"/>
  <c r="BM37" i="2" s="1"/>
  <c r="BN70" i="2" s="1"/>
  <c r="W133" i="2"/>
  <c r="X133" i="2" s="1"/>
  <c r="AV59" i="2"/>
  <c r="BL27" i="2" s="1"/>
  <c r="BL43" i="2" s="1"/>
  <c r="BM76" i="2" s="1"/>
  <c r="W128" i="2"/>
  <c r="X128" i="2" s="1"/>
  <c r="AV54" i="2"/>
  <c r="BL22" i="2" s="1"/>
  <c r="BL38" i="2" s="1"/>
  <c r="BM71" i="2" s="1"/>
  <c r="AV61" i="2"/>
  <c r="BL29" i="2" s="1"/>
  <c r="BL45" i="2" s="1"/>
  <c r="BM78" i="2" s="1"/>
  <c r="AV52" i="2"/>
  <c r="BL20" i="2" s="1"/>
  <c r="BL36" i="2" s="1"/>
  <c r="BM69" i="2" s="1"/>
  <c r="AV56" i="2"/>
  <c r="BL24" i="2" s="1"/>
  <c r="BL40" i="2" s="1"/>
  <c r="BM73" i="2" s="1"/>
  <c r="AV57" i="2"/>
  <c r="BL25" i="2" s="1"/>
  <c r="BL41" i="2" s="1"/>
  <c r="BM74" i="2" s="1"/>
  <c r="AU61" i="2"/>
  <c r="BK29" i="2" s="1"/>
  <c r="BK45" i="2" s="1"/>
  <c r="BL78" i="2" s="1"/>
  <c r="AU56" i="2"/>
  <c r="BK24" i="2" s="1"/>
  <c r="BK40" i="2" s="1"/>
  <c r="BL73" i="2" s="1"/>
  <c r="AU58" i="2"/>
  <c r="BK26" i="2" s="1"/>
  <c r="BK42" i="2" s="1"/>
  <c r="BL75" i="2" s="1"/>
  <c r="AU55" i="2"/>
  <c r="BK23" i="2" s="1"/>
  <c r="BK39" i="2" s="1"/>
  <c r="BL72" i="2" s="1"/>
  <c r="AU52" i="2"/>
  <c r="BK20" i="2" s="1"/>
  <c r="BK36" i="2" s="1"/>
  <c r="BL69" i="2" s="1"/>
  <c r="I22" i="2"/>
  <c r="AU54" i="2" s="1"/>
  <c r="BK22" i="2" s="1"/>
  <c r="BK38" i="2" s="1"/>
  <c r="BL71" i="2" s="1"/>
  <c r="AU60" i="2"/>
  <c r="BK28" i="2" s="1"/>
  <c r="BK44" i="2" s="1"/>
  <c r="BL77" i="2" s="1"/>
  <c r="AU57" i="2"/>
  <c r="BK25" i="2" s="1"/>
  <c r="BK41" i="2" s="1"/>
  <c r="BL74" i="2" s="1"/>
  <c r="W99" i="2"/>
  <c r="X99" i="2" s="1"/>
  <c r="AT55" i="2"/>
  <c r="BJ23" i="2" s="1"/>
  <c r="BJ39" i="2" s="1"/>
  <c r="BK72" i="2" s="1"/>
  <c r="AT60" i="2"/>
  <c r="BJ28" i="2" s="1"/>
  <c r="BJ44" i="2" s="1"/>
  <c r="BK77" i="2" s="1"/>
  <c r="AT58" i="2"/>
  <c r="BJ26" i="2" s="1"/>
  <c r="BJ42" i="2" s="1"/>
  <c r="BK75" i="2" s="1"/>
  <c r="AT56" i="2"/>
  <c r="BJ24" i="2" s="1"/>
  <c r="BJ40" i="2" s="1"/>
  <c r="BK73" i="2" s="1"/>
  <c r="AT54" i="2"/>
  <c r="BJ22" i="2" s="1"/>
  <c r="BJ38" i="2" s="1"/>
  <c r="BK71" i="2" s="1"/>
  <c r="AT52" i="2"/>
  <c r="BJ20" i="2" s="1"/>
  <c r="BJ36" i="2" s="1"/>
  <c r="BK69" i="2" s="1"/>
  <c r="W84" i="2"/>
  <c r="X84" i="2" s="1"/>
  <c r="AS55" i="2"/>
  <c r="BI23" i="2" s="1"/>
  <c r="BI39" i="2" s="1"/>
  <c r="BJ72" i="2" s="1"/>
  <c r="W83" i="2"/>
  <c r="X83" i="2" s="1"/>
  <c r="AS54" i="2"/>
  <c r="BI22" i="2" s="1"/>
  <c r="BI38" i="2" s="1"/>
  <c r="BJ71" i="2" s="1"/>
  <c r="W87" i="2"/>
  <c r="X87" i="2" s="1"/>
  <c r="AS58" i="2"/>
  <c r="BI26" i="2" s="1"/>
  <c r="BI42" i="2" s="1"/>
  <c r="BJ75" i="2" s="1"/>
  <c r="AS60" i="2"/>
  <c r="BI28" i="2" s="1"/>
  <c r="BI44" i="2" s="1"/>
  <c r="BJ77" i="2" s="1"/>
  <c r="AS56" i="2"/>
  <c r="BI24" i="2" s="1"/>
  <c r="BI40" i="2" s="1"/>
  <c r="BJ73" i="2" s="1"/>
  <c r="AS52" i="2"/>
  <c r="BI20" i="2" s="1"/>
  <c r="BI36" i="2" s="1"/>
  <c r="BJ69" i="2" s="1"/>
  <c r="AS59" i="2"/>
  <c r="BI27" i="2" s="1"/>
  <c r="BI43" i="2" s="1"/>
  <c r="BJ76" i="2" s="1"/>
  <c r="AS61" i="2"/>
  <c r="BI29" i="2" s="1"/>
  <c r="BI45" i="2" s="1"/>
  <c r="BJ78" i="2" s="1"/>
  <c r="AS57" i="2"/>
  <c r="BI25" i="2" s="1"/>
  <c r="BI41" i="2" s="1"/>
  <c r="BJ74" i="2" s="1"/>
  <c r="AS53" i="2"/>
  <c r="BI21" i="2" s="1"/>
  <c r="BI37" i="2" s="1"/>
  <c r="BJ70" i="2" s="1"/>
  <c r="W134" i="2"/>
  <c r="X134" i="2" s="1"/>
  <c r="W97" i="2"/>
  <c r="X97" i="2" s="1"/>
  <c r="W129" i="2"/>
  <c r="X129" i="2" s="1"/>
  <c r="W175" i="2"/>
  <c r="X175" i="2" s="1"/>
  <c r="W207" i="2"/>
  <c r="X207" i="2" s="1"/>
  <c r="X143" i="2"/>
  <c r="W150" i="2"/>
  <c r="X150" i="2" s="1"/>
  <c r="W171" i="2"/>
  <c r="X171" i="2" s="1"/>
  <c r="W238" i="2"/>
  <c r="X238" i="2" s="1"/>
  <c r="X249" i="2"/>
  <c r="W103" i="2"/>
  <c r="X103" i="2" s="1"/>
  <c r="W191" i="2"/>
  <c r="X191" i="2" s="1"/>
  <c r="W233" i="2"/>
  <c r="X233" i="2" s="1"/>
  <c r="X254" i="2"/>
  <c r="M26" i="2"/>
  <c r="W177" i="2" s="1"/>
  <c r="X177" i="2" s="1"/>
  <c r="Q26" i="2"/>
  <c r="P29" i="2"/>
  <c r="L29" i="2"/>
  <c r="AX61" i="2" s="1"/>
  <c r="BN29" i="2" s="1"/>
  <c r="BN45" i="2" s="1"/>
  <c r="BO78" i="2" s="1"/>
  <c r="R27" i="2"/>
  <c r="N27" i="2"/>
  <c r="D21" i="2"/>
  <c r="F21" i="2"/>
  <c r="W67" i="2" s="1"/>
  <c r="X67" i="2" s="1"/>
  <c r="E21" i="2"/>
  <c r="AQ53" i="2" s="1"/>
  <c r="BG21" i="2" s="1"/>
  <c r="BG37" i="2" s="1"/>
  <c r="BH70" i="2" s="1"/>
  <c r="C21" i="2"/>
  <c r="W22" i="2" s="1"/>
  <c r="X22" i="2" s="1"/>
  <c r="B21" i="2"/>
  <c r="AM21" i="2" s="1"/>
  <c r="AN21" i="2" s="1"/>
  <c r="AN37" i="2" s="1"/>
  <c r="AO70" i="2" s="1"/>
  <c r="X108" i="2"/>
  <c r="X102" i="2"/>
  <c r="X98" i="2"/>
  <c r="X96" i="2"/>
  <c r="X200" i="2"/>
  <c r="X194" i="2"/>
  <c r="X192" i="2"/>
  <c r="X180" i="2"/>
  <c r="X120" i="2"/>
  <c r="X149" i="2"/>
  <c r="X89" i="2"/>
  <c r="X118" i="2"/>
  <c r="X147" i="2"/>
  <c r="X176" i="2"/>
  <c r="X116" i="2"/>
  <c r="X145" i="2"/>
  <c r="X85" i="2"/>
  <c r="X174" i="2"/>
  <c r="X114" i="2"/>
  <c r="X172" i="2"/>
  <c r="X112" i="2"/>
  <c r="X141" i="2"/>
  <c r="X81" i="2"/>
  <c r="X244" i="2"/>
  <c r="X240" i="2"/>
  <c r="X239" i="2"/>
  <c r="X236" i="2"/>
  <c r="X235" i="2"/>
  <c r="X234" i="2"/>
  <c r="X232" i="2"/>
  <c r="X231" i="2"/>
  <c r="X260" i="2"/>
  <c r="X256" i="2"/>
  <c r="X252" i="2"/>
  <c r="X248" i="2"/>
  <c r="W21" i="2"/>
  <c r="X21" i="2" s="1"/>
  <c r="X168" i="2"/>
  <c r="W48" i="2"/>
  <c r="X48" i="2" s="1"/>
  <c r="X135" i="2"/>
  <c r="X164" i="2"/>
  <c r="X131" i="2"/>
  <c r="X160" i="2"/>
  <c r="X156" i="2"/>
  <c r="X196" i="2"/>
  <c r="X195" i="2"/>
  <c r="X190" i="2"/>
  <c r="X188" i="2"/>
  <c r="X187" i="2"/>
  <c r="W35" i="2"/>
  <c r="X35" i="2" s="1"/>
  <c r="X184" i="2"/>
  <c r="X124" i="2"/>
  <c r="W34" i="2"/>
  <c r="X34" i="2" s="1"/>
  <c r="X140" i="2"/>
  <c r="X80" i="2"/>
  <c r="W49" i="2"/>
  <c r="X49" i="2" s="1"/>
  <c r="W47" i="2"/>
  <c r="X47" i="2" s="1"/>
  <c r="X136" i="2"/>
  <c r="X76" i="2"/>
  <c r="X105" i="2"/>
  <c r="X132" i="2"/>
  <c r="X101" i="2"/>
  <c r="X130" i="2"/>
  <c r="X126" i="2"/>
  <c r="X228" i="2"/>
  <c r="X224" i="2"/>
  <c r="X223" i="2"/>
  <c r="X220" i="2"/>
  <c r="X219" i="2"/>
  <c r="X218" i="2"/>
  <c r="X216" i="2"/>
  <c r="X255" i="2"/>
  <c r="X251" i="2"/>
  <c r="X247" i="2"/>
  <c r="X104" i="2"/>
  <c r="X100" i="2"/>
  <c r="X127" i="2"/>
  <c r="X189" i="2"/>
  <c r="X186" i="2"/>
  <c r="W33" i="2"/>
  <c r="X33" i="2" s="1"/>
  <c r="X152" i="2"/>
  <c r="X92" i="2"/>
  <c r="X90" i="2"/>
  <c r="X179" i="2"/>
  <c r="X119" i="2"/>
  <c r="X148" i="2"/>
  <c r="X88" i="2"/>
  <c r="X117" i="2"/>
  <c r="X146" i="2"/>
  <c r="X86" i="2"/>
  <c r="X115" i="2"/>
  <c r="X144" i="2"/>
  <c r="X142" i="2"/>
  <c r="X82" i="2"/>
  <c r="X111" i="2"/>
  <c r="X212" i="2"/>
  <c r="X210" i="2"/>
  <c r="X209" i="2"/>
  <c r="X208" i="2"/>
  <c r="X205" i="2"/>
  <c r="X204" i="2"/>
  <c r="X203" i="2"/>
  <c r="X202" i="2"/>
  <c r="X201" i="2"/>
  <c r="X250" i="2"/>
  <c r="X246" i="2"/>
  <c r="W50" i="2"/>
  <c r="X50" i="2" s="1"/>
  <c r="BD18" i="6" l="1"/>
  <c r="CL18" i="6" s="1"/>
  <c r="DC18" i="6" s="1"/>
  <c r="BC16" i="6"/>
  <c r="AA65" i="4"/>
  <c r="AB65" i="4" s="1"/>
  <c r="AQ18" i="4"/>
  <c r="BD30" i="4"/>
  <c r="BD46" i="4" s="1"/>
  <c r="BE79" i="4" s="1"/>
  <c r="BD33" i="4"/>
  <c r="Y259" i="4" s="1"/>
  <c r="AA260" i="6"/>
  <c r="AB260" i="6" s="1"/>
  <c r="AA259" i="6"/>
  <c r="AB259" i="6" s="1"/>
  <c r="AA62" i="6"/>
  <c r="AB62" i="6" s="1"/>
  <c r="AA243" i="6"/>
  <c r="AB243" i="6" s="1"/>
  <c r="BD30" i="6"/>
  <c r="Y256" i="6" s="1"/>
  <c r="BC15" i="6"/>
  <c r="CK15" i="6" s="1"/>
  <c r="DB15" i="6" s="1"/>
  <c r="AA243" i="4"/>
  <c r="AB243" i="4" s="1"/>
  <c r="AA242" i="4"/>
  <c r="AB242" i="4" s="1"/>
  <c r="AO20" i="2"/>
  <c r="AO36" i="2" s="1"/>
  <c r="AP69" i="2" s="1"/>
  <c r="BC17" i="4"/>
  <c r="CK17" i="4" s="1"/>
  <c r="DB17" i="4" s="1"/>
  <c r="BC16" i="4"/>
  <c r="BD4" i="6"/>
  <c r="CL4" i="6" s="1"/>
  <c r="DC4" i="6" s="1"/>
  <c r="BC31" i="4"/>
  <c r="Y242" i="4" s="1"/>
  <c r="BD17" i="4"/>
  <c r="CL17" i="4" s="1"/>
  <c r="DC17" i="4" s="1"/>
  <c r="BC33" i="4"/>
  <c r="BD14" i="4"/>
  <c r="BU14" i="4" s="1"/>
  <c r="BC17" i="6"/>
  <c r="BT17" i="6" s="1"/>
  <c r="BC31" i="6"/>
  <c r="BC47" i="6" s="1"/>
  <c r="BD80" i="6" s="1"/>
  <c r="AA16" i="4"/>
  <c r="AA78" i="4" s="1"/>
  <c r="AB78" i="4" s="1"/>
  <c r="AA15" i="4"/>
  <c r="AA77" i="4" s="1"/>
  <c r="AB77" i="4" s="1"/>
  <c r="AA17" i="4"/>
  <c r="AR33" i="4" s="1"/>
  <c r="AA14" i="4"/>
  <c r="AA76" i="4" s="1"/>
  <c r="AB76" i="4" s="1"/>
  <c r="AA18" i="4"/>
  <c r="AR34" i="4" s="1"/>
  <c r="AO4" i="6"/>
  <c r="BW4" i="6" s="1"/>
  <c r="CN4" i="6" s="1"/>
  <c r="AA48" i="6"/>
  <c r="AB48" i="6" s="1"/>
  <c r="AP30" i="6"/>
  <c r="Y46" i="6" s="1"/>
  <c r="AO20" i="6"/>
  <c r="AO36" i="6" s="1"/>
  <c r="AP69" i="6" s="1"/>
  <c r="AP16" i="6"/>
  <c r="BX16" i="6" s="1"/>
  <c r="CO16" i="6" s="1"/>
  <c r="BD16" i="6"/>
  <c r="CL16" i="6" s="1"/>
  <c r="DC16" i="6" s="1"/>
  <c r="BC33" i="6"/>
  <c r="Y244" i="6" s="1"/>
  <c r="BI3" i="4"/>
  <c r="CQ3" i="4" s="1"/>
  <c r="AA52" i="4"/>
  <c r="AB52" i="4" s="1"/>
  <c r="AA37" i="4"/>
  <c r="AB37" i="4" s="1"/>
  <c r="AQ32" i="6"/>
  <c r="AQ48" i="6" s="1"/>
  <c r="AR81" i="6" s="1"/>
  <c r="AA36" i="4"/>
  <c r="AB36" i="4" s="1"/>
  <c r="AA21" i="4"/>
  <c r="AB21" i="4" s="1"/>
  <c r="AA22" i="4"/>
  <c r="AB22" i="4" s="1"/>
  <c r="BD17" i="6"/>
  <c r="CL17" i="6" s="1"/>
  <c r="DC17" i="6" s="1"/>
  <c r="AP14" i="6"/>
  <c r="BX14" i="6" s="1"/>
  <c r="CO14" i="6" s="1"/>
  <c r="AA231" i="6"/>
  <c r="AB231" i="6" s="1"/>
  <c r="X5" i="2"/>
  <c r="Y4" i="2"/>
  <c r="BD14" i="6"/>
  <c r="CL14" i="6" s="1"/>
  <c r="DC14" i="6" s="1"/>
  <c r="BC14" i="6"/>
  <c r="CK14" i="6" s="1"/>
  <c r="DB14" i="6" s="1"/>
  <c r="AA245" i="6"/>
  <c r="AB245" i="6" s="1"/>
  <c r="AA241" i="6"/>
  <c r="AB241" i="6" s="1"/>
  <c r="BC20" i="6"/>
  <c r="Y231" i="6" s="1"/>
  <c r="AA14" i="5"/>
  <c r="AA76" i="5" s="1"/>
  <c r="AB76" i="5" s="1"/>
  <c r="AA18" i="5"/>
  <c r="AA80" i="5" s="1"/>
  <c r="AB80" i="5" s="1"/>
  <c r="AA6" i="5"/>
  <c r="AA17" i="5"/>
  <c r="AA79" i="5" s="1"/>
  <c r="AB79" i="5" s="1"/>
  <c r="AA16" i="5"/>
  <c r="AA78" i="5" s="1"/>
  <c r="AB78" i="5" s="1"/>
  <c r="AA15" i="5"/>
  <c r="AR31" i="5" s="1"/>
  <c r="AA4" i="5"/>
  <c r="AB12" i="5"/>
  <c r="AB5" i="5"/>
  <c r="AA82" i="5" s="1"/>
  <c r="AB82" i="5" s="1"/>
  <c r="AB7" i="5"/>
  <c r="AA84" i="5" s="1"/>
  <c r="AB84" i="5" s="1"/>
  <c r="AB6" i="5"/>
  <c r="AB17" i="5"/>
  <c r="AA94" i="5" s="1"/>
  <c r="AB94" i="5" s="1"/>
  <c r="AB10" i="5"/>
  <c r="AA87" i="5" s="1"/>
  <c r="AB87" i="5" s="1"/>
  <c r="AB14" i="5"/>
  <c r="AA91" i="5" s="1"/>
  <c r="AB91" i="5" s="1"/>
  <c r="AB11" i="5"/>
  <c r="AA88" i="5" s="1"/>
  <c r="AB88" i="5" s="1"/>
  <c r="AB4" i="5"/>
  <c r="AA81" i="5" s="1"/>
  <c r="AB81" i="5" s="1"/>
  <c r="AB8" i="5"/>
  <c r="AA85" i="5" s="1"/>
  <c r="AB85" i="5" s="1"/>
  <c r="AB18" i="5"/>
  <c r="AA95" i="5" s="1"/>
  <c r="AB95" i="5" s="1"/>
  <c r="AB13" i="5"/>
  <c r="AA90" i="5" s="1"/>
  <c r="AB90" i="5" s="1"/>
  <c r="AB15" i="5"/>
  <c r="AA92" i="5" s="1"/>
  <c r="AB92" i="5" s="1"/>
  <c r="AB16" i="5"/>
  <c r="AA93" i="5" s="1"/>
  <c r="AB93" i="5" s="1"/>
  <c r="AB9" i="5"/>
  <c r="AA86" i="5" s="1"/>
  <c r="AB86" i="5" s="1"/>
  <c r="BC18" i="6"/>
  <c r="BT18" i="6" s="1"/>
  <c r="Y5" i="2"/>
  <c r="AA37" i="2" s="1"/>
  <c r="AB37" i="2" s="1"/>
  <c r="AQ15" i="6"/>
  <c r="BY15" i="6" s="1"/>
  <c r="CP15" i="6" s="1"/>
  <c r="AA63" i="6"/>
  <c r="AB63" i="6" s="1"/>
  <c r="AA47" i="6"/>
  <c r="AB47" i="6" s="1"/>
  <c r="AA50" i="6"/>
  <c r="AB50" i="6" s="1"/>
  <c r="Y4" i="6"/>
  <c r="AA36" i="6" s="1"/>
  <c r="AB36" i="6" s="1"/>
  <c r="AP18" i="6"/>
  <c r="BX18" i="6" s="1"/>
  <c r="CO18" i="6" s="1"/>
  <c r="AP15" i="6"/>
  <c r="BG15" i="6" s="1"/>
  <c r="AA37" i="6"/>
  <c r="AB37" i="6" s="1"/>
  <c r="Z4" i="6"/>
  <c r="AA51" i="6" s="1"/>
  <c r="AB51" i="6" s="1"/>
  <c r="BI3" i="5"/>
  <c r="CQ3" i="5" s="1"/>
  <c r="AA68" i="5"/>
  <c r="AB68" i="5" s="1"/>
  <c r="BJ3" i="5"/>
  <c r="CR3" i="5" s="1"/>
  <c r="AA83" i="5"/>
  <c r="AB83" i="5" s="1"/>
  <c r="AA89" i="5"/>
  <c r="AB89" i="5" s="1"/>
  <c r="Y256" i="4"/>
  <c r="Y257" i="4"/>
  <c r="Y246" i="6"/>
  <c r="AQ47" i="6"/>
  <c r="AR80" i="6" s="1"/>
  <c r="Y47" i="6"/>
  <c r="BC46" i="6"/>
  <c r="BD79" i="6" s="1"/>
  <c r="BC50" i="4"/>
  <c r="BD83" i="4" s="1"/>
  <c r="BL9" i="7"/>
  <c r="BD49" i="6"/>
  <c r="BE82" i="6" s="1"/>
  <c r="AP48" i="6"/>
  <c r="AQ81" i="6" s="1"/>
  <c r="Y33" i="4"/>
  <c r="BC48" i="4"/>
  <c r="BD81" i="4" s="1"/>
  <c r="BC48" i="6"/>
  <c r="BD81" i="6" s="1"/>
  <c r="AO20" i="5"/>
  <c r="AO36" i="5" s="1"/>
  <c r="AP69" i="5" s="1"/>
  <c r="AA21" i="5"/>
  <c r="AB21" i="5" s="1"/>
  <c r="BC20" i="5"/>
  <c r="BC36" i="5" s="1"/>
  <c r="BD69" i="5" s="1"/>
  <c r="AA231" i="5"/>
  <c r="AB231" i="5" s="1"/>
  <c r="BC21" i="4"/>
  <c r="BC37" i="4" s="1"/>
  <c r="BD70" i="4" s="1"/>
  <c r="AA232" i="4"/>
  <c r="AB232" i="4" s="1"/>
  <c r="AP33" i="4"/>
  <c r="AP49" i="4" s="1"/>
  <c r="AQ82" i="4" s="1"/>
  <c r="AA49" i="4"/>
  <c r="AB49" i="4" s="1"/>
  <c r="AP30" i="4"/>
  <c r="Y46" i="4" s="1"/>
  <c r="AA46" i="4"/>
  <c r="AB46" i="4" s="1"/>
  <c r="AO33" i="6"/>
  <c r="AO49" i="6" s="1"/>
  <c r="AP82" i="6" s="1"/>
  <c r="AA34" i="6"/>
  <c r="AB34" i="6" s="1"/>
  <c r="AO34" i="6"/>
  <c r="AO50" i="6" s="1"/>
  <c r="AP83" i="6" s="1"/>
  <c r="AA35" i="6"/>
  <c r="AB35" i="6" s="1"/>
  <c r="AO31" i="4"/>
  <c r="AA32" i="4"/>
  <c r="AB32" i="4" s="1"/>
  <c r="AP18" i="4"/>
  <c r="BX18" i="4" s="1"/>
  <c r="CO18" i="4" s="1"/>
  <c r="AA50" i="4"/>
  <c r="AB50" i="4" s="1"/>
  <c r="BC5" i="6"/>
  <c r="BT5" i="6" s="1"/>
  <c r="AA232" i="6"/>
  <c r="AB232" i="6" s="1"/>
  <c r="AO30" i="4"/>
  <c r="AO46" i="4" s="1"/>
  <c r="AP79" i="4" s="1"/>
  <c r="AA31" i="4"/>
  <c r="AB31" i="4" s="1"/>
  <c r="BD48" i="6"/>
  <c r="BE81" i="6" s="1"/>
  <c r="AP30" i="5"/>
  <c r="AP46" i="5" s="1"/>
  <c r="AQ79" i="5" s="1"/>
  <c r="AA46" i="5"/>
  <c r="AB46" i="5" s="1"/>
  <c r="Y260" i="6"/>
  <c r="BC50" i="6"/>
  <c r="BD83" i="6" s="1"/>
  <c r="Y50" i="6"/>
  <c r="BD20" i="5"/>
  <c r="BD36" i="5" s="1"/>
  <c r="BE69" i="5" s="1"/>
  <c r="AA246" i="5"/>
  <c r="AB246" i="5" s="1"/>
  <c r="AQ14" i="5"/>
  <c r="BH14" i="5" s="1"/>
  <c r="AA61" i="5"/>
  <c r="AB61" i="5" s="1"/>
  <c r="BC21" i="5"/>
  <c r="Y232" i="5" s="1"/>
  <c r="AA232" i="5"/>
  <c r="AB232" i="5" s="1"/>
  <c r="BC32" i="5"/>
  <c r="BC48" i="5" s="1"/>
  <c r="BD81" i="5" s="1"/>
  <c r="AA243" i="5"/>
  <c r="AB243" i="5" s="1"/>
  <c r="AO33" i="4"/>
  <c r="AA34" i="4"/>
  <c r="AB34" i="4" s="1"/>
  <c r="AQ30" i="6"/>
  <c r="AA61" i="6"/>
  <c r="AB61" i="6" s="1"/>
  <c r="AP34" i="5"/>
  <c r="Y50" i="5" s="1"/>
  <c r="AA50" i="5"/>
  <c r="AB50" i="5" s="1"/>
  <c r="AQ31" i="5"/>
  <c r="Y62" i="5" s="1"/>
  <c r="AA62" i="5"/>
  <c r="AB62" i="5" s="1"/>
  <c r="AO33" i="5"/>
  <c r="AO49" i="5" s="1"/>
  <c r="AP82" i="5" s="1"/>
  <c r="AA34" i="5"/>
  <c r="AB34" i="5" s="1"/>
  <c r="AP15" i="5"/>
  <c r="BX15" i="5" s="1"/>
  <c r="CO15" i="5" s="1"/>
  <c r="AA47" i="5"/>
  <c r="AB47" i="5" s="1"/>
  <c r="AQ32" i="5"/>
  <c r="AQ48" i="5" s="1"/>
  <c r="AR81" i="5" s="1"/>
  <c r="AA63" i="5"/>
  <c r="AB63" i="5" s="1"/>
  <c r="AP32" i="4"/>
  <c r="AP48" i="4" s="1"/>
  <c r="AQ81" i="4" s="1"/>
  <c r="AA48" i="4"/>
  <c r="AB48" i="4" s="1"/>
  <c r="AO32" i="6"/>
  <c r="AO48" i="6" s="1"/>
  <c r="AP81" i="6" s="1"/>
  <c r="AA33" i="6"/>
  <c r="AB33" i="6" s="1"/>
  <c r="BD49" i="4"/>
  <c r="BE82" i="4" s="1"/>
  <c r="AO30" i="5"/>
  <c r="AO46" i="5" s="1"/>
  <c r="AP79" i="5" s="1"/>
  <c r="AA31" i="5"/>
  <c r="AB31" i="5" s="1"/>
  <c r="AP33" i="5"/>
  <c r="AP49" i="5" s="1"/>
  <c r="AQ82" i="5" s="1"/>
  <c r="AA49" i="5"/>
  <c r="AB49" i="5" s="1"/>
  <c r="BD31" i="5"/>
  <c r="Y257" i="5" s="1"/>
  <c r="AA257" i="5"/>
  <c r="AB257" i="5" s="1"/>
  <c r="AO18" i="5"/>
  <c r="BW18" i="5" s="1"/>
  <c r="CN18" i="5" s="1"/>
  <c r="AA35" i="5"/>
  <c r="AB35" i="5" s="1"/>
  <c r="BD33" i="5"/>
  <c r="Y259" i="5" s="1"/>
  <c r="AA259" i="5"/>
  <c r="AB259" i="5" s="1"/>
  <c r="AP32" i="5"/>
  <c r="AP48" i="5" s="1"/>
  <c r="AQ81" i="5" s="1"/>
  <c r="AA48" i="5"/>
  <c r="AB48" i="5" s="1"/>
  <c r="BD36" i="4"/>
  <c r="BE69" i="4" s="1"/>
  <c r="BC18" i="5"/>
  <c r="BT18" i="5" s="1"/>
  <c r="AA245" i="5"/>
  <c r="AB245" i="5" s="1"/>
  <c r="BC31" i="5"/>
  <c r="BC47" i="5" s="1"/>
  <c r="BD80" i="5" s="1"/>
  <c r="AA242" i="5"/>
  <c r="AB242" i="5" s="1"/>
  <c r="BD30" i="5"/>
  <c r="BD46" i="5" s="1"/>
  <c r="BE79" i="5" s="1"/>
  <c r="AA256" i="5"/>
  <c r="AB256" i="5" s="1"/>
  <c r="BC4" i="4"/>
  <c r="CK4" i="4" s="1"/>
  <c r="DB4" i="4" s="1"/>
  <c r="AA231" i="4"/>
  <c r="AB231" i="4" s="1"/>
  <c r="BD32" i="4"/>
  <c r="Y258" i="4" s="1"/>
  <c r="AA258" i="4"/>
  <c r="AB258" i="4" s="1"/>
  <c r="AP31" i="4"/>
  <c r="Y47" i="4" s="1"/>
  <c r="AA47" i="4"/>
  <c r="AB47" i="4" s="1"/>
  <c r="AO30" i="6"/>
  <c r="Y31" i="6" s="1"/>
  <c r="AA31" i="6"/>
  <c r="AB31" i="6" s="1"/>
  <c r="AO31" i="6"/>
  <c r="AO47" i="6" s="1"/>
  <c r="AP80" i="6" s="1"/>
  <c r="AA32" i="6"/>
  <c r="AB32" i="6" s="1"/>
  <c r="AP33" i="6"/>
  <c r="AP49" i="6" s="1"/>
  <c r="AQ82" i="6" s="1"/>
  <c r="AA49" i="6"/>
  <c r="AB49" i="6" s="1"/>
  <c r="BD31" i="6"/>
  <c r="BD47" i="6" s="1"/>
  <c r="BE80" i="6" s="1"/>
  <c r="AA257" i="6"/>
  <c r="AB257" i="6" s="1"/>
  <c r="BC20" i="4"/>
  <c r="Y231" i="4" s="1"/>
  <c r="BD14" i="5"/>
  <c r="CL14" i="5" s="1"/>
  <c r="DC14" i="5" s="1"/>
  <c r="BC15" i="5"/>
  <c r="BT15" i="5" s="1"/>
  <c r="AO15" i="4"/>
  <c r="BF15" i="4" s="1"/>
  <c r="BC5" i="5"/>
  <c r="BT5" i="5" s="1"/>
  <c r="BI9" i="7"/>
  <c r="AU41" i="7"/>
  <c r="AV74" i="7" s="1"/>
  <c r="AO16" i="6"/>
  <c r="BW16" i="6" s="1"/>
  <c r="CN16" i="6" s="1"/>
  <c r="AP41" i="7"/>
  <c r="AQ74" i="7" s="1"/>
  <c r="BD50" i="4"/>
  <c r="BE83" i="4" s="1"/>
  <c r="AO17" i="4"/>
  <c r="BF17" i="4" s="1"/>
  <c r="AP17" i="6"/>
  <c r="BX17" i="6" s="1"/>
  <c r="CO17" i="6" s="1"/>
  <c r="BC21" i="6"/>
  <c r="Y232" i="6" s="1"/>
  <c r="AQ30" i="5"/>
  <c r="Y61" i="5" s="1"/>
  <c r="AO14" i="4"/>
  <c r="BF14" i="4" s="1"/>
  <c r="AP17" i="4"/>
  <c r="BG17" i="4" s="1"/>
  <c r="AP14" i="4"/>
  <c r="BX14" i="4" s="1"/>
  <c r="CO14" i="4" s="1"/>
  <c r="BD4" i="5"/>
  <c r="CL4" i="5" s="1"/>
  <c r="DC4" i="5" s="1"/>
  <c r="BC5" i="4"/>
  <c r="BT5" i="4" s="1"/>
  <c r="AO18" i="6"/>
  <c r="BF18" i="6" s="1"/>
  <c r="AO17" i="6"/>
  <c r="BW17" i="6" s="1"/>
  <c r="CN17" i="6" s="1"/>
  <c r="CL14" i="4"/>
  <c r="DC14" i="4" s="1"/>
  <c r="W51" i="6"/>
  <c r="X51" i="6" s="1"/>
  <c r="AP15" i="4"/>
  <c r="BX15" i="4" s="1"/>
  <c r="CO15" i="4" s="1"/>
  <c r="AP16" i="4"/>
  <c r="AO14" i="6"/>
  <c r="BW14" i="6" s="1"/>
  <c r="CN14" i="6" s="1"/>
  <c r="BD15" i="6"/>
  <c r="CL15" i="6" s="1"/>
  <c r="DC15" i="6" s="1"/>
  <c r="BT4" i="6"/>
  <c r="BD16" i="4"/>
  <c r="CL16" i="4" s="1"/>
  <c r="DC16" i="4" s="1"/>
  <c r="CL18" i="4"/>
  <c r="DC18" i="4" s="1"/>
  <c r="AO15" i="6"/>
  <c r="BW15" i="6" s="1"/>
  <c r="CN15" i="6" s="1"/>
  <c r="BG9" i="7"/>
  <c r="AP31" i="5"/>
  <c r="Y47" i="5" s="1"/>
  <c r="AO4" i="5"/>
  <c r="BW4" i="5" s="1"/>
  <c r="CN4" i="5" s="1"/>
  <c r="BC4" i="5"/>
  <c r="CK4" i="5" s="1"/>
  <c r="DB4" i="5" s="1"/>
  <c r="AQ16" i="5"/>
  <c r="BH16" i="5" s="1"/>
  <c r="AR41" i="7"/>
  <c r="AS74" i="7" s="1"/>
  <c r="AO9" i="7"/>
  <c r="AO25" i="7"/>
  <c r="AQ57" i="7"/>
  <c r="BG25" i="7" s="1"/>
  <c r="BG41" i="7" s="1"/>
  <c r="BH74" i="7" s="1"/>
  <c r="Y69" i="7"/>
  <c r="AR39" i="7"/>
  <c r="AS72" i="7" s="1"/>
  <c r="Y101" i="7"/>
  <c r="AT41" i="7"/>
  <c r="AU74" i="7" s="1"/>
  <c r="F26" i="7"/>
  <c r="AA10" i="7" s="1"/>
  <c r="AA72" i="7" s="1"/>
  <c r="AB72" i="7" s="1"/>
  <c r="C26" i="7"/>
  <c r="X10" i="7" s="1"/>
  <c r="AA27" i="7" s="1"/>
  <c r="AB27" i="7" s="1"/>
  <c r="AU26" i="7"/>
  <c r="AU10" i="7"/>
  <c r="W26" i="7"/>
  <c r="X26" i="7" s="1"/>
  <c r="W56" i="7"/>
  <c r="X56" i="7" s="1"/>
  <c r="BW7" i="7"/>
  <c r="CN7" i="7" s="1"/>
  <c r="BF7" i="7"/>
  <c r="AS41" i="7"/>
  <c r="AT74" i="7" s="1"/>
  <c r="Y86" i="7"/>
  <c r="BF8" i="7"/>
  <c r="BW8" i="7"/>
  <c r="CN8" i="7" s="1"/>
  <c r="AD11" i="7"/>
  <c r="AA118" i="7" s="1"/>
  <c r="AB118" i="7" s="1"/>
  <c r="AM11" i="7"/>
  <c r="AA253" i="7" s="1"/>
  <c r="AB253" i="7" s="1"/>
  <c r="AG11" i="7"/>
  <c r="AA163" i="7" s="1"/>
  <c r="AB163" i="7" s="1"/>
  <c r="AL11" i="7"/>
  <c r="AA238" i="7" s="1"/>
  <c r="AB238" i="7" s="1"/>
  <c r="AI11" i="7"/>
  <c r="AA193" i="7" s="1"/>
  <c r="AB193" i="7" s="1"/>
  <c r="AH11" i="7"/>
  <c r="AA178" i="7" s="1"/>
  <c r="AB178" i="7" s="1"/>
  <c r="AK11" i="7"/>
  <c r="AA223" i="7" s="1"/>
  <c r="AB223" i="7" s="1"/>
  <c r="AJ11" i="7"/>
  <c r="AA208" i="7" s="1"/>
  <c r="AB208" i="7" s="1"/>
  <c r="AB11" i="7"/>
  <c r="AA88" i="7" s="1"/>
  <c r="AB88" i="7" s="1"/>
  <c r="AC11" i="7"/>
  <c r="AA103" i="7" s="1"/>
  <c r="AB103" i="7" s="1"/>
  <c r="AE11" i="7"/>
  <c r="AA133" i="7" s="1"/>
  <c r="AB133" i="7" s="1"/>
  <c r="AF11" i="7"/>
  <c r="AA148" i="7" s="1"/>
  <c r="AB148" i="7" s="1"/>
  <c r="F27" i="7"/>
  <c r="AA11" i="7" s="1"/>
  <c r="AA73" i="7" s="1"/>
  <c r="AB73" i="7" s="1"/>
  <c r="D27" i="7"/>
  <c r="Y11" i="7" s="1"/>
  <c r="AA43" i="7" s="1"/>
  <c r="AB43" i="7" s="1"/>
  <c r="E27" i="7"/>
  <c r="Z11" i="7" s="1"/>
  <c r="AA58" i="7" s="1"/>
  <c r="AB58" i="7" s="1"/>
  <c r="B27" i="7"/>
  <c r="AM27" i="7" s="1"/>
  <c r="AN27" i="7" s="1"/>
  <c r="AN43" i="7" s="1"/>
  <c r="AO76" i="7" s="1"/>
  <c r="C27" i="7"/>
  <c r="X11" i="7" s="1"/>
  <c r="AA28" i="7" s="1"/>
  <c r="AB28" i="7" s="1"/>
  <c r="D26" i="7"/>
  <c r="W42" i="7" s="1"/>
  <c r="X42" i="7" s="1"/>
  <c r="BC10" i="7"/>
  <c r="BC26" i="7"/>
  <c r="AT10" i="7"/>
  <c r="AT26" i="7"/>
  <c r="Y236" i="7"/>
  <c r="BC41" i="7"/>
  <c r="BD74" i="7" s="1"/>
  <c r="AO57" i="7"/>
  <c r="BE25" i="7" s="1"/>
  <c r="BE41" i="7" s="1"/>
  <c r="BF74" i="7" s="1"/>
  <c r="AO39" i="7"/>
  <c r="AP72" i="7" s="1"/>
  <c r="Y24" i="7"/>
  <c r="CA9" i="7"/>
  <c r="CR9" i="7" s="1"/>
  <c r="BJ9" i="7"/>
  <c r="Y25" i="7"/>
  <c r="AO40" i="7"/>
  <c r="AP73" i="7" s="1"/>
  <c r="BU9" i="7"/>
  <c r="CL9" i="7"/>
  <c r="DC9" i="7" s="1"/>
  <c r="E26" i="7"/>
  <c r="W57" i="7" s="1"/>
  <c r="X57" i="7" s="1"/>
  <c r="BD10" i="7"/>
  <c r="BD26" i="7"/>
  <c r="BT9" i="7"/>
  <c r="CK9" i="7"/>
  <c r="DB9" i="7" s="1"/>
  <c r="AQ25" i="7"/>
  <c r="AQ9" i="7"/>
  <c r="BI7" i="7"/>
  <c r="BZ7" i="7"/>
  <c r="CQ7" i="7" s="1"/>
  <c r="CB9" i="7"/>
  <c r="CS9" i="7" s="1"/>
  <c r="BK9" i="7"/>
  <c r="Y251" i="7"/>
  <c r="BD41" i="7"/>
  <c r="BE74" i="7" s="1"/>
  <c r="AV10" i="7"/>
  <c r="AV26" i="7"/>
  <c r="AS26" i="7"/>
  <c r="AS10" i="7"/>
  <c r="AP53" i="6"/>
  <c r="BF21" i="6" s="1"/>
  <c r="BF37" i="6" s="1"/>
  <c r="BG70" i="6" s="1"/>
  <c r="AP52" i="6"/>
  <c r="BF20" i="6" s="1"/>
  <c r="BF36" i="6" s="1"/>
  <c r="BG69" i="6" s="1"/>
  <c r="AA233" i="6"/>
  <c r="AB233" i="6" s="1"/>
  <c r="AA248" i="6"/>
  <c r="AB248" i="6" s="1"/>
  <c r="W52" i="4"/>
  <c r="X52" i="4" s="1"/>
  <c r="AP53" i="4"/>
  <c r="BF21" i="4" s="1"/>
  <c r="BF37" i="4" s="1"/>
  <c r="BG70" i="4" s="1"/>
  <c r="AA234" i="4"/>
  <c r="AB234" i="4" s="1"/>
  <c r="AA249" i="4"/>
  <c r="AB249" i="4" s="1"/>
  <c r="AP52" i="4"/>
  <c r="BF20" i="4" s="1"/>
  <c r="BF36" i="4" s="1"/>
  <c r="BG69" i="4" s="1"/>
  <c r="AO17" i="5"/>
  <c r="BW17" i="5" s="1"/>
  <c r="CN17" i="5" s="1"/>
  <c r="AP18" i="5"/>
  <c r="BX18" i="5" s="1"/>
  <c r="CO18" i="5" s="1"/>
  <c r="AQ15" i="5"/>
  <c r="BH15" i="5" s="1"/>
  <c r="BC34" i="5"/>
  <c r="BC50" i="5" s="1"/>
  <c r="BD83" i="5" s="1"/>
  <c r="BD17" i="5"/>
  <c r="AP16" i="5"/>
  <c r="BX16" i="5" s="1"/>
  <c r="CO16" i="5" s="1"/>
  <c r="AO34" i="5"/>
  <c r="AP17" i="5"/>
  <c r="BX17" i="5" s="1"/>
  <c r="CO17" i="5" s="1"/>
  <c r="C37" i="5"/>
  <c r="E37" i="5"/>
  <c r="E36" i="5"/>
  <c r="D36" i="5"/>
  <c r="AM22" i="5"/>
  <c r="AN22" i="5" s="1"/>
  <c r="AN38" i="5" s="1"/>
  <c r="AO71" i="5" s="1"/>
  <c r="AM21" i="5"/>
  <c r="AN21" i="5" s="1"/>
  <c r="AN37" i="5" s="1"/>
  <c r="AO70" i="5" s="1"/>
  <c r="BD15" i="5"/>
  <c r="CL15" i="5" s="1"/>
  <c r="DC15" i="5" s="1"/>
  <c r="AO14" i="5"/>
  <c r="BF14" i="5" s="1"/>
  <c r="AP14" i="5"/>
  <c r="BG14" i="5" s="1"/>
  <c r="AR54" i="5"/>
  <c r="BH22" i="5" s="1"/>
  <c r="BH38" i="5" s="1"/>
  <c r="BI71" i="5" s="1"/>
  <c r="W22" i="5"/>
  <c r="X22" i="5" s="1"/>
  <c r="W66" i="5"/>
  <c r="X66" i="5" s="1"/>
  <c r="BF4" i="4"/>
  <c r="Y126" i="7"/>
  <c r="AV36" i="7"/>
  <c r="AW69" i="7" s="1"/>
  <c r="Y128" i="7"/>
  <c r="AV38" i="7"/>
  <c r="AW71" i="7" s="1"/>
  <c r="AW23" i="7"/>
  <c r="AW7" i="7"/>
  <c r="AW33" i="7"/>
  <c r="AW17" i="7"/>
  <c r="AW15" i="7"/>
  <c r="AW31" i="7"/>
  <c r="Y130" i="7"/>
  <c r="AV40" i="7"/>
  <c r="AW73" i="7" s="1"/>
  <c r="CD18" i="7"/>
  <c r="CU18" i="7" s="1"/>
  <c r="BM18" i="7"/>
  <c r="CD7" i="7"/>
  <c r="CU7" i="7" s="1"/>
  <c r="BM7" i="7"/>
  <c r="Y127" i="7"/>
  <c r="AV37" i="7"/>
  <c r="AW70" i="7" s="1"/>
  <c r="AW25" i="7"/>
  <c r="AW9" i="7"/>
  <c r="AW22" i="7"/>
  <c r="AW6" i="7"/>
  <c r="AW20" i="7"/>
  <c r="AW4" i="7"/>
  <c r="AW34" i="7"/>
  <c r="AW18" i="7"/>
  <c r="CD17" i="7"/>
  <c r="CU17" i="7" s="1"/>
  <c r="BM17" i="7"/>
  <c r="CD16" i="7"/>
  <c r="CU16" i="7" s="1"/>
  <c r="BM16" i="7"/>
  <c r="CD9" i="7"/>
  <c r="CU9" i="7" s="1"/>
  <c r="BM9" i="7"/>
  <c r="CD14" i="7"/>
  <c r="CU14" i="7" s="1"/>
  <c r="BM14" i="7"/>
  <c r="CD15" i="7"/>
  <c r="CU15" i="7" s="1"/>
  <c r="BM15" i="7"/>
  <c r="AW26" i="7"/>
  <c r="AW10" i="7"/>
  <c r="AW21" i="7"/>
  <c r="AW5" i="7"/>
  <c r="AW32" i="7"/>
  <c r="AW16" i="7"/>
  <c r="Y140" i="7"/>
  <c r="AV50" i="7"/>
  <c r="AW83" i="7" s="1"/>
  <c r="Y129" i="7"/>
  <c r="AV39" i="7"/>
  <c r="AW72" i="7" s="1"/>
  <c r="CD5" i="7"/>
  <c r="CU5" i="7" s="1"/>
  <c r="BM5" i="7"/>
  <c r="Y137" i="7"/>
  <c r="AV47" i="7"/>
  <c r="AW80" i="7" s="1"/>
  <c r="CD4" i="7"/>
  <c r="CU4" i="7" s="1"/>
  <c r="BM4" i="7"/>
  <c r="CD6" i="7"/>
  <c r="CU6" i="7" s="1"/>
  <c r="BM6" i="7"/>
  <c r="AW24" i="7"/>
  <c r="AW8" i="7"/>
  <c r="AG3" i="7"/>
  <c r="BO3" i="7" s="1"/>
  <c r="CW3" i="7" s="1"/>
  <c r="AW30" i="7"/>
  <c r="AW14" i="7"/>
  <c r="CD8" i="7"/>
  <c r="CU8" i="7" s="1"/>
  <c r="BM8" i="7"/>
  <c r="Y139" i="7"/>
  <c r="AV49" i="7"/>
  <c r="AW82" i="7" s="1"/>
  <c r="Y138" i="7"/>
  <c r="AV48" i="7"/>
  <c r="AW81" i="7" s="1"/>
  <c r="Y131" i="7"/>
  <c r="AV41" i="7"/>
  <c r="AW74" i="7" s="1"/>
  <c r="Y136" i="7"/>
  <c r="AV46" i="7"/>
  <c r="AW79" i="7" s="1"/>
  <c r="C21" i="6"/>
  <c r="AQ34" i="6"/>
  <c r="AQ18" i="6"/>
  <c r="AA3" i="6"/>
  <c r="BD21" i="6"/>
  <c r="BD5" i="6"/>
  <c r="BY14" i="6"/>
  <c r="CP14" i="6" s="1"/>
  <c r="BH14" i="6"/>
  <c r="AP21" i="6"/>
  <c r="AP5" i="6"/>
  <c r="BY16" i="6"/>
  <c r="CP16" i="6" s="1"/>
  <c r="BH16" i="6"/>
  <c r="E21" i="6"/>
  <c r="CK16" i="6"/>
  <c r="DB16" i="6" s="1"/>
  <c r="BT16" i="6"/>
  <c r="B22" i="6"/>
  <c r="AM22" i="6" s="1"/>
  <c r="AN22" i="6" s="1"/>
  <c r="AN38" i="6" s="1"/>
  <c r="AO71" i="6" s="1"/>
  <c r="W36" i="6"/>
  <c r="X36" i="6" s="1"/>
  <c r="AQ33" i="6"/>
  <c r="AQ17" i="6"/>
  <c r="AQ52" i="6"/>
  <c r="BG20" i="6" s="1"/>
  <c r="BG36" i="6" s="1"/>
  <c r="BH69" i="6" s="1"/>
  <c r="W37" i="6"/>
  <c r="X37" i="6" s="1"/>
  <c r="F21" i="5"/>
  <c r="AA5" i="5" s="1"/>
  <c r="AO32" i="5"/>
  <c r="AO16" i="5"/>
  <c r="AQ33" i="5"/>
  <c r="AQ17" i="5"/>
  <c r="B23" i="5"/>
  <c r="W68" i="5"/>
  <c r="X68" i="5" s="1"/>
  <c r="BD16" i="5"/>
  <c r="BD32" i="5"/>
  <c r="AC3" i="5"/>
  <c r="AQ18" i="5"/>
  <c r="AQ34" i="5"/>
  <c r="BC33" i="5"/>
  <c r="BC17" i="5"/>
  <c r="BD18" i="5"/>
  <c r="BD34" i="5"/>
  <c r="AO15" i="5"/>
  <c r="AO31" i="5"/>
  <c r="W51" i="5"/>
  <c r="X51" i="5" s="1"/>
  <c r="AQ53" i="5"/>
  <c r="BG21" i="5" s="1"/>
  <c r="BG37" i="5" s="1"/>
  <c r="BH70" i="5" s="1"/>
  <c r="AO53" i="5"/>
  <c r="BE21" i="5" s="1"/>
  <c r="BE37" i="5" s="1"/>
  <c r="BF70" i="5" s="1"/>
  <c r="AR52" i="5"/>
  <c r="BH20" i="5" s="1"/>
  <c r="BH36" i="5" s="1"/>
  <c r="BI69" i="5" s="1"/>
  <c r="AP21" i="5"/>
  <c r="AP5" i="5"/>
  <c r="BD5" i="5"/>
  <c r="BD21" i="5"/>
  <c r="BD22" i="5"/>
  <c r="BD6" i="5"/>
  <c r="BC6" i="5"/>
  <c r="BC22" i="5"/>
  <c r="W36" i="5"/>
  <c r="X36" i="5" s="1"/>
  <c r="BC30" i="5"/>
  <c r="BC14" i="5"/>
  <c r="D22" i="5"/>
  <c r="Y6" i="5" s="1"/>
  <c r="AQ52" i="5"/>
  <c r="BG20" i="5" s="1"/>
  <c r="BG36" i="5" s="1"/>
  <c r="BH69" i="5" s="1"/>
  <c r="W52" i="5"/>
  <c r="X52" i="5" s="1"/>
  <c r="C22" i="5"/>
  <c r="X6" i="5" s="1"/>
  <c r="AP52" i="5"/>
  <c r="BF20" i="5" s="1"/>
  <c r="BF36" i="5" s="1"/>
  <c r="BG69" i="5" s="1"/>
  <c r="CK16" i="5"/>
  <c r="DB16" i="5" s="1"/>
  <c r="BT16" i="5"/>
  <c r="E22" i="5"/>
  <c r="Z6" i="5" s="1"/>
  <c r="AQ21" i="4"/>
  <c r="AQ5" i="4"/>
  <c r="BY18" i="4"/>
  <c r="CP18" i="4" s="1"/>
  <c r="BH18" i="4"/>
  <c r="AQ32" i="4"/>
  <c r="AQ16" i="4"/>
  <c r="AO21" i="4"/>
  <c r="AO5" i="4"/>
  <c r="F20" i="4"/>
  <c r="AA4" i="4" s="1"/>
  <c r="BW16" i="4"/>
  <c r="CN16" i="4" s="1"/>
  <c r="BF16" i="4"/>
  <c r="AQ50" i="4"/>
  <c r="AR83" i="4" s="1"/>
  <c r="Y65" i="4"/>
  <c r="CL15" i="4"/>
  <c r="DC15" i="4" s="1"/>
  <c r="BU15" i="4"/>
  <c r="AQ53" i="4"/>
  <c r="BG21" i="4" s="1"/>
  <c r="BG37" i="4" s="1"/>
  <c r="BH70" i="4" s="1"/>
  <c r="CK16" i="4"/>
  <c r="DB16" i="4" s="1"/>
  <c r="BT16" i="4"/>
  <c r="CK15" i="4"/>
  <c r="DB15" i="4" s="1"/>
  <c r="BT15" i="4"/>
  <c r="AQ30" i="4"/>
  <c r="AQ14" i="4"/>
  <c r="AO53" i="4"/>
  <c r="BE21" i="4" s="1"/>
  <c r="BE37" i="4" s="1"/>
  <c r="BF70" i="4" s="1"/>
  <c r="AB3" i="4"/>
  <c r="AQ33" i="4"/>
  <c r="AQ17" i="4"/>
  <c r="AQ31" i="4"/>
  <c r="AQ15" i="4"/>
  <c r="C22" i="4"/>
  <c r="X6" i="4" s="1"/>
  <c r="B23" i="4"/>
  <c r="AM23" i="4" s="1"/>
  <c r="AN23" i="4" s="1"/>
  <c r="AN39" i="4" s="1"/>
  <c r="AO72" i="4" s="1"/>
  <c r="AR32" i="4"/>
  <c r="AR16" i="4"/>
  <c r="CK18" i="4"/>
  <c r="DB18" i="4" s="1"/>
  <c r="BT18" i="4"/>
  <c r="BD21" i="4"/>
  <c r="BD5" i="4"/>
  <c r="F21" i="4"/>
  <c r="AA5" i="4" s="1"/>
  <c r="CL4" i="4"/>
  <c r="DC4" i="4" s="1"/>
  <c r="BU4" i="4"/>
  <c r="E20" i="4"/>
  <c r="Z4" i="4" s="1"/>
  <c r="Y50" i="4"/>
  <c r="AP50" i="4"/>
  <c r="AQ83" i="4" s="1"/>
  <c r="D22" i="4"/>
  <c r="Y6" i="4" s="1"/>
  <c r="AP20" i="4"/>
  <c r="AP4" i="4"/>
  <c r="BC30" i="4"/>
  <c r="BC14" i="4"/>
  <c r="AO34" i="4"/>
  <c r="AO18" i="4"/>
  <c r="Y244" i="4"/>
  <c r="BC49" i="4"/>
  <c r="BD82" i="4" s="1"/>
  <c r="AP21" i="4"/>
  <c r="AP5" i="4"/>
  <c r="W37" i="4"/>
  <c r="X37" i="4" s="1"/>
  <c r="E22" i="4"/>
  <c r="Z6" i="4" s="1"/>
  <c r="W22" i="4"/>
  <c r="X22" i="4" s="1"/>
  <c r="W36" i="4"/>
  <c r="X36" i="4" s="1"/>
  <c r="AR31" i="4"/>
  <c r="AR15" i="4"/>
  <c r="AO36" i="4"/>
  <c r="AP69" i="4" s="1"/>
  <c r="Y21" i="4"/>
  <c r="W52" i="2"/>
  <c r="X52" i="2" s="1"/>
  <c r="AO53" i="2"/>
  <c r="BE21" i="2" s="1"/>
  <c r="BE37" i="2" s="1"/>
  <c r="BF70" i="2" s="1"/>
  <c r="W36" i="2"/>
  <c r="X36" i="2" s="1"/>
  <c r="AR53" i="2"/>
  <c r="BH21" i="2" s="1"/>
  <c r="BH37" i="2" s="1"/>
  <c r="BI70" i="2" s="1"/>
  <c r="W37" i="2"/>
  <c r="X37" i="2" s="1"/>
  <c r="AP53" i="2"/>
  <c r="BF21" i="2" s="1"/>
  <c r="BF37" i="2" s="1"/>
  <c r="BG70" i="2" s="1"/>
  <c r="W113" i="2"/>
  <c r="X113" i="2" s="1"/>
  <c r="AX54" i="2"/>
  <c r="BN22" i="2" s="1"/>
  <c r="BN38" i="2" s="1"/>
  <c r="BO71" i="2" s="1"/>
  <c r="W253" i="2"/>
  <c r="X253" i="2" s="1"/>
  <c r="BD59" i="2"/>
  <c r="BT27" i="2" s="1"/>
  <c r="BT43" i="2" s="1"/>
  <c r="BU76" i="2" s="1"/>
  <c r="W237" i="2"/>
  <c r="X237" i="2" s="1"/>
  <c r="BC58" i="2"/>
  <c r="BS26" i="2" s="1"/>
  <c r="BS42" i="2" s="1"/>
  <c r="BT75" i="2" s="1"/>
  <c r="W225" i="2"/>
  <c r="X225" i="2" s="1"/>
  <c r="BB61" i="2"/>
  <c r="BR29" i="2" s="1"/>
  <c r="BR45" i="2" s="1"/>
  <c r="BS78" i="2" s="1"/>
  <c r="BB58" i="2"/>
  <c r="BR26" i="2" s="1"/>
  <c r="BR42" i="2" s="1"/>
  <c r="BS75" i="2" s="1"/>
  <c r="BA57" i="2"/>
  <c r="BQ25" i="2" s="1"/>
  <c r="BQ41" i="2" s="1"/>
  <c r="BR74" i="2" s="1"/>
  <c r="W193" i="2"/>
  <c r="X193" i="2" s="1"/>
  <c r="AZ59" i="2"/>
  <c r="BP27" i="2" s="1"/>
  <c r="BP43" i="2" s="1"/>
  <c r="BQ76" i="2" s="1"/>
  <c r="AY59" i="2"/>
  <c r="BO27" i="2" s="1"/>
  <c r="BO43" i="2" s="1"/>
  <c r="BP76" i="2" s="1"/>
  <c r="AY58" i="2"/>
  <c r="BO26" i="2" s="1"/>
  <c r="BO42" i="2" s="1"/>
  <c r="BP75" i="2" s="1"/>
  <c r="AX55" i="2"/>
  <c r="BN23" i="2" s="1"/>
  <c r="BN39" i="2" s="1"/>
  <c r="BO72" i="2" s="1"/>
  <c r="W165" i="2"/>
  <c r="X165" i="2" s="1"/>
  <c r="L21" i="2"/>
  <c r="AX53" i="2" s="1"/>
  <c r="BN21" i="2" s="1"/>
  <c r="BN37" i="2" s="1"/>
  <c r="BO70" i="2" s="1"/>
  <c r="P21" i="2"/>
  <c r="BB53" i="2" s="1"/>
  <c r="BR21" i="2" s="1"/>
  <c r="BR37" i="2" s="1"/>
  <c r="BS70" i="2" s="1"/>
  <c r="L25" i="2"/>
  <c r="D22" i="2"/>
  <c r="Y6" i="2" s="1"/>
  <c r="F22" i="2"/>
  <c r="E22" i="2"/>
  <c r="C22" i="2"/>
  <c r="AO4" i="2"/>
  <c r="B22" i="2"/>
  <c r="AM22" i="2" s="1"/>
  <c r="AN22" i="2" s="1"/>
  <c r="AN38" i="2" s="1"/>
  <c r="AO71" i="2" s="1"/>
  <c r="Z3" i="2"/>
  <c r="BU18" i="6" l="1"/>
  <c r="BU17" i="4"/>
  <c r="AR14" i="4"/>
  <c r="AR30" i="4"/>
  <c r="BT17" i="4"/>
  <c r="AA80" i="4"/>
  <c r="AB80" i="4" s="1"/>
  <c r="BF4" i="6"/>
  <c r="BU4" i="6"/>
  <c r="BG16" i="6"/>
  <c r="BT15" i="6"/>
  <c r="BD46" i="6"/>
  <c r="BE79" i="6" s="1"/>
  <c r="BC36" i="6"/>
  <c r="BD69" i="6" s="1"/>
  <c r="BU14" i="6"/>
  <c r="AP21" i="2"/>
  <c r="AP37" i="2" s="1"/>
  <c r="AQ70" i="2" s="1"/>
  <c r="BG14" i="6"/>
  <c r="AP5" i="2"/>
  <c r="BX5" i="2" s="1"/>
  <c r="CO5" i="2" s="1"/>
  <c r="Y242" i="6"/>
  <c r="Y21" i="2"/>
  <c r="BC47" i="4"/>
  <c r="BD80" i="4" s="1"/>
  <c r="BU16" i="6"/>
  <c r="AS16" i="5"/>
  <c r="CA16" i="5" s="1"/>
  <c r="CR16" i="5" s="1"/>
  <c r="AA79" i="4"/>
  <c r="AB79" i="4" s="1"/>
  <c r="AR17" i="4"/>
  <c r="BI17" i="4" s="1"/>
  <c r="AQ4" i="6"/>
  <c r="BY4" i="6" s="1"/>
  <c r="CP4" i="6" s="1"/>
  <c r="CK17" i="6"/>
  <c r="DB17" i="6" s="1"/>
  <c r="AQ20" i="6"/>
  <c r="Y51" i="6" s="1"/>
  <c r="AB14" i="4"/>
  <c r="AS30" i="4" s="1"/>
  <c r="AB10" i="4"/>
  <c r="AB4" i="4"/>
  <c r="AA81" i="4" s="1"/>
  <c r="AB81" i="4" s="1"/>
  <c r="AB17" i="4"/>
  <c r="AS33" i="4" s="1"/>
  <c r="AB13" i="4"/>
  <c r="AB11" i="4"/>
  <c r="AB18" i="4"/>
  <c r="AA95" i="4" s="1"/>
  <c r="AB95" i="4" s="1"/>
  <c r="AB7" i="4"/>
  <c r="AS23" i="4" s="1"/>
  <c r="AB8" i="4"/>
  <c r="AA85" i="4" s="1"/>
  <c r="AB85" i="4" s="1"/>
  <c r="AB15" i="4"/>
  <c r="AS31" i="4" s="1"/>
  <c r="AB12" i="4"/>
  <c r="AB6" i="4"/>
  <c r="AS22" i="4" s="1"/>
  <c r="AS38" i="4" s="1"/>
  <c r="AT71" i="4" s="1"/>
  <c r="AB9" i="4"/>
  <c r="AB5" i="4"/>
  <c r="AA82" i="4" s="1"/>
  <c r="AB82" i="4" s="1"/>
  <c r="AB16" i="4"/>
  <c r="AS32" i="4" s="1"/>
  <c r="AR18" i="4"/>
  <c r="BZ18" i="4" s="1"/>
  <c r="CQ18" i="4" s="1"/>
  <c r="BC49" i="6"/>
  <c r="BD82" i="6" s="1"/>
  <c r="Y63" i="6"/>
  <c r="Y21" i="6"/>
  <c r="BX15" i="6"/>
  <c r="CO15" i="6" s="1"/>
  <c r="AS34" i="5"/>
  <c r="AS50" i="5" s="1"/>
  <c r="AT83" i="5" s="1"/>
  <c r="CK18" i="6"/>
  <c r="DB18" i="6" s="1"/>
  <c r="BU17" i="6"/>
  <c r="AP46" i="6"/>
  <c r="AQ79" i="6" s="1"/>
  <c r="AA51" i="4"/>
  <c r="AB51" i="4" s="1"/>
  <c r="AA67" i="4"/>
  <c r="AB67" i="4" s="1"/>
  <c r="BJ3" i="4"/>
  <c r="CR3" i="4" s="1"/>
  <c r="AA84" i="4"/>
  <c r="AB84" i="4" s="1"/>
  <c r="AA91" i="4"/>
  <c r="AB91" i="4" s="1"/>
  <c r="AP54" i="4"/>
  <c r="BF22" i="4" s="1"/>
  <c r="BF38" i="4" s="1"/>
  <c r="BG71" i="4" s="1"/>
  <c r="AA53" i="4"/>
  <c r="AB53" i="4" s="1"/>
  <c r="AA66" i="4"/>
  <c r="AB66" i="4" s="1"/>
  <c r="AA77" i="5"/>
  <c r="AB77" i="5" s="1"/>
  <c r="BG18" i="6"/>
  <c r="W23" i="4"/>
  <c r="X23" i="4" s="1"/>
  <c r="BH3" i="2"/>
  <c r="CP3" i="2" s="1"/>
  <c r="Z4" i="2"/>
  <c r="AQ4" i="2" s="1"/>
  <c r="BH4" i="2" s="1"/>
  <c r="Z18" i="2"/>
  <c r="Z6" i="2"/>
  <c r="Z14" i="2"/>
  <c r="Z5" i="2"/>
  <c r="AQ21" i="2" s="1"/>
  <c r="AQ37" i="2" s="1"/>
  <c r="AR70" i="2" s="1"/>
  <c r="Z16" i="2"/>
  <c r="Z15" i="2"/>
  <c r="Z17" i="2"/>
  <c r="X6" i="2"/>
  <c r="AA23" i="2" s="1"/>
  <c r="AB23" i="2" s="1"/>
  <c r="AR15" i="5"/>
  <c r="BZ15" i="5" s="1"/>
  <c r="CQ15" i="5" s="1"/>
  <c r="AP4" i="6"/>
  <c r="BX4" i="6" s="1"/>
  <c r="CO4" i="6" s="1"/>
  <c r="BH15" i="6"/>
  <c r="AC9" i="5"/>
  <c r="AA101" i="5" s="1"/>
  <c r="AB101" i="5" s="1"/>
  <c r="AC4" i="5"/>
  <c r="AA96" i="5" s="1"/>
  <c r="AB96" i="5" s="1"/>
  <c r="AC14" i="5"/>
  <c r="AA106" i="5" s="1"/>
  <c r="AB106" i="5" s="1"/>
  <c r="AC5" i="5"/>
  <c r="AA97" i="5" s="1"/>
  <c r="AB97" i="5" s="1"/>
  <c r="AC13" i="5"/>
  <c r="AA105" i="5" s="1"/>
  <c r="AB105" i="5" s="1"/>
  <c r="AC7" i="5"/>
  <c r="AA99" i="5" s="1"/>
  <c r="AB99" i="5" s="1"/>
  <c r="AC8" i="5"/>
  <c r="AA100" i="5" s="1"/>
  <c r="AB100" i="5" s="1"/>
  <c r="AC10" i="5"/>
  <c r="AA102" i="5" s="1"/>
  <c r="AB102" i="5" s="1"/>
  <c r="AC11" i="5"/>
  <c r="AA103" i="5" s="1"/>
  <c r="AB103" i="5" s="1"/>
  <c r="AC18" i="5"/>
  <c r="AA110" i="5" s="1"/>
  <c r="AB110" i="5" s="1"/>
  <c r="AC6" i="5"/>
  <c r="AA98" i="5" s="1"/>
  <c r="AB98" i="5" s="1"/>
  <c r="AC16" i="5"/>
  <c r="AA108" i="5" s="1"/>
  <c r="AB108" i="5" s="1"/>
  <c r="AC17" i="5"/>
  <c r="AA109" i="5" s="1"/>
  <c r="AB109" i="5" s="1"/>
  <c r="AC12" i="5"/>
  <c r="AA104" i="5" s="1"/>
  <c r="AB104" i="5" s="1"/>
  <c r="AC15" i="5"/>
  <c r="AA107" i="5" s="1"/>
  <c r="AB107" i="5" s="1"/>
  <c r="AP20" i="6"/>
  <c r="Y36" i="6" s="1"/>
  <c r="BT14" i="6"/>
  <c r="BC37" i="5"/>
  <c r="BD70" i="5" s="1"/>
  <c r="Y256" i="5"/>
  <c r="Y48" i="5"/>
  <c r="Z5" i="6"/>
  <c r="AA52" i="6" s="1"/>
  <c r="AB52" i="6" s="1"/>
  <c r="AS14" i="5"/>
  <c r="CA14" i="5" s="1"/>
  <c r="CR14" i="5" s="1"/>
  <c r="BI3" i="6"/>
  <c r="CQ3" i="6" s="1"/>
  <c r="AA14" i="6"/>
  <c r="AA76" i="6" s="1"/>
  <c r="AB76" i="6" s="1"/>
  <c r="AA15" i="6"/>
  <c r="AA77" i="6" s="1"/>
  <c r="AB77" i="6" s="1"/>
  <c r="AA18" i="6"/>
  <c r="AA80" i="6" s="1"/>
  <c r="AB80" i="6" s="1"/>
  <c r="AA16" i="6"/>
  <c r="AA78" i="6" s="1"/>
  <c r="AB78" i="6" s="1"/>
  <c r="AA17" i="6"/>
  <c r="AA79" i="6" s="1"/>
  <c r="AB79" i="6" s="1"/>
  <c r="X5" i="6"/>
  <c r="AA22" i="6" s="1"/>
  <c r="AB22" i="6" s="1"/>
  <c r="AS21" i="5"/>
  <c r="Y82" i="5" s="1"/>
  <c r="AS32" i="5"/>
  <c r="AS48" i="5" s="1"/>
  <c r="AT81" i="5" s="1"/>
  <c r="AR14" i="5"/>
  <c r="BZ14" i="5" s="1"/>
  <c r="CQ14" i="5" s="1"/>
  <c r="AR33" i="5"/>
  <c r="AR49" i="5" s="1"/>
  <c r="AS82" i="5" s="1"/>
  <c r="AS6" i="5"/>
  <c r="BJ6" i="5" s="1"/>
  <c r="AS4" i="5"/>
  <c r="CA4" i="5" s="1"/>
  <c r="CR4" i="5" s="1"/>
  <c r="AS22" i="5"/>
  <c r="Y83" i="5" s="1"/>
  <c r="AR30" i="5"/>
  <c r="Y76" i="5" s="1"/>
  <c r="AS30" i="5"/>
  <c r="AS46" i="5" s="1"/>
  <c r="AT79" i="5" s="1"/>
  <c r="AR34" i="5"/>
  <c r="Y80" i="5" s="1"/>
  <c r="AS18" i="5"/>
  <c r="CA18" i="5" s="1"/>
  <c r="CR18" i="5" s="1"/>
  <c r="AR18" i="5"/>
  <c r="BZ18" i="5" s="1"/>
  <c r="CQ18" i="5" s="1"/>
  <c r="AS5" i="5"/>
  <c r="CA5" i="5" s="1"/>
  <c r="CR5" i="5" s="1"/>
  <c r="AS20" i="5"/>
  <c r="Y81" i="5" s="1"/>
  <c r="AR17" i="5"/>
  <c r="BZ17" i="5" s="1"/>
  <c r="CQ17" i="5" s="1"/>
  <c r="AR32" i="5"/>
  <c r="Y78" i="5" s="1"/>
  <c r="AS15" i="5"/>
  <c r="CA15" i="5" s="1"/>
  <c r="CR15" i="5" s="1"/>
  <c r="AS17" i="5"/>
  <c r="BJ17" i="5" s="1"/>
  <c r="BK3" i="5"/>
  <c r="CS3" i="5" s="1"/>
  <c r="AS33" i="5"/>
  <c r="AS49" i="5" s="1"/>
  <c r="AT82" i="5" s="1"/>
  <c r="AS31" i="5"/>
  <c r="Y92" i="5" s="1"/>
  <c r="AR16" i="5"/>
  <c r="BI16" i="5" s="1"/>
  <c r="Y49" i="5"/>
  <c r="BF18" i="5"/>
  <c r="CK5" i="6"/>
  <c r="DB5" i="6" s="1"/>
  <c r="W43" i="7"/>
  <c r="X43" i="7" s="1"/>
  <c r="AP50" i="5"/>
  <c r="AQ83" i="5" s="1"/>
  <c r="AO46" i="6"/>
  <c r="AP79" i="6" s="1"/>
  <c r="Y232" i="4"/>
  <c r="Y34" i="5"/>
  <c r="Y35" i="6"/>
  <c r="AP46" i="4"/>
  <c r="AQ79" i="4" s="1"/>
  <c r="BG18" i="4"/>
  <c r="Y21" i="5"/>
  <c r="CK18" i="5"/>
  <c r="DB18" i="5" s="1"/>
  <c r="Y63" i="5"/>
  <c r="Y33" i="6"/>
  <c r="BD48" i="4"/>
  <c r="BE81" i="4" s="1"/>
  <c r="Y31" i="4"/>
  <c r="Y49" i="6"/>
  <c r="Y246" i="5"/>
  <c r="Y46" i="5"/>
  <c r="BG17" i="6"/>
  <c r="Y32" i="6"/>
  <c r="CK15" i="5"/>
  <c r="DB15" i="5" s="1"/>
  <c r="Y231" i="5"/>
  <c r="AP47" i="4"/>
  <c r="AQ80" i="4" s="1"/>
  <c r="Y34" i="6"/>
  <c r="Y257" i="6"/>
  <c r="Y243" i="5"/>
  <c r="BU14" i="5"/>
  <c r="BG15" i="5"/>
  <c r="AQ47" i="5"/>
  <c r="AR80" i="5" s="1"/>
  <c r="BT4" i="4"/>
  <c r="BY14" i="5"/>
  <c r="CP14" i="5" s="1"/>
  <c r="Y49" i="4"/>
  <c r="Y48" i="4"/>
  <c r="BC36" i="4"/>
  <c r="BD69" i="4" s="1"/>
  <c r="Y242" i="5"/>
  <c r="AR20" i="5"/>
  <c r="AR36" i="5" s="1"/>
  <c r="AS69" i="5" s="1"/>
  <c r="AA66" i="5"/>
  <c r="AB66" i="5" s="1"/>
  <c r="AP4" i="5"/>
  <c r="BX4" i="5" s="1"/>
  <c r="CO4" i="5" s="1"/>
  <c r="AA36" i="5"/>
  <c r="AB36" i="5" s="1"/>
  <c r="BC6" i="4"/>
  <c r="CK6" i="4" s="1"/>
  <c r="DB6" i="4" s="1"/>
  <c r="AA233" i="4"/>
  <c r="AB233" i="4" s="1"/>
  <c r="Y61" i="6"/>
  <c r="AQ46" i="6"/>
  <c r="AR79" i="6" s="1"/>
  <c r="AO47" i="4"/>
  <c r="AP80" i="4" s="1"/>
  <c r="Y32" i="4"/>
  <c r="AQ5" i="5"/>
  <c r="BY5" i="5" s="1"/>
  <c r="CP5" i="5" s="1"/>
  <c r="AA52" i="5"/>
  <c r="AB52" i="5" s="1"/>
  <c r="AO21" i="2"/>
  <c r="AO37" i="2" s="1"/>
  <c r="AP70" i="2" s="1"/>
  <c r="AA22" i="2"/>
  <c r="AB22" i="2" s="1"/>
  <c r="AQ20" i="5"/>
  <c r="Y51" i="5" s="1"/>
  <c r="AA51" i="5"/>
  <c r="AB51" i="5" s="1"/>
  <c r="AO5" i="5"/>
  <c r="BW5" i="5" s="1"/>
  <c r="CN5" i="5" s="1"/>
  <c r="AA22" i="5"/>
  <c r="AB22" i="5" s="1"/>
  <c r="BD47" i="5"/>
  <c r="BE80" i="5" s="1"/>
  <c r="BD22" i="4"/>
  <c r="Y248" i="4" s="1"/>
  <c r="AA248" i="4"/>
  <c r="AB248" i="4" s="1"/>
  <c r="AP20" i="2"/>
  <c r="AP36" i="2" s="1"/>
  <c r="AQ69" i="2" s="1"/>
  <c r="AA36" i="2"/>
  <c r="AB36" i="2" s="1"/>
  <c r="Y31" i="5"/>
  <c r="BD49" i="5"/>
  <c r="BE82" i="5" s="1"/>
  <c r="AO49" i="4"/>
  <c r="AP82" i="4" s="1"/>
  <c r="Y34" i="4"/>
  <c r="BW15" i="4"/>
  <c r="CN15" i="4" s="1"/>
  <c r="CK5" i="5"/>
  <c r="DB5" i="5" s="1"/>
  <c r="BW18" i="6"/>
  <c r="CN18" i="6" s="1"/>
  <c r="BW17" i="4"/>
  <c r="CN17" i="4" s="1"/>
  <c r="W73" i="7"/>
  <c r="X73" i="7" s="1"/>
  <c r="AQ46" i="5"/>
  <c r="AR79" i="5" s="1"/>
  <c r="BF16" i="6"/>
  <c r="BF15" i="6"/>
  <c r="AO5" i="2"/>
  <c r="BF5" i="2" s="1"/>
  <c r="BT4" i="5"/>
  <c r="BC37" i="6"/>
  <c r="BD70" i="6" s="1"/>
  <c r="BU15" i="6"/>
  <c r="BF17" i="6"/>
  <c r="BW14" i="4"/>
  <c r="CN14" i="4" s="1"/>
  <c r="CK5" i="4"/>
  <c r="DB5" i="4" s="1"/>
  <c r="BG14" i="4"/>
  <c r="BF4" i="5"/>
  <c r="BY15" i="5"/>
  <c r="CP15" i="5" s="1"/>
  <c r="BX17" i="4"/>
  <c r="CO17" i="4" s="1"/>
  <c r="BF14" i="6"/>
  <c r="BF17" i="5"/>
  <c r="BU4" i="5"/>
  <c r="BG15" i="4"/>
  <c r="BG16" i="5"/>
  <c r="AP20" i="5"/>
  <c r="Y36" i="5" s="1"/>
  <c r="AR4" i="5"/>
  <c r="BI4" i="5" s="1"/>
  <c r="AQ21" i="5"/>
  <c r="Y52" i="5" s="1"/>
  <c r="BU16" i="4"/>
  <c r="AQ4" i="5"/>
  <c r="BY4" i="5" s="1"/>
  <c r="CP4" i="5" s="1"/>
  <c r="W28" i="7"/>
  <c r="X28" i="7" s="1"/>
  <c r="BX16" i="4"/>
  <c r="CO16" i="4" s="1"/>
  <c r="BG16" i="4"/>
  <c r="AO21" i="5"/>
  <c r="AO37" i="5" s="1"/>
  <c r="AP70" i="5" s="1"/>
  <c r="AR59" i="7"/>
  <c r="BH27" i="7" s="1"/>
  <c r="BH43" i="7" s="1"/>
  <c r="BI76" i="7" s="1"/>
  <c r="AO59" i="7"/>
  <c r="BE27" i="7" s="1"/>
  <c r="BE43" i="7" s="1"/>
  <c r="BF76" i="7" s="1"/>
  <c r="BG18" i="5"/>
  <c r="Y245" i="5"/>
  <c r="BX14" i="5"/>
  <c r="CO14" i="5" s="1"/>
  <c r="AP47" i="5"/>
  <c r="AQ80" i="5" s="1"/>
  <c r="BW14" i="5"/>
  <c r="CN14" i="5" s="1"/>
  <c r="BY16" i="5"/>
  <c r="CP16" i="5" s="1"/>
  <c r="AP59" i="7"/>
  <c r="BF27" i="7" s="1"/>
  <c r="BF43" i="7" s="1"/>
  <c r="BG76" i="7" s="1"/>
  <c r="AQ59" i="7"/>
  <c r="BG27" i="7" s="1"/>
  <c r="BG43" i="7" s="1"/>
  <c r="BH76" i="7" s="1"/>
  <c r="W72" i="7"/>
  <c r="X72" i="7" s="1"/>
  <c r="W58" i="7"/>
  <c r="X58" i="7" s="1"/>
  <c r="AR58" i="7"/>
  <c r="BH26" i="7" s="1"/>
  <c r="BH42" i="7" s="1"/>
  <c r="BI75" i="7" s="1"/>
  <c r="AQ27" i="7"/>
  <c r="Y58" i="7" s="1"/>
  <c r="AQ11" i="7"/>
  <c r="BY11" i="7" s="1"/>
  <c r="CP11" i="7" s="1"/>
  <c r="AO27" i="7"/>
  <c r="AO43" i="7" s="1"/>
  <c r="AP76" i="7" s="1"/>
  <c r="AO11" i="7"/>
  <c r="BW11" i="7" s="1"/>
  <c r="CN11" i="7" s="1"/>
  <c r="AP27" i="7"/>
  <c r="AP43" i="7" s="1"/>
  <c r="AQ76" i="7" s="1"/>
  <c r="AP11" i="7"/>
  <c r="BX11" i="7" s="1"/>
  <c r="CO11" i="7" s="1"/>
  <c r="AR11" i="7"/>
  <c r="BZ11" i="7" s="1"/>
  <c r="CQ11" i="7" s="1"/>
  <c r="AR27" i="7"/>
  <c r="Y73" i="7" s="1"/>
  <c r="Y87" i="7"/>
  <c r="AS42" i="7"/>
  <c r="AT75" i="7" s="1"/>
  <c r="Y102" i="7"/>
  <c r="AT42" i="7"/>
  <c r="AU75" i="7" s="1"/>
  <c r="AF12" i="7"/>
  <c r="AA149" i="7" s="1"/>
  <c r="AB149" i="7" s="1"/>
  <c r="AM12" i="7"/>
  <c r="AA254" i="7" s="1"/>
  <c r="AB254" i="7" s="1"/>
  <c r="AE12" i="7"/>
  <c r="AA134" i="7" s="1"/>
  <c r="AB134" i="7" s="1"/>
  <c r="AC12" i="7"/>
  <c r="AA104" i="7" s="1"/>
  <c r="AB104" i="7" s="1"/>
  <c r="AI12" i="7"/>
  <c r="AA194" i="7" s="1"/>
  <c r="AB194" i="7" s="1"/>
  <c r="AL12" i="7"/>
  <c r="AA239" i="7" s="1"/>
  <c r="AB239" i="7" s="1"/>
  <c r="AG12" i="7"/>
  <c r="AK12" i="7"/>
  <c r="AA224" i="7" s="1"/>
  <c r="AB224" i="7" s="1"/>
  <c r="AH12" i="7"/>
  <c r="AA179" i="7" s="1"/>
  <c r="AB179" i="7" s="1"/>
  <c r="AD12" i="7"/>
  <c r="AA119" i="7" s="1"/>
  <c r="AB119" i="7" s="1"/>
  <c r="AB12" i="7"/>
  <c r="AA89" i="7" s="1"/>
  <c r="AB89" i="7" s="1"/>
  <c r="AJ12" i="7"/>
  <c r="AA209" i="7" s="1"/>
  <c r="AB209" i="7" s="1"/>
  <c r="B28" i="7"/>
  <c r="AM28" i="7" s="1"/>
  <c r="AN28" i="7" s="1"/>
  <c r="AN44" i="7" s="1"/>
  <c r="AO77" i="7" s="1"/>
  <c r="F28" i="7"/>
  <c r="AA12" i="7" s="1"/>
  <c r="AA74" i="7" s="1"/>
  <c r="AB74" i="7" s="1"/>
  <c r="C28" i="7"/>
  <c r="X12" i="7" s="1"/>
  <c r="AA29" i="7" s="1"/>
  <c r="AB29" i="7" s="1"/>
  <c r="W27" i="7"/>
  <c r="X27" i="7" s="1"/>
  <c r="AV42" i="7"/>
  <c r="AW75" i="7" s="1"/>
  <c r="Y132" i="7"/>
  <c r="BY9" i="7"/>
  <c r="CP9" i="7" s="1"/>
  <c r="BH9" i="7"/>
  <c r="Y252" i="7"/>
  <c r="BD42" i="7"/>
  <c r="BE75" i="7" s="1"/>
  <c r="CB10" i="7"/>
  <c r="CS10" i="7" s="1"/>
  <c r="BK10" i="7"/>
  <c r="Y10" i="7"/>
  <c r="AA42" i="7" s="1"/>
  <c r="AB42" i="7" s="1"/>
  <c r="AP58" i="7"/>
  <c r="BF26" i="7" s="1"/>
  <c r="BF42" i="7" s="1"/>
  <c r="BG75" i="7" s="1"/>
  <c r="AW11" i="7"/>
  <c r="AW27" i="7"/>
  <c r="AS27" i="7"/>
  <c r="AS11" i="7"/>
  <c r="BD27" i="7"/>
  <c r="BD11" i="7"/>
  <c r="BL10" i="7"/>
  <c r="CC10" i="7"/>
  <c r="CT10" i="7" s="1"/>
  <c r="AO58" i="7"/>
  <c r="BE26" i="7" s="1"/>
  <c r="BE42" i="7" s="1"/>
  <c r="BF75" i="7" s="1"/>
  <c r="CD10" i="7"/>
  <c r="CU10" i="7" s="1"/>
  <c r="BM10" i="7"/>
  <c r="Y56" i="7"/>
  <c r="AQ41" i="7"/>
  <c r="AR74" i="7" s="1"/>
  <c r="CL10" i="7"/>
  <c r="DC10" i="7" s="1"/>
  <c r="BU10" i="7"/>
  <c r="Y237" i="7"/>
  <c r="BC42" i="7"/>
  <c r="BD75" i="7" s="1"/>
  <c r="AV27" i="7"/>
  <c r="AV11" i="7"/>
  <c r="AU27" i="7"/>
  <c r="AU11" i="7"/>
  <c r="Y117" i="7"/>
  <c r="AU42" i="7"/>
  <c r="AV75" i="7" s="1"/>
  <c r="AR26" i="7"/>
  <c r="AR10" i="7"/>
  <c r="AO41" i="7"/>
  <c r="AP74" i="7" s="1"/>
  <c r="Y26" i="7"/>
  <c r="CA10" i="7"/>
  <c r="CR10" i="7" s="1"/>
  <c r="BJ10" i="7"/>
  <c r="Z10" i="7"/>
  <c r="AA57" i="7" s="1"/>
  <c r="AB57" i="7" s="1"/>
  <c r="AQ58" i="7"/>
  <c r="BG26" i="7" s="1"/>
  <c r="BG42" i="7" s="1"/>
  <c r="BH75" i="7" s="1"/>
  <c r="CK10" i="7"/>
  <c r="DB10" i="7" s="1"/>
  <c r="BT10" i="7"/>
  <c r="AT27" i="7"/>
  <c r="AT11" i="7"/>
  <c r="BC27" i="7"/>
  <c r="BC11" i="7"/>
  <c r="AO26" i="7"/>
  <c r="AO10" i="7"/>
  <c r="BW9" i="7"/>
  <c r="CN9" i="7" s="1"/>
  <c r="BF9" i="7"/>
  <c r="AA234" i="6"/>
  <c r="AB234" i="6" s="1"/>
  <c r="AA249" i="6"/>
  <c r="AB249" i="6" s="1"/>
  <c r="BD6" i="4"/>
  <c r="CL6" i="4" s="1"/>
  <c r="DC6" i="4" s="1"/>
  <c r="BC22" i="4"/>
  <c r="Y233" i="4" s="1"/>
  <c r="W38" i="4"/>
  <c r="X38" i="4" s="1"/>
  <c r="AA235" i="4"/>
  <c r="AB235" i="4" s="1"/>
  <c r="AA250" i="4"/>
  <c r="AB250" i="4" s="1"/>
  <c r="F22" i="4"/>
  <c r="AA6" i="4" s="1"/>
  <c r="AP4" i="2"/>
  <c r="BX4" i="2" s="1"/>
  <c r="CO4" i="2" s="1"/>
  <c r="BU17" i="5"/>
  <c r="CL17" i="5"/>
  <c r="DC17" i="5" s="1"/>
  <c r="BU15" i="5"/>
  <c r="AO50" i="5"/>
  <c r="AP83" i="5" s="1"/>
  <c r="Y35" i="5"/>
  <c r="BG17" i="5"/>
  <c r="D38" i="5"/>
  <c r="F37" i="5"/>
  <c r="E38" i="5"/>
  <c r="C38" i="5"/>
  <c r="AM23" i="5"/>
  <c r="AN23" i="5" s="1"/>
  <c r="AN39" i="5" s="1"/>
  <c r="AO72" i="5" s="1"/>
  <c r="CE14" i="7"/>
  <c r="CV14" i="7" s="1"/>
  <c r="BN14" i="7"/>
  <c r="AX30" i="7"/>
  <c r="AX14" i="7"/>
  <c r="CE4" i="7"/>
  <c r="CV4" i="7" s="1"/>
  <c r="BN4" i="7"/>
  <c r="CE9" i="7"/>
  <c r="CV9" i="7" s="1"/>
  <c r="BN9" i="7"/>
  <c r="Y152" i="7"/>
  <c r="AW47" i="7"/>
  <c r="AX80" i="7" s="1"/>
  <c r="CE7" i="7"/>
  <c r="CV7" i="7" s="1"/>
  <c r="BN7" i="7"/>
  <c r="Y151" i="7"/>
  <c r="AW46" i="7"/>
  <c r="AX79" i="7" s="1"/>
  <c r="AX8" i="7"/>
  <c r="AX24" i="7"/>
  <c r="AX21" i="7"/>
  <c r="AX5" i="7"/>
  <c r="AX31" i="7"/>
  <c r="AX15" i="7"/>
  <c r="CE8" i="7"/>
  <c r="CV8" i="7" s="1"/>
  <c r="BN8" i="7"/>
  <c r="Y142" i="7"/>
  <c r="AW37" i="7"/>
  <c r="AX70" i="7" s="1"/>
  <c r="Y141" i="7"/>
  <c r="AW36" i="7"/>
  <c r="AX69" i="7" s="1"/>
  <c r="Y146" i="7"/>
  <c r="AW41" i="7"/>
  <c r="AX74" i="7" s="1"/>
  <c r="CE15" i="7"/>
  <c r="CV15" i="7" s="1"/>
  <c r="BN15" i="7"/>
  <c r="Y144" i="7"/>
  <c r="AW39" i="7"/>
  <c r="AX72" i="7" s="1"/>
  <c r="AX20" i="7"/>
  <c r="AX4" i="7"/>
  <c r="CE5" i="7"/>
  <c r="CV5" i="7" s="1"/>
  <c r="BN5" i="7"/>
  <c r="AX23" i="7"/>
  <c r="AX7" i="7"/>
  <c r="AX22" i="7"/>
  <c r="AX6" i="7"/>
  <c r="AX32" i="7"/>
  <c r="AX16" i="7"/>
  <c r="Y145" i="7"/>
  <c r="AW40" i="7"/>
  <c r="AX73" i="7" s="1"/>
  <c r="CE16" i="7"/>
  <c r="CV16" i="7" s="1"/>
  <c r="BN16" i="7"/>
  <c r="CE10" i="7"/>
  <c r="CV10" i="7" s="1"/>
  <c r="BN10" i="7"/>
  <c r="BN18" i="7"/>
  <c r="CE18" i="7"/>
  <c r="CV18" i="7" s="1"/>
  <c r="CE6" i="7"/>
  <c r="CV6" i="7" s="1"/>
  <c r="BN6" i="7"/>
  <c r="CE17" i="7"/>
  <c r="CV17" i="7" s="1"/>
  <c r="BN17" i="7"/>
  <c r="AX25" i="7"/>
  <c r="AX9" i="7"/>
  <c r="AX34" i="7"/>
  <c r="AX18" i="7"/>
  <c r="AX27" i="7"/>
  <c r="AX11" i="7"/>
  <c r="AX26" i="7"/>
  <c r="AX10" i="7"/>
  <c r="AH3" i="7"/>
  <c r="BP3" i="7" s="1"/>
  <c r="CX3" i="7" s="1"/>
  <c r="AX33" i="7"/>
  <c r="AX17" i="7"/>
  <c r="Y153" i="7"/>
  <c r="AW48" i="7"/>
  <c r="AX81" i="7" s="1"/>
  <c r="Y147" i="7"/>
  <c r="AW42" i="7"/>
  <c r="AX75" i="7" s="1"/>
  <c r="Y155" i="7"/>
  <c r="AW50" i="7"/>
  <c r="AX83" i="7" s="1"/>
  <c r="Y143" i="7"/>
  <c r="AW38" i="7"/>
  <c r="AX71" i="7" s="1"/>
  <c r="Y154" i="7"/>
  <c r="AW49" i="7"/>
  <c r="AX82" i="7" s="1"/>
  <c r="B23" i="6"/>
  <c r="AM23" i="6" s="1"/>
  <c r="AN23" i="6" s="1"/>
  <c r="AN39" i="6" s="1"/>
  <c r="AO72" i="6" s="1"/>
  <c r="Y64" i="6"/>
  <c r="AQ49" i="6"/>
  <c r="AR82" i="6" s="1"/>
  <c r="W52" i="6"/>
  <c r="X52" i="6" s="1"/>
  <c r="Y37" i="6"/>
  <c r="AP37" i="6"/>
  <c r="AQ70" i="6" s="1"/>
  <c r="F20" i="6"/>
  <c r="AO53" i="6"/>
  <c r="BE21" i="6" s="1"/>
  <c r="BE37" i="6" s="1"/>
  <c r="BF70" i="6" s="1"/>
  <c r="C22" i="6"/>
  <c r="BC22" i="6"/>
  <c r="BC6" i="6"/>
  <c r="D22" i="6"/>
  <c r="BD22" i="6"/>
  <c r="BD6" i="6"/>
  <c r="F21" i="6"/>
  <c r="BY17" i="6"/>
  <c r="CP17" i="6" s="1"/>
  <c r="BH17" i="6"/>
  <c r="BX5" i="6"/>
  <c r="CO5" i="6" s="1"/>
  <c r="BG5" i="6"/>
  <c r="Y247" i="6"/>
  <c r="BD37" i="6"/>
  <c r="BE70" i="6" s="1"/>
  <c r="Y65" i="6"/>
  <c r="AQ50" i="6"/>
  <c r="AR83" i="6" s="1"/>
  <c r="E22" i="6"/>
  <c r="F22" i="6"/>
  <c r="AQ53" i="6"/>
  <c r="BG21" i="6" s="1"/>
  <c r="BG37" i="6" s="1"/>
  <c r="BH70" i="6" s="1"/>
  <c r="CL5" i="6"/>
  <c r="DC5" i="6" s="1"/>
  <c r="BU5" i="6"/>
  <c r="AB3" i="6"/>
  <c r="BY18" i="6"/>
  <c r="CP18" i="6" s="1"/>
  <c r="BH18" i="6"/>
  <c r="W22" i="6"/>
  <c r="X22" i="6" s="1"/>
  <c r="CL5" i="5"/>
  <c r="DC5" i="5" s="1"/>
  <c r="BU5" i="5"/>
  <c r="C23" i="5"/>
  <c r="X7" i="5" s="1"/>
  <c r="W53" i="5"/>
  <c r="X53" i="5" s="1"/>
  <c r="AO54" i="5"/>
  <c r="BE22" i="5" s="1"/>
  <c r="BE38" i="5" s="1"/>
  <c r="BF71" i="5" s="1"/>
  <c r="AP54" i="5"/>
  <c r="BF22" i="5" s="1"/>
  <c r="BF38" i="5" s="1"/>
  <c r="BG71" i="5" s="1"/>
  <c r="CL6" i="5"/>
  <c r="DC6" i="5" s="1"/>
  <c r="BU6" i="5"/>
  <c r="AO47" i="5"/>
  <c r="AP80" i="5" s="1"/>
  <c r="Y32" i="5"/>
  <c r="Y260" i="5"/>
  <c r="BD50" i="5"/>
  <c r="BE83" i="5" s="1"/>
  <c r="Y65" i="5"/>
  <c r="AQ50" i="5"/>
  <c r="AR83" i="5" s="1"/>
  <c r="AS23" i="5"/>
  <c r="AS7" i="5"/>
  <c r="F23" i="5"/>
  <c r="AA7" i="5" s="1"/>
  <c r="BC23" i="5"/>
  <c r="BC7" i="5"/>
  <c r="Y64" i="5"/>
  <c r="AQ49" i="5"/>
  <c r="AR82" i="5" s="1"/>
  <c r="AP37" i="5"/>
  <c r="AQ70" i="5" s="1"/>
  <c r="Y37" i="5"/>
  <c r="BJ16" i="5"/>
  <c r="Y244" i="5"/>
  <c r="BC49" i="5"/>
  <c r="BD82" i="5" s="1"/>
  <c r="BY17" i="5"/>
  <c r="CP17" i="5" s="1"/>
  <c r="BH17" i="5"/>
  <c r="AQ54" i="5"/>
  <c r="BG22" i="5" s="1"/>
  <c r="BG38" i="5" s="1"/>
  <c r="BH71" i="5" s="1"/>
  <c r="W23" i="5"/>
  <c r="X23" i="5" s="1"/>
  <c r="CK14" i="5"/>
  <c r="DB14" i="5" s="1"/>
  <c r="BT14" i="5"/>
  <c r="Y248" i="5"/>
  <c r="BD38" i="5"/>
  <c r="BE71" i="5" s="1"/>
  <c r="Y95" i="5"/>
  <c r="BW15" i="5"/>
  <c r="CN15" i="5" s="1"/>
  <c r="BF15" i="5"/>
  <c r="CL18" i="5"/>
  <c r="DC18" i="5" s="1"/>
  <c r="BU18" i="5"/>
  <c r="BY18" i="5"/>
  <c r="CP18" i="5" s="1"/>
  <c r="BH18" i="5"/>
  <c r="BI15" i="5"/>
  <c r="Y258" i="5"/>
  <c r="BD48" i="5"/>
  <c r="BE81" i="5" s="1"/>
  <c r="BW16" i="5"/>
  <c r="CN16" i="5" s="1"/>
  <c r="BF16" i="5"/>
  <c r="AR53" i="5"/>
  <c r="BH21" i="5" s="1"/>
  <c r="BH37" i="5" s="1"/>
  <c r="BI70" i="5" s="1"/>
  <c r="BT6" i="5"/>
  <c r="CK6" i="5"/>
  <c r="DB6" i="5" s="1"/>
  <c r="AR6" i="5"/>
  <c r="AR22" i="5"/>
  <c r="D23" i="5"/>
  <c r="Y7" i="5" s="1"/>
  <c r="B24" i="5"/>
  <c r="W38" i="5"/>
  <c r="X38" i="5" s="1"/>
  <c r="Y241" i="5"/>
  <c r="BC46" i="5"/>
  <c r="BD79" i="5" s="1"/>
  <c r="Y233" i="5"/>
  <c r="BC38" i="5"/>
  <c r="BD71" i="5" s="1"/>
  <c r="Y247" i="5"/>
  <c r="BD37" i="5"/>
  <c r="BE70" i="5" s="1"/>
  <c r="BX5" i="5"/>
  <c r="CO5" i="5" s="1"/>
  <c r="BG5" i="5"/>
  <c r="BT17" i="5"/>
  <c r="CK17" i="5"/>
  <c r="DB17" i="5" s="1"/>
  <c r="AD3" i="5"/>
  <c r="Y77" i="5"/>
  <c r="AR47" i="5"/>
  <c r="AS80" i="5" s="1"/>
  <c r="CL16" i="5"/>
  <c r="DC16" i="5" s="1"/>
  <c r="BU16" i="5"/>
  <c r="E23" i="5"/>
  <c r="Z7" i="5" s="1"/>
  <c r="BD23" i="5"/>
  <c r="BD7" i="5"/>
  <c r="AO48" i="5"/>
  <c r="AP81" i="5" s="1"/>
  <c r="Y33" i="5"/>
  <c r="W67" i="5"/>
  <c r="X67" i="5" s="1"/>
  <c r="AQ22" i="4"/>
  <c r="AQ6" i="4"/>
  <c r="BX5" i="4"/>
  <c r="CO5" i="4" s="1"/>
  <c r="BG5" i="4"/>
  <c r="AR46" i="4"/>
  <c r="AS79" i="4" s="1"/>
  <c r="Y76" i="4"/>
  <c r="AR21" i="4"/>
  <c r="AR5" i="4"/>
  <c r="AS16" i="4"/>
  <c r="BY14" i="4"/>
  <c r="CP14" i="4" s="1"/>
  <c r="BH14" i="4"/>
  <c r="BW5" i="4"/>
  <c r="CN5" i="4" s="1"/>
  <c r="BF5" i="4"/>
  <c r="W53" i="4"/>
  <c r="X53" i="4" s="1"/>
  <c r="Y37" i="4"/>
  <c r="AP37" i="4"/>
  <c r="AQ70" i="4" s="1"/>
  <c r="AO50" i="4"/>
  <c r="AP83" i="4" s="1"/>
  <c r="Y35" i="4"/>
  <c r="CK14" i="4"/>
  <c r="DB14" i="4" s="1"/>
  <c r="BT14" i="4"/>
  <c r="AQ52" i="4"/>
  <c r="BG20" i="4" s="1"/>
  <c r="BG36" i="4" s="1"/>
  <c r="BH69" i="4" s="1"/>
  <c r="AR53" i="4"/>
  <c r="BH21" i="4" s="1"/>
  <c r="BH37" i="4" s="1"/>
  <c r="BI70" i="4" s="1"/>
  <c r="C23" i="4"/>
  <c r="X7" i="4" s="1"/>
  <c r="F23" i="4"/>
  <c r="AA7" i="4" s="1"/>
  <c r="BC23" i="4"/>
  <c r="BC7" i="4"/>
  <c r="Y62" i="4"/>
  <c r="AQ47" i="4"/>
  <c r="AR80" i="4" s="1"/>
  <c r="Y79" i="4"/>
  <c r="AR49" i="4"/>
  <c r="AS82" i="4" s="1"/>
  <c r="AS17" i="4"/>
  <c r="AQ46" i="4"/>
  <c r="AR79" i="4" s="1"/>
  <c r="Y61" i="4"/>
  <c r="AR20" i="4"/>
  <c r="AR4" i="4"/>
  <c r="Y22" i="4"/>
  <c r="AO37" i="4"/>
  <c r="AP70" i="4" s="1"/>
  <c r="BW18" i="4"/>
  <c r="CN18" i="4" s="1"/>
  <c r="BF18" i="4"/>
  <c r="Y36" i="4"/>
  <c r="AP36" i="4"/>
  <c r="AQ69" i="4" s="1"/>
  <c r="AQ20" i="4"/>
  <c r="AQ4" i="4"/>
  <c r="Y247" i="4"/>
  <c r="BD37" i="4"/>
  <c r="BE70" i="4" s="1"/>
  <c r="E23" i="4"/>
  <c r="Z7" i="4" s="1"/>
  <c r="BY15" i="4"/>
  <c r="CP15" i="4" s="1"/>
  <c r="BH15" i="4"/>
  <c r="Y241" i="4"/>
  <c r="BC46" i="4"/>
  <c r="BD79" i="4" s="1"/>
  <c r="AR50" i="4"/>
  <c r="AS83" i="4" s="1"/>
  <c r="Y80" i="4"/>
  <c r="W51" i="4"/>
  <c r="X51" i="4" s="1"/>
  <c r="W67" i="4"/>
  <c r="X67" i="4" s="1"/>
  <c r="D23" i="4"/>
  <c r="Y7" i="4" s="1"/>
  <c r="BY17" i="4"/>
  <c r="CP17" i="4" s="1"/>
  <c r="BH17" i="4"/>
  <c r="AS5" i="4"/>
  <c r="AR52" i="4"/>
  <c r="BH20" i="4" s="1"/>
  <c r="BH36" i="4" s="1"/>
  <c r="BI69" i="4" s="1"/>
  <c r="BY16" i="4"/>
  <c r="CP16" i="4" s="1"/>
  <c r="BH16" i="4"/>
  <c r="BY5" i="4"/>
  <c r="CP5" i="4" s="1"/>
  <c r="BH5" i="4"/>
  <c r="Y77" i="4"/>
  <c r="AR47" i="4"/>
  <c r="AS80" i="4" s="1"/>
  <c r="Y78" i="4"/>
  <c r="AR48" i="4"/>
  <c r="AS81" i="4" s="1"/>
  <c r="BZ17" i="4"/>
  <c r="CQ17" i="4" s="1"/>
  <c r="AQ54" i="4"/>
  <c r="BG22" i="4" s="1"/>
  <c r="BG38" i="4" s="1"/>
  <c r="BH71" i="4" s="1"/>
  <c r="BZ15" i="4"/>
  <c r="CQ15" i="4" s="1"/>
  <c r="BI15" i="4"/>
  <c r="BZ14" i="4"/>
  <c r="CQ14" i="4" s="1"/>
  <c r="BI14" i="4"/>
  <c r="BX4" i="4"/>
  <c r="CO4" i="4" s="1"/>
  <c r="BG4" i="4"/>
  <c r="CL5" i="4"/>
  <c r="DC5" i="4" s="1"/>
  <c r="BU5" i="4"/>
  <c r="BZ16" i="4"/>
  <c r="CQ16" i="4" s="1"/>
  <c r="BI16" i="4"/>
  <c r="BD23" i="4"/>
  <c r="BD7" i="4"/>
  <c r="B24" i="4"/>
  <c r="AM24" i="4" s="1"/>
  <c r="AN24" i="4" s="1"/>
  <c r="AN40" i="4" s="1"/>
  <c r="AO73" i="4" s="1"/>
  <c r="AO54" i="4"/>
  <c r="BE22" i="4" s="1"/>
  <c r="BE38" i="4" s="1"/>
  <c r="BF71" i="4" s="1"/>
  <c r="AQ49" i="4"/>
  <c r="AR82" i="4" s="1"/>
  <c r="Y64" i="4"/>
  <c r="AC3" i="4"/>
  <c r="W66" i="4"/>
  <c r="X66" i="4" s="1"/>
  <c r="Y63" i="4"/>
  <c r="AQ48" i="4"/>
  <c r="AR81" i="4" s="1"/>
  <c r="Y52" i="4"/>
  <c r="AQ37" i="4"/>
  <c r="AR70" i="4" s="1"/>
  <c r="W23" i="2"/>
  <c r="X23" i="2" s="1"/>
  <c r="AO54" i="2"/>
  <c r="BE22" i="2" s="1"/>
  <c r="BE38" i="2" s="1"/>
  <c r="BF71" i="2" s="1"/>
  <c r="W38" i="2"/>
  <c r="X38" i="2" s="1"/>
  <c r="AP54" i="2"/>
  <c r="BF22" i="2" s="1"/>
  <c r="BF38" i="2" s="1"/>
  <c r="BG71" i="2" s="1"/>
  <c r="W53" i="2"/>
  <c r="X53" i="2" s="1"/>
  <c r="AQ54" i="2"/>
  <c r="BG22" i="2" s="1"/>
  <c r="BG38" i="2" s="1"/>
  <c r="BH71" i="2" s="1"/>
  <c r="AR54" i="2"/>
  <c r="BH22" i="2" s="1"/>
  <c r="BH38" i="2" s="1"/>
  <c r="BI71" i="2" s="1"/>
  <c r="W68" i="2"/>
  <c r="X68" i="2" s="1"/>
  <c r="W161" i="2"/>
  <c r="X161" i="2" s="1"/>
  <c r="AX57" i="2"/>
  <c r="BN25" i="2" s="1"/>
  <c r="BN41" i="2" s="1"/>
  <c r="BO74" i="2" s="1"/>
  <c r="W217" i="2"/>
  <c r="X217" i="2" s="1"/>
  <c r="W157" i="2"/>
  <c r="X157" i="2" s="1"/>
  <c r="P25" i="2"/>
  <c r="BB57" i="2" s="1"/>
  <c r="BR25" i="2" s="1"/>
  <c r="BR41" i="2" s="1"/>
  <c r="BS74" i="2" s="1"/>
  <c r="D23" i="2"/>
  <c r="BW4" i="2"/>
  <c r="CN4" i="2" s="1"/>
  <c r="BF4" i="2"/>
  <c r="F23" i="2"/>
  <c r="E23" i="2"/>
  <c r="Z7" i="2" s="1"/>
  <c r="C23" i="2"/>
  <c r="B23" i="2"/>
  <c r="AM23" i="2" s="1"/>
  <c r="AN23" i="2" s="1"/>
  <c r="AN39" i="2" s="1"/>
  <c r="AO72" i="2" s="1"/>
  <c r="AA3" i="2"/>
  <c r="AS4" i="4" l="1"/>
  <c r="AS20" i="4"/>
  <c r="AS14" i="4"/>
  <c r="BG5" i="2"/>
  <c r="Y37" i="2"/>
  <c r="AQ36" i="6"/>
  <c r="AR69" i="6" s="1"/>
  <c r="AP36" i="6"/>
  <c r="AQ69" i="6" s="1"/>
  <c r="AA52" i="2"/>
  <c r="AB52" i="2" s="1"/>
  <c r="Y93" i="5"/>
  <c r="AS18" i="4"/>
  <c r="CA18" i="4" s="1"/>
  <c r="CR18" i="4" s="1"/>
  <c r="AS34" i="4"/>
  <c r="AA93" i="4"/>
  <c r="AB93" i="4" s="1"/>
  <c r="AR30" i="6"/>
  <c r="Y76" i="6" s="1"/>
  <c r="AQ20" i="2"/>
  <c r="Y51" i="2" s="1"/>
  <c r="AQ5" i="2"/>
  <c r="BY5" i="2" s="1"/>
  <c r="CP5" i="2" s="1"/>
  <c r="AS21" i="4"/>
  <c r="Y82" i="4" s="1"/>
  <c r="BH4" i="6"/>
  <c r="AA92" i="4"/>
  <c r="AB92" i="4" s="1"/>
  <c r="AO6" i="2"/>
  <c r="BW6" i="2" s="1"/>
  <c r="CN6" i="2" s="1"/>
  <c r="AS15" i="4"/>
  <c r="CA15" i="4" s="1"/>
  <c r="CR15" i="4" s="1"/>
  <c r="AA51" i="2"/>
  <c r="AB51" i="2" s="1"/>
  <c r="AO22" i="2"/>
  <c r="Y23" i="2" s="1"/>
  <c r="AR14" i="6"/>
  <c r="BZ14" i="6" s="1"/>
  <c r="CQ14" i="6" s="1"/>
  <c r="AS7" i="4"/>
  <c r="CA7" i="4" s="1"/>
  <c r="CR7" i="4" s="1"/>
  <c r="BI18" i="4"/>
  <c r="AS6" i="4"/>
  <c r="BJ6" i="4" s="1"/>
  <c r="AA83" i="4"/>
  <c r="AB83" i="4" s="1"/>
  <c r="AA94" i="4"/>
  <c r="AB94" i="4" s="1"/>
  <c r="AC17" i="4"/>
  <c r="AA109" i="4" s="1"/>
  <c r="AB109" i="4" s="1"/>
  <c r="AC8" i="4"/>
  <c r="AA100" i="4" s="1"/>
  <c r="AB100" i="4" s="1"/>
  <c r="AC15" i="4"/>
  <c r="AA107" i="4" s="1"/>
  <c r="AB107" i="4" s="1"/>
  <c r="AC11" i="4"/>
  <c r="AC12" i="4"/>
  <c r="AC18" i="4"/>
  <c r="AA110" i="4" s="1"/>
  <c r="AB110" i="4" s="1"/>
  <c r="AC16" i="4"/>
  <c r="AA108" i="4" s="1"/>
  <c r="AB108" i="4" s="1"/>
  <c r="AC9" i="4"/>
  <c r="AA101" i="4" s="1"/>
  <c r="AB101" i="4" s="1"/>
  <c r="AC5" i="4"/>
  <c r="AT5" i="4" s="1"/>
  <c r="AC6" i="4"/>
  <c r="AA98" i="4" s="1"/>
  <c r="AB98" i="4" s="1"/>
  <c r="AC4" i="4"/>
  <c r="AA96" i="4" s="1"/>
  <c r="AB96" i="4" s="1"/>
  <c r="AC10" i="4"/>
  <c r="AC13" i="4"/>
  <c r="AC7" i="4"/>
  <c r="AC14" i="4"/>
  <c r="AA106" i="4" s="1"/>
  <c r="AB106" i="4" s="1"/>
  <c r="AR32" i="6"/>
  <c r="Y78" i="6" s="1"/>
  <c r="AR18" i="6"/>
  <c r="BZ18" i="6" s="1"/>
  <c r="CQ18" i="6" s="1"/>
  <c r="AR34" i="6"/>
  <c r="AR50" i="6" s="1"/>
  <c r="AS83" i="6" s="1"/>
  <c r="BK3" i="4"/>
  <c r="CS3" i="4" s="1"/>
  <c r="AA69" i="4"/>
  <c r="AB69" i="4" s="1"/>
  <c r="AA39" i="4"/>
  <c r="AB39" i="4" s="1"/>
  <c r="AA68" i="4"/>
  <c r="AB68" i="4" s="1"/>
  <c r="AA54" i="4"/>
  <c r="AB54" i="4" s="1"/>
  <c r="AO5" i="6"/>
  <c r="BW5" i="6" s="1"/>
  <c r="CN5" i="6" s="1"/>
  <c r="AQ5" i="6"/>
  <c r="BY5" i="6" s="1"/>
  <c r="CP5" i="6" s="1"/>
  <c r="AR15" i="6"/>
  <c r="BI15" i="6" s="1"/>
  <c r="AO21" i="6"/>
  <c r="Y22" i="6" s="1"/>
  <c r="AA24" i="4"/>
  <c r="AB24" i="4" s="1"/>
  <c r="AP55" i="2"/>
  <c r="BF23" i="2" s="1"/>
  <c r="BF39" i="2" s="1"/>
  <c r="BG72" i="2" s="1"/>
  <c r="Y7" i="2"/>
  <c r="BG4" i="6"/>
  <c r="BI3" i="2"/>
  <c r="CQ3" i="2" s="1"/>
  <c r="AA17" i="2"/>
  <c r="AA5" i="2"/>
  <c r="AA67" i="2" s="1"/>
  <c r="AB67" i="2" s="1"/>
  <c r="AA14" i="2"/>
  <c r="AA16" i="2"/>
  <c r="AA18" i="2"/>
  <c r="AA7" i="2"/>
  <c r="AA69" i="2" s="1"/>
  <c r="AB69" i="2" s="1"/>
  <c r="AA15" i="2"/>
  <c r="AA6" i="2"/>
  <c r="AA68" i="2" s="1"/>
  <c r="AB68" i="2" s="1"/>
  <c r="AA4" i="2"/>
  <c r="AA66" i="2" s="1"/>
  <c r="AB66" i="2" s="1"/>
  <c r="X7" i="2"/>
  <c r="AA24" i="2" s="1"/>
  <c r="AB24" i="2" s="1"/>
  <c r="AD13" i="5"/>
  <c r="AD7" i="5"/>
  <c r="AD10" i="5"/>
  <c r="AA117" i="5" s="1"/>
  <c r="AB117" i="5" s="1"/>
  <c r="AD17" i="5"/>
  <c r="AA124" i="5" s="1"/>
  <c r="AB124" i="5" s="1"/>
  <c r="AD14" i="5"/>
  <c r="AD5" i="5"/>
  <c r="AA112" i="5" s="1"/>
  <c r="AB112" i="5" s="1"/>
  <c r="AD18" i="5"/>
  <c r="AD4" i="5"/>
  <c r="AA111" i="5" s="1"/>
  <c r="AB111" i="5" s="1"/>
  <c r="AD6" i="5"/>
  <c r="AD11" i="5"/>
  <c r="AA118" i="5" s="1"/>
  <c r="AB118" i="5" s="1"/>
  <c r="AD12" i="5"/>
  <c r="AA119" i="5" s="1"/>
  <c r="AB119" i="5" s="1"/>
  <c r="AD8" i="5"/>
  <c r="AA115" i="5" s="1"/>
  <c r="AB115" i="5" s="1"/>
  <c r="AD16" i="5"/>
  <c r="AD9" i="5"/>
  <c r="AA116" i="5" s="1"/>
  <c r="AB116" i="5" s="1"/>
  <c r="AD15" i="5"/>
  <c r="AA122" i="5" s="1"/>
  <c r="AB122" i="5" s="1"/>
  <c r="BI18" i="5"/>
  <c r="BJ14" i="5"/>
  <c r="AR46" i="5"/>
  <c r="AS79" i="5" s="1"/>
  <c r="Y79" i="5"/>
  <c r="AS37" i="5"/>
  <c r="AT70" i="5" s="1"/>
  <c r="AR16" i="6"/>
  <c r="BI16" i="6" s="1"/>
  <c r="AA6" i="6"/>
  <c r="AA68" i="6" s="1"/>
  <c r="AB68" i="6" s="1"/>
  <c r="BJ18" i="5"/>
  <c r="Z6" i="6"/>
  <c r="AA53" i="6" s="1"/>
  <c r="AB53" i="6" s="1"/>
  <c r="AR31" i="6"/>
  <c r="AR47" i="6" s="1"/>
  <c r="AS80" i="6" s="1"/>
  <c r="AA5" i="6"/>
  <c r="AA67" i="6" s="1"/>
  <c r="AB67" i="6" s="1"/>
  <c r="BJ3" i="6"/>
  <c r="CR3" i="6" s="1"/>
  <c r="AB9" i="6"/>
  <c r="AB17" i="6"/>
  <c r="AA94" i="6" s="1"/>
  <c r="AB94" i="6" s="1"/>
  <c r="AB13" i="6"/>
  <c r="AB4" i="6"/>
  <c r="AA81" i="6" s="1"/>
  <c r="AB81" i="6" s="1"/>
  <c r="AB6" i="6"/>
  <c r="AB12" i="6"/>
  <c r="AB7" i="6"/>
  <c r="AA84" i="6" s="1"/>
  <c r="AB84" i="6" s="1"/>
  <c r="AB15" i="6"/>
  <c r="AA92" i="6" s="1"/>
  <c r="AB92" i="6" s="1"/>
  <c r="AB10" i="6"/>
  <c r="AB18" i="6"/>
  <c r="AA95" i="6" s="1"/>
  <c r="AB95" i="6" s="1"/>
  <c r="AB5" i="6"/>
  <c r="AA82" i="6" s="1"/>
  <c r="AB82" i="6" s="1"/>
  <c r="AB16" i="6"/>
  <c r="AA93" i="6" s="1"/>
  <c r="AB93" i="6" s="1"/>
  <c r="AB14" i="6"/>
  <c r="AA91" i="6" s="1"/>
  <c r="AB91" i="6" s="1"/>
  <c r="AB11" i="6"/>
  <c r="AB8" i="6"/>
  <c r="AA85" i="6" s="1"/>
  <c r="AB85" i="6" s="1"/>
  <c r="AS38" i="5"/>
  <c r="AT71" i="5" s="1"/>
  <c r="BI14" i="5"/>
  <c r="AR17" i="6"/>
  <c r="BZ17" i="6" s="1"/>
  <c r="CQ17" i="6" s="1"/>
  <c r="X6" i="6"/>
  <c r="AA23" i="6" s="1"/>
  <c r="AB23" i="6" s="1"/>
  <c r="AA4" i="6"/>
  <c r="AA66" i="6" s="1"/>
  <c r="AB66" i="6" s="1"/>
  <c r="AQ21" i="6"/>
  <c r="Y52" i="6" s="1"/>
  <c r="AR33" i="6"/>
  <c r="Y79" i="6" s="1"/>
  <c r="Y6" i="6"/>
  <c r="AP22" i="6" s="1"/>
  <c r="CA6" i="5"/>
  <c r="CR6" i="5" s="1"/>
  <c r="Y91" i="5"/>
  <c r="AR50" i="5"/>
  <c r="AS83" i="5" s="1"/>
  <c r="CA17" i="5"/>
  <c r="CR17" i="5" s="1"/>
  <c r="AT20" i="5"/>
  <c r="Y96" i="5" s="1"/>
  <c r="BJ4" i="5"/>
  <c r="AS36" i="5"/>
  <c r="AT69" i="5" s="1"/>
  <c r="AT15" i="5"/>
  <c r="CB15" i="5" s="1"/>
  <c r="CS15" i="5" s="1"/>
  <c r="BJ15" i="5"/>
  <c r="BJ5" i="5"/>
  <c r="AT21" i="5"/>
  <c r="Y97" i="5" s="1"/>
  <c r="BI17" i="5"/>
  <c r="AR48" i="5"/>
  <c r="AS81" i="5" s="1"/>
  <c r="AT17" i="5"/>
  <c r="CB17" i="5" s="1"/>
  <c r="CS17" i="5" s="1"/>
  <c r="AS47" i="5"/>
  <c r="AT80" i="5" s="1"/>
  <c r="Y94" i="5"/>
  <c r="AT16" i="5"/>
  <c r="BK16" i="5" s="1"/>
  <c r="AT32" i="5"/>
  <c r="Y108" i="5" s="1"/>
  <c r="BZ16" i="5"/>
  <c r="CQ16" i="5" s="1"/>
  <c r="AT33" i="5"/>
  <c r="Y109" i="5" s="1"/>
  <c r="AT6" i="5"/>
  <c r="CB6" i="5" s="1"/>
  <c r="CS6" i="5" s="1"/>
  <c r="AT18" i="5"/>
  <c r="BK18" i="5" s="1"/>
  <c r="AT5" i="5"/>
  <c r="CB5" i="5" s="1"/>
  <c r="CS5" i="5" s="1"/>
  <c r="Y36" i="2"/>
  <c r="AT7" i="5"/>
  <c r="CB7" i="5" s="1"/>
  <c r="CS7" i="5" s="1"/>
  <c r="BL3" i="5"/>
  <c r="CT3" i="5" s="1"/>
  <c r="AA113" i="5"/>
  <c r="AB113" i="5" s="1"/>
  <c r="AA114" i="5"/>
  <c r="AB114" i="5" s="1"/>
  <c r="AA125" i="5"/>
  <c r="AB125" i="5" s="1"/>
  <c r="AA120" i="5"/>
  <c r="AB120" i="5" s="1"/>
  <c r="AA123" i="5"/>
  <c r="AB123" i="5" s="1"/>
  <c r="AA121" i="5"/>
  <c r="AB121" i="5" s="1"/>
  <c r="AT22" i="5"/>
  <c r="Y98" i="5" s="1"/>
  <c r="AT23" i="5"/>
  <c r="Y99" i="5" s="1"/>
  <c r="AT34" i="5"/>
  <c r="Y110" i="5" s="1"/>
  <c r="AT14" i="5"/>
  <c r="CB14" i="5" s="1"/>
  <c r="CS14" i="5" s="1"/>
  <c r="AT4" i="5"/>
  <c r="CB4" i="5" s="1"/>
  <c r="CS4" i="5" s="1"/>
  <c r="AT31" i="5"/>
  <c r="AT47" i="5" s="1"/>
  <c r="AU80" i="5" s="1"/>
  <c r="AT30" i="5"/>
  <c r="Y106" i="5" s="1"/>
  <c r="BH5" i="5"/>
  <c r="Y66" i="5"/>
  <c r="Y83" i="4"/>
  <c r="AQ36" i="5"/>
  <c r="AR69" i="5" s="1"/>
  <c r="BY4" i="2"/>
  <c r="CP4" i="2" s="1"/>
  <c r="BG4" i="5"/>
  <c r="Y22" i="2"/>
  <c r="BT6" i="4"/>
  <c r="Y52" i="2"/>
  <c r="BF5" i="5"/>
  <c r="BD38" i="4"/>
  <c r="BE71" i="4" s="1"/>
  <c r="AO22" i="5"/>
  <c r="Y23" i="5" s="1"/>
  <c r="AA23" i="5"/>
  <c r="AB23" i="5" s="1"/>
  <c r="AO6" i="4"/>
  <c r="BW6" i="4" s="1"/>
  <c r="CN6" i="4" s="1"/>
  <c r="AA23" i="4"/>
  <c r="AB23" i="4" s="1"/>
  <c r="AR21" i="5"/>
  <c r="Y67" i="5" s="1"/>
  <c r="AA67" i="5"/>
  <c r="AB67" i="5" s="1"/>
  <c r="AP6" i="2"/>
  <c r="BG6" i="2" s="1"/>
  <c r="AA38" i="2"/>
  <c r="AB38" i="2" s="1"/>
  <c r="W29" i="7"/>
  <c r="X29" i="7" s="1"/>
  <c r="AO60" i="7"/>
  <c r="BE28" i="7" s="1"/>
  <c r="BE44" i="7" s="1"/>
  <c r="BF77" i="7" s="1"/>
  <c r="AQ22" i="5"/>
  <c r="Y53" i="5" s="1"/>
  <c r="AA53" i="5"/>
  <c r="AB53" i="5" s="1"/>
  <c r="AP22" i="5"/>
  <c r="AP38" i="5" s="1"/>
  <c r="AQ71" i="5" s="1"/>
  <c r="AA38" i="5"/>
  <c r="AB38" i="5" s="1"/>
  <c r="AP22" i="4"/>
  <c r="Y38" i="4" s="1"/>
  <c r="AA38" i="4"/>
  <c r="AB38" i="4" s="1"/>
  <c r="AX28" i="7"/>
  <c r="AX44" i="7" s="1"/>
  <c r="AY77" i="7" s="1"/>
  <c r="AA164" i="7"/>
  <c r="AB164" i="7" s="1"/>
  <c r="AQ22" i="2"/>
  <c r="Y53" i="2" s="1"/>
  <c r="AA53" i="2"/>
  <c r="AB53" i="2" s="1"/>
  <c r="BW5" i="2"/>
  <c r="CN5" i="2" s="1"/>
  <c r="AO22" i="4"/>
  <c r="Y23" i="4" s="1"/>
  <c r="BZ4" i="5"/>
  <c r="CQ4" i="5" s="1"/>
  <c r="AP36" i="5"/>
  <c r="AQ69" i="5" s="1"/>
  <c r="Y22" i="5"/>
  <c r="BI11" i="7"/>
  <c r="AX12" i="7"/>
  <c r="CF12" i="7" s="1"/>
  <c r="CW12" i="7" s="1"/>
  <c r="Y28" i="7"/>
  <c r="AP22" i="2"/>
  <c r="AP38" i="2" s="1"/>
  <c r="AQ71" i="2" s="1"/>
  <c r="BG4" i="2"/>
  <c r="BH4" i="5"/>
  <c r="AR5" i="5"/>
  <c r="BI5" i="5" s="1"/>
  <c r="BU6" i="4"/>
  <c r="AQ37" i="5"/>
  <c r="AR70" i="5" s="1"/>
  <c r="BC38" i="4"/>
  <c r="BD71" i="4" s="1"/>
  <c r="AQ43" i="7"/>
  <c r="AR76" i="7" s="1"/>
  <c r="AP6" i="5"/>
  <c r="BX6" i="5" s="1"/>
  <c r="CO6" i="5" s="1"/>
  <c r="AO6" i="5"/>
  <c r="BF6" i="5" s="1"/>
  <c r="Y43" i="7"/>
  <c r="AR43" i="7"/>
  <c r="AS76" i="7" s="1"/>
  <c r="BF11" i="7"/>
  <c r="BG11" i="7"/>
  <c r="W74" i="7"/>
  <c r="X74" i="7" s="1"/>
  <c r="BH11" i="7"/>
  <c r="AR60" i="7"/>
  <c r="BH28" i="7" s="1"/>
  <c r="BH44" i="7" s="1"/>
  <c r="BI77" i="7" s="1"/>
  <c r="AO28" i="7"/>
  <c r="Y29" i="7" s="1"/>
  <c r="AO12" i="7"/>
  <c r="BW12" i="7" s="1"/>
  <c r="CN12" i="7" s="1"/>
  <c r="AR28" i="7"/>
  <c r="AR44" i="7" s="1"/>
  <c r="AS77" i="7" s="1"/>
  <c r="AR12" i="7"/>
  <c r="BZ12" i="7" s="1"/>
  <c r="CQ12" i="7" s="1"/>
  <c r="BW10" i="7"/>
  <c r="CN10" i="7" s="1"/>
  <c r="BF10" i="7"/>
  <c r="BK11" i="7"/>
  <c r="CB11" i="7"/>
  <c r="CS11" i="7" s="1"/>
  <c r="BM11" i="7"/>
  <c r="CD11" i="7"/>
  <c r="CU11" i="7" s="1"/>
  <c r="Y88" i="7"/>
  <c r="AS43" i="7"/>
  <c r="AT76" i="7" s="1"/>
  <c r="AP26" i="7"/>
  <c r="AP10" i="7"/>
  <c r="AT28" i="7"/>
  <c r="AT12" i="7"/>
  <c r="AW12" i="7"/>
  <c r="AW28" i="7"/>
  <c r="AO42" i="7"/>
  <c r="AP75" i="7" s="1"/>
  <c r="Y27" i="7"/>
  <c r="Y103" i="7"/>
  <c r="AT43" i="7"/>
  <c r="AU76" i="7" s="1"/>
  <c r="AQ26" i="7"/>
  <c r="AQ10" i="7"/>
  <c r="Y133" i="7"/>
  <c r="AV43" i="7"/>
  <c r="AW76" i="7" s="1"/>
  <c r="CL11" i="7"/>
  <c r="DC11" i="7" s="1"/>
  <c r="BU11" i="7"/>
  <c r="Y148" i="7"/>
  <c r="AW43" i="7"/>
  <c r="AX76" i="7" s="1"/>
  <c r="E28" i="7"/>
  <c r="Z12" i="7" s="1"/>
  <c r="AA59" i="7" s="1"/>
  <c r="AB59" i="7" s="1"/>
  <c r="AS28" i="7"/>
  <c r="AS12" i="7"/>
  <c r="AV28" i="7"/>
  <c r="AV12" i="7"/>
  <c r="CK11" i="7"/>
  <c r="DB11" i="7" s="1"/>
  <c r="BT11" i="7"/>
  <c r="BZ10" i="7"/>
  <c r="CQ10" i="7" s="1"/>
  <c r="BI10" i="7"/>
  <c r="CC11" i="7"/>
  <c r="CT11" i="7" s="1"/>
  <c r="BL11" i="7"/>
  <c r="Y253" i="7"/>
  <c r="BD43" i="7"/>
  <c r="BE76" i="7" s="1"/>
  <c r="CE11" i="7"/>
  <c r="CV11" i="7" s="1"/>
  <c r="BN11" i="7"/>
  <c r="AD13" i="7"/>
  <c r="AA120" i="7" s="1"/>
  <c r="AB120" i="7" s="1"/>
  <c r="AB13" i="7"/>
  <c r="AA90" i="7" s="1"/>
  <c r="AB90" i="7" s="1"/>
  <c r="AH13" i="7"/>
  <c r="AA180" i="7" s="1"/>
  <c r="AB180" i="7" s="1"/>
  <c r="AI13" i="7"/>
  <c r="AA195" i="7" s="1"/>
  <c r="AB195" i="7" s="1"/>
  <c r="AK13" i="7"/>
  <c r="AA225" i="7" s="1"/>
  <c r="AB225" i="7" s="1"/>
  <c r="AG13" i="7"/>
  <c r="AA165" i="7" s="1"/>
  <c r="AB165" i="7" s="1"/>
  <c r="AM13" i="7"/>
  <c r="AA255" i="7" s="1"/>
  <c r="AB255" i="7" s="1"/>
  <c r="AL13" i="7"/>
  <c r="AA240" i="7" s="1"/>
  <c r="AB240" i="7" s="1"/>
  <c r="AC13" i="7"/>
  <c r="AA105" i="7" s="1"/>
  <c r="AB105" i="7" s="1"/>
  <c r="AE13" i="7"/>
  <c r="AA135" i="7" s="1"/>
  <c r="AB135" i="7" s="1"/>
  <c r="AF13" i="7"/>
  <c r="AA150" i="7" s="1"/>
  <c r="AB150" i="7" s="1"/>
  <c r="AJ13" i="7"/>
  <c r="AA210" i="7" s="1"/>
  <c r="AB210" i="7" s="1"/>
  <c r="B29" i="7"/>
  <c r="AM29" i="7" s="1"/>
  <c r="AN29" i="7" s="1"/>
  <c r="AN45" i="7" s="1"/>
  <c r="AO78" i="7" s="1"/>
  <c r="F29" i="7"/>
  <c r="AA13" i="7" s="1"/>
  <c r="AA75" i="7" s="1"/>
  <c r="AB75" i="7" s="1"/>
  <c r="D29" i="7"/>
  <c r="Y13" i="7" s="1"/>
  <c r="AA45" i="7" s="1"/>
  <c r="AB45" i="7" s="1"/>
  <c r="C29" i="7"/>
  <c r="X13" i="7" s="1"/>
  <c r="AA30" i="7" s="1"/>
  <c r="AB30" i="7" s="1"/>
  <c r="E29" i="7"/>
  <c r="Z13" i="7" s="1"/>
  <c r="AA60" i="7" s="1"/>
  <c r="AB60" i="7" s="1"/>
  <c r="AU28" i="7"/>
  <c r="AU12" i="7"/>
  <c r="BC28" i="7"/>
  <c r="BC12" i="7"/>
  <c r="BD28" i="7"/>
  <c r="BD12" i="7"/>
  <c r="Y238" i="7"/>
  <c r="BC43" i="7"/>
  <c r="BD76" i="7" s="1"/>
  <c r="AR42" i="7"/>
  <c r="AS75" i="7" s="1"/>
  <c r="Y72" i="7"/>
  <c r="Y118" i="7"/>
  <c r="AU43" i="7"/>
  <c r="AV76" i="7" s="1"/>
  <c r="CA11" i="7"/>
  <c r="CR11" i="7" s="1"/>
  <c r="BJ11" i="7"/>
  <c r="D28" i="7"/>
  <c r="Y12" i="7" s="1"/>
  <c r="AA44" i="7" s="1"/>
  <c r="AB44" i="7" s="1"/>
  <c r="AO54" i="6"/>
  <c r="BE22" i="6" s="1"/>
  <c r="BE38" i="6" s="1"/>
  <c r="BF71" i="6" s="1"/>
  <c r="AA235" i="6"/>
  <c r="AB235" i="6" s="1"/>
  <c r="AA250" i="6"/>
  <c r="AB250" i="6" s="1"/>
  <c r="AR53" i="6"/>
  <c r="BH21" i="6" s="1"/>
  <c r="BH37" i="6" s="1"/>
  <c r="BI70" i="6" s="1"/>
  <c r="AR52" i="6"/>
  <c r="BH20" i="6" s="1"/>
  <c r="BH36" i="6" s="1"/>
  <c r="BI69" i="6" s="1"/>
  <c r="AO55" i="4"/>
  <c r="BE23" i="4" s="1"/>
  <c r="BE39" i="4" s="1"/>
  <c r="BF72" i="4" s="1"/>
  <c r="W24" i="4"/>
  <c r="X24" i="4" s="1"/>
  <c r="AP6" i="4"/>
  <c r="BX6" i="4" s="1"/>
  <c r="CO6" i="4" s="1"/>
  <c r="W69" i="4"/>
  <c r="X69" i="4" s="1"/>
  <c r="AR54" i="4"/>
  <c r="BH22" i="4" s="1"/>
  <c r="BH38" i="4" s="1"/>
  <c r="BI71" i="4" s="1"/>
  <c r="W68" i="4"/>
  <c r="X68" i="4" s="1"/>
  <c r="AA251" i="4"/>
  <c r="AB251" i="4" s="1"/>
  <c r="AA86" i="4"/>
  <c r="AB86" i="4" s="1"/>
  <c r="AA236" i="4"/>
  <c r="AB236" i="4" s="1"/>
  <c r="AR22" i="4"/>
  <c r="AR6" i="4"/>
  <c r="AQ6" i="5"/>
  <c r="BY6" i="5" s="1"/>
  <c r="CP6" i="5" s="1"/>
  <c r="D39" i="5"/>
  <c r="F39" i="5"/>
  <c r="E39" i="5"/>
  <c r="C39" i="5"/>
  <c r="AM24" i="5"/>
  <c r="AN24" i="5" s="1"/>
  <c r="AN40" i="5" s="1"/>
  <c r="AO73" i="5" s="1"/>
  <c r="AR55" i="5"/>
  <c r="BH23" i="5" s="1"/>
  <c r="BH39" i="5" s="1"/>
  <c r="BI72" i="5" s="1"/>
  <c r="W69" i="5"/>
  <c r="X69" i="5" s="1"/>
  <c r="W24" i="5"/>
  <c r="X24" i="5" s="1"/>
  <c r="AY28" i="7"/>
  <c r="AY12" i="7"/>
  <c r="AY30" i="7"/>
  <c r="AY14" i="7"/>
  <c r="CF9" i="7"/>
  <c r="CW9" i="7" s="1"/>
  <c r="BO9" i="7"/>
  <c r="CF5" i="7"/>
  <c r="CW5" i="7" s="1"/>
  <c r="BO5" i="7"/>
  <c r="AY27" i="7"/>
  <c r="AY11" i="7"/>
  <c r="AY22" i="7"/>
  <c r="AY6" i="7"/>
  <c r="AY16" i="7"/>
  <c r="AY32" i="7"/>
  <c r="Y162" i="7"/>
  <c r="AX42" i="7"/>
  <c r="AY75" i="7" s="1"/>
  <c r="Y163" i="7"/>
  <c r="AX43" i="7"/>
  <c r="AY76" i="7" s="1"/>
  <c r="Y161" i="7"/>
  <c r="AX41" i="7"/>
  <c r="AY74" i="7" s="1"/>
  <c r="CF6" i="7"/>
  <c r="CW6" i="7" s="1"/>
  <c r="BO6" i="7"/>
  <c r="Y157" i="7"/>
  <c r="AX37" i="7"/>
  <c r="AY70" i="7" s="1"/>
  <c r="AY24" i="7"/>
  <c r="AY8" i="7"/>
  <c r="CF10" i="7"/>
  <c r="CW10" i="7" s="1"/>
  <c r="BO10" i="7"/>
  <c r="CF17" i="7"/>
  <c r="CW17" i="7" s="1"/>
  <c r="BO17" i="7"/>
  <c r="AY26" i="7"/>
  <c r="AY10" i="7"/>
  <c r="AY23" i="7"/>
  <c r="AY7" i="7"/>
  <c r="AY20" i="7"/>
  <c r="AY4" i="7"/>
  <c r="AY33" i="7"/>
  <c r="AY17" i="7"/>
  <c r="CF18" i="7"/>
  <c r="CW18" i="7" s="1"/>
  <c r="BO18" i="7"/>
  <c r="Y158" i="7"/>
  <c r="AX38" i="7"/>
  <c r="AY71" i="7" s="1"/>
  <c r="CF15" i="7"/>
  <c r="CW15" i="7" s="1"/>
  <c r="BO15" i="7"/>
  <c r="Y160" i="7"/>
  <c r="AX40" i="7"/>
  <c r="AY73" i="7" s="1"/>
  <c r="CF14" i="7"/>
  <c r="CW14" i="7" s="1"/>
  <c r="BO14" i="7"/>
  <c r="AY21" i="7"/>
  <c r="AY5" i="7"/>
  <c r="CF11" i="7"/>
  <c r="CW11" i="7" s="1"/>
  <c r="BO11" i="7"/>
  <c r="Y168" i="7"/>
  <c r="AX48" i="7"/>
  <c r="AY81" i="7" s="1"/>
  <c r="Y159" i="7"/>
  <c r="AX39" i="7"/>
  <c r="AY72" i="7" s="1"/>
  <c r="Y156" i="7"/>
  <c r="AX36" i="7"/>
  <c r="AY69" i="7" s="1"/>
  <c r="Y169" i="7"/>
  <c r="AX49" i="7"/>
  <c r="AY82" i="7" s="1"/>
  <c r="AY25" i="7"/>
  <c r="AY9" i="7"/>
  <c r="AI3" i="7"/>
  <c r="BQ3" i="7" s="1"/>
  <c r="CY3" i="7" s="1"/>
  <c r="AY31" i="7"/>
  <c r="AY15" i="7"/>
  <c r="AY34" i="7"/>
  <c r="AY18" i="7"/>
  <c r="Y170" i="7"/>
  <c r="AX50" i="7"/>
  <c r="AY83" i="7" s="1"/>
  <c r="CF16" i="7"/>
  <c r="CW16" i="7" s="1"/>
  <c r="BO16" i="7"/>
  <c r="CF7" i="7"/>
  <c r="CW7" i="7" s="1"/>
  <c r="BO7" i="7"/>
  <c r="CF4" i="7"/>
  <c r="CW4" i="7" s="1"/>
  <c r="BO4" i="7"/>
  <c r="Y167" i="7"/>
  <c r="AX47" i="7"/>
  <c r="AY80" i="7" s="1"/>
  <c r="CF8" i="7"/>
  <c r="CW8" i="7" s="1"/>
  <c r="BO8" i="7"/>
  <c r="Y166" i="7"/>
  <c r="AX46" i="7"/>
  <c r="AY79" i="7" s="1"/>
  <c r="AC3" i="6"/>
  <c r="F23" i="6"/>
  <c r="BC23" i="6"/>
  <c r="BC7" i="6"/>
  <c r="AR54" i="6"/>
  <c r="BH22" i="6" s="1"/>
  <c r="BH38" i="6" s="1"/>
  <c r="BI71" i="6" s="1"/>
  <c r="W53" i="6"/>
  <c r="X53" i="6" s="1"/>
  <c r="CL6" i="6"/>
  <c r="DC6" i="6" s="1"/>
  <c r="BU6" i="6"/>
  <c r="W38" i="6"/>
  <c r="X38" i="6" s="1"/>
  <c r="D23" i="6"/>
  <c r="B24" i="6"/>
  <c r="AM24" i="6" s="1"/>
  <c r="AN24" i="6" s="1"/>
  <c r="AN40" i="6" s="1"/>
  <c r="AO73" i="6" s="1"/>
  <c r="C23" i="6"/>
  <c r="BD23" i="6"/>
  <c r="BD7" i="6"/>
  <c r="Y233" i="6"/>
  <c r="BC38" i="6"/>
  <c r="BD71" i="6" s="1"/>
  <c r="W68" i="6"/>
  <c r="X68" i="6" s="1"/>
  <c r="AQ54" i="6"/>
  <c r="BG22" i="6" s="1"/>
  <c r="BG38" i="6" s="1"/>
  <c r="BH71" i="6" s="1"/>
  <c r="Y248" i="6"/>
  <c r="BD38" i="6"/>
  <c r="BE71" i="6" s="1"/>
  <c r="AP54" i="6"/>
  <c r="BF22" i="6" s="1"/>
  <c r="BF38" i="6" s="1"/>
  <c r="BG71" i="6" s="1"/>
  <c r="W67" i="6"/>
  <c r="X67" i="6" s="1"/>
  <c r="BT6" i="6"/>
  <c r="CK6" i="6"/>
  <c r="DB6" i="6" s="1"/>
  <c r="W23" i="6"/>
  <c r="X23" i="6" s="1"/>
  <c r="W66" i="6"/>
  <c r="X66" i="6" s="1"/>
  <c r="E23" i="6"/>
  <c r="Y84" i="5"/>
  <c r="AS39" i="5"/>
  <c r="AT72" i="5" s="1"/>
  <c r="AQ55" i="5"/>
  <c r="BG23" i="5" s="1"/>
  <c r="BG39" i="5" s="1"/>
  <c r="BH72" i="5" s="1"/>
  <c r="C24" i="5"/>
  <c r="X8" i="5" s="1"/>
  <c r="AS24" i="5"/>
  <c r="AS8" i="5"/>
  <c r="BC24" i="5"/>
  <c r="BC8" i="5"/>
  <c r="B25" i="5"/>
  <c r="W39" i="5"/>
  <c r="X39" i="5" s="1"/>
  <c r="BZ6" i="5"/>
  <c r="CQ6" i="5" s="1"/>
  <c r="BI6" i="5"/>
  <c r="CK7" i="5"/>
  <c r="DB7" i="5" s="1"/>
  <c r="BT7" i="5"/>
  <c r="F24" i="5"/>
  <c r="AA8" i="5" s="1"/>
  <c r="AT8" i="5"/>
  <c r="AT24" i="5"/>
  <c r="Y68" i="5"/>
  <c r="AR38" i="5"/>
  <c r="AS71" i="5" s="1"/>
  <c r="D24" i="5"/>
  <c r="Y8" i="5" s="1"/>
  <c r="Y234" i="5"/>
  <c r="BC39" i="5"/>
  <c r="BD72" i="5" s="1"/>
  <c r="AE3" i="5"/>
  <c r="CL7" i="5"/>
  <c r="DC7" i="5" s="1"/>
  <c r="BU7" i="5"/>
  <c r="Y249" i="5"/>
  <c r="BD39" i="5"/>
  <c r="BE72" i="5" s="1"/>
  <c r="W54" i="5"/>
  <c r="X54" i="5" s="1"/>
  <c r="BD24" i="5"/>
  <c r="BD8" i="5"/>
  <c r="E24" i="5"/>
  <c r="Z8" i="5" s="1"/>
  <c r="AP55" i="5"/>
  <c r="BF23" i="5" s="1"/>
  <c r="BF39" i="5" s="1"/>
  <c r="BG72" i="5" s="1"/>
  <c r="CA7" i="5"/>
  <c r="CR7" i="5" s="1"/>
  <c r="BJ7" i="5"/>
  <c r="AO55" i="5"/>
  <c r="BE23" i="5" s="1"/>
  <c r="BE39" i="5" s="1"/>
  <c r="BF72" i="5" s="1"/>
  <c r="E24" i="4"/>
  <c r="Z8" i="4" s="1"/>
  <c r="D24" i="4"/>
  <c r="Y8" i="4" s="1"/>
  <c r="AP23" i="4"/>
  <c r="AP7" i="4"/>
  <c r="AQ23" i="4"/>
  <c r="AQ7" i="4"/>
  <c r="Y66" i="4"/>
  <c r="AR36" i="4"/>
  <c r="AS69" i="4" s="1"/>
  <c r="Y81" i="4"/>
  <c r="AS36" i="4"/>
  <c r="AT69" i="4" s="1"/>
  <c r="Y234" i="4"/>
  <c r="BC39" i="4"/>
  <c r="BD72" i="4" s="1"/>
  <c r="CA16" i="4"/>
  <c r="CR16" i="4" s="1"/>
  <c r="BJ16" i="4"/>
  <c r="BZ5" i="4"/>
  <c r="CQ5" i="4" s="1"/>
  <c r="BI5" i="4"/>
  <c r="AT6" i="4"/>
  <c r="AT20" i="4"/>
  <c r="AT4" i="4"/>
  <c r="AD3" i="4"/>
  <c r="BC24" i="4"/>
  <c r="BC8" i="4"/>
  <c r="C24" i="4"/>
  <c r="X8" i="4" s="1"/>
  <c r="CL7" i="4"/>
  <c r="DC7" i="4" s="1"/>
  <c r="BU7" i="4"/>
  <c r="CA5" i="4"/>
  <c r="CR5" i="4" s="1"/>
  <c r="BJ5" i="4"/>
  <c r="W39" i="4"/>
  <c r="X39" i="4" s="1"/>
  <c r="W54" i="4"/>
  <c r="X54" i="4" s="1"/>
  <c r="BY4" i="4"/>
  <c r="CP4" i="4" s="1"/>
  <c r="BH4" i="4"/>
  <c r="CA17" i="4"/>
  <c r="CR17" i="4" s="1"/>
  <c r="BJ17" i="4"/>
  <c r="Y93" i="4"/>
  <c r="AS48" i="4"/>
  <c r="AT81" i="4" s="1"/>
  <c r="Y67" i="4"/>
  <c r="AR37" i="4"/>
  <c r="AS70" i="4" s="1"/>
  <c r="BD24" i="4"/>
  <c r="BD8" i="4"/>
  <c r="AT32" i="4"/>
  <c r="AT16" i="4"/>
  <c r="Y249" i="4"/>
  <c r="BD39" i="4"/>
  <c r="BE72" i="4" s="1"/>
  <c r="Y95" i="4"/>
  <c r="AS50" i="4"/>
  <c r="AT83" i="4" s="1"/>
  <c r="AP55" i="4"/>
  <c r="BF23" i="4" s="1"/>
  <c r="BF39" i="4" s="1"/>
  <c r="BG72" i="4" s="1"/>
  <c r="AQ55" i="4"/>
  <c r="BG23" i="4" s="1"/>
  <c r="BG39" i="4" s="1"/>
  <c r="BH72" i="4" s="1"/>
  <c r="Y51" i="4"/>
  <c r="AQ36" i="4"/>
  <c r="AR69" i="4" s="1"/>
  <c r="Y94" i="4"/>
  <c r="AS49" i="4"/>
  <c r="AT82" i="4" s="1"/>
  <c r="AR23" i="4"/>
  <c r="AR7" i="4"/>
  <c r="BY6" i="4"/>
  <c r="CP6" i="4" s="1"/>
  <c r="BH6" i="4"/>
  <c r="Y92" i="4"/>
  <c r="AS47" i="4"/>
  <c r="AT80" i="4" s="1"/>
  <c r="F24" i="4"/>
  <c r="AA8" i="4" s="1"/>
  <c r="Y91" i="4"/>
  <c r="AS46" i="4"/>
  <c r="AT79" i="4" s="1"/>
  <c r="AT30" i="4"/>
  <c r="AT14" i="4"/>
  <c r="B25" i="4"/>
  <c r="AM25" i="4" s="1"/>
  <c r="AN25" i="4" s="1"/>
  <c r="AN41" i="4" s="1"/>
  <c r="AO74" i="4" s="1"/>
  <c r="AT31" i="4"/>
  <c r="AT15" i="4"/>
  <c r="AS24" i="4"/>
  <c r="AS8" i="4"/>
  <c r="CA14" i="4"/>
  <c r="CR14" i="4" s="1"/>
  <c r="BJ14" i="4"/>
  <c r="BZ4" i="4"/>
  <c r="CQ4" i="4" s="1"/>
  <c r="BI4" i="4"/>
  <c r="CA4" i="4"/>
  <c r="CR4" i="4" s="1"/>
  <c r="BJ4" i="4"/>
  <c r="CK7" i="4"/>
  <c r="DB7" i="4" s="1"/>
  <c r="BT7" i="4"/>
  <c r="AR55" i="4"/>
  <c r="BH23" i="4" s="1"/>
  <c r="BH39" i="4" s="1"/>
  <c r="BI72" i="4" s="1"/>
  <c r="AO7" i="4"/>
  <c r="AO23" i="4"/>
  <c r="Y84" i="4"/>
  <c r="AS39" i="4"/>
  <c r="AT72" i="4" s="1"/>
  <c r="AQ38" i="4"/>
  <c r="AR71" i="4" s="1"/>
  <c r="Y53" i="4"/>
  <c r="W24" i="2"/>
  <c r="X24" i="2" s="1"/>
  <c r="AO55" i="2"/>
  <c r="BE23" i="2" s="1"/>
  <c r="BE39" i="2" s="1"/>
  <c r="BF72" i="2" s="1"/>
  <c r="W39" i="2"/>
  <c r="X39" i="2" s="1"/>
  <c r="AQ55" i="2"/>
  <c r="BG23" i="2" s="1"/>
  <c r="BG39" i="2" s="1"/>
  <c r="BH72" i="2" s="1"/>
  <c r="W54" i="2"/>
  <c r="X54" i="2" s="1"/>
  <c r="AR55" i="2"/>
  <c r="BH23" i="2" s="1"/>
  <c r="BH39" i="2" s="1"/>
  <c r="BI72" i="2" s="1"/>
  <c r="W69" i="2"/>
  <c r="X69" i="2" s="1"/>
  <c r="W221" i="2"/>
  <c r="X221" i="2" s="1"/>
  <c r="D24" i="2"/>
  <c r="Y8" i="2" s="1"/>
  <c r="AQ6" i="2"/>
  <c r="F24" i="2"/>
  <c r="AA8" i="2" s="1"/>
  <c r="E24" i="2"/>
  <c r="Z8" i="2" s="1"/>
  <c r="C24" i="2"/>
  <c r="B24" i="2"/>
  <c r="AM24" i="2" s="1"/>
  <c r="AN24" i="2" s="1"/>
  <c r="AN40" i="2" s="1"/>
  <c r="AO73" i="2" s="1"/>
  <c r="AB3" i="2"/>
  <c r="AS37" i="4" l="1"/>
  <c r="AT70" i="4" s="1"/>
  <c r="BJ15" i="4"/>
  <c r="BJ7" i="4"/>
  <c r="AT8" i="4"/>
  <c r="CB8" i="4" s="1"/>
  <c r="CS8" i="4" s="1"/>
  <c r="AT24" i="4"/>
  <c r="Y100" i="4" s="1"/>
  <c r="AT22" i="4"/>
  <c r="Y98" i="4" s="1"/>
  <c r="BJ18" i="4"/>
  <c r="AT18" i="4"/>
  <c r="CB18" i="4" s="1"/>
  <c r="CS18" i="4" s="1"/>
  <c r="CA6" i="4"/>
  <c r="CR6" i="4" s="1"/>
  <c r="AT34" i="4"/>
  <c r="AT50" i="4" s="1"/>
  <c r="AU83" i="4" s="1"/>
  <c r="AA97" i="4"/>
  <c r="AB97" i="4" s="1"/>
  <c r="BH5" i="6"/>
  <c r="BX6" i="2"/>
  <c r="CO6" i="2" s="1"/>
  <c r="AS20" i="6"/>
  <c r="Y81" i="6" s="1"/>
  <c r="AR20" i="6"/>
  <c r="Y66" i="6" s="1"/>
  <c r="AR48" i="6"/>
  <c r="AS81" i="6" s="1"/>
  <c r="AS15" i="6"/>
  <c r="AS31" i="6"/>
  <c r="Y92" i="6" s="1"/>
  <c r="AS16" i="6"/>
  <c r="BJ16" i="6" s="1"/>
  <c r="AQ36" i="2"/>
  <c r="AR69" i="2" s="1"/>
  <c r="AS17" i="6"/>
  <c r="Y80" i="6"/>
  <c r="BZ16" i="6"/>
  <c r="CQ16" i="6" s="1"/>
  <c r="BF6" i="2"/>
  <c r="AO38" i="2"/>
  <c r="AP71" i="2" s="1"/>
  <c r="BI14" i="6"/>
  <c r="BH5" i="2"/>
  <c r="AR22" i="2"/>
  <c r="Y68" i="2" s="1"/>
  <c r="BF5" i="6"/>
  <c r="AR4" i="2"/>
  <c r="AR20" i="2"/>
  <c r="AR36" i="2" s="1"/>
  <c r="AS69" i="2" s="1"/>
  <c r="AT21" i="4"/>
  <c r="AT37" i="4" s="1"/>
  <c r="AU70" i="4" s="1"/>
  <c r="AR46" i="6"/>
  <c r="AS79" i="6" s="1"/>
  <c r="AT33" i="4"/>
  <c r="Y109" i="4" s="1"/>
  <c r="BI18" i="6"/>
  <c r="AO23" i="2"/>
  <c r="Y24" i="2" s="1"/>
  <c r="AT17" i="4"/>
  <c r="CB17" i="4" s="1"/>
  <c r="CS17" i="4" s="1"/>
  <c r="AR23" i="2"/>
  <c r="AR6" i="2"/>
  <c r="BZ6" i="2" s="1"/>
  <c r="CQ6" i="2" s="1"/>
  <c r="AO6" i="6"/>
  <c r="BF6" i="6" s="1"/>
  <c r="AS4" i="6"/>
  <c r="CA4" i="6" s="1"/>
  <c r="CR4" i="6" s="1"/>
  <c r="AD6" i="4"/>
  <c r="AA113" i="4" s="1"/>
  <c r="AB113" i="4" s="1"/>
  <c r="AD15" i="4"/>
  <c r="AU31" i="4" s="1"/>
  <c r="AD13" i="4"/>
  <c r="AD4" i="4"/>
  <c r="AA111" i="4" s="1"/>
  <c r="AB111" i="4" s="1"/>
  <c r="AD7" i="4"/>
  <c r="AA114" i="4" s="1"/>
  <c r="AB114" i="4" s="1"/>
  <c r="AD18" i="4"/>
  <c r="AA125" i="4" s="1"/>
  <c r="AB125" i="4" s="1"/>
  <c r="AD11" i="4"/>
  <c r="AD5" i="4"/>
  <c r="AU21" i="4" s="1"/>
  <c r="AD14" i="4"/>
  <c r="AA121" i="4" s="1"/>
  <c r="AB121" i="4" s="1"/>
  <c r="AD17" i="4"/>
  <c r="AA124" i="4" s="1"/>
  <c r="AB124" i="4" s="1"/>
  <c r="AD12" i="4"/>
  <c r="AD10" i="4"/>
  <c r="AA117" i="4" s="1"/>
  <c r="AB117" i="4" s="1"/>
  <c r="AD16" i="4"/>
  <c r="AA123" i="4" s="1"/>
  <c r="AB123" i="4" s="1"/>
  <c r="AD8" i="4"/>
  <c r="AD9" i="4"/>
  <c r="AA116" i="4" s="1"/>
  <c r="AB116" i="4" s="1"/>
  <c r="AO22" i="6"/>
  <c r="AO38" i="6" s="1"/>
  <c r="AP71" i="6" s="1"/>
  <c r="BZ15" i="6"/>
  <c r="CQ15" i="6" s="1"/>
  <c r="AO7" i="2"/>
  <c r="BW7" i="2" s="1"/>
  <c r="CN7" i="2" s="1"/>
  <c r="AR7" i="2"/>
  <c r="BI7" i="2" s="1"/>
  <c r="AR21" i="2"/>
  <c r="AR37" i="2" s="1"/>
  <c r="AS70" i="2" s="1"/>
  <c r="AR5" i="2"/>
  <c r="BI5" i="2" s="1"/>
  <c r="AU33" i="5"/>
  <c r="Y124" i="5" s="1"/>
  <c r="AS30" i="6"/>
  <c r="Y91" i="6" s="1"/>
  <c r="AQ37" i="6"/>
  <c r="AR70" i="6" s="1"/>
  <c r="AS32" i="6"/>
  <c r="AS48" i="6" s="1"/>
  <c r="AT81" i="6" s="1"/>
  <c r="AA40" i="4"/>
  <c r="AB40" i="4" s="1"/>
  <c r="AA99" i="4"/>
  <c r="AB99" i="4" s="1"/>
  <c r="AT23" i="4"/>
  <c r="AT7" i="4"/>
  <c r="AA70" i="4"/>
  <c r="AB70" i="4" s="1"/>
  <c r="BL3" i="4"/>
  <c r="CT3" i="4" s="1"/>
  <c r="AA55" i="4"/>
  <c r="AB55" i="4" s="1"/>
  <c r="AO37" i="6"/>
  <c r="AP70" i="6" s="1"/>
  <c r="AR49" i="6"/>
  <c r="AS82" i="6" s="1"/>
  <c r="Y77" i="6"/>
  <c r="AA25" i="4"/>
  <c r="AB25" i="4" s="1"/>
  <c r="X8" i="2"/>
  <c r="AA25" i="2" s="1"/>
  <c r="AB25" i="2" s="1"/>
  <c r="BJ3" i="2"/>
  <c r="CR3" i="2" s="1"/>
  <c r="AB13" i="2"/>
  <c r="AB8" i="2"/>
  <c r="AA85" i="2" s="1"/>
  <c r="AB85" i="2" s="1"/>
  <c r="AB16" i="2"/>
  <c r="AB9" i="2"/>
  <c r="AA86" i="2" s="1"/>
  <c r="AB86" i="2" s="1"/>
  <c r="AB17" i="2"/>
  <c r="AB18" i="2"/>
  <c r="AB15" i="2"/>
  <c r="AB4" i="2"/>
  <c r="AA81" i="2" s="1"/>
  <c r="AB81" i="2" s="1"/>
  <c r="AB11" i="2"/>
  <c r="AB5" i="2"/>
  <c r="AA82" i="2" s="1"/>
  <c r="AB82" i="2" s="1"/>
  <c r="AB12" i="2"/>
  <c r="AB6" i="2"/>
  <c r="AA83" i="2" s="1"/>
  <c r="AB83" i="2" s="1"/>
  <c r="AB10" i="2"/>
  <c r="AB7" i="2"/>
  <c r="AB14" i="2"/>
  <c r="AE16" i="5"/>
  <c r="AA138" i="5" s="1"/>
  <c r="AB138" i="5" s="1"/>
  <c r="AE14" i="5"/>
  <c r="AA136" i="5" s="1"/>
  <c r="AB136" i="5" s="1"/>
  <c r="AE17" i="5"/>
  <c r="AA139" i="5" s="1"/>
  <c r="AB139" i="5" s="1"/>
  <c r="AE13" i="5"/>
  <c r="AA135" i="5" s="1"/>
  <c r="AB135" i="5" s="1"/>
  <c r="AE4" i="5"/>
  <c r="AA126" i="5" s="1"/>
  <c r="AB126" i="5" s="1"/>
  <c r="AE15" i="5"/>
  <c r="AA137" i="5" s="1"/>
  <c r="AB137" i="5" s="1"/>
  <c r="AE12" i="5"/>
  <c r="AA134" i="5" s="1"/>
  <c r="AB134" i="5" s="1"/>
  <c r="AE18" i="5"/>
  <c r="AA140" i="5" s="1"/>
  <c r="AB140" i="5" s="1"/>
  <c r="AE8" i="5"/>
  <c r="AE5" i="5"/>
  <c r="AA127" i="5" s="1"/>
  <c r="AB127" i="5" s="1"/>
  <c r="AE6" i="5"/>
  <c r="AA128" i="5" s="1"/>
  <c r="AB128" i="5" s="1"/>
  <c r="AE7" i="5"/>
  <c r="AA129" i="5" s="1"/>
  <c r="AB129" i="5" s="1"/>
  <c r="AE9" i="5"/>
  <c r="AA131" i="5" s="1"/>
  <c r="AB131" i="5" s="1"/>
  <c r="AE11" i="5"/>
  <c r="AE10" i="5"/>
  <c r="AA132" i="5" s="1"/>
  <c r="AB132" i="5" s="1"/>
  <c r="AT37" i="5"/>
  <c r="AU70" i="5" s="1"/>
  <c r="AS14" i="6"/>
  <c r="CA14" i="6" s="1"/>
  <c r="CR14" i="6" s="1"/>
  <c r="AQ6" i="6"/>
  <c r="BH6" i="6" s="1"/>
  <c r="AQ22" i="6"/>
  <c r="Y53" i="6" s="1"/>
  <c r="AR4" i="6"/>
  <c r="BZ4" i="6" s="1"/>
  <c r="CQ4" i="6" s="1"/>
  <c r="AR5" i="6"/>
  <c r="BZ5" i="6" s="1"/>
  <c r="CQ5" i="6" s="1"/>
  <c r="Y7" i="6"/>
  <c r="AA39" i="6" s="1"/>
  <c r="AB39" i="6" s="1"/>
  <c r="AA7" i="6"/>
  <c r="AA69" i="6" s="1"/>
  <c r="AB69" i="6" s="1"/>
  <c r="Z7" i="6"/>
  <c r="AA54" i="6" s="1"/>
  <c r="AB54" i="6" s="1"/>
  <c r="AS34" i="6"/>
  <c r="Y95" i="6" s="1"/>
  <c r="AS21" i="6"/>
  <c r="Y82" i="6" s="1"/>
  <c r="AP6" i="6"/>
  <c r="BX6" i="6" s="1"/>
  <c r="CO6" i="6" s="1"/>
  <c r="AR21" i="6"/>
  <c r="Y67" i="6" s="1"/>
  <c r="AR6" i="6"/>
  <c r="BZ6" i="6" s="1"/>
  <c r="CQ6" i="6" s="1"/>
  <c r="AA38" i="6"/>
  <c r="AB38" i="6" s="1"/>
  <c r="AA83" i="6"/>
  <c r="AB83" i="6" s="1"/>
  <c r="AS22" i="6"/>
  <c r="AS6" i="6"/>
  <c r="BK3" i="6"/>
  <c r="CS3" i="6" s="1"/>
  <c r="AC17" i="6"/>
  <c r="AA109" i="6" s="1"/>
  <c r="AB109" i="6" s="1"/>
  <c r="AC10" i="6"/>
  <c r="AC5" i="6"/>
  <c r="AA97" i="6" s="1"/>
  <c r="AB97" i="6" s="1"/>
  <c r="AC13" i="6"/>
  <c r="AC4" i="6"/>
  <c r="AA96" i="6" s="1"/>
  <c r="AB96" i="6" s="1"/>
  <c r="AC16" i="6"/>
  <c r="AA108" i="6" s="1"/>
  <c r="AB108" i="6" s="1"/>
  <c r="AC9" i="6"/>
  <c r="AA101" i="6" s="1"/>
  <c r="AB101" i="6" s="1"/>
  <c r="AC6" i="6"/>
  <c r="AA98" i="6" s="1"/>
  <c r="AB98" i="6" s="1"/>
  <c r="AC18" i="6"/>
  <c r="AA110" i="6" s="1"/>
  <c r="AB110" i="6" s="1"/>
  <c r="AC11" i="6"/>
  <c r="AC14" i="6"/>
  <c r="AA106" i="6" s="1"/>
  <c r="AB106" i="6" s="1"/>
  <c r="AC15" i="6"/>
  <c r="AA107" i="6" s="1"/>
  <c r="AB107" i="6" s="1"/>
  <c r="AC8" i="6"/>
  <c r="AA100" i="6" s="1"/>
  <c r="AB100" i="6" s="1"/>
  <c r="AC12" i="6"/>
  <c r="AC7" i="6"/>
  <c r="AA99" i="6" s="1"/>
  <c r="AB99" i="6" s="1"/>
  <c r="BI17" i="6"/>
  <c r="AS7" i="6"/>
  <c r="CA7" i="6" s="1"/>
  <c r="CR7" i="6" s="1"/>
  <c r="AS33" i="6"/>
  <c r="Y94" i="6" s="1"/>
  <c r="AS18" i="6"/>
  <c r="CA18" i="6" s="1"/>
  <c r="CR18" i="6" s="1"/>
  <c r="AS5" i="6"/>
  <c r="CA5" i="6" s="1"/>
  <c r="CR5" i="6" s="1"/>
  <c r="AS23" i="6"/>
  <c r="Y84" i="6" s="1"/>
  <c r="X7" i="6"/>
  <c r="AO23" i="6" s="1"/>
  <c r="AR22" i="6"/>
  <c r="Y68" i="6" s="1"/>
  <c r="BK15" i="5"/>
  <c r="AU32" i="5"/>
  <c r="AU48" i="5" s="1"/>
  <c r="AV81" i="5" s="1"/>
  <c r="BK6" i="5"/>
  <c r="AT36" i="5"/>
  <c r="AU69" i="5" s="1"/>
  <c r="CB18" i="5"/>
  <c r="CS18" i="5" s="1"/>
  <c r="AU34" i="5"/>
  <c r="Y125" i="5" s="1"/>
  <c r="CB16" i="5"/>
  <c r="CS16" i="5" s="1"/>
  <c r="BK17" i="5"/>
  <c r="AU22" i="5"/>
  <c r="Y113" i="5" s="1"/>
  <c r="AT49" i="5"/>
  <c r="AU82" i="5" s="1"/>
  <c r="AT46" i="5"/>
  <c r="AU79" i="5" s="1"/>
  <c r="AU17" i="5"/>
  <c r="CC17" i="5" s="1"/>
  <c r="CT17" i="5" s="1"/>
  <c r="BK7" i="5"/>
  <c r="AU16" i="5"/>
  <c r="BL16" i="5" s="1"/>
  <c r="AU15" i="5"/>
  <c r="CC15" i="5" s="1"/>
  <c r="CT15" i="5" s="1"/>
  <c r="AU7" i="5"/>
  <c r="CC7" i="5" s="1"/>
  <c r="CT7" i="5" s="1"/>
  <c r="AT50" i="5"/>
  <c r="AU83" i="5" s="1"/>
  <c r="AU6" i="5"/>
  <c r="CC6" i="5" s="1"/>
  <c r="CT6" i="5" s="1"/>
  <c r="AU31" i="5"/>
  <c r="Y122" i="5" s="1"/>
  <c r="AU18" i="5"/>
  <c r="CC18" i="5" s="1"/>
  <c r="CT18" i="5" s="1"/>
  <c r="AU23" i="5"/>
  <c r="AU39" i="5" s="1"/>
  <c r="AV72" i="5" s="1"/>
  <c r="AU24" i="5"/>
  <c r="Y115" i="5" s="1"/>
  <c r="AT48" i="5"/>
  <c r="AU81" i="5" s="1"/>
  <c r="AU4" i="5"/>
  <c r="BL4" i="5" s="1"/>
  <c r="BF6" i="4"/>
  <c r="AR61" i="7"/>
  <c r="BH29" i="7" s="1"/>
  <c r="BH45" i="7" s="1"/>
  <c r="BI78" i="7" s="1"/>
  <c r="BK5" i="5"/>
  <c r="AU5" i="5"/>
  <c r="BL5" i="5" s="1"/>
  <c r="AT38" i="5"/>
  <c r="AU71" i="5" s="1"/>
  <c r="AU14" i="5"/>
  <c r="CC14" i="5" s="1"/>
  <c r="CT14" i="5" s="1"/>
  <c r="AU30" i="5"/>
  <c r="AU46" i="5" s="1"/>
  <c r="AV79" i="5" s="1"/>
  <c r="BK14" i="5"/>
  <c r="BK4" i="5"/>
  <c r="Y107" i="5"/>
  <c r="AU8" i="5"/>
  <c r="CC8" i="5" s="1"/>
  <c r="CT8" i="5" s="1"/>
  <c r="AU20" i="5"/>
  <c r="AU36" i="5" s="1"/>
  <c r="AV69" i="5" s="1"/>
  <c r="W25" i="5"/>
  <c r="X25" i="5" s="1"/>
  <c r="AU21" i="5"/>
  <c r="Y112" i="5" s="1"/>
  <c r="AT39" i="5"/>
  <c r="AU72" i="5" s="1"/>
  <c r="BM3" i="5"/>
  <c r="CU3" i="5" s="1"/>
  <c r="AA133" i="5"/>
  <c r="AB133" i="5" s="1"/>
  <c r="AO44" i="7"/>
  <c r="AP77" i="7" s="1"/>
  <c r="AQ38" i="5"/>
  <c r="AR71" i="5" s="1"/>
  <c r="AP38" i="4"/>
  <c r="AQ71" i="4" s="1"/>
  <c r="R55" i="9"/>
  <c r="J58" i="9" s="1"/>
  <c r="R51" i="9"/>
  <c r="J56" i="9" s="1"/>
  <c r="R54" i="9"/>
  <c r="J59" i="9" s="1"/>
  <c r="R52" i="9"/>
  <c r="J55" i="9" s="1"/>
  <c r="R53" i="9"/>
  <c r="J57" i="9" s="1"/>
  <c r="AR37" i="5"/>
  <c r="AS70" i="5" s="1"/>
  <c r="AO38" i="5"/>
  <c r="AP71" i="5" s="1"/>
  <c r="Y38" i="5"/>
  <c r="Y164" i="7"/>
  <c r="AQ38" i="2"/>
  <c r="AR71" i="2" s="1"/>
  <c r="AO7" i="5"/>
  <c r="BW7" i="5" s="1"/>
  <c r="CN7" i="5" s="1"/>
  <c r="AA24" i="5"/>
  <c r="AB24" i="5" s="1"/>
  <c r="AQ23" i="2"/>
  <c r="Y54" i="2" s="1"/>
  <c r="AA54" i="2"/>
  <c r="AB54" i="2" s="1"/>
  <c r="AR23" i="5"/>
  <c r="Y69" i="5" s="1"/>
  <c r="AA69" i="5"/>
  <c r="AB69" i="5" s="1"/>
  <c r="AQ23" i="5"/>
  <c r="AQ39" i="5" s="1"/>
  <c r="AR72" i="5" s="1"/>
  <c r="AA54" i="5"/>
  <c r="AB54" i="5" s="1"/>
  <c r="AP7" i="5"/>
  <c r="BX7" i="5" s="1"/>
  <c r="CO7" i="5" s="1"/>
  <c r="AA39" i="5"/>
  <c r="AB39" i="5" s="1"/>
  <c r="AP7" i="2"/>
  <c r="BG7" i="2" s="1"/>
  <c r="AA39" i="2"/>
  <c r="AB39" i="2" s="1"/>
  <c r="AO38" i="4"/>
  <c r="AP71" i="4" s="1"/>
  <c r="BZ5" i="5"/>
  <c r="CQ5" i="5" s="1"/>
  <c r="Y38" i="2"/>
  <c r="BO12" i="7"/>
  <c r="AO61" i="7"/>
  <c r="BE29" i="7" s="1"/>
  <c r="BE45" i="7" s="1"/>
  <c r="BF78" i="7" s="1"/>
  <c r="W30" i="7"/>
  <c r="X30" i="7" s="1"/>
  <c r="BG6" i="4"/>
  <c r="BG6" i="5"/>
  <c r="BW6" i="5"/>
  <c r="CN6" i="5" s="1"/>
  <c r="AQ61" i="7"/>
  <c r="BG29" i="7" s="1"/>
  <c r="BG45" i="7" s="1"/>
  <c r="BH78" i="7" s="1"/>
  <c r="AP23" i="5"/>
  <c r="Y39" i="5" s="1"/>
  <c r="AO23" i="5"/>
  <c r="Y24" i="5" s="1"/>
  <c r="AP23" i="2"/>
  <c r="Y39" i="2" s="1"/>
  <c r="BH6" i="5"/>
  <c r="W60" i="7"/>
  <c r="X60" i="7" s="1"/>
  <c r="W75" i="7"/>
  <c r="X75" i="7" s="1"/>
  <c r="Y74" i="7"/>
  <c r="AR7" i="5"/>
  <c r="BZ7" i="5" s="1"/>
  <c r="CQ7" i="5" s="1"/>
  <c r="BF12" i="7"/>
  <c r="AP61" i="7"/>
  <c r="BF29" i="7" s="1"/>
  <c r="BF45" i="7" s="1"/>
  <c r="BG78" i="7" s="1"/>
  <c r="W45" i="7"/>
  <c r="X45" i="7" s="1"/>
  <c r="W44" i="7"/>
  <c r="X44" i="7" s="1"/>
  <c r="BI12" i="7"/>
  <c r="AP60" i="7"/>
  <c r="BF28" i="7" s="1"/>
  <c r="BF44" i="7" s="1"/>
  <c r="BG77" i="7" s="1"/>
  <c r="AP29" i="7"/>
  <c r="Y45" i="7" s="1"/>
  <c r="AP13" i="7"/>
  <c r="BG13" i="7" s="1"/>
  <c r="AQ29" i="7"/>
  <c r="Y60" i="7" s="1"/>
  <c r="AQ13" i="7"/>
  <c r="BY13" i="7" s="1"/>
  <c r="CP13" i="7" s="1"/>
  <c r="AR29" i="7"/>
  <c r="Y75" i="7" s="1"/>
  <c r="AR13" i="7"/>
  <c r="BZ13" i="7" s="1"/>
  <c r="CQ13" i="7" s="1"/>
  <c r="AO29" i="7"/>
  <c r="AO45" i="7" s="1"/>
  <c r="AP78" i="7" s="1"/>
  <c r="AO13" i="7"/>
  <c r="BF13" i="7" s="1"/>
  <c r="Y239" i="7"/>
  <c r="BC44" i="7"/>
  <c r="BD77" i="7" s="1"/>
  <c r="BC29" i="7"/>
  <c r="BC13" i="7"/>
  <c r="AU29" i="7"/>
  <c r="AU13" i="7"/>
  <c r="Y134" i="7"/>
  <c r="AV44" i="7"/>
  <c r="AW77" i="7" s="1"/>
  <c r="W59" i="7"/>
  <c r="X59" i="7" s="1"/>
  <c r="BY10" i="7"/>
  <c r="CP10" i="7" s="1"/>
  <c r="BH10" i="7"/>
  <c r="BK12" i="7"/>
  <c r="CB12" i="7"/>
  <c r="CS12" i="7" s="1"/>
  <c r="CL12" i="7"/>
  <c r="DC12" i="7" s="1"/>
  <c r="BU12" i="7"/>
  <c r="BL12" i="7"/>
  <c r="CC12" i="7"/>
  <c r="CT12" i="7" s="1"/>
  <c r="AT29" i="7"/>
  <c r="AT13" i="7"/>
  <c r="BD29" i="7"/>
  <c r="BD13" i="7"/>
  <c r="AY13" i="7"/>
  <c r="AY29" i="7"/>
  <c r="CA12" i="7"/>
  <c r="CR12" i="7" s="1"/>
  <c r="BJ12" i="7"/>
  <c r="AQ60" i="7"/>
  <c r="BG28" i="7" s="1"/>
  <c r="BG44" i="7" s="1"/>
  <c r="BH77" i="7" s="1"/>
  <c r="Y57" i="7"/>
  <c r="AQ42" i="7"/>
  <c r="AR75" i="7" s="1"/>
  <c r="Y104" i="7"/>
  <c r="AT44" i="7"/>
  <c r="AU77" i="7" s="1"/>
  <c r="AP28" i="7"/>
  <c r="AP12" i="7"/>
  <c r="Y254" i="7"/>
  <c r="BD44" i="7"/>
  <c r="BE77" i="7" s="1"/>
  <c r="AU44" i="7"/>
  <c r="AV77" i="7" s="1"/>
  <c r="Y119" i="7"/>
  <c r="AW13" i="7"/>
  <c r="AW29" i="7"/>
  <c r="AX13" i="7"/>
  <c r="AX29" i="7"/>
  <c r="Y89" i="7"/>
  <c r="AS44" i="7"/>
  <c r="AT77" i="7" s="1"/>
  <c r="Y149" i="7"/>
  <c r="AW44" i="7"/>
  <c r="AX77" i="7" s="1"/>
  <c r="BX10" i="7"/>
  <c r="CO10" i="7" s="1"/>
  <c r="BG10" i="7"/>
  <c r="CK12" i="7"/>
  <c r="DB12" i="7" s="1"/>
  <c r="BT12" i="7"/>
  <c r="AV13" i="7"/>
  <c r="AV29" i="7"/>
  <c r="AS29" i="7"/>
  <c r="AS13" i="7"/>
  <c r="BM12" i="7"/>
  <c r="CD12" i="7"/>
  <c r="CU12" i="7" s="1"/>
  <c r="AQ28" i="7"/>
  <c r="AQ12" i="7"/>
  <c r="CE12" i="7"/>
  <c r="CV12" i="7" s="1"/>
  <c r="BN12" i="7"/>
  <c r="AP42" i="7"/>
  <c r="AQ75" i="7" s="1"/>
  <c r="Y42" i="7"/>
  <c r="W39" i="6"/>
  <c r="X39" i="6" s="1"/>
  <c r="AP55" i="6"/>
  <c r="BF23" i="6" s="1"/>
  <c r="BF39" i="6" s="1"/>
  <c r="BG72" i="6" s="1"/>
  <c r="AA251" i="6"/>
  <c r="AB251" i="6" s="1"/>
  <c r="AA86" i="6"/>
  <c r="AB86" i="6" s="1"/>
  <c r="AA236" i="6"/>
  <c r="AB236" i="6" s="1"/>
  <c r="AO56" i="4"/>
  <c r="BE24" i="4" s="1"/>
  <c r="BE40" i="4" s="1"/>
  <c r="BF73" i="4" s="1"/>
  <c r="Y68" i="4"/>
  <c r="AR38" i="4"/>
  <c r="AS71" i="4" s="1"/>
  <c r="AA237" i="4"/>
  <c r="AB237" i="4" s="1"/>
  <c r="AA252" i="4"/>
  <c r="AB252" i="4" s="1"/>
  <c r="AA87" i="4"/>
  <c r="AB87" i="4" s="1"/>
  <c r="AA102" i="4"/>
  <c r="AB102" i="4" s="1"/>
  <c r="AR56" i="4"/>
  <c r="BH24" i="4" s="1"/>
  <c r="BH40" i="4" s="1"/>
  <c r="BI73" i="4" s="1"/>
  <c r="W40" i="4"/>
  <c r="X40" i="4" s="1"/>
  <c r="BI6" i="4"/>
  <c r="BZ6" i="4"/>
  <c r="CQ6" i="4" s="1"/>
  <c r="AQ7" i="5"/>
  <c r="BY7" i="5" s="1"/>
  <c r="CP7" i="5" s="1"/>
  <c r="F40" i="5"/>
  <c r="C40" i="5"/>
  <c r="E40" i="5"/>
  <c r="AM25" i="5"/>
  <c r="AN25" i="5" s="1"/>
  <c r="AN41" i="5" s="1"/>
  <c r="AO74" i="5" s="1"/>
  <c r="D40" i="5"/>
  <c r="W70" i="5"/>
  <c r="X70" i="5" s="1"/>
  <c r="AR56" i="5"/>
  <c r="BH24" i="5" s="1"/>
  <c r="BH40" i="5" s="1"/>
  <c r="BI73" i="5" s="1"/>
  <c r="AZ22" i="7"/>
  <c r="AZ6" i="7"/>
  <c r="CG10" i="7"/>
  <c r="CX10" i="7" s="1"/>
  <c r="BP10" i="7"/>
  <c r="CG14" i="7"/>
  <c r="CX14" i="7" s="1"/>
  <c r="BP14" i="7"/>
  <c r="CG18" i="7"/>
  <c r="CX18" i="7" s="1"/>
  <c r="BP18" i="7"/>
  <c r="AZ29" i="7"/>
  <c r="AZ13" i="7"/>
  <c r="AZ9" i="7"/>
  <c r="AZ25" i="7"/>
  <c r="AZ21" i="7"/>
  <c r="AZ5" i="7"/>
  <c r="AZ32" i="7"/>
  <c r="AZ16" i="7"/>
  <c r="AZ34" i="7"/>
  <c r="AZ18" i="7"/>
  <c r="Y171" i="7"/>
  <c r="AY36" i="7"/>
  <c r="AZ69" i="7" s="1"/>
  <c r="Y177" i="7"/>
  <c r="AY42" i="7"/>
  <c r="AZ75" i="7" s="1"/>
  <c r="Y173" i="7"/>
  <c r="AY38" i="7"/>
  <c r="AZ71" i="7" s="1"/>
  <c r="Y181" i="7"/>
  <c r="AY46" i="7"/>
  <c r="AZ79" i="7" s="1"/>
  <c r="Y182" i="7"/>
  <c r="AY47" i="7"/>
  <c r="AZ80" i="7" s="1"/>
  <c r="AZ17" i="7"/>
  <c r="AZ33" i="7"/>
  <c r="CG4" i="7"/>
  <c r="CX4" i="7" s="1"/>
  <c r="BP4" i="7"/>
  <c r="Y185" i="7"/>
  <c r="AY50" i="7"/>
  <c r="AZ83" i="7" s="1"/>
  <c r="AZ28" i="7"/>
  <c r="AZ12" i="7"/>
  <c r="AZ24" i="7"/>
  <c r="AZ8" i="7"/>
  <c r="AZ20" i="7"/>
  <c r="AZ4" i="7"/>
  <c r="AZ31" i="7"/>
  <c r="AZ15" i="7"/>
  <c r="CG9" i="7"/>
  <c r="CX9" i="7" s="1"/>
  <c r="BP9" i="7"/>
  <c r="CG5" i="7"/>
  <c r="CX5" i="7" s="1"/>
  <c r="BP5" i="7"/>
  <c r="CG17" i="7"/>
  <c r="CX17" i="7" s="1"/>
  <c r="BP17" i="7"/>
  <c r="CG7" i="7"/>
  <c r="CX7" i="7" s="1"/>
  <c r="BP7" i="7"/>
  <c r="BP8" i="7"/>
  <c r="CG8" i="7"/>
  <c r="CX8" i="7" s="1"/>
  <c r="Y183" i="7"/>
  <c r="AY48" i="7"/>
  <c r="AZ81" i="7" s="1"/>
  <c r="CG11" i="7"/>
  <c r="CX11" i="7" s="1"/>
  <c r="BP11" i="7"/>
  <c r="CG12" i="7"/>
  <c r="CX12" i="7" s="1"/>
  <c r="BP12" i="7"/>
  <c r="AZ26" i="7"/>
  <c r="AZ10" i="7"/>
  <c r="AZ30" i="7"/>
  <c r="AZ14" i="7"/>
  <c r="CG6" i="7"/>
  <c r="CX6" i="7" s="1"/>
  <c r="BP6" i="7"/>
  <c r="CG15" i="7"/>
  <c r="CX15" i="7" s="1"/>
  <c r="BP15" i="7"/>
  <c r="AZ27" i="7"/>
  <c r="AZ11" i="7"/>
  <c r="AZ23" i="7"/>
  <c r="AZ7" i="7"/>
  <c r="AJ3" i="7"/>
  <c r="BR3" i="7" s="1"/>
  <c r="CZ3" i="7" s="1"/>
  <c r="Y176" i="7"/>
  <c r="AY41" i="7"/>
  <c r="AZ74" i="7" s="1"/>
  <c r="Y172" i="7"/>
  <c r="AY37" i="7"/>
  <c r="AZ70" i="7" s="1"/>
  <c r="Y184" i="7"/>
  <c r="AY49" i="7"/>
  <c r="AZ82" i="7" s="1"/>
  <c r="Y174" i="7"/>
  <c r="AY39" i="7"/>
  <c r="AZ72" i="7" s="1"/>
  <c r="Y175" i="7"/>
  <c r="AY40" i="7"/>
  <c r="AZ73" i="7" s="1"/>
  <c r="CG16" i="7"/>
  <c r="CX16" i="7" s="1"/>
  <c r="BP16" i="7"/>
  <c r="Y178" i="7"/>
  <c r="AY43" i="7"/>
  <c r="AZ76" i="7" s="1"/>
  <c r="Y179" i="7"/>
  <c r="AY44" i="7"/>
  <c r="AZ77" i="7" s="1"/>
  <c r="AQ38" i="6"/>
  <c r="AR71" i="6" s="1"/>
  <c r="F24" i="6"/>
  <c r="AD3" i="6"/>
  <c r="W54" i="6"/>
  <c r="X54" i="6" s="1"/>
  <c r="CA15" i="6"/>
  <c r="CR15" i="6" s="1"/>
  <c r="BJ15" i="6"/>
  <c r="W24" i="6"/>
  <c r="X24" i="6" s="1"/>
  <c r="BD24" i="6"/>
  <c r="BD8" i="6"/>
  <c r="D24" i="6"/>
  <c r="CK7" i="6"/>
  <c r="DB7" i="6" s="1"/>
  <c r="BT7" i="6"/>
  <c r="AR55" i="6"/>
  <c r="BH23" i="6" s="1"/>
  <c r="BH39" i="6" s="1"/>
  <c r="BI72" i="6" s="1"/>
  <c r="AQ55" i="6"/>
  <c r="BG23" i="6" s="1"/>
  <c r="BG39" i="6" s="1"/>
  <c r="BH72" i="6" s="1"/>
  <c r="CA17" i="6"/>
  <c r="CR17" i="6" s="1"/>
  <c r="BJ17" i="6"/>
  <c r="CL7" i="6"/>
  <c r="DC7" i="6" s="1"/>
  <c r="BU7" i="6"/>
  <c r="C24" i="6"/>
  <c r="E24" i="6"/>
  <c r="BC24" i="6"/>
  <c r="BC8" i="6"/>
  <c r="Y234" i="6"/>
  <c r="BC39" i="6"/>
  <c r="BD72" i="6" s="1"/>
  <c r="W69" i="6"/>
  <c r="X69" i="6" s="1"/>
  <c r="Y38" i="6"/>
  <c r="AP38" i="6"/>
  <c r="AQ71" i="6" s="1"/>
  <c r="AS24" i="6"/>
  <c r="AS8" i="6"/>
  <c r="Y249" i="6"/>
  <c r="BD39" i="6"/>
  <c r="BE72" i="6" s="1"/>
  <c r="AO55" i="6"/>
  <c r="BE23" i="6" s="1"/>
  <c r="BE39" i="6" s="1"/>
  <c r="BF72" i="6" s="1"/>
  <c r="B25" i="6"/>
  <c r="AM25" i="6" s="1"/>
  <c r="AN25" i="6" s="1"/>
  <c r="AN41" i="6" s="1"/>
  <c r="AO74" i="6" s="1"/>
  <c r="Y235" i="5"/>
  <c r="BC40" i="5"/>
  <c r="BD73" i="5" s="1"/>
  <c r="W55" i="5"/>
  <c r="X55" i="5" s="1"/>
  <c r="AP56" i="5"/>
  <c r="BF24" i="5" s="1"/>
  <c r="BF40" i="5" s="1"/>
  <c r="BG73" i="5" s="1"/>
  <c r="CB8" i="5"/>
  <c r="CS8" i="5" s="1"/>
  <c r="BK8" i="5"/>
  <c r="BC25" i="5"/>
  <c r="BC9" i="5"/>
  <c r="AU25" i="5"/>
  <c r="AU9" i="5"/>
  <c r="AS25" i="5"/>
  <c r="AS9" i="5"/>
  <c r="CA8" i="5"/>
  <c r="CR8" i="5" s="1"/>
  <c r="BJ8" i="5"/>
  <c r="AT25" i="5"/>
  <c r="AT9" i="5"/>
  <c r="B26" i="5"/>
  <c r="AQ56" i="5"/>
  <c r="BG24" i="5" s="1"/>
  <c r="BG40" i="5" s="1"/>
  <c r="BH73" i="5" s="1"/>
  <c r="W40" i="5"/>
  <c r="X40" i="5" s="1"/>
  <c r="BD25" i="5"/>
  <c r="BD9" i="5"/>
  <c r="Y85" i="5"/>
  <c r="AS40" i="5"/>
  <c r="AT73" i="5" s="1"/>
  <c r="AO56" i="5"/>
  <c r="BE24" i="5" s="1"/>
  <c r="BE40" i="5" s="1"/>
  <c r="BF73" i="5" s="1"/>
  <c r="Y250" i="5"/>
  <c r="BD40" i="5"/>
  <c r="BE73" i="5" s="1"/>
  <c r="Y100" i="5"/>
  <c r="AT40" i="5"/>
  <c r="AU73" i="5" s="1"/>
  <c r="E25" i="5"/>
  <c r="Z9" i="5" s="1"/>
  <c r="F25" i="5"/>
  <c r="AA9" i="5" s="1"/>
  <c r="CL8" i="5"/>
  <c r="DC8" i="5" s="1"/>
  <c r="BU8" i="5"/>
  <c r="AF3" i="5"/>
  <c r="D25" i="5"/>
  <c r="Y9" i="5" s="1"/>
  <c r="C25" i="5"/>
  <c r="X9" i="5" s="1"/>
  <c r="BT8" i="5"/>
  <c r="CK8" i="5"/>
  <c r="DB8" i="5" s="1"/>
  <c r="Y107" i="4"/>
  <c r="AT47" i="4"/>
  <c r="AU80" i="4" s="1"/>
  <c r="E25" i="4"/>
  <c r="Z9" i="4" s="1"/>
  <c r="CB14" i="4"/>
  <c r="CS14" i="4" s="1"/>
  <c r="BK14" i="4"/>
  <c r="Y69" i="4"/>
  <c r="AR39" i="4"/>
  <c r="AS72" i="4" s="1"/>
  <c r="Y250" i="4"/>
  <c r="BD40" i="4"/>
  <c r="BE73" i="4" s="1"/>
  <c r="BX7" i="4"/>
  <c r="CO7" i="4" s="1"/>
  <c r="BG7" i="4"/>
  <c r="AQ24" i="4"/>
  <c r="AQ8" i="4"/>
  <c r="CB5" i="4"/>
  <c r="CS5" i="4" s="1"/>
  <c r="BK5" i="4"/>
  <c r="F25" i="4"/>
  <c r="AA9" i="4" s="1"/>
  <c r="BD25" i="4"/>
  <c r="BD9" i="4"/>
  <c r="Y106" i="4"/>
  <c r="AT46" i="4"/>
  <c r="AU79" i="4" s="1"/>
  <c r="CB16" i="4"/>
  <c r="CS16" i="4" s="1"/>
  <c r="BK16" i="4"/>
  <c r="CK8" i="4"/>
  <c r="DB8" i="4" s="1"/>
  <c r="BT8" i="4"/>
  <c r="AU14" i="4"/>
  <c r="AU34" i="4"/>
  <c r="AU18" i="4"/>
  <c r="AT38" i="4"/>
  <c r="AU71" i="4" s="1"/>
  <c r="Y39" i="4"/>
  <c r="AP39" i="4"/>
  <c r="AQ72" i="4" s="1"/>
  <c r="AP56" i="4"/>
  <c r="BF24" i="4" s="1"/>
  <c r="BF40" i="4" s="1"/>
  <c r="BG73" i="4" s="1"/>
  <c r="W55" i="4"/>
  <c r="X55" i="4" s="1"/>
  <c r="BW7" i="4"/>
  <c r="CN7" i="4" s="1"/>
  <c r="BF7" i="4"/>
  <c r="Y85" i="4"/>
  <c r="AS40" i="4"/>
  <c r="AT73" i="4" s="1"/>
  <c r="BC25" i="4"/>
  <c r="BC9" i="4"/>
  <c r="C25" i="4"/>
  <c r="X9" i="4" s="1"/>
  <c r="AR24" i="4"/>
  <c r="AR8" i="4"/>
  <c r="AT40" i="4"/>
  <c r="AU73" i="4" s="1"/>
  <c r="Y108" i="4"/>
  <c r="AT48" i="4"/>
  <c r="AU81" i="4" s="1"/>
  <c r="AO24" i="4"/>
  <c r="AO8" i="4"/>
  <c r="Y235" i="4"/>
  <c r="BC40" i="4"/>
  <c r="BD73" i="4" s="1"/>
  <c r="AU33" i="4"/>
  <c r="AU17" i="4"/>
  <c r="CB4" i="4"/>
  <c r="CS4" i="4" s="1"/>
  <c r="BK4" i="4"/>
  <c r="BY7" i="4"/>
  <c r="CP7" i="4" s="1"/>
  <c r="BH7" i="4"/>
  <c r="AT25" i="4"/>
  <c r="AT9" i="4"/>
  <c r="AS9" i="4"/>
  <c r="AS25" i="4"/>
  <c r="AT49" i="4"/>
  <c r="AU82" i="4" s="1"/>
  <c r="CB6" i="4"/>
  <c r="CS6" i="4" s="1"/>
  <c r="BK6" i="4"/>
  <c r="D25" i="4"/>
  <c r="Y9" i="4" s="1"/>
  <c r="Y24" i="4"/>
  <c r="AO39" i="4"/>
  <c r="AP72" i="4" s="1"/>
  <c r="CA8" i="4"/>
  <c r="CR8" i="4" s="1"/>
  <c r="BJ8" i="4"/>
  <c r="CB15" i="4"/>
  <c r="CS15" i="4" s="1"/>
  <c r="BK15" i="4"/>
  <c r="B26" i="4"/>
  <c r="AM26" i="4" s="1"/>
  <c r="AN26" i="4" s="1"/>
  <c r="AN42" i="4" s="1"/>
  <c r="AO75" i="4" s="1"/>
  <c r="W70" i="4"/>
  <c r="X70" i="4" s="1"/>
  <c r="BZ7" i="4"/>
  <c r="CQ7" i="4" s="1"/>
  <c r="BI7" i="4"/>
  <c r="CL8" i="4"/>
  <c r="DC8" i="4" s="1"/>
  <c r="BU8" i="4"/>
  <c r="W25" i="4"/>
  <c r="X25" i="4" s="1"/>
  <c r="AU16" i="4"/>
  <c r="AT36" i="4"/>
  <c r="AU69" i="4" s="1"/>
  <c r="Y96" i="4"/>
  <c r="Y54" i="4"/>
  <c r="AQ39" i="4"/>
  <c r="AR72" i="4" s="1"/>
  <c r="AP24" i="4"/>
  <c r="AP8" i="4"/>
  <c r="AQ56" i="4"/>
  <c r="BG24" i="4" s="1"/>
  <c r="BG40" i="4" s="1"/>
  <c r="BH73" i="4" s="1"/>
  <c r="Y110" i="4"/>
  <c r="W25" i="2"/>
  <c r="X25" i="2" s="1"/>
  <c r="AO56" i="2"/>
  <c r="BE24" i="2" s="1"/>
  <c r="BE40" i="2" s="1"/>
  <c r="BF73" i="2" s="1"/>
  <c r="W40" i="2"/>
  <c r="X40" i="2" s="1"/>
  <c r="AP56" i="2"/>
  <c r="BF24" i="2" s="1"/>
  <c r="BF40" i="2" s="1"/>
  <c r="BG73" i="2" s="1"/>
  <c r="W55" i="2"/>
  <c r="X55" i="2" s="1"/>
  <c r="AQ56" i="2"/>
  <c r="BG24" i="2" s="1"/>
  <c r="BG40" i="2" s="1"/>
  <c r="BH73" i="2" s="1"/>
  <c r="W70" i="2"/>
  <c r="X70" i="2" s="1"/>
  <c r="AR56" i="2"/>
  <c r="BH24" i="2" s="1"/>
  <c r="BH40" i="2" s="1"/>
  <c r="BI73" i="2" s="1"/>
  <c r="AO39" i="2"/>
  <c r="AP72" i="2" s="1"/>
  <c r="Y69" i="2"/>
  <c r="AR39" i="2"/>
  <c r="AS72" i="2" s="1"/>
  <c r="AQ7" i="2"/>
  <c r="BH7" i="2" s="1"/>
  <c r="D25" i="2"/>
  <c r="BZ5" i="2"/>
  <c r="CQ5" i="2" s="1"/>
  <c r="BH6" i="2"/>
  <c r="BY6" i="2"/>
  <c r="CP6" i="2" s="1"/>
  <c r="BI4" i="2"/>
  <c r="BZ4" i="2"/>
  <c r="CQ4" i="2" s="1"/>
  <c r="F25" i="2"/>
  <c r="AA9" i="2" s="1"/>
  <c r="AA71" i="2" s="1"/>
  <c r="AB71" i="2" s="1"/>
  <c r="E25" i="2"/>
  <c r="Z9" i="2" s="1"/>
  <c r="C25" i="2"/>
  <c r="B25" i="2"/>
  <c r="AM25" i="2" s="1"/>
  <c r="AN25" i="2" s="1"/>
  <c r="AN41" i="2" s="1"/>
  <c r="AO74" i="2" s="1"/>
  <c r="AS5" i="2"/>
  <c r="AC3" i="2"/>
  <c r="Y93" i="6" l="1"/>
  <c r="AS47" i="6"/>
  <c r="AT80" i="6" s="1"/>
  <c r="AS36" i="6"/>
  <c r="AT69" i="6" s="1"/>
  <c r="CA16" i="6"/>
  <c r="CR16" i="6" s="1"/>
  <c r="BW6" i="6"/>
  <c r="CN6" i="6" s="1"/>
  <c r="AU7" i="4"/>
  <c r="AU22" i="4"/>
  <c r="AU23" i="4"/>
  <c r="AU32" i="4"/>
  <c r="AU48" i="4" s="1"/>
  <c r="AV81" i="4" s="1"/>
  <c r="AU30" i="4"/>
  <c r="AU6" i="4"/>
  <c r="Y97" i="4"/>
  <c r="AU9" i="4"/>
  <c r="CC9" i="4" s="1"/>
  <c r="CT9" i="4" s="1"/>
  <c r="BK8" i="4"/>
  <c r="AU20" i="4"/>
  <c r="AU36" i="4" s="1"/>
  <c r="AV69" i="4" s="1"/>
  <c r="BK18" i="4"/>
  <c r="AU25" i="4"/>
  <c r="Y116" i="4" s="1"/>
  <c r="AA112" i="4"/>
  <c r="AB112" i="4" s="1"/>
  <c r="Y66" i="2"/>
  <c r="AR36" i="6"/>
  <c r="AS69" i="6" s="1"/>
  <c r="BF7" i="2"/>
  <c r="AO8" i="2"/>
  <c r="BW8" i="2" s="1"/>
  <c r="CN8" i="2" s="1"/>
  <c r="BI6" i="2"/>
  <c r="AO24" i="2"/>
  <c r="AO40" i="2" s="1"/>
  <c r="AP73" i="2" s="1"/>
  <c r="BZ7" i="2"/>
  <c r="CQ7" i="2" s="1"/>
  <c r="AR38" i="2"/>
  <c r="AS71" i="2" s="1"/>
  <c r="BJ4" i="6"/>
  <c r="BY6" i="6"/>
  <c r="CP6" i="6" s="1"/>
  <c r="AU49" i="5"/>
  <c r="AV82" i="5" s="1"/>
  <c r="AU15" i="4"/>
  <c r="BL15" i="4" s="1"/>
  <c r="AA122" i="4"/>
  <c r="AB122" i="4" s="1"/>
  <c r="AS21" i="2"/>
  <c r="Y82" i="2" s="1"/>
  <c r="BK17" i="4"/>
  <c r="AR7" i="6"/>
  <c r="BZ7" i="6" s="1"/>
  <c r="CQ7" i="6" s="1"/>
  <c r="Y23" i="6"/>
  <c r="AU5" i="4"/>
  <c r="CC5" i="4" s="1"/>
  <c r="CT5" i="4" s="1"/>
  <c r="AS24" i="2"/>
  <c r="AS40" i="2" s="1"/>
  <c r="AT73" i="2" s="1"/>
  <c r="AS8" i="2"/>
  <c r="BJ8" i="2" s="1"/>
  <c r="AU4" i="4"/>
  <c r="CC4" i="4" s="1"/>
  <c r="CT4" i="4" s="1"/>
  <c r="AS6" i="2"/>
  <c r="BJ6" i="2" s="1"/>
  <c r="Y67" i="2"/>
  <c r="AS49" i="6"/>
  <c r="AT82" i="6" s="1"/>
  <c r="AS46" i="6"/>
  <c r="AT79" i="6" s="1"/>
  <c r="BI6" i="6"/>
  <c r="BJ14" i="6"/>
  <c r="AT32" i="6"/>
  <c r="Y108" i="6" s="1"/>
  <c r="AS37" i="6"/>
  <c r="AT70" i="6" s="1"/>
  <c r="AT6" i="6"/>
  <c r="CB6" i="6" s="1"/>
  <c r="CS6" i="6" s="1"/>
  <c r="AP7" i="6"/>
  <c r="BX7" i="6" s="1"/>
  <c r="CO7" i="6" s="1"/>
  <c r="BJ5" i="6"/>
  <c r="AT22" i="6"/>
  <c r="Y98" i="6" s="1"/>
  <c r="AT15" i="6"/>
  <c r="CB15" i="6" s="1"/>
  <c r="CS15" i="6" s="1"/>
  <c r="AP23" i="6"/>
  <c r="Y39" i="6" s="1"/>
  <c r="AT31" i="6"/>
  <c r="Y107" i="6" s="1"/>
  <c r="Y99" i="4"/>
  <c r="AT39" i="4"/>
  <c r="AU72" i="4" s="1"/>
  <c r="AA71" i="4"/>
  <c r="AB71" i="4" s="1"/>
  <c r="AA115" i="4"/>
  <c r="AB115" i="4" s="1"/>
  <c r="AU24" i="4"/>
  <c r="AU8" i="4"/>
  <c r="AA41" i="4"/>
  <c r="AB41" i="4" s="1"/>
  <c r="BM3" i="4"/>
  <c r="CU3" i="4" s="1"/>
  <c r="AA128" i="4"/>
  <c r="AB128" i="4" s="1"/>
  <c r="AA132" i="4"/>
  <c r="AB132" i="4" s="1"/>
  <c r="AA136" i="4"/>
  <c r="AB136" i="4" s="1"/>
  <c r="AA126" i="4"/>
  <c r="AB126" i="4" s="1"/>
  <c r="AA139" i="4"/>
  <c r="AB139" i="4" s="1"/>
  <c r="AA140" i="4"/>
  <c r="AB140" i="4" s="1"/>
  <c r="AA130" i="4"/>
  <c r="AB130" i="4" s="1"/>
  <c r="AA138" i="4"/>
  <c r="AB138" i="4" s="1"/>
  <c r="AA137" i="4"/>
  <c r="AB137" i="4" s="1"/>
  <c r="AA127" i="4"/>
  <c r="AB127" i="4" s="1"/>
  <c r="AA129" i="4"/>
  <c r="AB129" i="4" s="1"/>
  <c r="AA56" i="4"/>
  <c r="AB56" i="4" s="1"/>
  <c r="BK7" i="4"/>
  <c r="CB7" i="4"/>
  <c r="CS7" i="4" s="1"/>
  <c r="BG6" i="6"/>
  <c r="AT33" i="6"/>
  <c r="Y109" i="6" s="1"/>
  <c r="BJ7" i="6"/>
  <c r="AQ7" i="6"/>
  <c r="BH7" i="6" s="1"/>
  <c r="AR37" i="6"/>
  <c r="AS70" i="6" s="1"/>
  <c r="AQ23" i="6"/>
  <c r="Y54" i="6" s="1"/>
  <c r="AT16" i="6"/>
  <c r="CB16" i="6" s="1"/>
  <c r="CS16" i="6" s="1"/>
  <c r="AR38" i="6"/>
  <c r="AS71" i="6" s="1"/>
  <c r="BI5" i="6"/>
  <c r="AS4" i="2"/>
  <c r="BJ4" i="2" s="1"/>
  <c r="AS20" i="2"/>
  <c r="AS36" i="2" s="1"/>
  <c r="AT69" i="2" s="1"/>
  <c r="AS22" i="2"/>
  <c r="Y83" i="2" s="1"/>
  <c r="AA26" i="4"/>
  <c r="AB26" i="4" s="1"/>
  <c r="AT21" i="6"/>
  <c r="AT37" i="6" s="1"/>
  <c r="AU70" i="6" s="1"/>
  <c r="AP57" i="2"/>
  <c r="BF25" i="2" s="1"/>
  <c r="BF41" i="2" s="1"/>
  <c r="BG74" i="2" s="1"/>
  <c r="Y9" i="2"/>
  <c r="AF16" i="5"/>
  <c r="AF18" i="5"/>
  <c r="AF7" i="5"/>
  <c r="AA144" i="5" s="1"/>
  <c r="AB144" i="5" s="1"/>
  <c r="AF14" i="5"/>
  <c r="AA151" i="5" s="1"/>
  <c r="AB151" i="5" s="1"/>
  <c r="AF4" i="5"/>
  <c r="AA141" i="5" s="1"/>
  <c r="AB141" i="5" s="1"/>
  <c r="AF11" i="5"/>
  <c r="AA148" i="5" s="1"/>
  <c r="AB148" i="5" s="1"/>
  <c r="AF17" i="5"/>
  <c r="AF10" i="5"/>
  <c r="AA147" i="5" s="1"/>
  <c r="AB147" i="5" s="1"/>
  <c r="AF6" i="5"/>
  <c r="AA143" i="5" s="1"/>
  <c r="AB143" i="5" s="1"/>
  <c r="AF13" i="5"/>
  <c r="AA150" i="5" s="1"/>
  <c r="AB150" i="5" s="1"/>
  <c r="AF12" i="5"/>
  <c r="AA149" i="5" s="1"/>
  <c r="AB149" i="5" s="1"/>
  <c r="AF15" i="5"/>
  <c r="AA152" i="5" s="1"/>
  <c r="AB152" i="5" s="1"/>
  <c r="AF5" i="5"/>
  <c r="AA142" i="5" s="1"/>
  <c r="AB142" i="5" s="1"/>
  <c r="AF8" i="5"/>
  <c r="AA145" i="5" s="1"/>
  <c r="AB145" i="5" s="1"/>
  <c r="AF9" i="5"/>
  <c r="BK3" i="2"/>
  <c r="CS3" i="2" s="1"/>
  <c r="AC15" i="2"/>
  <c r="AC7" i="2"/>
  <c r="AA99" i="2" s="1"/>
  <c r="AB99" i="2" s="1"/>
  <c r="AC8" i="2"/>
  <c r="AA100" i="2" s="1"/>
  <c r="AB100" i="2" s="1"/>
  <c r="AC12" i="2"/>
  <c r="AC4" i="2"/>
  <c r="AA96" i="2" s="1"/>
  <c r="AB96" i="2" s="1"/>
  <c r="AC9" i="2"/>
  <c r="AA101" i="2" s="1"/>
  <c r="AB101" i="2" s="1"/>
  <c r="AC6" i="2"/>
  <c r="AA98" i="2" s="1"/>
  <c r="AB98" i="2" s="1"/>
  <c r="AC13" i="2"/>
  <c r="AC11" i="2"/>
  <c r="AC10" i="2"/>
  <c r="AA102" i="2" s="1"/>
  <c r="AB102" i="2" s="1"/>
  <c r="AC17" i="2"/>
  <c r="AC14" i="2"/>
  <c r="AC18" i="2"/>
  <c r="AC16" i="2"/>
  <c r="AC5" i="2"/>
  <c r="AA97" i="2" s="1"/>
  <c r="AB97" i="2" s="1"/>
  <c r="AO57" i="2"/>
  <c r="BE25" i="2" s="1"/>
  <c r="BE41" i="2" s="1"/>
  <c r="BF74" i="2" s="1"/>
  <c r="X9" i="2"/>
  <c r="BL3" i="6"/>
  <c r="CT3" i="6" s="1"/>
  <c r="AD5" i="6"/>
  <c r="AA112" i="6" s="1"/>
  <c r="AB112" i="6" s="1"/>
  <c r="AD13" i="6"/>
  <c r="AD14" i="6"/>
  <c r="AA121" i="6" s="1"/>
  <c r="AB121" i="6" s="1"/>
  <c r="AD7" i="6"/>
  <c r="AA114" i="6" s="1"/>
  <c r="AB114" i="6" s="1"/>
  <c r="AD15" i="6"/>
  <c r="AA122" i="6" s="1"/>
  <c r="AB122" i="6" s="1"/>
  <c r="AD18" i="6"/>
  <c r="AA125" i="6" s="1"/>
  <c r="AB125" i="6" s="1"/>
  <c r="AD12" i="6"/>
  <c r="AD9" i="6"/>
  <c r="AA116" i="6" s="1"/>
  <c r="AB116" i="6" s="1"/>
  <c r="AD17" i="6"/>
  <c r="AA124" i="6" s="1"/>
  <c r="AB124" i="6" s="1"/>
  <c r="AD4" i="6"/>
  <c r="AA111" i="6" s="1"/>
  <c r="AB111" i="6" s="1"/>
  <c r="AD6" i="6"/>
  <c r="AA113" i="6" s="1"/>
  <c r="AB113" i="6" s="1"/>
  <c r="AD10" i="6"/>
  <c r="AA117" i="6" s="1"/>
  <c r="AB117" i="6" s="1"/>
  <c r="AD16" i="6"/>
  <c r="AA123" i="6" s="1"/>
  <c r="AB123" i="6" s="1"/>
  <c r="AD11" i="6"/>
  <c r="AD8" i="6"/>
  <c r="AA84" i="2"/>
  <c r="AB84" i="2" s="1"/>
  <c r="AS7" i="2"/>
  <c r="AS23" i="2"/>
  <c r="Y123" i="5"/>
  <c r="AT4" i="6"/>
  <c r="CB4" i="6" s="1"/>
  <c r="CS4" i="6" s="1"/>
  <c r="AR23" i="6"/>
  <c r="Y69" i="6" s="1"/>
  <c r="BI4" i="6"/>
  <c r="AT20" i="6"/>
  <c r="Y96" i="6" s="1"/>
  <c r="AT8" i="6"/>
  <c r="CB8" i="6" s="1"/>
  <c r="CS8" i="6" s="1"/>
  <c r="AS39" i="6"/>
  <c r="AT72" i="6" s="1"/>
  <c r="AT18" i="6"/>
  <c r="BK18" i="6" s="1"/>
  <c r="AT17" i="6"/>
  <c r="CB17" i="6" s="1"/>
  <c r="CS17" i="6" s="1"/>
  <c r="AT24" i="6"/>
  <c r="Y100" i="6" s="1"/>
  <c r="AT34" i="6"/>
  <c r="AT50" i="6" s="1"/>
  <c r="AU83" i="6" s="1"/>
  <c r="Y8" i="6"/>
  <c r="AA40" i="6" s="1"/>
  <c r="AB40" i="6" s="1"/>
  <c r="AS50" i="6"/>
  <c r="AT83" i="6" s="1"/>
  <c r="X8" i="6"/>
  <c r="AA25" i="6" s="1"/>
  <c r="AB25" i="6" s="1"/>
  <c r="BJ18" i="6"/>
  <c r="AT14" i="6"/>
  <c r="CB14" i="6" s="1"/>
  <c r="CS14" i="6" s="1"/>
  <c r="AT7" i="6"/>
  <c r="CB7" i="6" s="1"/>
  <c r="CS7" i="6" s="1"/>
  <c r="AA24" i="6"/>
  <c r="AB24" i="6" s="1"/>
  <c r="Y83" i="6"/>
  <c r="AS38" i="6"/>
  <c r="AT71" i="6" s="1"/>
  <c r="CA6" i="6"/>
  <c r="CR6" i="6" s="1"/>
  <c r="BJ6" i="6"/>
  <c r="AO7" i="6"/>
  <c r="BF7" i="6" s="1"/>
  <c r="AT30" i="6"/>
  <c r="Y106" i="6" s="1"/>
  <c r="AT23" i="6"/>
  <c r="AT39" i="6" s="1"/>
  <c r="AU72" i="6" s="1"/>
  <c r="Z8" i="6"/>
  <c r="AA55" i="6" s="1"/>
  <c r="AB55" i="6" s="1"/>
  <c r="AA8" i="6"/>
  <c r="AR24" i="6" s="1"/>
  <c r="BL15" i="5"/>
  <c r="AT5" i="6"/>
  <c r="CB5" i="6" s="1"/>
  <c r="CS5" i="6" s="1"/>
  <c r="AV20" i="5"/>
  <c r="Y126" i="5" s="1"/>
  <c r="Y114" i="5"/>
  <c r="CC16" i="5"/>
  <c r="CT16" i="5" s="1"/>
  <c r="AU40" i="5"/>
  <c r="AV73" i="5" s="1"/>
  <c r="BL6" i="5"/>
  <c r="AU50" i="5"/>
  <c r="AV83" i="5" s="1"/>
  <c r="AV17" i="5"/>
  <c r="BM17" i="5" s="1"/>
  <c r="AV30" i="5"/>
  <c r="AV46" i="5" s="1"/>
  <c r="AW79" i="5" s="1"/>
  <c r="AU38" i="5"/>
  <c r="AV71" i="5" s="1"/>
  <c r="BL18" i="5"/>
  <c r="BL17" i="5"/>
  <c r="CC5" i="5"/>
  <c r="CT5" i="5" s="1"/>
  <c r="Y111" i="5"/>
  <c r="CC4" i="5"/>
  <c r="CT4" i="5" s="1"/>
  <c r="AU47" i="5"/>
  <c r="AV80" i="5" s="1"/>
  <c r="BL7" i="5"/>
  <c r="AV9" i="5"/>
  <c r="CD9" i="5" s="1"/>
  <c r="CU9" i="5" s="1"/>
  <c r="AV31" i="5"/>
  <c r="Y137" i="5" s="1"/>
  <c r="Y121" i="5"/>
  <c r="AV32" i="5"/>
  <c r="Y138" i="5" s="1"/>
  <c r="AV34" i="5"/>
  <c r="Y140" i="5" s="1"/>
  <c r="AV33" i="5"/>
  <c r="Y139" i="5" s="1"/>
  <c r="AV4" i="5"/>
  <c r="BM4" i="5" s="1"/>
  <c r="AV18" i="5"/>
  <c r="BM18" i="5" s="1"/>
  <c r="BL8" i="5"/>
  <c r="BL14" i="5"/>
  <c r="AV14" i="5"/>
  <c r="BM14" i="5" s="1"/>
  <c r="AV15" i="5"/>
  <c r="BM15" i="5" s="1"/>
  <c r="AV16" i="5"/>
  <c r="CD16" i="5" s="1"/>
  <c r="CU16" i="5" s="1"/>
  <c r="AV25" i="5"/>
  <c r="Y131" i="5" s="1"/>
  <c r="BN3" i="5"/>
  <c r="CV3" i="5" s="1"/>
  <c r="AA153" i="5"/>
  <c r="AB153" i="5" s="1"/>
  <c r="AA155" i="5"/>
  <c r="AB155" i="5" s="1"/>
  <c r="AA154" i="5"/>
  <c r="AB154" i="5" s="1"/>
  <c r="AV5" i="5"/>
  <c r="CD5" i="5" s="1"/>
  <c r="CU5" i="5" s="1"/>
  <c r="AV6" i="5"/>
  <c r="CD6" i="5" s="1"/>
  <c r="CU6" i="5" s="1"/>
  <c r="AU37" i="5"/>
  <c r="AV70" i="5" s="1"/>
  <c r="AV7" i="5"/>
  <c r="CD7" i="5" s="1"/>
  <c r="CU7" i="5" s="1"/>
  <c r="AA130" i="5"/>
  <c r="AB130" i="5" s="1"/>
  <c r="AV24" i="5"/>
  <c r="AV8" i="5"/>
  <c r="W26" i="5"/>
  <c r="X26" i="5" s="1"/>
  <c r="AV21" i="5"/>
  <c r="AV37" i="5" s="1"/>
  <c r="AW70" i="5" s="1"/>
  <c r="AV22" i="5"/>
  <c r="Y128" i="5" s="1"/>
  <c r="AV23" i="5"/>
  <c r="AV39" i="5" s="1"/>
  <c r="AW72" i="5" s="1"/>
  <c r="BF7" i="5"/>
  <c r="BG7" i="5"/>
  <c r="AR39" i="5"/>
  <c r="AS72" i="5" s="1"/>
  <c r="BX7" i="2"/>
  <c r="CO7" i="2" s="1"/>
  <c r="AQ39" i="2"/>
  <c r="AR72" i="2" s="1"/>
  <c r="Y54" i="5"/>
  <c r="AQ8" i="5"/>
  <c r="BH8" i="5" s="1"/>
  <c r="AA55" i="5"/>
  <c r="AB55" i="5" s="1"/>
  <c r="AP24" i="5"/>
  <c r="Y40" i="5" s="1"/>
  <c r="AA40" i="5"/>
  <c r="AB40" i="5" s="1"/>
  <c r="AR24" i="5"/>
  <c r="AR40" i="5" s="1"/>
  <c r="AS73" i="5" s="1"/>
  <c r="AA70" i="5"/>
  <c r="AB70" i="5" s="1"/>
  <c r="AR24" i="2"/>
  <c r="Y70" i="2" s="1"/>
  <c r="AA70" i="2"/>
  <c r="AB70" i="2" s="1"/>
  <c r="AP8" i="2"/>
  <c r="BX8" i="2" s="1"/>
  <c r="CO8" i="2" s="1"/>
  <c r="AA40" i="2"/>
  <c r="AB40" i="2" s="1"/>
  <c r="AQ24" i="2"/>
  <c r="AQ40" i="2" s="1"/>
  <c r="AR73" i="2" s="1"/>
  <c r="AA55" i="2"/>
  <c r="AB55" i="2" s="1"/>
  <c r="AO24" i="5"/>
  <c r="Y25" i="5" s="1"/>
  <c r="AA25" i="5"/>
  <c r="AB25" i="5" s="1"/>
  <c r="AP39" i="2"/>
  <c r="AQ72" i="2" s="1"/>
  <c r="AP39" i="5"/>
  <c r="AQ72" i="5" s="1"/>
  <c r="BW13" i="7"/>
  <c r="CN13" i="7" s="1"/>
  <c r="Y30" i="7"/>
  <c r="BX13" i="7"/>
  <c r="CO13" i="7" s="1"/>
  <c r="AO39" i="5"/>
  <c r="AP72" i="5" s="1"/>
  <c r="BI7" i="5"/>
  <c r="AR8" i="5"/>
  <c r="BZ8" i="5" s="1"/>
  <c r="CQ8" i="5" s="1"/>
  <c r="AQ24" i="5"/>
  <c r="Y55" i="5" s="1"/>
  <c r="W26" i="4"/>
  <c r="X26" i="4" s="1"/>
  <c r="AP24" i="2"/>
  <c r="AP40" i="2" s="1"/>
  <c r="AQ73" i="2" s="1"/>
  <c r="AQ45" i="7"/>
  <c r="AR78" i="7" s="1"/>
  <c r="AP45" i="7"/>
  <c r="AQ78" i="7" s="1"/>
  <c r="AR45" i="7"/>
  <c r="AS78" i="7" s="1"/>
  <c r="BH13" i="7"/>
  <c r="BH7" i="5"/>
  <c r="BI13" i="7"/>
  <c r="BY12" i="7"/>
  <c r="CP12" i="7" s="1"/>
  <c r="BH12" i="7"/>
  <c r="CA13" i="7"/>
  <c r="CR13" i="7" s="1"/>
  <c r="BJ13" i="7"/>
  <c r="Y165" i="7"/>
  <c r="AX45" i="7"/>
  <c r="AY78" i="7" s="1"/>
  <c r="BX12" i="7"/>
  <c r="CO12" i="7" s="1"/>
  <c r="BG12" i="7"/>
  <c r="Y255" i="7"/>
  <c r="BD45" i="7"/>
  <c r="BE78" i="7" s="1"/>
  <c r="CK13" i="7"/>
  <c r="DB13" i="7" s="1"/>
  <c r="BT13" i="7"/>
  <c r="Y59" i="7"/>
  <c r="AQ44" i="7"/>
  <c r="AR77" i="7" s="1"/>
  <c r="Y90" i="7"/>
  <c r="AS45" i="7"/>
  <c r="AT78" i="7" s="1"/>
  <c r="CF13" i="7"/>
  <c r="CW13" i="7" s="1"/>
  <c r="BO13" i="7"/>
  <c r="AP44" i="7"/>
  <c r="AQ77" i="7" s="1"/>
  <c r="Y44" i="7"/>
  <c r="Y180" i="7"/>
  <c r="AY45" i="7"/>
  <c r="AZ78" i="7" s="1"/>
  <c r="CB13" i="7"/>
  <c r="CS13" i="7" s="1"/>
  <c r="BK13" i="7"/>
  <c r="Y240" i="7"/>
  <c r="BC45" i="7"/>
  <c r="BD78" i="7" s="1"/>
  <c r="Y135" i="7"/>
  <c r="AV45" i="7"/>
  <c r="AW78" i="7" s="1"/>
  <c r="Y150" i="7"/>
  <c r="AW45" i="7"/>
  <c r="AX78" i="7" s="1"/>
  <c r="CG13" i="7"/>
  <c r="CX13" i="7" s="1"/>
  <c r="BP13" i="7"/>
  <c r="Y105" i="7"/>
  <c r="AT45" i="7"/>
  <c r="AU78" i="7" s="1"/>
  <c r="CC13" i="7"/>
  <c r="CT13" i="7" s="1"/>
  <c r="BL13" i="7"/>
  <c r="CD13" i="7"/>
  <c r="CU13" i="7" s="1"/>
  <c r="BM13" i="7"/>
  <c r="CE13" i="7"/>
  <c r="CV13" i="7" s="1"/>
  <c r="BN13" i="7"/>
  <c r="CL13" i="7"/>
  <c r="DC13" i="7" s="1"/>
  <c r="BU13" i="7"/>
  <c r="Y120" i="7"/>
  <c r="AU45" i="7"/>
  <c r="AV78" i="7" s="1"/>
  <c r="W40" i="6"/>
  <c r="X40" i="6" s="1"/>
  <c r="AA87" i="6"/>
  <c r="AB87" i="6" s="1"/>
  <c r="AA102" i="6"/>
  <c r="AB102" i="6" s="1"/>
  <c r="AA237" i="6"/>
  <c r="AB237" i="6" s="1"/>
  <c r="AA252" i="6"/>
  <c r="AB252" i="6" s="1"/>
  <c r="AR56" i="6"/>
  <c r="BH24" i="6" s="1"/>
  <c r="BH40" i="6" s="1"/>
  <c r="BI73" i="6" s="1"/>
  <c r="AO57" i="4"/>
  <c r="BE25" i="4" s="1"/>
  <c r="BE41" i="4" s="1"/>
  <c r="BF74" i="4" s="1"/>
  <c r="AQ57" i="4"/>
  <c r="BG25" i="4" s="1"/>
  <c r="BG41" i="4" s="1"/>
  <c r="BH74" i="4" s="1"/>
  <c r="W71" i="4"/>
  <c r="X71" i="4" s="1"/>
  <c r="AA103" i="4"/>
  <c r="AB103" i="4" s="1"/>
  <c r="AA238" i="4"/>
  <c r="AB238" i="4" s="1"/>
  <c r="AA118" i="4"/>
  <c r="AB118" i="4" s="1"/>
  <c r="AA253" i="4"/>
  <c r="AB253" i="4" s="1"/>
  <c r="AA133" i="4"/>
  <c r="AB133" i="4" s="1"/>
  <c r="AA88" i="4"/>
  <c r="AB88" i="4" s="1"/>
  <c r="W56" i="4"/>
  <c r="X56" i="4" s="1"/>
  <c r="AO8" i="5"/>
  <c r="BW8" i="5" s="1"/>
  <c r="CN8" i="5" s="1"/>
  <c r="AP8" i="5"/>
  <c r="BX8" i="5" s="1"/>
  <c r="CO8" i="5" s="1"/>
  <c r="D41" i="5"/>
  <c r="F41" i="5"/>
  <c r="E41" i="5"/>
  <c r="AM26" i="5"/>
  <c r="AN26" i="5" s="1"/>
  <c r="AN42" i="5" s="1"/>
  <c r="AO75" i="5" s="1"/>
  <c r="C41" i="5"/>
  <c r="W41" i="5"/>
  <c r="X41" i="5" s="1"/>
  <c r="AP57" i="5"/>
  <c r="BF25" i="5" s="1"/>
  <c r="BF41" i="5" s="1"/>
  <c r="BG74" i="5" s="1"/>
  <c r="W56" i="5"/>
  <c r="X56" i="5" s="1"/>
  <c r="AO57" i="5"/>
  <c r="BE25" i="5" s="1"/>
  <c r="BE41" i="5" s="1"/>
  <c r="BF74" i="5" s="1"/>
  <c r="AQ57" i="5"/>
  <c r="BG25" i="5" s="1"/>
  <c r="BG41" i="5" s="1"/>
  <c r="BH74" i="5" s="1"/>
  <c r="BA26" i="7"/>
  <c r="BA10" i="7"/>
  <c r="BA32" i="7"/>
  <c r="BA16" i="7"/>
  <c r="CH15" i="7"/>
  <c r="CY15" i="7" s="1"/>
  <c r="BQ15" i="7"/>
  <c r="CH18" i="7"/>
  <c r="CY18" i="7" s="1"/>
  <c r="BQ18" i="7"/>
  <c r="CH13" i="7"/>
  <c r="CY13" i="7" s="1"/>
  <c r="BQ13" i="7"/>
  <c r="BA29" i="7"/>
  <c r="BA13" i="7"/>
  <c r="BA25" i="7"/>
  <c r="BA9" i="7"/>
  <c r="AK3" i="7"/>
  <c r="BS3" i="7" s="1"/>
  <c r="DA3" i="7" s="1"/>
  <c r="BA20" i="7"/>
  <c r="BA4" i="7"/>
  <c r="BA33" i="7"/>
  <c r="BA17" i="7"/>
  <c r="Y193" i="7"/>
  <c r="AZ43" i="7"/>
  <c r="BA76" i="7" s="1"/>
  <c r="Y196" i="7"/>
  <c r="AZ46" i="7"/>
  <c r="BA79" i="7" s="1"/>
  <c r="Y197" i="7"/>
  <c r="AZ47" i="7"/>
  <c r="BA80" i="7" s="1"/>
  <c r="Y190" i="7"/>
  <c r="AZ40" i="7"/>
  <c r="BA73" i="7" s="1"/>
  <c r="CH17" i="7"/>
  <c r="CY17" i="7" s="1"/>
  <c r="BQ17" i="7"/>
  <c r="Y200" i="7"/>
  <c r="AZ50" i="7"/>
  <c r="BA83" i="7" s="1"/>
  <c r="Y187" i="7"/>
  <c r="AZ37" i="7"/>
  <c r="BA70" i="7" s="1"/>
  <c r="Y195" i="7"/>
  <c r="AZ45" i="7"/>
  <c r="BA78" i="7" s="1"/>
  <c r="CH5" i="7"/>
  <c r="CY5" i="7" s="1"/>
  <c r="BQ5" i="7"/>
  <c r="BA28" i="7"/>
  <c r="BA12" i="7"/>
  <c r="BA24" i="7"/>
  <c r="BA8" i="7"/>
  <c r="BA34" i="7"/>
  <c r="BA18" i="7"/>
  <c r="BA30" i="7"/>
  <c r="BA14" i="7"/>
  <c r="CH7" i="7"/>
  <c r="CY7" i="7" s="1"/>
  <c r="BQ7" i="7"/>
  <c r="CH10" i="7"/>
  <c r="CY10" i="7" s="1"/>
  <c r="BQ10" i="7"/>
  <c r="BQ4" i="7"/>
  <c r="CH4" i="7"/>
  <c r="CY4" i="7" s="1"/>
  <c r="CH12" i="7"/>
  <c r="CY12" i="7" s="1"/>
  <c r="BQ12" i="7"/>
  <c r="CH16" i="7"/>
  <c r="CY16" i="7" s="1"/>
  <c r="BQ16" i="7"/>
  <c r="Y191" i="7"/>
  <c r="AZ41" i="7"/>
  <c r="BA74" i="7" s="1"/>
  <c r="CH6" i="7"/>
  <c r="CY6" i="7" s="1"/>
  <c r="BQ6" i="7"/>
  <c r="BA22" i="7"/>
  <c r="BA6" i="7"/>
  <c r="CH11" i="7"/>
  <c r="CY11" i="7" s="1"/>
  <c r="BQ11" i="7"/>
  <c r="CH14" i="7"/>
  <c r="CY14" i="7" s="1"/>
  <c r="BQ14" i="7"/>
  <c r="CH8" i="7"/>
  <c r="CY8" i="7" s="1"/>
  <c r="BQ8" i="7"/>
  <c r="Y199" i="7"/>
  <c r="AZ49" i="7"/>
  <c r="BA82" i="7" s="1"/>
  <c r="BA27" i="7"/>
  <c r="BA11" i="7"/>
  <c r="BA23" i="7"/>
  <c r="BA7" i="7"/>
  <c r="BA21" i="7"/>
  <c r="BA5" i="7"/>
  <c r="BA31" i="7"/>
  <c r="BA15" i="7"/>
  <c r="Y189" i="7"/>
  <c r="AZ39" i="7"/>
  <c r="BA72" i="7" s="1"/>
  <c r="Y192" i="7"/>
  <c r="AZ42" i="7"/>
  <c r="BA75" i="7" s="1"/>
  <c r="Y186" i="7"/>
  <c r="AZ36" i="7"/>
  <c r="BA69" i="7" s="1"/>
  <c r="Y194" i="7"/>
  <c r="AZ44" i="7"/>
  <c r="BA77" i="7" s="1"/>
  <c r="Y198" i="7"/>
  <c r="AZ48" i="7"/>
  <c r="BA81" i="7" s="1"/>
  <c r="CH9" i="7"/>
  <c r="CY9" i="7" s="1"/>
  <c r="BQ9" i="7"/>
  <c r="Y188" i="7"/>
  <c r="AZ38" i="7"/>
  <c r="BA71" i="7" s="1"/>
  <c r="AT25" i="6"/>
  <c r="AT9" i="6"/>
  <c r="BC25" i="6"/>
  <c r="BC9" i="6"/>
  <c r="B26" i="6"/>
  <c r="AM26" i="6" s="1"/>
  <c r="AN26" i="6" s="1"/>
  <c r="AN42" i="6" s="1"/>
  <c r="AO75" i="6" s="1"/>
  <c r="Y85" i="6"/>
  <c r="AS40" i="6"/>
  <c r="AT73" i="6" s="1"/>
  <c r="CK8" i="6"/>
  <c r="DB8" i="6" s="1"/>
  <c r="BT8" i="6"/>
  <c r="W55" i="6"/>
  <c r="X55" i="6" s="1"/>
  <c r="W25" i="6"/>
  <c r="X25" i="6" s="1"/>
  <c r="CL8" i="6"/>
  <c r="DC8" i="6" s="1"/>
  <c r="BU8" i="6"/>
  <c r="W70" i="6"/>
  <c r="X70" i="6" s="1"/>
  <c r="C25" i="6"/>
  <c r="AO39" i="6"/>
  <c r="AP72" i="6" s="1"/>
  <c r="Y24" i="6"/>
  <c r="AS25" i="6"/>
  <c r="AS9" i="6"/>
  <c r="D25" i="6"/>
  <c r="Y235" i="6"/>
  <c r="BC40" i="6"/>
  <c r="BD73" i="6" s="1"/>
  <c r="AQ56" i="6"/>
  <c r="BG24" i="6" s="1"/>
  <c r="BG40" i="6" s="1"/>
  <c r="BH73" i="6" s="1"/>
  <c r="AO56" i="6"/>
  <c r="BE24" i="6" s="1"/>
  <c r="BE40" i="6" s="1"/>
  <c r="BF73" i="6" s="1"/>
  <c r="Y250" i="6"/>
  <c r="BD40" i="6"/>
  <c r="BE73" i="6" s="1"/>
  <c r="CA8" i="6"/>
  <c r="CR8" i="6" s="1"/>
  <c r="BJ8" i="6"/>
  <c r="E25" i="6"/>
  <c r="F25" i="6"/>
  <c r="BD25" i="6"/>
  <c r="BD9" i="6"/>
  <c r="AP56" i="6"/>
  <c r="BF24" i="6" s="1"/>
  <c r="BF40" i="6" s="1"/>
  <c r="BG73" i="6" s="1"/>
  <c r="AE3" i="6"/>
  <c r="C26" i="5"/>
  <c r="X10" i="5" s="1"/>
  <c r="CK9" i="5"/>
  <c r="DB9" i="5" s="1"/>
  <c r="BT9" i="5"/>
  <c r="AG3" i="5"/>
  <c r="BU9" i="5"/>
  <c r="CL9" i="5"/>
  <c r="DC9" i="5" s="1"/>
  <c r="F26" i="5"/>
  <c r="AA10" i="5" s="1"/>
  <c r="BD26" i="5"/>
  <c r="BD10" i="5"/>
  <c r="Y236" i="5"/>
  <c r="BC41" i="5"/>
  <c r="BD74" i="5" s="1"/>
  <c r="BC10" i="5"/>
  <c r="BC26" i="5"/>
  <c r="AR57" i="5"/>
  <c r="BH25" i="5" s="1"/>
  <c r="BH41" i="5" s="1"/>
  <c r="BI74" i="5" s="1"/>
  <c r="Y251" i="5"/>
  <c r="BD41" i="5"/>
  <c r="BE74" i="5" s="1"/>
  <c r="B27" i="5"/>
  <c r="E26" i="5"/>
  <c r="Z10" i="5" s="1"/>
  <c r="CB9" i="5"/>
  <c r="CS9" i="5" s="1"/>
  <c r="BK9" i="5"/>
  <c r="CA9" i="5"/>
  <c r="CR9" i="5" s="1"/>
  <c r="BJ9" i="5"/>
  <c r="CC9" i="5"/>
  <c r="CT9" i="5" s="1"/>
  <c r="BL9" i="5"/>
  <c r="AT26" i="5"/>
  <c r="AT10" i="5"/>
  <c r="W71" i="5"/>
  <c r="X71" i="5" s="1"/>
  <c r="D26" i="5"/>
  <c r="Y10" i="5" s="1"/>
  <c r="AS26" i="5"/>
  <c r="AS10" i="5"/>
  <c r="AU10" i="5"/>
  <c r="AU26" i="5"/>
  <c r="AV10" i="5"/>
  <c r="AV26" i="5"/>
  <c r="Y101" i="5"/>
  <c r="AT41" i="5"/>
  <c r="AU74" i="5" s="1"/>
  <c r="Y86" i="5"/>
  <c r="AS41" i="5"/>
  <c r="AT74" i="5" s="1"/>
  <c r="AU41" i="5"/>
  <c r="AV74" i="5" s="1"/>
  <c r="Y116" i="5"/>
  <c r="CC7" i="4"/>
  <c r="CT7" i="4" s="1"/>
  <c r="BL7" i="4"/>
  <c r="AS26" i="4"/>
  <c r="AS10" i="4"/>
  <c r="E26" i="4"/>
  <c r="Z10" i="4" s="1"/>
  <c r="Y70" i="4"/>
  <c r="AR40" i="4"/>
  <c r="AS73" i="4" s="1"/>
  <c r="AV33" i="4"/>
  <c r="AV17" i="4"/>
  <c r="Y251" i="4"/>
  <c r="BD41" i="4"/>
  <c r="BE74" i="4" s="1"/>
  <c r="Y55" i="4"/>
  <c r="AQ40" i="4"/>
  <c r="AR73" i="4" s="1"/>
  <c r="Y112" i="4"/>
  <c r="AU37" i="4"/>
  <c r="AV70" i="4" s="1"/>
  <c r="Y40" i="4"/>
  <c r="AP40" i="4"/>
  <c r="AQ73" i="4" s="1"/>
  <c r="Y114" i="4"/>
  <c r="AU39" i="4"/>
  <c r="AV72" i="4" s="1"/>
  <c r="F26" i="4"/>
  <c r="AA10" i="4" s="1"/>
  <c r="BD26" i="4"/>
  <c r="BD10" i="4"/>
  <c r="W41" i="4"/>
  <c r="X41" i="4" s="1"/>
  <c r="Y86" i="4"/>
  <c r="AS41" i="4"/>
  <c r="AT74" i="4" s="1"/>
  <c r="CC17" i="4"/>
  <c r="CT17" i="4" s="1"/>
  <c r="BL17" i="4"/>
  <c r="BW8" i="4"/>
  <c r="CN8" i="4" s="1"/>
  <c r="BF8" i="4"/>
  <c r="AO9" i="4"/>
  <c r="AO25" i="4"/>
  <c r="CC14" i="4"/>
  <c r="CT14" i="4" s="1"/>
  <c r="BL14" i="4"/>
  <c r="AV21" i="4"/>
  <c r="AV5" i="4"/>
  <c r="AV16" i="4"/>
  <c r="AV32" i="4"/>
  <c r="CC6" i="4"/>
  <c r="CT6" i="4" s="1"/>
  <c r="BL6" i="4"/>
  <c r="BX8" i="4"/>
  <c r="CO8" i="4" s="1"/>
  <c r="BG8" i="4"/>
  <c r="AT26" i="4"/>
  <c r="AT10" i="4"/>
  <c r="AP25" i="4"/>
  <c r="AP9" i="4"/>
  <c r="Y101" i="4"/>
  <c r="AT41" i="4"/>
  <c r="AU74" i="4" s="1"/>
  <c r="AV23" i="4"/>
  <c r="AV7" i="4"/>
  <c r="AU10" i="4"/>
  <c r="AU26" i="4"/>
  <c r="AP57" i="4"/>
  <c r="BF25" i="4" s="1"/>
  <c r="BF41" i="4" s="1"/>
  <c r="BG74" i="4" s="1"/>
  <c r="CA9" i="4"/>
  <c r="CR9" i="4" s="1"/>
  <c r="BJ9" i="4"/>
  <c r="Y124" i="4"/>
  <c r="AU49" i="4"/>
  <c r="AV82" i="4" s="1"/>
  <c r="AO40" i="4"/>
  <c r="AP73" i="4" s="1"/>
  <c r="Y25" i="4"/>
  <c r="Y111" i="4"/>
  <c r="Y121" i="4"/>
  <c r="AU46" i="4"/>
  <c r="AV79" i="4" s="1"/>
  <c r="AV22" i="4"/>
  <c r="AV6" i="4"/>
  <c r="AV20" i="4"/>
  <c r="AV4" i="4"/>
  <c r="AV34" i="4"/>
  <c r="AV18" i="4"/>
  <c r="AR25" i="4"/>
  <c r="AR9" i="4"/>
  <c r="Y113" i="4"/>
  <c r="AU38" i="4"/>
  <c r="AV71" i="4" s="1"/>
  <c r="AQ25" i="4"/>
  <c r="AQ9" i="4"/>
  <c r="C26" i="4"/>
  <c r="X10" i="4" s="1"/>
  <c r="BC26" i="4"/>
  <c r="BC10" i="4"/>
  <c r="Y122" i="4"/>
  <c r="AU47" i="4"/>
  <c r="AV80" i="4" s="1"/>
  <c r="Y236" i="4"/>
  <c r="BC41" i="4"/>
  <c r="BD74" i="4" s="1"/>
  <c r="Y125" i="4"/>
  <c r="AU50" i="4"/>
  <c r="AV83" i="4" s="1"/>
  <c r="AV31" i="4"/>
  <c r="AV15" i="4"/>
  <c r="CC16" i="4"/>
  <c r="CT16" i="4" s="1"/>
  <c r="BL16" i="4"/>
  <c r="D26" i="4"/>
  <c r="Y10" i="4" s="1"/>
  <c r="Y123" i="4"/>
  <c r="B27" i="4"/>
  <c r="AM27" i="4" s="1"/>
  <c r="AN27" i="4" s="1"/>
  <c r="AN43" i="4" s="1"/>
  <c r="AO76" i="4" s="1"/>
  <c r="AV26" i="4"/>
  <c r="AV10" i="4"/>
  <c r="CB9" i="4"/>
  <c r="CS9" i="4" s="1"/>
  <c r="BK9" i="4"/>
  <c r="CC15" i="4"/>
  <c r="CT15" i="4" s="1"/>
  <c r="BZ8" i="4"/>
  <c r="CQ8" i="4" s="1"/>
  <c r="BI8" i="4"/>
  <c r="BL9" i="4"/>
  <c r="CK9" i="4"/>
  <c r="DB9" i="4" s="1"/>
  <c r="BT9" i="4"/>
  <c r="CC18" i="4"/>
  <c r="CT18" i="4" s="1"/>
  <c r="BL18" i="4"/>
  <c r="AV24" i="4"/>
  <c r="AV8" i="4"/>
  <c r="AF3" i="4"/>
  <c r="AV30" i="4"/>
  <c r="AV14" i="4"/>
  <c r="CL9" i="4"/>
  <c r="DC9" i="4" s="1"/>
  <c r="BU9" i="4"/>
  <c r="AR57" i="4"/>
  <c r="BH25" i="4" s="1"/>
  <c r="BH41" i="4" s="1"/>
  <c r="BI74" i="4" s="1"/>
  <c r="BY8" i="4"/>
  <c r="CP8" i="4" s="1"/>
  <c r="BH8" i="4"/>
  <c r="W26" i="2"/>
  <c r="X26" i="2" s="1"/>
  <c r="W71" i="2"/>
  <c r="X71" i="2" s="1"/>
  <c r="AR57" i="2"/>
  <c r="BH25" i="2" s="1"/>
  <c r="BH41" i="2" s="1"/>
  <c r="BI74" i="2" s="1"/>
  <c r="AQ57" i="2"/>
  <c r="BG25" i="2" s="1"/>
  <c r="BG41" i="2" s="1"/>
  <c r="BH74" i="2" s="1"/>
  <c r="W56" i="2"/>
  <c r="X56" i="2" s="1"/>
  <c r="W41" i="2"/>
  <c r="X41" i="2" s="1"/>
  <c r="Y25" i="2"/>
  <c r="AR8" i="2"/>
  <c r="BI8" i="2" s="1"/>
  <c r="BY7" i="2"/>
  <c r="CP7" i="2" s="1"/>
  <c r="D26" i="2"/>
  <c r="Y10" i="2" s="1"/>
  <c r="BJ5" i="2"/>
  <c r="CA5" i="2"/>
  <c r="CR5" i="2" s="1"/>
  <c r="AQ8" i="2"/>
  <c r="F26" i="2"/>
  <c r="AA10" i="2" s="1"/>
  <c r="E26" i="2"/>
  <c r="Z10" i="2" s="1"/>
  <c r="C26" i="2"/>
  <c r="B26" i="2"/>
  <c r="AM26" i="2" s="1"/>
  <c r="AN26" i="2" s="1"/>
  <c r="AN42" i="2" s="1"/>
  <c r="AO75" i="2" s="1"/>
  <c r="AA87" i="2"/>
  <c r="AB87" i="2" s="1"/>
  <c r="AR25" i="2"/>
  <c r="AR9" i="2"/>
  <c r="AS25" i="2"/>
  <c r="AS9" i="2"/>
  <c r="AD3" i="2"/>
  <c r="AU41" i="4" l="1"/>
  <c r="AV74" i="4" s="1"/>
  <c r="BL5" i="4"/>
  <c r="CA4" i="2"/>
  <c r="CR4" i="2" s="1"/>
  <c r="BF8" i="2"/>
  <c r="AT48" i="6"/>
  <c r="AU81" i="6" s="1"/>
  <c r="CA8" i="2"/>
  <c r="CR8" i="2" s="1"/>
  <c r="BI7" i="6"/>
  <c r="BK6" i="6"/>
  <c r="BK15" i="6"/>
  <c r="AT25" i="2"/>
  <c r="Y101" i="2" s="1"/>
  <c r="AQ39" i="6"/>
  <c r="AR72" i="6" s="1"/>
  <c r="AT22" i="2"/>
  <c r="Y81" i="2"/>
  <c r="AT4" i="2"/>
  <c r="CB4" i="2" s="1"/>
  <c r="CS4" i="2" s="1"/>
  <c r="Y85" i="2"/>
  <c r="AU20" i="6"/>
  <c r="AU36" i="6" s="1"/>
  <c r="AV69" i="6" s="1"/>
  <c r="AP24" i="6"/>
  <c r="AP40" i="6" s="1"/>
  <c r="AQ73" i="6" s="1"/>
  <c r="AT46" i="6"/>
  <c r="AU79" i="6" s="1"/>
  <c r="AS38" i="2"/>
  <c r="AT71" i="2" s="1"/>
  <c r="CA6" i="2"/>
  <c r="CR6" i="2" s="1"/>
  <c r="AS37" i="2"/>
  <c r="AT70" i="2" s="1"/>
  <c r="AT20" i="2"/>
  <c r="AT36" i="2" s="1"/>
  <c r="AU69" i="2" s="1"/>
  <c r="BL4" i="4"/>
  <c r="AT8" i="2"/>
  <c r="AF10" i="4"/>
  <c r="AF14" i="4"/>
  <c r="AW30" i="4" s="1"/>
  <c r="AF8" i="4"/>
  <c r="AA145" i="4" s="1"/>
  <c r="AB145" i="4" s="1"/>
  <c r="AF17" i="4"/>
  <c r="AA154" i="4" s="1"/>
  <c r="AB154" i="4" s="1"/>
  <c r="AF15" i="4"/>
  <c r="AA152" i="4" s="1"/>
  <c r="AB152" i="4" s="1"/>
  <c r="AF13" i="4"/>
  <c r="AF12" i="4"/>
  <c r="AF6" i="4"/>
  <c r="AA143" i="4" s="1"/>
  <c r="AB143" i="4" s="1"/>
  <c r="AF4" i="4"/>
  <c r="AA141" i="4" s="1"/>
  <c r="AB141" i="4" s="1"/>
  <c r="AF9" i="4"/>
  <c r="AA146" i="4" s="1"/>
  <c r="AB146" i="4" s="1"/>
  <c r="AF7" i="4"/>
  <c r="AA144" i="4" s="1"/>
  <c r="AB144" i="4" s="1"/>
  <c r="AF5" i="4"/>
  <c r="AW21" i="4" s="1"/>
  <c r="AF16" i="4"/>
  <c r="AA153" i="4" s="1"/>
  <c r="AB153" i="4" s="1"/>
  <c r="AF11" i="4"/>
  <c r="AW27" i="4" s="1"/>
  <c r="AF18" i="4"/>
  <c r="AA155" i="4" s="1"/>
  <c r="AB155" i="4" s="1"/>
  <c r="AT5" i="2"/>
  <c r="BK5" i="2" s="1"/>
  <c r="AU32" i="6"/>
  <c r="Y123" i="6" s="1"/>
  <c r="AU33" i="6"/>
  <c r="Y124" i="6" s="1"/>
  <c r="AT21" i="2"/>
  <c r="Y97" i="2" s="1"/>
  <c r="BK16" i="6"/>
  <c r="AT38" i="6"/>
  <c r="AU71" i="6" s="1"/>
  <c r="AT6" i="2"/>
  <c r="CB6" i="2" s="1"/>
  <c r="CS6" i="2" s="1"/>
  <c r="AT24" i="2"/>
  <c r="Y100" i="2" s="1"/>
  <c r="AR39" i="6"/>
  <c r="AS72" i="6" s="1"/>
  <c r="AP39" i="6"/>
  <c r="AQ72" i="6" s="1"/>
  <c r="BG7" i="6"/>
  <c r="AU14" i="6"/>
  <c r="CC14" i="6" s="1"/>
  <c r="CT14" i="6" s="1"/>
  <c r="Y99" i="6"/>
  <c r="AT36" i="6"/>
  <c r="AU69" i="6" s="1"/>
  <c r="AT23" i="2"/>
  <c r="Y99" i="2" s="1"/>
  <c r="AT49" i="6"/>
  <c r="AU82" i="6" s="1"/>
  <c r="AT47" i="6"/>
  <c r="AU80" i="6" s="1"/>
  <c r="BK5" i="6"/>
  <c r="BK17" i="6"/>
  <c r="AU30" i="6"/>
  <c r="AU46" i="6" s="1"/>
  <c r="AV79" i="6" s="1"/>
  <c r="Y97" i="6"/>
  <c r="AU6" i="6"/>
  <c r="CC6" i="6" s="1"/>
  <c r="CT6" i="6" s="1"/>
  <c r="AU22" i="6"/>
  <c r="Y113" i="6" s="1"/>
  <c r="BN3" i="4"/>
  <c r="CV3" i="4" s="1"/>
  <c r="AA72" i="4"/>
  <c r="AB72" i="4" s="1"/>
  <c r="AA57" i="4"/>
  <c r="AB57" i="4" s="1"/>
  <c r="AA131" i="4"/>
  <c r="AB131" i="4" s="1"/>
  <c r="AV9" i="4"/>
  <c r="AV25" i="4"/>
  <c r="CC8" i="4"/>
  <c r="CT8" i="4" s="1"/>
  <c r="BL8" i="4"/>
  <c r="AA42" i="4"/>
  <c r="AB42" i="4" s="1"/>
  <c r="AU40" i="4"/>
  <c r="AV73" i="4" s="1"/>
  <c r="Y115" i="4"/>
  <c r="AU18" i="6"/>
  <c r="CC18" i="6" s="1"/>
  <c r="CT18" i="6" s="1"/>
  <c r="BK14" i="6"/>
  <c r="BY7" i="6"/>
  <c r="CP7" i="6" s="1"/>
  <c r="AU34" i="6"/>
  <c r="AU50" i="6" s="1"/>
  <c r="AV83" i="6" s="1"/>
  <c r="AU4" i="6"/>
  <c r="CC4" i="6" s="1"/>
  <c r="CT4" i="6" s="1"/>
  <c r="Y110" i="6"/>
  <c r="AU15" i="6"/>
  <c r="CC15" i="6" s="1"/>
  <c r="CT15" i="6" s="1"/>
  <c r="AU5" i="6"/>
  <c r="CC5" i="6" s="1"/>
  <c r="CT5" i="6" s="1"/>
  <c r="AU31" i="6"/>
  <c r="Y122" i="6" s="1"/>
  <c r="AU21" i="6"/>
  <c r="Y112" i="6" s="1"/>
  <c r="AU16" i="6"/>
  <c r="CC16" i="6" s="1"/>
  <c r="CT16" i="6" s="1"/>
  <c r="AU17" i="6"/>
  <c r="CC17" i="6" s="1"/>
  <c r="CT17" i="6" s="1"/>
  <c r="BK4" i="6"/>
  <c r="AA27" i="4"/>
  <c r="AB27" i="4" s="1"/>
  <c r="AV36" i="5"/>
  <c r="AW69" i="5" s="1"/>
  <c r="AU7" i="6"/>
  <c r="CC7" i="6" s="1"/>
  <c r="CT7" i="6" s="1"/>
  <c r="AU9" i="6"/>
  <c r="CC9" i="6" s="1"/>
  <c r="CT9" i="6" s="1"/>
  <c r="AT9" i="2"/>
  <c r="BK9" i="2" s="1"/>
  <c r="BK8" i="6"/>
  <c r="AT40" i="6"/>
  <c r="AU73" i="6" s="1"/>
  <c r="AO8" i="6"/>
  <c r="BW8" i="6" s="1"/>
  <c r="CN8" i="6" s="1"/>
  <c r="AU25" i="6"/>
  <c r="AU41" i="6" s="1"/>
  <c r="AV74" i="6" s="1"/>
  <c r="AU23" i="6"/>
  <c r="Y114" i="6" s="1"/>
  <c r="AT7" i="2"/>
  <c r="BK7" i="2" s="1"/>
  <c r="AQ24" i="6"/>
  <c r="Y55" i="6" s="1"/>
  <c r="BL3" i="2"/>
  <c r="CT3" i="2" s="1"/>
  <c r="AD9" i="2"/>
  <c r="AD17" i="2"/>
  <c r="AD8" i="2"/>
  <c r="AA115" i="2" s="1"/>
  <c r="AB115" i="2" s="1"/>
  <c r="AD18" i="2"/>
  <c r="AD11" i="2"/>
  <c r="AA118" i="2" s="1"/>
  <c r="AB118" i="2" s="1"/>
  <c r="AD4" i="2"/>
  <c r="AA111" i="2" s="1"/>
  <c r="AB111" i="2" s="1"/>
  <c r="AD5" i="2"/>
  <c r="AA112" i="2" s="1"/>
  <c r="AB112" i="2" s="1"/>
  <c r="AD13" i="2"/>
  <c r="AD12" i="2"/>
  <c r="AD10" i="2"/>
  <c r="AA117" i="2" s="1"/>
  <c r="AB117" i="2" s="1"/>
  <c r="AD6" i="2"/>
  <c r="AA113" i="2" s="1"/>
  <c r="AB113" i="2" s="1"/>
  <c r="AD16" i="2"/>
  <c r="AD7" i="2"/>
  <c r="AA114" i="2" s="1"/>
  <c r="AB114" i="2" s="1"/>
  <c r="AD14" i="2"/>
  <c r="AD15" i="2"/>
  <c r="AA115" i="6"/>
  <c r="AB115" i="6" s="1"/>
  <c r="AU8" i="6"/>
  <c r="AU24" i="6"/>
  <c r="BM3" i="6"/>
  <c r="CU3" i="6" s="1"/>
  <c r="AE11" i="6"/>
  <c r="AA133" i="6" s="1"/>
  <c r="AB133" i="6" s="1"/>
  <c r="AE16" i="6"/>
  <c r="AA138" i="6" s="1"/>
  <c r="AB138" i="6" s="1"/>
  <c r="AE10" i="6"/>
  <c r="AA132" i="6" s="1"/>
  <c r="AB132" i="6" s="1"/>
  <c r="AE5" i="6"/>
  <c r="AA127" i="6" s="1"/>
  <c r="AB127" i="6" s="1"/>
  <c r="AE13" i="6"/>
  <c r="AE14" i="6"/>
  <c r="AA136" i="6" s="1"/>
  <c r="AB136" i="6" s="1"/>
  <c r="AE4" i="6"/>
  <c r="AA126" i="6" s="1"/>
  <c r="AB126" i="6" s="1"/>
  <c r="AE7" i="6"/>
  <c r="AA129" i="6" s="1"/>
  <c r="AB129" i="6" s="1"/>
  <c r="AE15" i="6"/>
  <c r="AA137" i="6" s="1"/>
  <c r="AB137" i="6" s="1"/>
  <c r="AE8" i="6"/>
  <c r="AA130" i="6" s="1"/>
  <c r="AB130" i="6" s="1"/>
  <c r="AE18" i="6"/>
  <c r="AA140" i="6" s="1"/>
  <c r="AB140" i="6" s="1"/>
  <c r="AE17" i="6"/>
  <c r="AA139" i="6" s="1"/>
  <c r="AB139" i="6" s="1"/>
  <c r="AE12" i="6"/>
  <c r="AE6" i="6"/>
  <c r="AA128" i="6" s="1"/>
  <c r="AB128" i="6" s="1"/>
  <c r="AE9" i="6"/>
  <c r="Y84" i="2"/>
  <c r="AS39" i="2"/>
  <c r="AT72" i="2" s="1"/>
  <c r="X10" i="2"/>
  <c r="AA27" i="2" s="1"/>
  <c r="AB27" i="2" s="1"/>
  <c r="AG15" i="5"/>
  <c r="AA167" i="5" s="1"/>
  <c r="AB167" i="5" s="1"/>
  <c r="AG10" i="5"/>
  <c r="AA162" i="5" s="1"/>
  <c r="AB162" i="5" s="1"/>
  <c r="AG16" i="5"/>
  <c r="AA168" i="5" s="1"/>
  <c r="AB168" i="5" s="1"/>
  <c r="AG5" i="5"/>
  <c r="AA157" i="5" s="1"/>
  <c r="AB157" i="5" s="1"/>
  <c r="AG11" i="5"/>
  <c r="AA163" i="5" s="1"/>
  <c r="AB163" i="5" s="1"/>
  <c r="AG4" i="5"/>
  <c r="AA156" i="5" s="1"/>
  <c r="AB156" i="5" s="1"/>
  <c r="AG7" i="5"/>
  <c r="AA159" i="5" s="1"/>
  <c r="AB159" i="5" s="1"/>
  <c r="AG17" i="5"/>
  <c r="AA169" i="5" s="1"/>
  <c r="AB169" i="5" s="1"/>
  <c r="AG14" i="5"/>
  <c r="AA166" i="5" s="1"/>
  <c r="AB166" i="5" s="1"/>
  <c r="AG8" i="5"/>
  <c r="AA160" i="5" s="1"/>
  <c r="AB160" i="5" s="1"/>
  <c r="AG6" i="5"/>
  <c r="AA158" i="5" s="1"/>
  <c r="AB158" i="5" s="1"/>
  <c r="AG9" i="5"/>
  <c r="AA161" i="5" s="1"/>
  <c r="AB161" i="5" s="1"/>
  <c r="AG13" i="5"/>
  <c r="AA165" i="5" s="1"/>
  <c r="AB165" i="5" s="1"/>
  <c r="AG18" i="5"/>
  <c r="AA170" i="5" s="1"/>
  <c r="AB170" i="5" s="1"/>
  <c r="AG12" i="5"/>
  <c r="AA164" i="5" s="1"/>
  <c r="AB164" i="5" s="1"/>
  <c r="BJ7" i="2"/>
  <c r="CA7" i="2"/>
  <c r="CR7" i="2" s="1"/>
  <c r="BW7" i="6"/>
  <c r="CN7" i="6" s="1"/>
  <c r="AQ8" i="6"/>
  <c r="BY8" i="6" s="1"/>
  <c r="CP8" i="6" s="1"/>
  <c r="CB18" i="6"/>
  <c r="CS18" i="6" s="1"/>
  <c r="AO24" i="6"/>
  <c r="AO40" i="6" s="1"/>
  <c r="AP73" i="6" s="1"/>
  <c r="AP8" i="6"/>
  <c r="BG8" i="6" s="1"/>
  <c r="Z9" i="6"/>
  <c r="AA56" i="6" s="1"/>
  <c r="AB56" i="6" s="1"/>
  <c r="AR8" i="6"/>
  <c r="BZ8" i="6" s="1"/>
  <c r="CQ8" i="6" s="1"/>
  <c r="AA70" i="6"/>
  <c r="AB70" i="6" s="1"/>
  <c r="BK7" i="6"/>
  <c r="X9" i="6"/>
  <c r="AA26" i="6" s="1"/>
  <c r="AB26" i="6" s="1"/>
  <c r="AA9" i="6"/>
  <c r="AA71" i="6" s="1"/>
  <c r="AB71" i="6" s="1"/>
  <c r="Y9" i="6"/>
  <c r="AA41" i="6" s="1"/>
  <c r="AB41" i="6" s="1"/>
  <c r="CD17" i="5"/>
  <c r="CU17" i="5" s="1"/>
  <c r="Y136" i="5"/>
  <c r="AV49" i="5"/>
  <c r="AW82" i="5" s="1"/>
  <c r="AV47" i="5"/>
  <c r="AW80" i="5" s="1"/>
  <c r="CD18" i="5"/>
  <c r="CU18" i="5" s="1"/>
  <c r="AV48" i="5"/>
  <c r="AW81" i="5" s="1"/>
  <c r="CD15" i="5"/>
  <c r="CU15" i="5" s="1"/>
  <c r="AW21" i="5"/>
  <c r="Y142" i="5" s="1"/>
  <c r="BM6" i="5"/>
  <c r="AW16" i="5"/>
  <c r="CE16" i="5" s="1"/>
  <c r="CV16" i="5" s="1"/>
  <c r="BM16" i="5"/>
  <c r="AW26" i="5"/>
  <c r="Y147" i="5" s="1"/>
  <c r="AW14" i="5"/>
  <c r="BN14" i="5" s="1"/>
  <c r="AV38" i="5"/>
  <c r="AW71" i="5" s="1"/>
  <c r="AV50" i="5"/>
  <c r="AW83" i="5" s="1"/>
  <c r="AW30" i="5"/>
  <c r="AW46" i="5" s="1"/>
  <c r="AX79" i="5" s="1"/>
  <c r="AW6" i="5"/>
  <c r="CE6" i="5" s="1"/>
  <c r="CV6" i="5" s="1"/>
  <c r="BM9" i="5"/>
  <c r="AW18" i="5"/>
  <c r="CE18" i="5" s="1"/>
  <c r="CV18" i="5" s="1"/>
  <c r="AW22" i="5"/>
  <c r="AW38" i="5" s="1"/>
  <c r="AX71" i="5" s="1"/>
  <c r="AW10" i="5"/>
  <c r="CE10" i="5" s="1"/>
  <c r="CV10" i="5" s="1"/>
  <c r="AW34" i="5"/>
  <c r="Y155" i="5" s="1"/>
  <c r="CD14" i="5"/>
  <c r="CU14" i="5" s="1"/>
  <c r="CD4" i="5"/>
  <c r="CU4" i="5" s="1"/>
  <c r="Y129" i="5"/>
  <c r="AW32" i="5"/>
  <c r="AW48" i="5" s="1"/>
  <c r="AX81" i="5" s="1"/>
  <c r="Y127" i="5"/>
  <c r="AW8" i="5"/>
  <c r="CE8" i="5" s="1"/>
  <c r="CV8" i="5" s="1"/>
  <c r="AW5" i="5"/>
  <c r="BN5" i="5" s="1"/>
  <c r="AV41" i="5"/>
  <c r="AW74" i="5" s="1"/>
  <c r="AW24" i="5"/>
  <c r="AW40" i="5" s="1"/>
  <c r="AX73" i="5" s="1"/>
  <c r="AW33" i="5"/>
  <c r="AW49" i="5" s="1"/>
  <c r="AX82" i="5" s="1"/>
  <c r="AP40" i="5"/>
  <c r="AQ73" i="5" s="1"/>
  <c r="BM5" i="5"/>
  <c r="AW17" i="5"/>
  <c r="BN17" i="5" s="1"/>
  <c r="BM8" i="5"/>
  <c r="CD8" i="5"/>
  <c r="CU8" i="5" s="1"/>
  <c r="AP58" i="5"/>
  <c r="BF26" i="5" s="1"/>
  <c r="BF42" i="5" s="1"/>
  <c r="BG75" i="5" s="1"/>
  <c r="AW4" i="5"/>
  <c r="CE4" i="5" s="1"/>
  <c r="CV4" i="5" s="1"/>
  <c r="AW31" i="5"/>
  <c r="AW47" i="5" s="1"/>
  <c r="AX80" i="5" s="1"/>
  <c r="AW7" i="5"/>
  <c r="BN7" i="5" s="1"/>
  <c r="BM7" i="5"/>
  <c r="AW20" i="5"/>
  <c r="Y141" i="5" s="1"/>
  <c r="Y70" i="5"/>
  <c r="AV40" i="5"/>
  <c r="AW73" i="5" s="1"/>
  <c r="Y130" i="5"/>
  <c r="AA146" i="5"/>
  <c r="AB146" i="5" s="1"/>
  <c r="AW25" i="5"/>
  <c r="AW9" i="5"/>
  <c r="AW15" i="5"/>
  <c r="CE15" i="5" s="1"/>
  <c r="CV15" i="5" s="1"/>
  <c r="AW23" i="5"/>
  <c r="Y144" i="5" s="1"/>
  <c r="BO3" i="5"/>
  <c r="CW3" i="5" s="1"/>
  <c r="Y55" i="2"/>
  <c r="AR40" i="2"/>
  <c r="AS73" i="2" s="1"/>
  <c r="BG8" i="2"/>
  <c r="AO40" i="5"/>
  <c r="AP73" i="5" s="1"/>
  <c r="BY8" i="5"/>
  <c r="CP8" i="5" s="1"/>
  <c r="AP9" i="2"/>
  <c r="BG9" i="2" s="1"/>
  <c r="AA41" i="2"/>
  <c r="AB41" i="2" s="1"/>
  <c r="AO9" i="5"/>
  <c r="BW9" i="5" s="1"/>
  <c r="CN9" i="5" s="1"/>
  <c r="AA26" i="5"/>
  <c r="AB26" i="5" s="1"/>
  <c r="AP25" i="5"/>
  <c r="Y41" i="5" s="1"/>
  <c r="AA41" i="5"/>
  <c r="AB41" i="5" s="1"/>
  <c r="AR25" i="5"/>
  <c r="AR41" i="5" s="1"/>
  <c r="AS74" i="5" s="1"/>
  <c r="AA71" i="5"/>
  <c r="AB71" i="5" s="1"/>
  <c r="AQ25" i="5"/>
  <c r="Y56" i="5" s="1"/>
  <c r="AA56" i="5"/>
  <c r="AB56" i="5" s="1"/>
  <c r="AQ25" i="2"/>
  <c r="AQ41" i="2" s="1"/>
  <c r="AR74" i="2" s="1"/>
  <c r="AA56" i="2"/>
  <c r="AB56" i="2" s="1"/>
  <c r="AO9" i="2"/>
  <c r="BF9" i="2" s="1"/>
  <c r="AA26" i="2"/>
  <c r="AB26" i="2" s="1"/>
  <c r="Y40" i="2"/>
  <c r="BI8" i="5"/>
  <c r="AQ40" i="5"/>
  <c r="AR73" i="5" s="1"/>
  <c r="AO25" i="5"/>
  <c r="Y26" i="5" s="1"/>
  <c r="AQ9" i="5"/>
  <c r="BY9" i="5" s="1"/>
  <c r="CP9" i="5" s="1"/>
  <c r="BG8" i="5"/>
  <c r="BF8" i="5"/>
  <c r="AR9" i="5"/>
  <c r="BZ9" i="5" s="1"/>
  <c r="CQ9" i="5" s="1"/>
  <c r="AQ57" i="6"/>
  <c r="BG25" i="6" s="1"/>
  <c r="BG41" i="6" s="1"/>
  <c r="BH74" i="6" s="1"/>
  <c r="W41" i="6"/>
  <c r="X41" i="6" s="1"/>
  <c r="AP57" i="6"/>
  <c r="BF25" i="6" s="1"/>
  <c r="BF41" i="6" s="1"/>
  <c r="BG74" i="6" s="1"/>
  <c r="AA103" i="6"/>
  <c r="AB103" i="6" s="1"/>
  <c r="AA118" i="6"/>
  <c r="AB118" i="6" s="1"/>
  <c r="AA238" i="6"/>
  <c r="AB238" i="6" s="1"/>
  <c r="AA253" i="6"/>
  <c r="AB253" i="6" s="1"/>
  <c r="AA88" i="6"/>
  <c r="AB88" i="6" s="1"/>
  <c r="W71" i="6"/>
  <c r="X71" i="6" s="1"/>
  <c r="W42" i="4"/>
  <c r="X42" i="4" s="1"/>
  <c r="AA149" i="4"/>
  <c r="AB149" i="4" s="1"/>
  <c r="AA89" i="4"/>
  <c r="AB89" i="4" s="1"/>
  <c r="AA104" i="4"/>
  <c r="AB104" i="4" s="1"/>
  <c r="AA239" i="4"/>
  <c r="AB239" i="4" s="1"/>
  <c r="AA119" i="4"/>
  <c r="AB119" i="4" s="1"/>
  <c r="AA254" i="4"/>
  <c r="AB254" i="4" s="1"/>
  <c r="AA134" i="4"/>
  <c r="AB134" i="4" s="1"/>
  <c r="AP9" i="5"/>
  <c r="BX9" i="5" s="1"/>
  <c r="CO9" i="5" s="1"/>
  <c r="AO25" i="2"/>
  <c r="AO41" i="2" s="1"/>
  <c r="AP74" i="2" s="1"/>
  <c r="E42" i="5"/>
  <c r="AQ9" i="2"/>
  <c r="BY9" i="2" s="1"/>
  <c r="CP9" i="2" s="1"/>
  <c r="D42" i="5"/>
  <c r="AM27" i="5"/>
  <c r="AN27" i="5" s="1"/>
  <c r="AN43" i="5" s="1"/>
  <c r="AO76" i="5" s="1"/>
  <c r="C42" i="5"/>
  <c r="F42" i="5"/>
  <c r="W57" i="5"/>
  <c r="X57" i="5" s="1"/>
  <c r="BB22" i="7"/>
  <c r="BB6" i="7"/>
  <c r="CI13" i="7"/>
  <c r="CZ13" i="7" s="1"/>
  <c r="BR13" i="7"/>
  <c r="CI16" i="7"/>
  <c r="CZ16" i="7" s="1"/>
  <c r="BR16" i="7"/>
  <c r="Y212" i="7"/>
  <c r="BA47" i="7"/>
  <c r="BB80" i="7" s="1"/>
  <c r="Y204" i="7"/>
  <c r="BA39" i="7"/>
  <c r="BB72" i="7" s="1"/>
  <c r="Y203" i="7"/>
  <c r="BA38" i="7"/>
  <c r="BB71" i="7" s="1"/>
  <c r="Y211" i="7"/>
  <c r="BA46" i="7"/>
  <c r="BB79" i="7" s="1"/>
  <c r="Y205" i="7"/>
  <c r="BA40" i="7"/>
  <c r="BB73" i="7" s="1"/>
  <c r="Y201" i="7"/>
  <c r="BA36" i="7"/>
  <c r="BB69" i="7" s="1"/>
  <c r="BB26" i="7"/>
  <c r="BB10" i="7"/>
  <c r="BB21" i="7"/>
  <c r="BB5" i="7"/>
  <c r="BB30" i="7"/>
  <c r="BB14" i="7"/>
  <c r="BB34" i="7"/>
  <c r="BB18" i="7"/>
  <c r="Y210" i="7"/>
  <c r="BA45" i="7"/>
  <c r="BB78" i="7" s="1"/>
  <c r="Y213" i="7"/>
  <c r="BA48" i="7"/>
  <c r="BB81" i="7" s="1"/>
  <c r="CI7" i="7"/>
  <c r="CZ7" i="7" s="1"/>
  <c r="BR7" i="7"/>
  <c r="BR6" i="7"/>
  <c r="CI6" i="7"/>
  <c r="CZ6" i="7" s="1"/>
  <c r="CI14" i="7"/>
  <c r="CZ14" i="7" s="1"/>
  <c r="BR14" i="7"/>
  <c r="CI8" i="7"/>
  <c r="CZ8" i="7" s="1"/>
  <c r="BR8" i="7"/>
  <c r="CI4" i="7"/>
  <c r="CZ4" i="7" s="1"/>
  <c r="BR4" i="7"/>
  <c r="BB23" i="7"/>
  <c r="BB7" i="7"/>
  <c r="BB33" i="7"/>
  <c r="BB17" i="7"/>
  <c r="CI5" i="7"/>
  <c r="CZ5" i="7" s="1"/>
  <c r="BR5" i="7"/>
  <c r="CI11" i="7"/>
  <c r="CZ11" i="7" s="1"/>
  <c r="BR11" i="7"/>
  <c r="CI18" i="7"/>
  <c r="CZ18" i="7" s="1"/>
  <c r="BR18" i="7"/>
  <c r="CI12" i="7"/>
  <c r="CZ12" i="7" s="1"/>
  <c r="BR12" i="7"/>
  <c r="CI17" i="7"/>
  <c r="CZ17" i="7" s="1"/>
  <c r="BR17" i="7"/>
  <c r="BB29" i="7"/>
  <c r="BB13" i="7"/>
  <c r="BB25" i="7"/>
  <c r="BB9" i="7"/>
  <c r="BB31" i="7"/>
  <c r="BB15" i="7"/>
  <c r="CI9" i="7"/>
  <c r="CZ9" i="7" s="1"/>
  <c r="BR9" i="7"/>
  <c r="CI10" i="7"/>
  <c r="CZ10" i="7" s="1"/>
  <c r="BR10" i="7"/>
  <c r="CI15" i="7"/>
  <c r="CZ15" i="7" s="1"/>
  <c r="BR15" i="7"/>
  <c r="BB27" i="7"/>
  <c r="BB11" i="7"/>
  <c r="Y202" i="7"/>
  <c r="BA37" i="7"/>
  <c r="BB70" i="7" s="1"/>
  <c r="Y208" i="7"/>
  <c r="BA43" i="7"/>
  <c r="BB76" i="7" s="1"/>
  <c r="Y215" i="7"/>
  <c r="BA50" i="7"/>
  <c r="BB83" i="7" s="1"/>
  <c r="Y209" i="7"/>
  <c r="BA44" i="7"/>
  <c r="BB77" i="7" s="1"/>
  <c r="Y214" i="7"/>
  <c r="BA49" i="7"/>
  <c r="BB82" i="7" s="1"/>
  <c r="BB28" i="7"/>
  <c r="BB12" i="7"/>
  <c r="BB8" i="7"/>
  <c r="BB24" i="7"/>
  <c r="BB20" i="7"/>
  <c r="BB4" i="7"/>
  <c r="BB32" i="7"/>
  <c r="BB16" i="7"/>
  <c r="Y206" i="7"/>
  <c r="BA41" i="7"/>
  <c r="BB74" i="7" s="1"/>
  <c r="Y207" i="7"/>
  <c r="BA42" i="7"/>
  <c r="BB75" i="7" s="1"/>
  <c r="Y70" i="6"/>
  <c r="AR40" i="6"/>
  <c r="AS73" i="6" s="1"/>
  <c r="AU26" i="6"/>
  <c r="AU10" i="6"/>
  <c r="AS26" i="6"/>
  <c r="AS10" i="6"/>
  <c r="CB9" i="6"/>
  <c r="CS9" i="6" s="1"/>
  <c r="BK9" i="6"/>
  <c r="AF3" i="6"/>
  <c r="AO57" i="6"/>
  <c r="BE25" i="6" s="1"/>
  <c r="BE41" i="6" s="1"/>
  <c r="BF74" i="6" s="1"/>
  <c r="AT26" i="6"/>
  <c r="AT10" i="6"/>
  <c r="Y101" i="6"/>
  <c r="AT41" i="6"/>
  <c r="AU74" i="6" s="1"/>
  <c r="Y251" i="6"/>
  <c r="BD41" i="6"/>
  <c r="BE74" i="6" s="1"/>
  <c r="D26" i="6"/>
  <c r="E26" i="6"/>
  <c r="BC26" i="6"/>
  <c r="BC10" i="6"/>
  <c r="C26" i="6"/>
  <c r="CK9" i="6"/>
  <c r="DB9" i="6" s="1"/>
  <c r="BT9" i="6"/>
  <c r="Y111" i="6"/>
  <c r="Y86" i="6"/>
  <c r="AS41" i="6"/>
  <c r="AT74" i="6" s="1"/>
  <c r="CL9" i="6"/>
  <c r="DC9" i="6" s="1"/>
  <c r="BU9" i="6"/>
  <c r="AR57" i="6"/>
  <c r="BH25" i="6" s="1"/>
  <c r="BH41" i="6" s="1"/>
  <c r="BI74" i="6" s="1"/>
  <c r="W56" i="6"/>
  <c r="X56" i="6" s="1"/>
  <c r="CA9" i="6"/>
  <c r="CR9" i="6" s="1"/>
  <c r="BJ9" i="6"/>
  <c r="W26" i="6"/>
  <c r="X26" i="6" s="1"/>
  <c r="F26" i="6"/>
  <c r="BD26" i="6"/>
  <c r="BD10" i="6"/>
  <c r="B27" i="6"/>
  <c r="AM27" i="6" s="1"/>
  <c r="AN27" i="6" s="1"/>
  <c r="AN43" i="6" s="1"/>
  <c r="AO76" i="6" s="1"/>
  <c r="Y236" i="6"/>
  <c r="BC41" i="6"/>
  <c r="BD74" i="6" s="1"/>
  <c r="AS42" i="5"/>
  <c r="AT75" i="5" s="1"/>
  <c r="Y87" i="5"/>
  <c r="F27" i="5"/>
  <c r="AA11" i="5" s="1"/>
  <c r="Y117" i="5"/>
  <c r="AU42" i="5"/>
  <c r="AV75" i="5" s="1"/>
  <c r="BD27" i="5"/>
  <c r="BD11" i="5"/>
  <c r="C27" i="5"/>
  <c r="X11" i="5" s="1"/>
  <c r="AU27" i="5"/>
  <c r="AU11" i="5"/>
  <c r="CL10" i="5"/>
  <c r="DC10" i="5" s="1"/>
  <c r="BU10" i="5"/>
  <c r="Y102" i="5"/>
  <c r="AT42" i="5"/>
  <c r="AU75" i="5" s="1"/>
  <c r="CC10" i="5"/>
  <c r="CT10" i="5" s="1"/>
  <c r="BL10" i="5"/>
  <c r="W42" i="5"/>
  <c r="X42" i="5" s="1"/>
  <c r="AQ58" i="5"/>
  <c r="BG26" i="5" s="1"/>
  <c r="BG42" i="5" s="1"/>
  <c r="BH75" i="5" s="1"/>
  <c r="D27" i="5"/>
  <c r="Y11" i="5" s="1"/>
  <c r="Y252" i="5"/>
  <c r="BD42" i="5"/>
  <c r="BE75" i="5" s="1"/>
  <c r="W72" i="5"/>
  <c r="X72" i="5" s="1"/>
  <c r="AH3" i="5"/>
  <c r="W27" i="5"/>
  <c r="X27" i="5" s="1"/>
  <c r="CD10" i="5"/>
  <c r="CU10" i="5" s="1"/>
  <c r="BM10" i="5"/>
  <c r="B28" i="5"/>
  <c r="CK10" i="5"/>
  <c r="DB10" i="5" s="1"/>
  <c r="BT10" i="5"/>
  <c r="Y132" i="5"/>
  <c r="AV42" i="5"/>
  <c r="AW75" i="5" s="1"/>
  <c r="CA10" i="5"/>
  <c r="CR10" i="5" s="1"/>
  <c r="BJ10" i="5"/>
  <c r="CB10" i="5"/>
  <c r="CS10" i="5" s="1"/>
  <c r="BK10" i="5"/>
  <c r="AS27" i="5"/>
  <c r="AS11" i="5"/>
  <c r="AW27" i="5"/>
  <c r="AW11" i="5"/>
  <c r="AV11" i="5"/>
  <c r="AV27" i="5"/>
  <c r="AT27" i="5"/>
  <c r="AT11" i="5"/>
  <c r="E27" i="5"/>
  <c r="Z11" i="5" s="1"/>
  <c r="BC27" i="5"/>
  <c r="BC11" i="5"/>
  <c r="Y237" i="5"/>
  <c r="BC42" i="5"/>
  <c r="BD75" i="5" s="1"/>
  <c r="AR58" i="5"/>
  <c r="BH26" i="5" s="1"/>
  <c r="BH42" i="5" s="1"/>
  <c r="BI75" i="5" s="1"/>
  <c r="AO58" i="5"/>
  <c r="BE26" i="5" s="1"/>
  <c r="BE42" i="5" s="1"/>
  <c r="BF75" i="5" s="1"/>
  <c r="CD10" i="4"/>
  <c r="CU10" i="4" s="1"/>
  <c r="BM10" i="4"/>
  <c r="AO26" i="4"/>
  <c r="AO10" i="4"/>
  <c r="Y71" i="4"/>
  <c r="AR41" i="4"/>
  <c r="AS74" i="4" s="1"/>
  <c r="AR26" i="4"/>
  <c r="AR10" i="4"/>
  <c r="CD17" i="4"/>
  <c r="CU17" i="4" s="1"/>
  <c r="BM17" i="4"/>
  <c r="CA10" i="4"/>
  <c r="CR10" i="4" s="1"/>
  <c r="BJ10" i="4"/>
  <c r="CD14" i="4"/>
  <c r="CU14" i="4" s="1"/>
  <c r="BM14" i="4"/>
  <c r="Y130" i="4"/>
  <c r="AV40" i="4"/>
  <c r="AW73" i="4" s="1"/>
  <c r="BD27" i="4"/>
  <c r="BD11" i="4"/>
  <c r="D27" i="4"/>
  <c r="Y11" i="4" s="1"/>
  <c r="CD15" i="4"/>
  <c r="CU15" i="4" s="1"/>
  <c r="BM15" i="4"/>
  <c r="W27" i="4"/>
  <c r="X27" i="4" s="1"/>
  <c r="CD18" i="4"/>
  <c r="CU18" i="4" s="1"/>
  <c r="BM18" i="4"/>
  <c r="CD7" i="4"/>
  <c r="CU7" i="4" s="1"/>
  <c r="BM7" i="4"/>
  <c r="AQ10" i="4"/>
  <c r="AQ26" i="4"/>
  <c r="Y136" i="4"/>
  <c r="AV46" i="4"/>
  <c r="AW79" i="4" s="1"/>
  <c r="AW22" i="4"/>
  <c r="AW6" i="4"/>
  <c r="AW33" i="4"/>
  <c r="AW17" i="4"/>
  <c r="AV27" i="4"/>
  <c r="AV11" i="4"/>
  <c r="E27" i="4"/>
  <c r="Z11" i="4" s="1"/>
  <c r="BC27" i="4"/>
  <c r="BC11" i="4"/>
  <c r="AP58" i="4"/>
  <c r="BF26" i="4" s="1"/>
  <c r="BF42" i="4" s="1"/>
  <c r="BG75" i="4" s="1"/>
  <c r="Y137" i="4"/>
  <c r="AV47" i="4"/>
  <c r="AW80" i="4" s="1"/>
  <c r="Y237" i="4"/>
  <c r="BC42" i="4"/>
  <c r="BD75" i="4" s="1"/>
  <c r="AO58" i="4"/>
  <c r="BE26" i="4" s="1"/>
  <c r="BE42" i="4" s="1"/>
  <c r="BF75" i="4" s="1"/>
  <c r="Y140" i="4"/>
  <c r="AV50" i="4"/>
  <c r="AW83" i="4" s="1"/>
  <c r="AV38" i="4"/>
  <c r="AW71" i="4" s="1"/>
  <c r="Y128" i="4"/>
  <c r="Y129" i="4"/>
  <c r="AV39" i="4"/>
  <c r="AW72" i="4" s="1"/>
  <c r="AP41" i="4"/>
  <c r="AQ74" i="4" s="1"/>
  <c r="Y41" i="4"/>
  <c r="CD16" i="4"/>
  <c r="CU16" i="4" s="1"/>
  <c r="BM16" i="4"/>
  <c r="BW9" i="4"/>
  <c r="CN9" i="4" s="1"/>
  <c r="BF9" i="4"/>
  <c r="CL10" i="4"/>
  <c r="DC10" i="4" s="1"/>
  <c r="BU10" i="4"/>
  <c r="AR58" i="4"/>
  <c r="BH26" i="4" s="1"/>
  <c r="BH42" i="4" s="1"/>
  <c r="BI75" i="4" s="1"/>
  <c r="W57" i="4"/>
  <c r="X57" i="4" s="1"/>
  <c r="AW24" i="4"/>
  <c r="AW8" i="4"/>
  <c r="AG3" i="4"/>
  <c r="CD8" i="4"/>
  <c r="CU8" i="4" s="1"/>
  <c r="BM8" i="4"/>
  <c r="F27" i="4"/>
  <c r="AA11" i="4" s="1"/>
  <c r="B28" i="4"/>
  <c r="AM28" i="4" s="1"/>
  <c r="AN28" i="4" s="1"/>
  <c r="AN44" i="4" s="1"/>
  <c r="AO77" i="4" s="1"/>
  <c r="AU27" i="4"/>
  <c r="AU11" i="4"/>
  <c r="AQ41" i="4"/>
  <c r="AR74" i="4" s="1"/>
  <c r="Y56" i="4"/>
  <c r="Y126" i="4"/>
  <c r="AV36" i="4"/>
  <c r="AW69" i="4" s="1"/>
  <c r="CC10" i="4"/>
  <c r="CT10" i="4" s="1"/>
  <c r="BL10" i="4"/>
  <c r="Y102" i="4"/>
  <c r="AT42" i="4"/>
  <c r="AU75" i="4" s="1"/>
  <c r="Y127" i="4"/>
  <c r="AV37" i="4"/>
  <c r="AW70" i="4" s="1"/>
  <c r="AW23" i="4"/>
  <c r="AW7" i="4"/>
  <c r="Y132" i="4"/>
  <c r="AV42" i="4"/>
  <c r="AW75" i="4" s="1"/>
  <c r="AS27" i="4"/>
  <c r="AS11" i="4"/>
  <c r="AP26" i="4"/>
  <c r="AP10" i="4"/>
  <c r="CK10" i="4"/>
  <c r="DB10" i="4" s="1"/>
  <c r="BT10" i="4"/>
  <c r="CD6" i="4"/>
  <c r="CU6" i="4" s="1"/>
  <c r="BM6" i="4"/>
  <c r="BX9" i="4"/>
  <c r="CO9" i="4" s="1"/>
  <c r="BG9" i="4"/>
  <c r="Y138" i="4"/>
  <c r="AV48" i="4"/>
  <c r="AW81" i="4" s="1"/>
  <c r="Y26" i="4"/>
  <c r="AO41" i="4"/>
  <c r="AP74" i="4" s="1"/>
  <c r="Y139" i="4"/>
  <c r="AV49" i="4"/>
  <c r="AW82" i="4" s="1"/>
  <c r="Y87" i="4"/>
  <c r="AS42" i="4"/>
  <c r="AT75" i="4" s="1"/>
  <c r="AW34" i="4"/>
  <c r="AW18" i="4"/>
  <c r="C27" i="4"/>
  <c r="X11" i="4" s="1"/>
  <c r="AT27" i="4"/>
  <c r="AT11" i="4"/>
  <c r="BY9" i="4"/>
  <c r="CP9" i="4" s="1"/>
  <c r="BH9" i="4"/>
  <c r="BZ9" i="4"/>
  <c r="CQ9" i="4" s="1"/>
  <c r="BI9" i="4"/>
  <c r="CD4" i="4"/>
  <c r="CU4" i="4" s="1"/>
  <c r="BM4" i="4"/>
  <c r="Y117" i="4"/>
  <c r="AU42" i="4"/>
  <c r="AV75" i="4" s="1"/>
  <c r="CB10" i="4"/>
  <c r="CS10" i="4" s="1"/>
  <c r="BK10" i="4"/>
  <c r="CD5" i="4"/>
  <c r="CU5" i="4" s="1"/>
  <c r="BM5" i="4"/>
  <c r="Y252" i="4"/>
  <c r="BD42" i="4"/>
  <c r="BE75" i="4" s="1"/>
  <c r="W72" i="4"/>
  <c r="X72" i="4" s="1"/>
  <c r="AQ58" i="4"/>
  <c r="BG26" i="4" s="1"/>
  <c r="BG42" i="4" s="1"/>
  <c r="BH75" i="4" s="1"/>
  <c r="AP25" i="2"/>
  <c r="Y41" i="2" s="1"/>
  <c r="W27" i="2"/>
  <c r="X27" i="2" s="1"/>
  <c r="AO58" i="2"/>
  <c r="BE26" i="2" s="1"/>
  <c r="BE42" i="2" s="1"/>
  <c r="BF75" i="2" s="1"/>
  <c r="AQ58" i="2"/>
  <c r="BG26" i="2" s="1"/>
  <c r="BG42" i="2" s="1"/>
  <c r="BH75" i="2" s="1"/>
  <c r="W57" i="2"/>
  <c r="X57" i="2" s="1"/>
  <c r="W42" i="2"/>
  <c r="X42" i="2" s="1"/>
  <c r="AP58" i="2"/>
  <c r="BF26" i="2" s="1"/>
  <c r="BF42" i="2" s="1"/>
  <c r="BG75" i="2" s="1"/>
  <c r="AP10" i="2"/>
  <c r="W72" i="2"/>
  <c r="X72" i="2" s="1"/>
  <c r="AR58" i="2"/>
  <c r="BH26" i="2" s="1"/>
  <c r="BH42" i="2" s="1"/>
  <c r="BI75" i="2" s="1"/>
  <c r="Y71" i="2"/>
  <c r="AR41" i="2"/>
  <c r="AS74" i="2" s="1"/>
  <c r="Y98" i="2"/>
  <c r="AT38" i="2"/>
  <c r="AU71" i="2" s="1"/>
  <c r="Y86" i="2"/>
  <c r="AS41" i="2"/>
  <c r="AT74" i="2" s="1"/>
  <c r="BZ8" i="2"/>
  <c r="CQ8" i="2" s="1"/>
  <c r="D27" i="2"/>
  <c r="Y11" i="2" s="1"/>
  <c r="BK8" i="2"/>
  <c r="CB8" i="2"/>
  <c r="CS8" i="2" s="1"/>
  <c r="BI9" i="2"/>
  <c r="BZ9" i="2"/>
  <c r="CQ9" i="2" s="1"/>
  <c r="BH8" i="2"/>
  <c r="BY8" i="2"/>
  <c r="CP8" i="2" s="1"/>
  <c r="BJ9" i="2"/>
  <c r="CA9" i="2"/>
  <c r="CR9" i="2" s="1"/>
  <c r="F27" i="2"/>
  <c r="AA11" i="2" s="1"/>
  <c r="E27" i="2"/>
  <c r="Z11" i="2" s="1"/>
  <c r="C27" i="2"/>
  <c r="X11" i="2" s="1"/>
  <c r="B27" i="2"/>
  <c r="AM27" i="2" s="1"/>
  <c r="AN27" i="2" s="1"/>
  <c r="AN43" i="2" s="1"/>
  <c r="AO76" i="2" s="1"/>
  <c r="AA103" i="2"/>
  <c r="AB103" i="2" s="1"/>
  <c r="AA88" i="2"/>
  <c r="AB88" i="2" s="1"/>
  <c r="AT10" i="2"/>
  <c r="AT26" i="2"/>
  <c r="AS26" i="2"/>
  <c r="AS10" i="2"/>
  <c r="AE3" i="2"/>
  <c r="AW4" i="4" l="1"/>
  <c r="CE4" i="4" s="1"/>
  <c r="CV4" i="4" s="1"/>
  <c r="AW16" i="4"/>
  <c r="AW15" i="4"/>
  <c r="AW20" i="4"/>
  <c r="Y141" i="4" s="1"/>
  <c r="AW32" i="4"/>
  <c r="AW48" i="4" s="1"/>
  <c r="AX81" i="4" s="1"/>
  <c r="AW31" i="4"/>
  <c r="AW25" i="4"/>
  <c r="AA142" i="4"/>
  <c r="AB142" i="4" s="1"/>
  <c r="AA148" i="4"/>
  <c r="AB148" i="4" s="1"/>
  <c r="AW11" i="4"/>
  <c r="CE11" i="4" s="1"/>
  <c r="CV11" i="4" s="1"/>
  <c r="Y40" i="6"/>
  <c r="CB9" i="2"/>
  <c r="CS9" i="2" s="1"/>
  <c r="AT41" i="2"/>
  <c r="AU74" i="2" s="1"/>
  <c r="AU49" i="6"/>
  <c r="AV82" i="6" s="1"/>
  <c r="BK4" i="2"/>
  <c r="AU39" i="6"/>
  <c r="AV72" i="6" s="1"/>
  <c r="AU48" i="6"/>
  <c r="AV81" i="6" s="1"/>
  <c r="AU37" i="6"/>
  <c r="AV70" i="6" s="1"/>
  <c r="Y96" i="2"/>
  <c r="AT39" i="2"/>
  <c r="AU72" i="2" s="1"/>
  <c r="AO10" i="2"/>
  <c r="BF10" i="2" s="1"/>
  <c r="BK6" i="2"/>
  <c r="AU7" i="2"/>
  <c r="BL7" i="2" s="1"/>
  <c r="AT37" i="2"/>
  <c r="AU70" i="2" s="1"/>
  <c r="AU26" i="2"/>
  <c r="AU42" i="2" s="1"/>
  <c r="AV75" i="2" s="1"/>
  <c r="AU4" i="2"/>
  <c r="BL4" i="2" s="1"/>
  <c r="AW14" i="4"/>
  <c r="AA151" i="4"/>
  <c r="AB151" i="4" s="1"/>
  <c r="AU22" i="2"/>
  <c r="Y113" i="2" s="1"/>
  <c r="BL4" i="6"/>
  <c r="AU8" i="2"/>
  <c r="BL8" i="2" s="1"/>
  <c r="AW9" i="4"/>
  <c r="BN9" i="4" s="1"/>
  <c r="AG9" i="4"/>
  <c r="AA161" i="4" s="1"/>
  <c r="AB161" i="4" s="1"/>
  <c r="AG17" i="4"/>
  <c r="AA169" i="4" s="1"/>
  <c r="AB169" i="4" s="1"/>
  <c r="AG5" i="4"/>
  <c r="AG13" i="4"/>
  <c r="AA165" i="4" s="1"/>
  <c r="AB165" i="4" s="1"/>
  <c r="AG18" i="4"/>
  <c r="AA170" i="4" s="1"/>
  <c r="AB170" i="4" s="1"/>
  <c r="AG4" i="4"/>
  <c r="AX4" i="4" s="1"/>
  <c r="AG12" i="4"/>
  <c r="AA164" i="4" s="1"/>
  <c r="AB164" i="4" s="1"/>
  <c r="AG15" i="4"/>
  <c r="AX31" i="4" s="1"/>
  <c r="AG10" i="4"/>
  <c r="AX26" i="4" s="1"/>
  <c r="AG16" i="4"/>
  <c r="AX16" i="4" s="1"/>
  <c r="AG14" i="4"/>
  <c r="AA166" i="4" s="1"/>
  <c r="AB166" i="4" s="1"/>
  <c r="AG11" i="4"/>
  <c r="AG7" i="4"/>
  <c r="AX7" i="4" s="1"/>
  <c r="AG8" i="4"/>
  <c r="AX24" i="4" s="1"/>
  <c r="AG6" i="4"/>
  <c r="AA158" i="4" s="1"/>
  <c r="AB158" i="4" s="1"/>
  <c r="AU23" i="2"/>
  <c r="Y114" i="2" s="1"/>
  <c r="AO26" i="2"/>
  <c r="Y27" i="2" s="1"/>
  <c r="AR9" i="6"/>
  <c r="BZ9" i="6" s="1"/>
  <c r="CQ9" i="6" s="1"/>
  <c r="CB5" i="2"/>
  <c r="CS5" i="2" s="1"/>
  <c r="AW5" i="4"/>
  <c r="CE5" i="4" s="1"/>
  <c r="CV5" i="4" s="1"/>
  <c r="AQ25" i="6"/>
  <c r="AQ41" i="6" s="1"/>
  <c r="AR74" i="6" s="1"/>
  <c r="AT40" i="2"/>
  <c r="AU73" i="2" s="1"/>
  <c r="BL14" i="6"/>
  <c r="Y116" i="6"/>
  <c r="AV32" i="6"/>
  <c r="Y138" i="6" s="1"/>
  <c r="AV8" i="6"/>
  <c r="CD8" i="6" s="1"/>
  <c r="CU8" i="6" s="1"/>
  <c r="AV30" i="6"/>
  <c r="Y136" i="6" s="1"/>
  <c r="BL16" i="6"/>
  <c r="BI8" i="6"/>
  <c r="BL15" i="6"/>
  <c r="BL6" i="6"/>
  <c r="AV24" i="6"/>
  <c r="AV40" i="6" s="1"/>
  <c r="AW73" i="6" s="1"/>
  <c r="AV4" i="6"/>
  <c r="BM4" i="6" s="1"/>
  <c r="AV6" i="6"/>
  <c r="BM6" i="6" s="1"/>
  <c r="AR25" i="6"/>
  <c r="Y71" i="6" s="1"/>
  <c r="AV22" i="6"/>
  <c r="Y128" i="6" s="1"/>
  <c r="AV14" i="6"/>
  <c r="BM14" i="6" s="1"/>
  <c r="Y125" i="6"/>
  <c r="AV16" i="6"/>
  <c r="BM16" i="6" s="1"/>
  <c r="CB7" i="2"/>
  <c r="CS7" i="2" s="1"/>
  <c r="AU10" i="2"/>
  <c r="CC10" i="2" s="1"/>
  <c r="CT10" i="2" s="1"/>
  <c r="AU20" i="2"/>
  <c r="AU36" i="2" s="1"/>
  <c r="AV69" i="2" s="1"/>
  <c r="AU38" i="6"/>
  <c r="AV71" i="6" s="1"/>
  <c r="BL18" i="6"/>
  <c r="AQ40" i="6"/>
  <c r="AR73" i="6" s="1"/>
  <c r="BH8" i="6"/>
  <c r="AO9" i="6"/>
  <c r="BW9" i="6" s="1"/>
  <c r="CN9" i="6" s="1"/>
  <c r="Y121" i="6"/>
  <c r="AV15" i="6"/>
  <c r="BM15" i="6" s="1"/>
  <c r="AU47" i="6"/>
  <c r="AV80" i="6" s="1"/>
  <c r="AV31" i="6"/>
  <c r="Y137" i="6" s="1"/>
  <c r="AA58" i="4"/>
  <c r="AB58" i="4" s="1"/>
  <c r="AA43" i="4"/>
  <c r="AB43" i="4" s="1"/>
  <c r="AA147" i="4"/>
  <c r="AB147" i="4" s="1"/>
  <c r="AW26" i="4"/>
  <c r="AW10" i="4"/>
  <c r="BO3" i="4"/>
  <c r="CW3" i="4" s="1"/>
  <c r="AA157" i="4"/>
  <c r="AB157" i="4" s="1"/>
  <c r="AV41" i="4"/>
  <c r="AW74" i="4" s="1"/>
  <c r="Y131" i="4"/>
  <c r="AA73" i="4"/>
  <c r="AB73" i="4" s="1"/>
  <c r="BM9" i="4"/>
  <c r="CD9" i="4"/>
  <c r="CU9" i="4" s="1"/>
  <c r="AV20" i="6"/>
  <c r="AV36" i="6" s="1"/>
  <c r="AW69" i="6" s="1"/>
  <c r="BL7" i="6"/>
  <c r="AV18" i="6"/>
  <c r="CD18" i="6" s="1"/>
  <c r="CU18" i="6" s="1"/>
  <c r="AP9" i="6"/>
  <c r="BX9" i="6" s="1"/>
  <c r="CO9" i="6" s="1"/>
  <c r="AV10" i="6"/>
  <c r="CD10" i="6" s="1"/>
  <c r="CU10" i="6" s="1"/>
  <c r="BL5" i="6"/>
  <c r="BL17" i="6"/>
  <c r="AV34" i="6"/>
  <c r="AV50" i="6" s="1"/>
  <c r="AW83" i="6" s="1"/>
  <c r="AV26" i="6"/>
  <c r="AV42" i="6" s="1"/>
  <c r="AW75" i="6" s="1"/>
  <c r="BL9" i="6"/>
  <c r="AO25" i="6"/>
  <c r="AO41" i="6" s="1"/>
  <c r="AP74" i="6" s="1"/>
  <c r="AV33" i="6"/>
  <c r="Y139" i="6" s="1"/>
  <c r="AV7" i="6"/>
  <c r="CD7" i="6" s="1"/>
  <c r="CU7" i="6" s="1"/>
  <c r="AQ9" i="6"/>
  <c r="BH9" i="6" s="1"/>
  <c r="BX8" i="6"/>
  <c r="CO8" i="6" s="1"/>
  <c r="BF8" i="6"/>
  <c r="AV21" i="6"/>
  <c r="Y127" i="6" s="1"/>
  <c r="AV23" i="6"/>
  <c r="Y129" i="6" s="1"/>
  <c r="AU5" i="2"/>
  <c r="BL5" i="2" s="1"/>
  <c r="AU21" i="2"/>
  <c r="Y112" i="2" s="1"/>
  <c r="AU6" i="2"/>
  <c r="CC6" i="2" s="1"/>
  <c r="CT6" i="2" s="1"/>
  <c r="AU24" i="2"/>
  <c r="Y115" i="2" s="1"/>
  <c r="AV17" i="6"/>
  <c r="CD17" i="6" s="1"/>
  <c r="CU17" i="6" s="1"/>
  <c r="AV5" i="6"/>
  <c r="CD5" i="6" s="1"/>
  <c r="CU5" i="6" s="1"/>
  <c r="BM3" i="2"/>
  <c r="CU3" i="2" s="1"/>
  <c r="AE5" i="2"/>
  <c r="AA127" i="2" s="1"/>
  <c r="AB127" i="2" s="1"/>
  <c r="AE13" i="2"/>
  <c r="AE8" i="2"/>
  <c r="AA130" i="2" s="1"/>
  <c r="AB130" i="2" s="1"/>
  <c r="AE7" i="2"/>
  <c r="AA129" i="2" s="1"/>
  <c r="AB129" i="2" s="1"/>
  <c r="AE15" i="2"/>
  <c r="AE18" i="2"/>
  <c r="AE10" i="2"/>
  <c r="AA132" i="2" s="1"/>
  <c r="AB132" i="2" s="1"/>
  <c r="AE9" i="2"/>
  <c r="AA131" i="2" s="1"/>
  <c r="AB131" i="2" s="1"/>
  <c r="AE17" i="2"/>
  <c r="AE12" i="2"/>
  <c r="AA134" i="2" s="1"/>
  <c r="AB134" i="2" s="1"/>
  <c r="AE14" i="2"/>
  <c r="AE6" i="2"/>
  <c r="AA128" i="2" s="1"/>
  <c r="AB128" i="2" s="1"/>
  <c r="AE16" i="2"/>
  <c r="AE4" i="2"/>
  <c r="AA126" i="2" s="1"/>
  <c r="AB126" i="2" s="1"/>
  <c r="AE11" i="2"/>
  <c r="AA133" i="2" s="1"/>
  <c r="AB133" i="2" s="1"/>
  <c r="AH9" i="5"/>
  <c r="AA176" i="5" s="1"/>
  <c r="AB176" i="5" s="1"/>
  <c r="AH18" i="5"/>
  <c r="AH12" i="5"/>
  <c r="AA179" i="5" s="1"/>
  <c r="AB179" i="5" s="1"/>
  <c r="AH6" i="5"/>
  <c r="AA173" i="5" s="1"/>
  <c r="AB173" i="5" s="1"/>
  <c r="AH13" i="5"/>
  <c r="AA180" i="5" s="1"/>
  <c r="AB180" i="5" s="1"/>
  <c r="AH4" i="5"/>
  <c r="AH14" i="5"/>
  <c r="AA181" i="5" s="1"/>
  <c r="AB181" i="5" s="1"/>
  <c r="AH8" i="5"/>
  <c r="AA175" i="5" s="1"/>
  <c r="AB175" i="5" s="1"/>
  <c r="AH7" i="5"/>
  <c r="AA174" i="5" s="1"/>
  <c r="AB174" i="5" s="1"/>
  <c r="AH17" i="5"/>
  <c r="AH16" i="5"/>
  <c r="AA183" i="5" s="1"/>
  <c r="AB183" i="5" s="1"/>
  <c r="AH15" i="5"/>
  <c r="AA182" i="5" s="1"/>
  <c r="AB182" i="5" s="1"/>
  <c r="AH5" i="5"/>
  <c r="AA172" i="5" s="1"/>
  <c r="AB172" i="5" s="1"/>
  <c r="AH10" i="5"/>
  <c r="AH11" i="5"/>
  <c r="AA131" i="6"/>
  <c r="AB131" i="6" s="1"/>
  <c r="AV25" i="6"/>
  <c r="AV9" i="6"/>
  <c r="Y115" i="6"/>
  <c r="AU40" i="6"/>
  <c r="AV73" i="6" s="1"/>
  <c r="BN3" i="6"/>
  <c r="CV3" i="6" s="1"/>
  <c r="AF8" i="6"/>
  <c r="AA145" i="6" s="1"/>
  <c r="AB145" i="6" s="1"/>
  <c r="AF16" i="6"/>
  <c r="AA153" i="6" s="1"/>
  <c r="AB153" i="6" s="1"/>
  <c r="AF17" i="6"/>
  <c r="AA154" i="6" s="1"/>
  <c r="AB154" i="6" s="1"/>
  <c r="AF7" i="6"/>
  <c r="AA144" i="6" s="1"/>
  <c r="AB144" i="6" s="1"/>
  <c r="AF4" i="6"/>
  <c r="AA141" i="6" s="1"/>
  <c r="AB141" i="6" s="1"/>
  <c r="AF10" i="6"/>
  <c r="AA147" i="6" s="1"/>
  <c r="AB147" i="6" s="1"/>
  <c r="AF18" i="6"/>
  <c r="AA155" i="6" s="1"/>
  <c r="AB155" i="6" s="1"/>
  <c r="AF5" i="6"/>
  <c r="AA142" i="6" s="1"/>
  <c r="AB142" i="6" s="1"/>
  <c r="AF12" i="6"/>
  <c r="AA149" i="6" s="1"/>
  <c r="AB149" i="6" s="1"/>
  <c r="AF9" i="6"/>
  <c r="AA146" i="6" s="1"/>
  <c r="AB146" i="6" s="1"/>
  <c r="AF15" i="6"/>
  <c r="AA152" i="6" s="1"/>
  <c r="AB152" i="6" s="1"/>
  <c r="AF6" i="6"/>
  <c r="AA143" i="6" s="1"/>
  <c r="AB143" i="6" s="1"/>
  <c r="AF11" i="6"/>
  <c r="AA148" i="6" s="1"/>
  <c r="AB148" i="6" s="1"/>
  <c r="AF14" i="6"/>
  <c r="AA151" i="6" s="1"/>
  <c r="AB151" i="6" s="1"/>
  <c r="AF13" i="6"/>
  <c r="CC8" i="6"/>
  <c r="CT8" i="6" s="1"/>
  <c r="BL8" i="6"/>
  <c r="AA116" i="2"/>
  <c r="AB116" i="2" s="1"/>
  <c r="AU9" i="2"/>
  <c r="AU25" i="2"/>
  <c r="Y153" i="5"/>
  <c r="BN18" i="5"/>
  <c r="Y25" i="6"/>
  <c r="AP25" i="6"/>
  <c r="AP41" i="6" s="1"/>
  <c r="AQ74" i="6" s="1"/>
  <c r="X10" i="6"/>
  <c r="AA27" i="6" s="1"/>
  <c r="AB27" i="6" s="1"/>
  <c r="Y10" i="6"/>
  <c r="AA42" i="6" s="1"/>
  <c r="AB42" i="6" s="1"/>
  <c r="Z10" i="6"/>
  <c r="AA57" i="6" s="1"/>
  <c r="AB57" i="6" s="1"/>
  <c r="AA10" i="6"/>
  <c r="AA72" i="6" s="1"/>
  <c r="AB72" i="6" s="1"/>
  <c r="BN16" i="5"/>
  <c r="AX14" i="5"/>
  <c r="CF14" i="5" s="1"/>
  <c r="CW14" i="5" s="1"/>
  <c r="AW42" i="5"/>
  <c r="AX75" i="5" s="1"/>
  <c r="Y151" i="5"/>
  <c r="AX23" i="5"/>
  <c r="Y159" i="5" s="1"/>
  <c r="Y154" i="5"/>
  <c r="BN8" i="5"/>
  <c r="Y143" i="5"/>
  <c r="AX11" i="5"/>
  <c r="BO11" i="5" s="1"/>
  <c r="AW39" i="5"/>
  <c r="AX72" i="5" s="1"/>
  <c r="AX20" i="5"/>
  <c r="AX36" i="5" s="1"/>
  <c r="AY69" i="5" s="1"/>
  <c r="BN4" i="5"/>
  <c r="AW37" i="5"/>
  <c r="AX70" i="5" s="1"/>
  <c r="AX4" i="5"/>
  <c r="CF4" i="5" s="1"/>
  <c r="CW4" i="5" s="1"/>
  <c r="AW36" i="5"/>
  <c r="AX69" i="5" s="1"/>
  <c r="AX15" i="5"/>
  <c r="BO15" i="5" s="1"/>
  <c r="AX27" i="5"/>
  <c r="AX43" i="5" s="1"/>
  <c r="AY76" i="5" s="1"/>
  <c r="AX31" i="5"/>
  <c r="Y167" i="5" s="1"/>
  <c r="AX7" i="5"/>
  <c r="CF7" i="5" s="1"/>
  <c r="CW7" i="5" s="1"/>
  <c r="CE14" i="5"/>
  <c r="CV14" i="5" s="1"/>
  <c r="BN6" i="5"/>
  <c r="BN10" i="5"/>
  <c r="Y152" i="5"/>
  <c r="CE5" i="5"/>
  <c r="CV5" i="5" s="1"/>
  <c r="AW50" i="5"/>
  <c r="AX83" i="5" s="1"/>
  <c r="CE7" i="5"/>
  <c r="CV7" i="5" s="1"/>
  <c r="AX21" i="5"/>
  <c r="Y157" i="5" s="1"/>
  <c r="AX9" i="5"/>
  <c r="CF9" i="5" s="1"/>
  <c r="CW9" i="5" s="1"/>
  <c r="Y145" i="5"/>
  <c r="AX17" i="5"/>
  <c r="CF17" i="5" s="1"/>
  <c r="CW17" i="5" s="1"/>
  <c r="CE17" i="5"/>
  <c r="CV17" i="5" s="1"/>
  <c r="AX6" i="5"/>
  <c r="CF6" i="5" s="1"/>
  <c r="CW6" i="5" s="1"/>
  <c r="AX32" i="5"/>
  <c r="Y168" i="5" s="1"/>
  <c r="AX8" i="5"/>
  <c r="BO8" i="5" s="1"/>
  <c r="AX16" i="5"/>
  <c r="CF16" i="5" s="1"/>
  <c r="CW16" i="5" s="1"/>
  <c r="AX24" i="5"/>
  <c r="Y160" i="5" s="1"/>
  <c r="CE9" i="5"/>
  <c r="CV9" i="5" s="1"/>
  <c r="BN9" i="5"/>
  <c r="BP3" i="5"/>
  <c r="CX3" i="5" s="1"/>
  <c r="AA171" i="5"/>
  <c r="AB171" i="5" s="1"/>
  <c r="AA184" i="5"/>
  <c r="AB184" i="5" s="1"/>
  <c r="AA177" i="5"/>
  <c r="AB177" i="5" s="1"/>
  <c r="AA185" i="5"/>
  <c r="AB185" i="5" s="1"/>
  <c r="AX22" i="5"/>
  <c r="Y158" i="5" s="1"/>
  <c r="AX10" i="5"/>
  <c r="CF10" i="5" s="1"/>
  <c r="CW10" i="5" s="1"/>
  <c r="AX33" i="5"/>
  <c r="AX49" i="5" s="1"/>
  <c r="AY82" i="5" s="1"/>
  <c r="AX25" i="5"/>
  <c r="Y161" i="5" s="1"/>
  <c r="W58" i="5"/>
  <c r="X58" i="5" s="1"/>
  <c r="AX5" i="5"/>
  <c r="CF5" i="5" s="1"/>
  <c r="CW5" i="5" s="1"/>
  <c r="AX34" i="5"/>
  <c r="Y170" i="5" s="1"/>
  <c r="AX26" i="5"/>
  <c r="AX42" i="5" s="1"/>
  <c r="AY75" i="5" s="1"/>
  <c r="BN15" i="5"/>
  <c r="Y146" i="5"/>
  <c r="AW41" i="5"/>
  <c r="AX74" i="5" s="1"/>
  <c r="AX30" i="5"/>
  <c r="Y166" i="5" s="1"/>
  <c r="AX18" i="5"/>
  <c r="BO18" i="5" s="1"/>
  <c r="Y56" i="2"/>
  <c r="BF9" i="5"/>
  <c r="Y71" i="5"/>
  <c r="AQ41" i="5"/>
  <c r="AR74" i="5" s="1"/>
  <c r="BW9" i="2"/>
  <c r="CN9" i="2" s="1"/>
  <c r="BX9" i="2"/>
  <c r="CO9" i="2" s="1"/>
  <c r="AP41" i="5"/>
  <c r="AQ74" i="5" s="1"/>
  <c r="AP26" i="2"/>
  <c r="Y42" i="2" s="1"/>
  <c r="AA42" i="2"/>
  <c r="AB42" i="2" s="1"/>
  <c r="AR10" i="5"/>
  <c r="BZ10" i="5" s="1"/>
  <c r="CQ10" i="5" s="1"/>
  <c r="AA72" i="5"/>
  <c r="AB72" i="5" s="1"/>
  <c r="AR26" i="2"/>
  <c r="Y72" i="2" s="1"/>
  <c r="AA72" i="2"/>
  <c r="AB72" i="2" s="1"/>
  <c r="AQ26" i="2"/>
  <c r="AQ42" i="2" s="1"/>
  <c r="AR75" i="2" s="1"/>
  <c r="AA57" i="2"/>
  <c r="AB57" i="2" s="1"/>
  <c r="AQ26" i="5"/>
  <c r="Y57" i="5" s="1"/>
  <c r="AA57" i="5"/>
  <c r="AB57" i="5" s="1"/>
  <c r="AO10" i="5"/>
  <c r="BF10" i="5" s="1"/>
  <c r="AA27" i="5"/>
  <c r="AB27" i="5" s="1"/>
  <c r="AP26" i="5"/>
  <c r="AP42" i="5" s="1"/>
  <c r="AQ75" i="5" s="1"/>
  <c r="AA42" i="5"/>
  <c r="AB42" i="5" s="1"/>
  <c r="AO41" i="5"/>
  <c r="AP74" i="5" s="1"/>
  <c r="AQ10" i="5"/>
  <c r="BH10" i="5" s="1"/>
  <c r="BH9" i="5"/>
  <c r="BH9" i="2"/>
  <c r="Y26" i="2"/>
  <c r="AP10" i="5"/>
  <c r="BX10" i="5" s="1"/>
  <c r="CO10" i="5" s="1"/>
  <c r="AO26" i="5"/>
  <c r="AO42" i="5" s="1"/>
  <c r="AP75" i="5" s="1"/>
  <c r="BI9" i="5"/>
  <c r="AA119" i="6"/>
  <c r="AB119" i="6" s="1"/>
  <c r="AA239" i="6"/>
  <c r="AB239" i="6" s="1"/>
  <c r="AA134" i="6"/>
  <c r="AB134" i="6" s="1"/>
  <c r="AA254" i="6"/>
  <c r="AB254" i="6" s="1"/>
  <c r="AA89" i="6"/>
  <c r="AB89" i="6" s="1"/>
  <c r="AA104" i="6"/>
  <c r="AB104" i="6" s="1"/>
  <c r="AO58" i="6"/>
  <c r="BE26" i="6" s="1"/>
  <c r="BE42" i="6" s="1"/>
  <c r="BF75" i="6" s="1"/>
  <c r="AR58" i="6"/>
  <c r="BH26" i="6" s="1"/>
  <c r="BH42" i="6" s="1"/>
  <c r="BI75" i="6" s="1"/>
  <c r="W28" i="4"/>
  <c r="X28" i="4" s="1"/>
  <c r="W58" i="4"/>
  <c r="X58" i="4" s="1"/>
  <c r="AO59" i="4"/>
  <c r="BE27" i="4" s="1"/>
  <c r="BE43" i="4" s="1"/>
  <c r="BF76" i="4" s="1"/>
  <c r="AA255" i="4"/>
  <c r="AB255" i="4" s="1"/>
  <c r="AA135" i="4"/>
  <c r="AB135" i="4" s="1"/>
  <c r="AA150" i="4"/>
  <c r="AB150" i="4" s="1"/>
  <c r="AA90" i="4"/>
  <c r="AB90" i="4" s="1"/>
  <c r="AA105" i="4"/>
  <c r="AB105" i="4" s="1"/>
  <c r="AA240" i="4"/>
  <c r="AB240" i="4" s="1"/>
  <c r="AA120" i="4"/>
  <c r="AB120" i="4" s="1"/>
  <c r="AQ59" i="4"/>
  <c r="BG27" i="4" s="1"/>
  <c r="BG43" i="4" s="1"/>
  <c r="BH76" i="4" s="1"/>
  <c r="AR26" i="5"/>
  <c r="Y72" i="5" s="1"/>
  <c r="BG9" i="5"/>
  <c r="E43" i="5"/>
  <c r="AM28" i="5"/>
  <c r="AN28" i="5" s="1"/>
  <c r="AN44" i="5" s="1"/>
  <c r="AO77" i="5" s="1"/>
  <c r="D43" i="5"/>
  <c r="F43" i="5"/>
  <c r="C43" i="5"/>
  <c r="AP59" i="5"/>
  <c r="BF27" i="5" s="1"/>
  <c r="BF43" i="5" s="1"/>
  <c r="BG76" i="5" s="1"/>
  <c r="W28" i="5"/>
  <c r="X28" i="5" s="1"/>
  <c r="AQ59" i="5"/>
  <c r="BG27" i="5" s="1"/>
  <c r="BG43" i="5" s="1"/>
  <c r="BH76" i="5" s="1"/>
  <c r="W43" i="5"/>
  <c r="X43" i="5" s="1"/>
  <c r="AO59" i="5"/>
  <c r="BE27" i="5" s="1"/>
  <c r="BE43" i="5" s="1"/>
  <c r="BF76" i="5" s="1"/>
  <c r="AP41" i="2"/>
  <c r="AQ74" i="2" s="1"/>
  <c r="CJ12" i="7"/>
  <c r="DA12" i="7" s="1"/>
  <c r="BS12" i="7"/>
  <c r="CJ11" i="7"/>
  <c r="DA11" i="7" s="1"/>
  <c r="BS11" i="7"/>
  <c r="CJ13" i="7"/>
  <c r="DA13" i="7" s="1"/>
  <c r="BS13" i="7"/>
  <c r="Y216" i="7"/>
  <c r="BB36" i="7"/>
  <c r="BC69" i="7" s="1"/>
  <c r="Y224" i="7"/>
  <c r="BB44" i="7"/>
  <c r="BC77" i="7" s="1"/>
  <c r="Y223" i="7"/>
  <c r="BB43" i="7"/>
  <c r="BC76" i="7" s="1"/>
  <c r="Y227" i="7"/>
  <c r="BB47" i="7"/>
  <c r="BC80" i="7" s="1"/>
  <c r="Y225" i="7"/>
  <c r="BB45" i="7"/>
  <c r="BC78" i="7" s="1"/>
  <c r="Y229" i="7"/>
  <c r="BB49" i="7"/>
  <c r="BC82" i="7" s="1"/>
  <c r="Y226" i="7"/>
  <c r="BB46" i="7"/>
  <c r="BC79" i="7" s="1"/>
  <c r="Y222" i="7"/>
  <c r="BB42" i="7"/>
  <c r="BC75" i="7" s="1"/>
  <c r="CJ17" i="7"/>
  <c r="DA17" i="7" s="1"/>
  <c r="BS17" i="7"/>
  <c r="CJ10" i="7"/>
  <c r="DA10" i="7" s="1"/>
  <c r="BS10" i="7"/>
  <c r="CJ16" i="7"/>
  <c r="DA16" i="7" s="1"/>
  <c r="BS16" i="7"/>
  <c r="Y220" i="7"/>
  <c r="BB40" i="7"/>
  <c r="BC73" i="7" s="1"/>
  <c r="CJ9" i="7"/>
  <c r="DA9" i="7" s="1"/>
  <c r="BS9" i="7"/>
  <c r="CJ7" i="7"/>
  <c r="DA7" i="7" s="1"/>
  <c r="BS7" i="7"/>
  <c r="CJ18" i="7"/>
  <c r="DA18" i="7" s="1"/>
  <c r="BS18" i="7"/>
  <c r="CJ5" i="7"/>
  <c r="DA5" i="7" s="1"/>
  <c r="BS5" i="7"/>
  <c r="CJ6" i="7"/>
  <c r="DA6" i="7" s="1"/>
  <c r="BS6" i="7"/>
  <c r="CJ4" i="7"/>
  <c r="DA4" i="7" s="1"/>
  <c r="BS4" i="7"/>
  <c r="CJ15" i="7"/>
  <c r="DA15" i="7" s="1"/>
  <c r="BS15" i="7"/>
  <c r="CJ14" i="7"/>
  <c r="DA14" i="7" s="1"/>
  <c r="BS14" i="7"/>
  <c r="Y228" i="7"/>
  <c r="BB48" i="7"/>
  <c r="BC81" i="7" s="1"/>
  <c r="CJ8" i="7"/>
  <c r="DA8" i="7" s="1"/>
  <c r="BS8" i="7"/>
  <c r="BB41" i="7"/>
  <c r="BC74" i="7" s="1"/>
  <c r="Y221" i="7"/>
  <c r="Y219" i="7"/>
  <c r="BB39" i="7"/>
  <c r="BC72" i="7" s="1"/>
  <c r="Y230" i="7"/>
  <c r="BB50" i="7"/>
  <c r="BC83" i="7" s="1"/>
  <c r="Y217" i="7"/>
  <c r="BB37" i="7"/>
  <c r="BC70" i="7" s="1"/>
  <c r="Y218" i="7"/>
  <c r="BB38" i="7"/>
  <c r="BC71" i="7" s="1"/>
  <c r="CB10" i="6"/>
  <c r="CS10" i="6" s="1"/>
  <c r="BK10" i="6"/>
  <c r="CC10" i="6"/>
  <c r="CT10" i="6" s="1"/>
  <c r="BL10" i="6"/>
  <c r="C27" i="6"/>
  <c r="D27" i="6"/>
  <c r="AV27" i="6"/>
  <c r="AV11" i="6"/>
  <c r="CK10" i="6"/>
  <c r="DB10" i="6" s="1"/>
  <c r="BT10" i="6"/>
  <c r="AQ58" i="6"/>
  <c r="BG26" i="6" s="1"/>
  <c r="BG42" i="6" s="1"/>
  <c r="BH75" i="6" s="1"/>
  <c r="W42" i="6"/>
  <c r="X42" i="6" s="1"/>
  <c r="Y102" i="6"/>
  <c r="AT42" i="6"/>
  <c r="AU75" i="6" s="1"/>
  <c r="Y117" i="6"/>
  <c r="AU42" i="6"/>
  <c r="AV75" i="6" s="1"/>
  <c r="AU27" i="6"/>
  <c r="AU11" i="6"/>
  <c r="E27" i="6"/>
  <c r="BC27" i="6"/>
  <c r="BC11" i="6"/>
  <c r="CL10" i="6"/>
  <c r="DC10" i="6" s="1"/>
  <c r="BU10" i="6"/>
  <c r="Y237" i="6"/>
  <c r="BC42" i="6"/>
  <c r="BD75" i="6" s="1"/>
  <c r="W57" i="6"/>
  <c r="X57" i="6" s="1"/>
  <c r="AP58" i="6"/>
  <c r="BF26" i="6" s="1"/>
  <c r="BF42" i="6" s="1"/>
  <c r="BG75" i="6" s="1"/>
  <c r="AG3" i="6"/>
  <c r="CA10" i="6"/>
  <c r="CR10" i="6" s="1"/>
  <c r="BJ10" i="6"/>
  <c r="B28" i="6"/>
  <c r="AM28" i="6" s="1"/>
  <c r="AN28" i="6" s="1"/>
  <c r="AN44" i="6" s="1"/>
  <c r="AO77" i="6" s="1"/>
  <c r="AS27" i="6"/>
  <c r="AS11" i="6"/>
  <c r="AT27" i="6"/>
  <c r="AT11" i="6"/>
  <c r="F27" i="6"/>
  <c r="BD27" i="6"/>
  <c r="BD11" i="6"/>
  <c r="Y252" i="6"/>
  <c r="BD42" i="6"/>
  <c r="BE75" i="6" s="1"/>
  <c r="W72" i="6"/>
  <c r="X72" i="6" s="1"/>
  <c r="W27" i="6"/>
  <c r="X27" i="6" s="1"/>
  <c r="Y87" i="6"/>
  <c r="AS42" i="6"/>
  <c r="AT75" i="6" s="1"/>
  <c r="CK11" i="5"/>
  <c r="DB11" i="5" s="1"/>
  <c r="BT11" i="5"/>
  <c r="Y133" i="5"/>
  <c r="AV43" i="5"/>
  <c r="AW76" i="5" s="1"/>
  <c r="CA11" i="5"/>
  <c r="CR11" i="5" s="1"/>
  <c r="BJ11" i="5"/>
  <c r="AV28" i="5"/>
  <c r="AV12" i="5"/>
  <c r="E28" i="5"/>
  <c r="Z12" i="5" s="1"/>
  <c r="AW28" i="5"/>
  <c r="AW12" i="5"/>
  <c r="AX12" i="5"/>
  <c r="AX28" i="5"/>
  <c r="AU43" i="5"/>
  <c r="AV76" i="5" s="1"/>
  <c r="Y118" i="5"/>
  <c r="AT43" i="5"/>
  <c r="AU76" i="5" s="1"/>
  <c r="Y103" i="5"/>
  <c r="AS28" i="5"/>
  <c r="AS12" i="5"/>
  <c r="Y238" i="5"/>
  <c r="BC43" i="5"/>
  <c r="BD76" i="5" s="1"/>
  <c r="CD11" i="5"/>
  <c r="CU11" i="5" s="1"/>
  <c r="BM11" i="5"/>
  <c r="AS43" i="5"/>
  <c r="AT76" i="5" s="1"/>
  <c r="Y88" i="5"/>
  <c r="F28" i="5"/>
  <c r="AA12" i="5" s="1"/>
  <c r="AU28" i="5"/>
  <c r="AU12" i="5"/>
  <c r="B29" i="5"/>
  <c r="D28" i="5"/>
  <c r="Y12" i="5" s="1"/>
  <c r="AI3" i="5"/>
  <c r="CL11" i="5"/>
  <c r="DC11" i="5" s="1"/>
  <c r="BU11" i="5"/>
  <c r="AR59" i="5"/>
  <c r="BH27" i="5" s="1"/>
  <c r="BH43" i="5" s="1"/>
  <c r="BI76" i="5" s="1"/>
  <c r="Y148" i="5"/>
  <c r="AW43" i="5"/>
  <c r="AX76" i="5" s="1"/>
  <c r="AT12" i="5"/>
  <c r="AT28" i="5"/>
  <c r="CC11" i="5"/>
  <c r="CT11" i="5" s="1"/>
  <c r="BL11" i="5"/>
  <c r="BK11" i="5"/>
  <c r="CB11" i="5"/>
  <c r="CS11" i="5" s="1"/>
  <c r="CE11" i="5"/>
  <c r="CV11" i="5" s="1"/>
  <c r="BN11" i="5"/>
  <c r="BD28" i="5"/>
  <c r="BD12" i="5"/>
  <c r="BC28" i="5"/>
  <c r="BC12" i="5"/>
  <c r="C28" i="5"/>
  <c r="X12" i="5" s="1"/>
  <c r="Y253" i="5"/>
  <c r="BD43" i="5"/>
  <c r="BE76" i="5" s="1"/>
  <c r="W73" i="5"/>
  <c r="X73" i="5" s="1"/>
  <c r="AR27" i="4"/>
  <c r="AR11" i="4"/>
  <c r="Y133" i="4"/>
  <c r="AV43" i="4"/>
  <c r="AW76" i="4" s="1"/>
  <c r="AP27" i="4"/>
  <c r="AP11" i="4"/>
  <c r="BW10" i="4"/>
  <c r="CN10" i="4" s="1"/>
  <c r="BF10" i="4"/>
  <c r="Y142" i="4"/>
  <c r="AW37" i="4"/>
  <c r="AX70" i="4" s="1"/>
  <c r="Y88" i="4"/>
  <c r="AS43" i="4"/>
  <c r="AT76" i="4" s="1"/>
  <c r="AU28" i="4"/>
  <c r="AU12" i="4"/>
  <c r="AW28" i="4"/>
  <c r="AW12" i="4"/>
  <c r="CE17" i="4"/>
  <c r="CV17" i="4" s="1"/>
  <c r="BN17" i="4"/>
  <c r="AQ42" i="4"/>
  <c r="AR75" i="4" s="1"/>
  <c r="Y57" i="4"/>
  <c r="Y253" i="4"/>
  <c r="BD43" i="4"/>
  <c r="BE76" i="4" s="1"/>
  <c r="CE18" i="4"/>
  <c r="CV18" i="4" s="1"/>
  <c r="BN18" i="4"/>
  <c r="CA11" i="4"/>
  <c r="CR11" i="4" s="1"/>
  <c r="BJ11" i="4"/>
  <c r="AS28" i="4"/>
  <c r="AS12" i="4"/>
  <c r="AX23" i="4"/>
  <c r="BZ10" i="4"/>
  <c r="CQ10" i="4" s="1"/>
  <c r="BI10" i="4"/>
  <c r="F28" i="4"/>
  <c r="AA12" i="4" s="1"/>
  <c r="Y148" i="4"/>
  <c r="AW43" i="4"/>
  <c r="AX76" i="4" s="1"/>
  <c r="CE6" i="4"/>
  <c r="CV6" i="4" s="1"/>
  <c r="BN6" i="4"/>
  <c r="Y153" i="4"/>
  <c r="Y72" i="4"/>
  <c r="AR42" i="4"/>
  <c r="AS75" i="4" s="1"/>
  <c r="AO42" i="4"/>
  <c r="AP75" i="4" s="1"/>
  <c r="Y27" i="4"/>
  <c r="Y152" i="4"/>
  <c r="AW47" i="4"/>
  <c r="AX80" i="4" s="1"/>
  <c r="CB11" i="4"/>
  <c r="CS11" i="4" s="1"/>
  <c r="BK11" i="4"/>
  <c r="CE14" i="4"/>
  <c r="CV14" i="4" s="1"/>
  <c r="BN14" i="4"/>
  <c r="BX10" i="4"/>
  <c r="CO10" i="4" s="1"/>
  <c r="BG10" i="4"/>
  <c r="CC11" i="4"/>
  <c r="CT11" i="4" s="1"/>
  <c r="BL11" i="4"/>
  <c r="C28" i="4"/>
  <c r="X12" i="4" s="1"/>
  <c r="AT28" i="4"/>
  <c r="AT12" i="4"/>
  <c r="W73" i="4"/>
  <c r="X73" i="4" s="1"/>
  <c r="AX9" i="4"/>
  <c r="AX22" i="4"/>
  <c r="AX6" i="4"/>
  <c r="AH3" i="4"/>
  <c r="AQ27" i="4"/>
  <c r="AQ11" i="4"/>
  <c r="Y154" i="4"/>
  <c r="AW49" i="4"/>
  <c r="AX82" i="4" s="1"/>
  <c r="Y143" i="4"/>
  <c r="AW38" i="4"/>
  <c r="AX71" i="4" s="1"/>
  <c r="BY10" i="4"/>
  <c r="CP10" i="4" s="1"/>
  <c r="BH10" i="4"/>
  <c r="W43" i="4"/>
  <c r="X43" i="4" s="1"/>
  <c r="CE7" i="4"/>
  <c r="CV7" i="4" s="1"/>
  <c r="BN7" i="4"/>
  <c r="BC28" i="4"/>
  <c r="BC12" i="4"/>
  <c r="D28" i="4"/>
  <c r="Y12" i="4" s="1"/>
  <c r="AX21" i="4"/>
  <c r="AX5" i="4"/>
  <c r="Y145" i="4"/>
  <c r="AW40" i="4"/>
  <c r="AX73" i="4" s="1"/>
  <c r="Y238" i="4"/>
  <c r="BC43" i="4"/>
  <c r="BD76" i="4" s="1"/>
  <c r="CL11" i="4"/>
  <c r="DC11" i="4" s="1"/>
  <c r="BU11" i="4"/>
  <c r="CE16" i="4"/>
  <c r="CV16" i="4" s="1"/>
  <c r="BN16" i="4"/>
  <c r="CE15" i="4"/>
  <c r="CV15" i="4" s="1"/>
  <c r="BN15" i="4"/>
  <c r="Y155" i="4"/>
  <c r="AW50" i="4"/>
  <c r="AX83" i="4" s="1"/>
  <c r="Y144" i="4"/>
  <c r="AW39" i="4"/>
  <c r="AX72" i="4" s="1"/>
  <c r="BD28" i="4"/>
  <c r="BD12" i="4"/>
  <c r="AR59" i="4"/>
  <c r="BH27" i="4" s="1"/>
  <c r="BH43" i="4" s="1"/>
  <c r="BI76" i="4" s="1"/>
  <c r="Y103" i="4"/>
  <c r="AT43" i="4"/>
  <c r="AU76" i="4" s="1"/>
  <c r="Y151" i="4"/>
  <c r="AW46" i="4"/>
  <c r="AX79" i="4" s="1"/>
  <c r="Y146" i="4"/>
  <c r="AW41" i="4"/>
  <c r="AX74" i="4" s="1"/>
  <c r="Y42" i="4"/>
  <c r="AP42" i="4"/>
  <c r="AQ75" i="4" s="1"/>
  <c r="Y118" i="4"/>
  <c r="AU43" i="4"/>
  <c r="AV76" i="4" s="1"/>
  <c r="E28" i="4"/>
  <c r="Z12" i="4" s="1"/>
  <c r="AV28" i="4"/>
  <c r="AV12" i="4"/>
  <c r="B29" i="4"/>
  <c r="AM29" i="4" s="1"/>
  <c r="AN29" i="4" s="1"/>
  <c r="AN45" i="4" s="1"/>
  <c r="AO78" i="4" s="1"/>
  <c r="AX28" i="4"/>
  <c r="AX12" i="4"/>
  <c r="AX30" i="4"/>
  <c r="AX14" i="4"/>
  <c r="CE8" i="4"/>
  <c r="CV8" i="4" s="1"/>
  <c r="BN8" i="4"/>
  <c r="CK11" i="4"/>
  <c r="DB11" i="4" s="1"/>
  <c r="BT11" i="4"/>
  <c r="CD11" i="4"/>
  <c r="CU11" i="4" s="1"/>
  <c r="BM11" i="4"/>
  <c r="AP59" i="4"/>
  <c r="BF27" i="4" s="1"/>
  <c r="BF43" i="4" s="1"/>
  <c r="BG76" i="4" s="1"/>
  <c r="AQ10" i="2"/>
  <c r="BH10" i="2" s="1"/>
  <c r="W28" i="2"/>
  <c r="X28" i="2" s="1"/>
  <c r="AO59" i="2"/>
  <c r="BE27" i="2" s="1"/>
  <c r="BE43" i="2" s="1"/>
  <c r="BF76" i="2" s="1"/>
  <c r="AQ59" i="2"/>
  <c r="BG27" i="2" s="1"/>
  <c r="BG43" i="2" s="1"/>
  <c r="BH76" i="2" s="1"/>
  <c r="W58" i="2"/>
  <c r="X58" i="2" s="1"/>
  <c r="W73" i="2"/>
  <c r="X73" i="2" s="1"/>
  <c r="AR59" i="2"/>
  <c r="BH27" i="2" s="1"/>
  <c r="BH43" i="2" s="1"/>
  <c r="BI76" i="2" s="1"/>
  <c r="W43" i="2"/>
  <c r="X43" i="2" s="1"/>
  <c r="AP59" i="2"/>
  <c r="BF27" i="2" s="1"/>
  <c r="BF43" i="2" s="1"/>
  <c r="BG76" i="2" s="1"/>
  <c r="AO42" i="2"/>
  <c r="AP75" i="2" s="1"/>
  <c r="AU38" i="2"/>
  <c r="AV71" i="2" s="1"/>
  <c r="Y117" i="2"/>
  <c r="Y87" i="2"/>
  <c r="AS42" i="2"/>
  <c r="AT75" i="2" s="1"/>
  <c r="Y102" i="2"/>
  <c r="AT42" i="2"/>
  <c r="AU75" i="2" s="1"/>
  <c r="AR10" i="2"/>
  <c r="BZ10" i="2" s="1"/>
  <c r="CQ10" i="2" s="1"/>
  <c r="D28" i="2"/>
  <c r="D29" i="2"/>
  <c r="Y13" i="2" s="1"/>
  <c r="BJ10" i="2"/>
  <c r="CA10" i="2"/>
  <c r="CR10" i="2" s="1"/>
  <c r="BL6" i="2"/>
  <c r="BL10" i="2"/>
  <c r="BW10" i="2"/>
  <c r="CN10" i="2" s="1"/>
  <c r="BK10" i="2"/>
  <c r="CB10" i="2"/>
  <c r="CS10" i="2" s="1"/>
  <c r="BG10" i="2"/>
  <c r="BX10" i="2"/>
  <c r="CO10" i="2" s="1"/>
  <c r="F28" i="2"/>
  <c r="AA12" i="2" s="1"/>
  <c r="E28" i="2"/>
  <c r="Z12" i="2" s="1"/>
  <c r="C28" i="2"/>
  <c r="AU27" i="2"/>
  <c r="AU11" i="2"/>
  <c r="AT27" i="2"/>
  <c r="AT11" i="2"/>
  <c r="AS11" i="2"/>
  <c r="AS27" i="2"/>
  <c r="B28" i="2"/>
  <c r="AM28" i="2" s="1"/>
  <c r="AN28" i="2" s="1"/>
  <c r="AN44" i="2" s="1"/>
  <c r="AO77" i="2" s="1"/>
  <c r="AA119" i="2"/>
  <c r="AB119" i="2" s="1"/>
  <c r="AA104" i="2"/>
  <c r="AB104" i="2" s="1"/>
  <c r="AA89" i="2"/>
  <c r="AB89" i="2" s="1"/>
  <c r="AF3" i="2"/>
  <c r="CD16" i="6" l="1"/>
  <c r="CU16" i="6" s="1"/>
  <c r="AV49" i="6"/>
  <c r="AW82" i="6" s="1"/>
  <c r="Y56" i="6"/>
  <c r="CD14" i="6"/>
  <c r="CU14" i="6" s="1"/>
  <c r="CD4" i="6"/>
  <c r="CU4" i="6" s="1"/>
  <c r="BN4" i="4"/>
  <c r="AX34" i="4"/>
  <c r="AX25" i="4"/>
  <c r="AA162" i="4"/>
  <c r="AB162" i="4" s="1"/>
  <c r="AX10" i="4"/>
  <c r="AA159" i="4"/>
  <c r="AB159" i="4" s="1"/>
  <c r="AX18" i="4"/>
  <c r="AW36" i="4"/>
  <c r="AX69" i="4" s="1"/>
  <c r="CE9" i="4"/>
  <c r="CV9" i="4" s="1"/>
  <c r="BN5" i="4"/>
  <c r="BN11" i="4"/>
  <c r="AX32" i="4"/>
  <c r="Y168" i="4" s="1"/>
  <c r="AX20" i="4"/>
  <c r="AA168" i="4"/>
  <c r="AB168" i="4" s="1"/>
  <c r="AA160" i="4"/>
  <c r="AB160" i="4" s="1"/>
  <c r="AA167" i="4"/>
  <c r="AB167" i="4" s="1"/>
  <c r="AX15" i="4"/>
  <c r="BF9" i="6"/>
  <c r="AV47" i="6"/>
  <c r="AW80" i="6" s="1"/>
  <c r="AR41" i="6"/>
  <c r="AS74" i="6" s="1"/>
  <c r="AV46" i="6"/>
  <c r="AW79" i="6" s="1"/>
  <c r="AW31" i="6"/>
  <c r="Y152" i="6" s="1"/>
  <c r="AU39" i="2"/>
  <c r="AV72" i="2" s="1"/>
  <c r="AV24" i="2"/>
  <c r="Y140" i="6"/>
  <c r="AW24" i="6"/>
  <c r="Y145" i="6" s="1"/>
  <c r="AV22" i="2"/>
  <c r="AV48" i="6"/>
  <c r="AW81" i="6" s="1"/>
  <c r="AW4" i="6"/>
  <c r="CE4" i="6" s="1"/>
  <c r="CV4" i="6" s="1"/>
  <c r="BM8" i="6"/>
  <c r="AU40" i="2"/>
  <c r="AV73" i="2" s="1"/>
  <c r="CC4" i="2"/>
  <c r="CT4" i="2" s="1"/>
  <c r="Y111" i="2"/>
  <c r="CC7" i="2"/>
  <c r="CT7" i="2" s="1"/>
  <c r="AV5" i="2"/>
  <c r="AV21" i="2"/>
  <c r="Y127" i="2" s="1"/>
  <c r="CC8" i="2"/>
  <c r="CT8" i="2" s="1"/>
  <c r="AV20" i="2"/>
  <c r="Y126" i="2" s="1"/>
  <c r="CC5" i="2"/>
  <c r="CT5" i="2" s="1"/>
  <c r="AX8" i="4"/>
  <c r="CF8" i="4" s="1"/>
  <c r="CW8" i="4" s="1"/>
  <c r="AX17" i="4"/>
  <c r="AX33" i="4"/>
  <c r="Y169" i="4" s="1"/>
  <c r="BI9" i="6"/>
  <c r="AA156" i="4"/>
  <c r="AB156" i="4" s="1"/>
  <c r="AV4" i="2"/>
  <c r="CD4" i="2" s="1"/>
  <c r="CU4" i="2" s="1"/>
  <c r="AV25" i="2"/>
  <c r="Y131" i="2" s="1"/>
  <c r="AH12" i="4"/>
  <c r="AH15" i="4"/>
  <c r="AY31" i="4" s="1"/>
  <c r="AH10" i="4"/>
  <c r="AA177" i="4" s="1"/>
  <c r="AB177" i="4" s="1"/>
  <c r="AH4" i="4"/>
  <c r="AA171" i="4" s="1"/>
  <c r="AB171" i="4" s="1"/>
  <c r="AH8" i="4"/>
  <c r="AA175" i="4" s="1"/>
  <c r="AB175" i="4" s="1"/>
  <c r="AH11" i="4"/>
  <c r="AA178" i="4" s="1"/>
  <c r="AB178" i="4" s="1"/>
  <c r="AH9" i="4"/>
  <c r="AA176" i="4" s="1"/>
  <c r="AB176" i="4" s="1"/>
  <c r="AH6" i="4"/>
  <c r="AA173" i="4" s="1"/>
  <c r="AB173" i="4" s="1"/>
  <c r="AH7" i="4"/>
  <c r="AY23" i="4" s="1"/>
  <c r="AH13" i="4"/>
  <c r="AA180" i="4" s="1"/>
  <c r="AB180" i="4" s="1"/>
  <c r="AH14" i="4"/>
  <c r="AA181" i="4" s="1"/>
  <c r="AB181" i="4" s="1"/>
  <c r="AH18" i="4"/>
  <c r="AY34" i="4" s="1"/>
  <c r="AH5" i="4"/>
  <c r="AY5" i="4" s="1"/>
  <c r="AH16" i="4"/>
  <c r="AA183" i="4" s="1"/>
  <c r="AB183" i="4" s="1"/>
  <c r="AH17" i="4"/>
  <c r="AA184" i="4" s="1"/>
  <c r="AB184" i="4" s="1"/>
  <c r="AV7" i="2"/>
  <c r="BM7" i="2" s="1"/>
  <c r="AV6" i="2"/>
  <c r="BM6" i="2" s="1"/>
  <c r="AV9" i="2"/>
  <c r="BM9" i="2" s="1"/>
  <c r="CF15" i="5"/>
  <c r="CW15" i="5" s="1"/>
  <c r="AV23" i="2"/>
  <c r="Y129" i="2" s="1"/>
  <c r="AW18" i="6"/>
  <c r="BN18" i="6" s="1"/>
  <c r="Y130" i="6"/>
  <c r="Y126" i="6"/>
  <c r="AW23" i="6"/>
  <c r="Y144" i="6" s="1"/>
  <c r="Y132" i="6"/>
  <c r="BM10" i="6"/>
  <c r="AV38" i="6"/>
  <c r="AW71" i="6" s="1"/>
  <c r="AW22" i="6"/>
  <c r="AW38" i="6" s="1"/>
  <c r="AX71" i="6" s="1"/>
  <c r="CD6" i="6"/>
  <c r="CU6" i="6" s="1"/>
  <c r="AO10" i="6"/>
  <c r="BW10" i="6" s="1"/>
  <c r="CN10" i="6" s="1"/>
  <c r="BY9" i="6"/>
  <c r="CP9" i="6" s="1"/>
  <c r="AV10" i="2"/>
  <c r="BM10" i="2" s="1"/>
  <c r="AU37" i="2"/>
  <c r="AV70" i="2" s="1"/>
  <c r="AV11" i="2"/>
  <c r="BM11" i="2" s="1"/>
  <c r="AV27" i="2"/>
  <c r="Y133" i="2" s="1"/>
  <c r="AV26" i="2"/>
  <c r="Y132" i="2" s="1"/>
  <c r="AV8" i="2"/>
  <c r="BM8" i="2" s="1"/>
  <c r="AW32" i="6"/>
  <c r="AW48" i="6" s="1"/>
  <c r="AX81" i="6" s="1"/>
  <c r="AW14" i="6"/>
  <c r="CE14" i="6" s="1"/>
  <c r="CV14" i="6" s="1"/>
  <c r="Y26" i="6"/>
  <c r="AW30" i="6"/>
  <c r="Y151" i="6" s="1"/>
  <c r="BM18" i="6"/>
  <c r="BM17" i="6"/>
  <c r="AW25" i="6"/>
  <c r="Y146" i="6" s="1"/>
  <c r="AW10" i="6"/>
  <c r="BN10" i="6" s="1"/>
  <c r="AW16" i="6"/>
  <c r="CE16" i="6" s="1"/>
  <c r="CV16" i="6" s="1"/>
  <c r="AW9" i="6"/>
  <c r="CE9" i="6" s="1"/>
  <c r="CV9" i="6" s="1"/>
  <c r="AW26" i="6"/>
  <c r="AW42" i="6" s="1"/>
  <c r="AX75" i="6" s="1"/>
  <c r="AW20" i="6"/>
  <c r="AW36" i="6" s="1"/>
  <c r="AX69" i="6" s="1"/>
  <c r="CD15" i="6"/>
  <c r="CU15" i="6" s="1"/>
  <c r="AW27" i="6"/>
  <c r="Y148" i="6" s="1"/>
  <c r="AV39" i="6"/>
  <c r="AW72" i="6" s="1"/>
  <c r="Y41" i="6"/>
  <c r="AW5" i="6"/>
  <c r="CE5" i="6" s="1"/>
  <c r="CV5" i="6" s="1"/>
  <c r="AW11" i="6"/>
  <c r="BN11" i="6" s="1"/>
  <c r="AO26" i="6"/>
  <c r="AO42" i="6" s="1"/>
  <c r="AP75" i="6" s="1"/>
  <c r="AW8" i="6"/>
  <c r="CE8" i="6" s="1"/>
  <c r="CV8" i="6" s="1"/>
  <c r="AV37" i="6"/>
  <c r="AW70" i="6" s="1"/>
  <c r="AR26" i="6"/>
  <c r="Y72" i="6" s="1"/>
  <c r="AA59" i="4"/>
  <c r="AB59" i="4" s="1"/>
  <c r="AA74" i="4"/>
  <c r="AB74" i="4" s="1"/>
  <c r="AA163" i="4"/>
  <c r="AB163" i="4" s="1"/>
  <c r="AX11" i="4"/>
  <c r="AX27" i="4"/>
  <c r="BN10" i="4"/>
  <c r="CE10" i="4"/>
  <c r="CV10" i="4" s="1"/>
  <c r="AA44" i="4"/>
  <c r="AB44" i="4" s="1"/>
  <c r="BP3" i="4"/>
  <c r="CX3" i="4" s="1"/>
  <c r="AW42" i="4"/>
  <c r="AX75" i="4" s="1"/>
  <c r="Y147" i="4"/>
  <c r="AW17" i="6"/>
  <c r="CE17" i="6" s="1"/>
  <c r="CV17" i="6" s="1"/>
  <c r="BM5" i="6"/>
  <c r="BG9" i="6"/>
  <c r="AW33" i="6"/>
  <c r="Y154" i="6" s="1"/>
  <c r="AQ10" i="6"/>
  <c r="BY10" i="6" s="1"/>
  <c r="CP10" i="6" s="1"/>
  <c r="AW15" i="6"/>
  <c r="CE15" i="6" s="1"/>
  <c r="CV15" i="6" s="1"/>
  <c r="AW34" i="6"/>
  <c r="Y155" i="6" s="1"/>
  <c r="AQ26" i="6"/>
  <c r="Y57" i="6" s="1"/>
  <c r="BM7" i="6"/>
  <c r="AW7" i="6"/>
  <c r="CE7" i="6" s="1"/>
  <c r="CV7" i="6" s="1"/>
  <c r="AW21" i="6"/>
  <c r="Y142" i="6" s="1"/>
  <c r="AR10" i="6"/>
  <c r="BZ10" i="6" s="1"/>
  <c r="CQ10" i="6" s="1"/>
  <c r="AW6" i="6"/>
  <c r="BN6" i="6" s="1"/>
  <c r="AI12" i="5"/>
  <c r="AI18" i="5"/>
  <c r="AA200" i="5" s="1"/>
  <c r="AB200" i="5" s="1"/>
  <c r="AI7" i="5"/>
  <c r="AA189" i="5" s="1"/>
  <c r="AB189" i="5" s="1"/>
  <c r="AI13" i="5"/>
  <c r="AA195" i="5" s="1"/>
  <c r="AB195" i="5" s="1"/>
  <c r="AI16" i="5"/>
  <c r="AA198" i="5" s="1"/>
  <c r="AB198" i="5" s="1"/>
  <c r="AI8" i="5"/>
  <c r="AA190" i="5" s="1"/>
  <c r="AB190" i="5" s="1"/>
  <c r="AI14" i="5"/>
  <c r="AA196" i="5" s="1"/>
  <c r="AB196" i="5" s="1"/>
  <c r="AI6" i="5"/>
  <c r="AA188" i="5" s="1"/>
  <c r="AB188" i="5" s="1"/>
  <c r="AI15" i="5"/>
  <c r="AA197" i="5" s="1"/>
  <c r="AB197" i="5" s="1"/>
  <c r="AI11" i="5"/>
  <c r="AI4" i="5"/>
  <c r="AA186" i="5" s="1"/>
  <c r="AB186" i="5" s="1"/>
  <c r="AI10" i="5"/>
  <c r="AA192" i="5" s="1"/>
  <c r="AB192" i="5" s="1"/>
  <c r="AI17" i="5"/>
  <c r="AA199" i="5" s="1"/>
  <c r="AB199" i="5" s="1"/>
  <c r="AI9" i="5"/>
  <c r="AA191" i="5" s="1"/>
  <c r="AB191" i="5" s="1"/>
  <c r="AI5" i="5"/>
  <c r="AA187" i="5" s="1"/>
  <c r="AB187" i="5" s="1"/>
  <c r="BL9" i="2"/>
  <c r="CC9" i="2"/>
  <c r="CT9" i="2" s="1"/>
  <c r="AO60" i="2"/>
  <c r="BE28" i="2" s="1"/>
  <c r="BE44" i="2" s="1"/>
  <c r="BF77" i="2" s="1"/>
  <c r="X12" i="2"/>
  <c r="AP60" i="2"/>
  <c r="BF28" i="2" s="1"/>
  <c r="BF44" i="2" s="1"/>
  <c r="BG77" i="2" s="1"/>
  <c r="Y12" i="2"/>
  <c r="CD9" i="6"/>
  <c r="CU9" i="6" s="1"/>
  <c r="BM9" i="6"/>
  <c r="BN3" i="2"/>
  <c r="CV3" i="2" s="1"/>
  <c r="AF12" i="2"/>
  <c r="AA149" i="2" s="1"/>
  <c r="AB149" i="2" s="1"/>
  <c r="AF6" i="2"/>
  <c r="AA143" i="2" s="1"/>
  <c r="AB143" i="2" s="1"/>
  <c r="AF14" i="2"/>
  <c r="AF11" i="2"/>
  <c r="AA148" i="2" s="1"/>
  <c r="AB148" i="2" s="1"/>
  <c r="AF9" i="2"/>
  <c r="AA146" i="2" s="1"/>
  <c r="AB146" i="2" s="1"/>
  <c r="AF8" i="2"/>
  <c r="AA145" i="2" s="1"/>
  <c r="AB145" i="2" s="1"/>
  <c r="AF16" i="2"/>
  <c r="AF7" i="2"/>
  <c r="AA144" i="2" s="1"/>
  <c r="AB144" i="2" s="1"/>
  <c r="AF15" i="2"/>
  <c r="AF13" i="2"/>
  <c r="AA150" i="2" s="1"/>
  <c r="AB150" i="2" s="1"/>
  <c r="AF10" i="2"/>
  <c r="AA147" i="2" s="1"/>
  <c r="AB147" i="2" s="1"/>
  <c r="AF18" i="2"/>
  <c r="AF5" i="2"/>
  <c r="AA142" i="2" s="1"/>
  <c r="AB142" i="2" s="1"/>
  <c r="AF4" i="2"/>
  <c r="AA141" i="2" s="1"/>
  <c r="AB141" i="2" s="1"/>
  <c r="AF17" i="2"/>
  <c r="BO3" i="6"/>
  <c r="CW3" i="6" s="1"/>
  <c r="AG6" i="6"/>
  <c r="AA158" i="6" s="1"/>
  <c r="AB158" i="6" s="1"/>
  <c r="AG14" i="6"/>
  <c r="AA166" i="6" s="1"/>
  <c r="AB166" i="6" s="1"/>
  <c r="AG13" i="6"/>
  <c r="AA165" i="6" s="1"/>
  <c r="AB165" i="6" s="1"/>
  <c r="AG8" i="6"/>
  <c r="AA160" i="6" s="1"/>
  <c r="AB160" i="6" s="1"/>
  <c r="AG16" i="6"/>
  <c r="AA168" i="6" s="1"/>
  <c r="AB168" i="6" s="1"/>
  <c r="AG7" i="6"/>
  <c r="AA159" i="6" s="1"/>
  <c r="AB159" i="6" s="1"/>
  <c r="AG17" i="6"/>
  <c r="AA169" i="6" s="1"/>
  <c r="AB169" i="6" s="1"/>
  <c r="AG10" i="6"/>
  <c r="AA162" i="6" s="1"/>
  <c r="AB162" i="6" s="1"/>
  <c r="AG18" i="6"/>
  <c r="AA170" i="6" s="1"/>
  <c r="AB170" i="6" s="1"/>
  <c r="AG11" i="6"/>
  <c r="AG5" i="6"/>
  <c r="AA157" i="6" s="1"/>
  <c r="AB157" i="6" s="1"/>
  <c r="AG12" i="6"/>
  <c r="AA164" i="6" s="1"/>
  <c r="AB164" i="6" s="1"/>
  <c r="AG15" i="6"/>
  <c r="AA167" i="6" s="1"/>
  <c r="AB167" i="6" s="1"/>
  <c r="AG4" i="6"/>
  <c r="AA156" i="6" s="1"/>
  <c r="AB156" i="6" s="1"/>
  <c r="AG9" i="6"/>
  <c r="AA161" i="6" s="1"/>
  <c r="AB161" i="6" s="1"/>
  <c r="Y116" i="2"/>
  <c r="AU41" i="2"/>
  <c r="AV74" i="2" s="1"/>
  <c r="Y131" i="6"/>
  <c r="AV41" i="6"/>
  <c r="AW74" i="6" s="1"/>
  <c r="Y57" i="2"/>
  <c r="BO14" i="5"/>
  <c r="BO4" i="5"/>
  <c r="AP10" i="6"/>
  <c r="BX10" i="6" s="1"/>
  <c r="CO10" i="6" s="1"/>
  <c r="AP26" i="6"/>
  <c r="AP42" i="6" s="1"/>
  <c r="AQ75" i="6" s="1"/>
  <c r="AY34" i="5"/>
  <c r="Y185" i="5" s="1"/>
  <c r="AA11" i="6"/>
  <c r="AA73" i="6" s="1"/>
  <c r="AB73" i="6" s="1"/>
  <c r="Z11" i="6"/>
  <c r="AA58" i="6" s="1"/>
  <c r="AB58" i="6" s="1"/>
  <c r="Y11" i="6"/>
  <c r="AA43" i="6" s="1"/>
  <c r="AB43" i="6" s="1"/>
  <c r="X11" i="6"/>
  <c r="AA28" i="6" s="1"/>
  <c r="AB28" i="6" s="1"/>
  <c r="AX39" i="5"/>
  <c r="AY72" i="5" s="1"/>
  <c r="CF11" i="5"/>
  <c r="CW11" i="5" s="1"/>
  <c r="Y163" i="5"/>
  <c r="Y156" i="5"/>
  <c r="BO7" i="5"/>
  <c r="AX50" i="5"/>
  <c r="AY83" i="5" s="1"/>
  <c r="BO5" i="5"/>
  <c r="AX47" i="5"/>
  <c r="AY80" i="5" s="1"/>
  <c r="AX41" i="5"/>
  <c r="AY74" i="5" s="1"/>
  <c r="AY18" i="5"/>
  <c r="CG18" i="5" s="1"/>
  <c r="CX18" i="5" s="1"/>
  <c r="CF8" i="5"/>
  <c r="CW8" i="5" s="1"/>
  <c r="AY17" i="5"/>
  <c r="CG17" i="5" s="1"/>
  <c r="CX17" i="5" s="1"/>
  <c r="BO17" i="5"/>
  <c r="BI10" i="5"/>
  <c r="AY15" i="5"/>
  <c r="BP15" i="5" s="1"/>
  <c r="AY8" i="5"/>
  <c r="CG8" i="5" s="1"/>
  <c r="CX8" i="5" s="1"/>
  <c r="AY33" i="5"/>
  <c r="Y184" i="5" s="1"/>
  <c r="AY31" i="5"/>
  <c r="AY47" i="5" s="1"/>
  <c r="AZ80" i="5" s="1"/>
  <c r="AY24" i="5"/>
  <c r="Y175" i="5" s="1"/>
  <c r="AX37" i="5"/>
  <c r="AY70" i="5" s="1"/>
  <c r="BO6" i="5"/>
  <c r="BO9" i="5"/>
  <c r="AX48" i="5"/>
  <c r="AY81" i="5" s="1"/>
  <c r="AY7" i="5"/>
  <c r="CG7" i="5" s="1"/>
  <c r="CX7" i="5" s="1"/>
  <c r="Y169" i="5"/>
  <c r="AY12" i="5"/>
  <c r="CG12" i="5" s="1"/>
  <c r="CX12" i="5" s="1"/>
  <c r="AY23" i="5"/>
  <c r="Y174" i="5" s="1"/>
  <c r="AY16" i="5"/>
  <c r="CG16" i="5" s="1"/>
  <c r="CX16" i="5" s="1"/>
  <c r="AY28" i="5"/>
  <c r="Y179" i="5" s="1"/>
  <c r="AY32" i="5"/>
  <c r="Y183" i="5" s="1"/>
  <c r="AY20" i="5"/>
  <c r="Y171" i="5" s="1"/>
  <c r="BO10" i="5"/>
  <c r="Y162" i="5"/>
  <c r="BW10" i="5"/>
  <c r="CN10" i="5" s="1"/>
  <c r="AY21" i="5"/>
  <c r="Y172" i="5" s="1"/>
  <c r="AY26" i="5"/>
  <c r="Y177" i="5" s="1"/>
  <c r="AX38" i="5"/>
  <c r="AY71" i="5" s="1"/>
  <c r="AX46" i="5"/>
  <c r="AY79" i="5" s="1"/>
  <c r="AX40" i="5"/>
  <c r="AY73" i="5" s="1"/>
  <c r="BO16" i="5"/>
  <c r="AY9" i="5"/>
  <c r="CG9" i="5" s="1"/>
  <c r="CX9" i="5" s="1"/>
  <c r="AY10" i="5"/>
  <c r="CG10" i="5" s="1"/>
  <c r="CX10" i="5" s="1"/>
  <c r="AY5" i="5"/>
  <c r="CG5" i="5" s="1"/>
  <c r="CX5" i="5" s="1"/>
  <c r="AY14" i="5"/>
  <c r="CG14" i="5" s="1"/>
  <c r="CX14" i="5" s="1"/>
  <c r="AY25" i="5"/>
  <c r="AY41" i="5" s="1"/>
  <c r="AZ74" i="5" s="1"/>
  <c r="AR60" i="5"/>
  <c r="BH28" i="5" s="1"/>
  <c r="BH44" i="5" s="1"/>
  <c r="BI77" i="5" s="1"/>
  <c r="CF18" i="5"/>
  <c r="CW18" i="5" s="1"/>
  <c r="AY6" i="5"/>
  <c r="CG6" i="5" s="1"/>
  <c r="CX6" i="5" s="1"/>
  <c r="BQ3" i="5"/>
  <c r="CY3" i="5" s="1"/>
  <c r="AA193" i="5"/>
  <c r="AB193" i="5" s="1"/>
  <c r="AY30" i="5"/>
  <c r="Y181" i="5" s="1"/>
  <c r="AY22" i="5"/>
  <c r="Y173" i="5" s="1"/>
  <c r="AY4" i="5"/>
  <c r="CG4" i="5" s="1"/>
  <c r="CX4" i="5" s="1"/>
  <c r="AA178" i="5"/>
  <c r="AB178" i="5" s="1"/>
  <c r="AY27" i="5"/>
  <c r="AY11" i="5"/>
  <c r="BY10" i="5"/>
  <c r="CP10" i="5" s="1"/>
  <c r="AR42" i="2"/>
  <c r="AS75" i="2" s="1"/>
  <c r="AQ42" i="5"/>
  <c r="AR75" i="5" s="1"/>
  <c r="AP42" i="2"/>
  <c r="AQ75" i="2" s="1"/>
  <c r="Y42" i="5"/>
  <c r="AO27" i="5"/>
  <c r="Y28" i="5" s="1"/>
  <c r="AA28" i="5"/>
  <c r="AB28" i="5" s="1"/>
  <c r="AP11" i="5"/>
  <c r="BX11" i="5" s="1"/>
  <c r="CO11" i="5" s="1"/>
  <c r="AA43" i="5"/>
  <c r="AB43" i="5" s="1"/>
  <c r="AQ27" i="5"/>
  <c r="Y58" i="5" s="1"/>
  <c r="AA58" i="5"/>
  <c r="AB58" i="5" s="1"/>
  <c r="AP27" i="2"/>
  <c r="AP43" i="2" s="1"/>
  <c r="AQ76" i="2" s="1"/>
  <c r="AA43" i="2"/>
  <c r="AB43" i="2" s="1"/>
  <c r="AQ11" i="2"/>
  <c r="BY11" i="2" s="1"/>
  <c r="CP11" i="2" s="1"/>
  <c r="AA58" i="2"/>
  <c r="AB58" i="2" s="1"/>
  <c r="AO11" i="2"/>
  <c r="BW11" i="2" s="1"/>
  <c r="CN11" i="2" s="1"/>
  <c r="AA28" i="2"/>
  <c r="AB28" i="2" s="1"/>
  <c r="AR11" i="2"/>
  <c r="BI11" i="2" s="1"/>
  <c r="AA73" i="2"/>
  <c r="AB73" i="2" s="1"/>
  <c r="AR27" i="5"/>
  <c r="Y73" i="5" s="1"/>
  <c r="AA73" i="5"/>
  <c r="AB73" i="5" s="1"/>
  <c r="BG10" i="5"/>
  <c r="Y27" i="5"/>
  <c r="AQ11" i="5"/>
  <c r="BH11" i="5" s="1"/>
  <c r="AO11" i="5"/>
  <c r="BF11" i="5" s="1"/>
  <c r="AP27" i="5"/>
  <c r="Y43" i="5" s="1"/>
  <c r="AR27" i="2"/>
  <c r="AR43" i="2" s="1"/>
  <c r="AS76" i="2" s="1"/>
  <c r="W58" i="6"/>
  <c r="X58" i="6" s="1"/>
  <c r="AR11" i="5"/>
  <c r="BZ11" i="5" s="1"/>
  <c r="CQ11" i="5" s="1"/>
  <c r="AO59" i="6"/>
  <c r="BE27" i="6" s="1"/>
  <c r="BE43" i="6" s="1"/>
  <c r="BF76" i="6" s="1"/>
  <c r="W73" i="6"/>
  <c r="X73" i="6" s="1"/>
  <c r="W28" i="6"/>
  <c r="X28" i="6" s="1"/>
  <c r="W43" i="6"/>
  <c r="X43" i="6" s="1"/>
  <c r="AA135" i="6"/>
  <c r="AB135" i="6" s="1"/>
  <c r="AA255" i="6"/>
  <c r="AB255" i="6" s="1"/>
  <c r="AA90" i="6"/>
  <c r="AB90" i="6" s="1"/>
  <c r="AA150" i="6"/>
  <c r="AB150" i="6" s="1"/>
  <c r="AA105" i="6"/>
  <c r="AB105" i="6" s="1"/>
  <c r="AA120" i="6"/>
  <c r="AB120" i="6" s="1"/>
  <c r="AA240" i="6"/>
  <c r="AB240" i="6" s="1"/>
  <c r="AP60" i="4"/>
  <c r="BF28" i="4" s="1"/>
  <c r="BF44" i="4" s="1"/>
  <c r="BG77" i="4" s="1"/>
  <c r="AO60" i="4"/>
  <c r="BE28" i="4" s="1"/>
  <c r="BE44" i="4" s="1"/>
  <c r="BF77" i="4" s="1"/>
  <c r="AR60" i="4"/>
  <c r="BH28" i="4" s="1"/>
  <c r="BH44" i="4" s="1"/>
  <c r="BI77" i="4" s="1"/>
  <c r="W44" i="4"/>
  <c r="X44" i="4" s="1"/>
  <c r="W74" i="4"/>
  <c r="X74" i="4" s="1"/>
  <c r="W29" i="4"/>
  <c r="X29" i="4" s="1"/>
  <c r="W29" i="2"/>
  <c r="X29" i="2" s="1"/>
  <c r="AR42" i="5"/>
  <c r="AS75" i="5" s="1"/>
  <c r="E44" i="5"/>
  <c r="C44" i="5"/>
  <c r="D44" i="5"/>
  <c r="AM29" i="5"/>
  <c r="AN29" i="5" s="1"/>
  <c r="AN45" i="5" s="1"/>
  <c r="AO78" i="5" s="1"/>
  <c r="F44" i="5"/>
  <c r="AP60" i="5"/>
  <c r="BF28" i="5" s="1"/>
  <c r="BF44" i="5" s="1"/>
  <c r="BG77" i="5" s="1"/>
  <c r="AO60" i="5"/>
  <c r="BE28" i="5" s="1"/>
  <c r="BE44" i="5" s="1"/>
  <c r="BF77" i="5" s="1"/>
  <c r="W44" i="5"/>
  <c r="X44" i="5" s="1"/>
  <c r="W74" i="5"/>
  <c r="X74" i="5" s="1"/>
  <c r="BY10" i="2"/>
  <c r="CP10" i="2" s="1"/>
  <c r="BJ1" i="7"/>
  <c r="J44" i="9" s="1"/>
  <c r="CR1" i="7"/>
  <c r="V10" i="7" s="1"/>
  <c r="Y253" i="6"/>
  <c r="BD43" i="6"/>
  <c r="BE76" i="6" s="1"/>
  <c r="AT28" i="6"/>
  <c r="AT12" i="6"/>
  <c r="CB11" i="6"/>
  <c r="CS11" i="6" s="1"/>
  <c r="BK11" i="6"/>
  <c r="AV28" i="6"/>
  <c r="AV12" i="6"/>
  <c r="B29" i="6"/>
  <c r="AM29" i="6" s="1"/>
  <c r="AN29" i="6" s="1"/>
  <c r="AN45" i="6" s="1"/>
  <c r="AO78" i="6" s="1"/>
  <c r="AU28" i="6"/>
  <c r="AU12" i="6"/>
  <c r="Y88" i="6"/>
  <c r="AS43" i="6"/>
  <c r="AT76" i="6" s="1"/>
  <c r="Y103" i="6"/>
  <c r="AT43" i="6"/>
  <c r="AU76" i="6" s="1"/>
  <c r="F28" i="6"/>
  <c r="AS28" i="6"/>
  <c r="AS12" i="6"/>
  <c r="D28" i="6"/>
  <c r="CK11" i="6"/>
  <c r="DB11" i="6" s="1"/>
  <c r="BT11" i="6"/>
  <c r="CC11" i="6"/>
  <c r="CT11" i="6" s="1"/>
  <c r="BL11" i="6"/>
  <c r="CD11" i="6"/>
  <c r="CU11" i="6" s="1"/>
  <c r="BM11" i="6"/>
  <c r="C28" i="6"/>
  <c r="CL11" i="6"/>
  <c r="DC11" i="6" s="1"/>
  <c r="BU11" i="6"/>
  <c r="AR59" i="6"/>
  <c r="BH27" i="6" s="1"/>
  <c r="BH43" i="6" s="1"/>
  <c r="BI76" i="6" s="1"/>
  <c r="BJ11" i="6"/>
  <c r="CA11" i="6"/>
  <c r="CR11" i="6" s="1"/>
  <c r="BD28" i="6"/>
  <c r="BD12" i="6"/>
  <c r="AW28" i="6"/>
  <c r="AW12" i="6"/>
  <c r="E28" i="6"/>
  <c r="BC28" i="6"/>
  <c r="BC12" i="6"/>
  <c r="AH3" i="6"/>
  <c r="AW40" i="6"/>
  <c r="AX73" i="6" s="1"/>
  <c r="Y238" i="6"/>
  <c r="BC43" i="6"/>
  <c r="BD76" i="6" s="1"/>
  <c r="AQ59" i="6"/>
  <c r="BG27" i="6" s="1"/>
  <c r="BG43" i="6" s="1"/>
  <c r="BH76" i="6" s="1"/>
  <c r="Y118" i="6"/>
  <c r="AU43" i="6"/>
  <c r="AV76" i="6" s="1"/>
  <c r="Y133" i="6"/>
  <c r="AV43" i="6"/>
  <c r="AW76" i="6" s="1"/>
  <c r="AP59" i="6"/>
  <c r="BF27" i="6" s="1"/>
  <c r="BF43" i="6" s="1"/>
  <c r="BG76" i="6" s="1"/>
  <c r="BU12" i="5"/>
  <c r="CL12" i="5"/>
  <c r="DC12" i="5" s="1"/>
  <c r="F29" i="5"/>
  <c r="AA13" i="5" s="1"/>
  <c r="AT29" i="5"/>
  <c r="AT13" i="5"/>
  <c r="AX13" i="5"/>
  <c r="AX29" i="5"/>
  <c r="AV29" i="5"/>
  <c r="AV13" i="5"/>
  <c r="AS13" i="5"/>
  <c r="AS29" i="5"/>
  <c r="CF12" i="5"/>
  <c r="CW12" i="5" s="1"/>
  <c r="BO12" i="5"/>
  <c r="AY29" i="5"/>
  <c r="AY13" i="5"/>
  <c r="Y254" i="5"/>
  <c r="BD44" i="5"/>
  <c r="BE77" i="5" s="1"/>
  <c r="CK12" i="5"/>
  <c r="DB12" i="5" s="1"/>
  <c r="BT12" i="5"/>
  <c r="AT44" i="5"/>
  <c r="AU77" i="5" s="1"/>
  <c r="Y104" i="5"/>
  <c r="AJ3" i="5"/>
  <c r="E29" i="5"/>
  <c r="Z13" i="5" s="1"/>
  <c r="D29" i="5"/>
  <c r="Y13" i="5" s="1"/>
  <c r="BD13" i="5"/>
  <c r="BD29" i="5"/>
  <c r="AW13" i="5"/>
  <c r="AW29" i="5"/>
  <c r="CC12" i="5"/>
  <c r="CT12" i="5" s="1"/>
  <c r="BL12" i="5"/>
  <c r="CA12" i="5"/>
  <c r="CR12" i="5" s="1"/>
  <c r="BJ12" i="5"/>
  <c r="CE12" i="5"/>
  <c r="CV12" i="5" s="1"/>
  <c r="BN12" i="5"/>
  <c r="W59" i="5"/>
  <c r="X59" i="5" s="1"/>
  <c r="CD12" i="5"/>
  <c r="CU12" i="5" s="1"/>
  <c r="BM12" i="5"/>
  <c r="BC29" i="5"/>
  <c r="BC13" i="5"/>
  <c r="Y164" i="5"/>
  <c r="AX44" i="5"/>
  <c r="AY77" i="5" s="1"/>
  <c r="W29" i="5"/>
  <c r="X29" i="5" s="1"/>
  <c r="BC44" i="5"/>
  <c r="BD77" i="5" s="1"/>
  <c r="Y239" i="5"/>
  <c r="CB12" i="5"/>
  <c r="CS12" i="5" s="1"/>
  <c r="BK12" i="5"/>
  <c r="AU29" i="5"/>
  <c r="AU13" i="5"/>
  <c r="C29" i="5"/>
  <c r="X13" i="5" s="1"/>
  <c r="Y119" i="5"/>
  <c r="AU44" i="5"/>
  <c r="AV77" i="5" s="1"/>
  <c r="Y89" i="5"/>
  <c r="AS44" i="5"/>
  <c r="AT77" i="5" s="1"/>
  <c r="Y149" i="5"/>
  <c r="AW44" i="5"/>
  <c r="AX77" i="5" s="1"/>
  <c r="AQ60" i="5"/>
  <c r="BG28" i="5" s="1"/>
  <c r="BG44" i="5" s="1"/>
  <c r="BH77" i="5" s="1"/>
  <c r="Y134" i="5"/>
  <c r="AV44" i="5"/>
  <c r="AW77" i="5" s="1"/>
  <c r="Y158" i="4"/>
  <c r="AX38" i="4"/>
  <c r="AY71" i="4" s="1"/>
  <c r="Y160" i="4"/>
  <c r="AX40" i="4"/>
  <c r="AY73" i="4" s="1"/>
  <c r="E29" i="4"/>
  <c r="Z13" i="4" s="1"/>
  <c r="AS29" i="4"/>
  <c r="AS13" i="4"/>
  <c r="AQ28" i="4"/>
  <c r="AQ12" i="4"/>
  <c r="CL12" i="4"/>
  <c r="DC12" i="4" s="1"/>
  <c r="BU12" i="4"/>
  <c r="CK12" i="4"/>
  <c r="DB12" i="4" s="1"/>
  <c r="BT12" i="4"/>
  <c r="AY26" i="4"/>
  <c r="AY10" i="4"/>
  <c r="AY30" i="4"/>
  <c r="AY14" i="4"/>
  <c r="AY33" i="4"/>
  <c r="AY17" i="4"/>
  <c r="CF4" i="4"/>
  <c r="CW4" i="4" s="1"/>
  <c r="BO4" i="4"/>
  <c r="Y162" i="4"/>
  <c r="AX42" i="4"/>
  <c r="AY75" i="4" s="1"/>
  <c r="Y159" i="4"/>
  <c r="AX39" i="4"/>
  <c r="AY72" i="4" s="1"/>
  <c r="Y119" i="4"/>
  <c r="AU44" i="4"/>
  <c r="AV77" i="4" s="1"/>
  <c r="Y43" i="4"/>
  <c r="AP43" i="4"/>
  <c r="AQ76" i="4" s="1"/>
  <c r="Y170" i="4"/>
  <c r="AX50" i="4"/>
  <c r="AY83" i="4" s="1"/>
  <c r="CF15" i="4"/>
  <c r="CW15" i="4" s="1"/>
  <c r="BO15" i="4"/>
  <c r="AX29" i="4"/>
  <c r="AX13" i="4"/>
  <c r="Y157" i="4"/>
  <c r="AX37" i="4"/>
  <c r="AY70" i="4" s="1"/>
  <c r="CF18" i="4"/>
  <c r="CW18" i="4" s="1"/>
  <c r="BO18" i="4"/>
  <c r="Y167" i="4"/>
  <c r="AX47" i="4"/>
  <c r="AY80" i="4" s="1"/>
  <c r="CF14" i="4"/>
  <c r="CW14" i="4" s="1"/>
  <c r="BO14" i="4"/>
  <c r="CF12" i="4"/>
  <c r="CW12" i="4" s="1"/>
  <c r="BO12" i="4"/>
  <c r="F29" i="4"/>
  <c r="AA13" i="4" s="1"/>
  <c r="BD13" i="4"/>
  <c r="BD29" i="4"/>
  <c r="AW29" i="4"/>
  <c r="AW13" i="4"/>
  <c r="CD12" i="4"/>
  <c r="CU12" i="4" s="1"/>
  <c r="BM12" i="4"/>
  <c r="W59" i="4"/>
  <c r="X59" i="4" s="1"/>
  <c r="CF16" i="4"/>
  <c r="CW16" i="4" s="1"/>
  <c r="BO16" i="4"/>
  <c r="Y254" i="4"/>
  <c r="BD44" i="4"/>
  <c r="BE77" i="4" s="1"/>
  <c r="Y239" i="4"/>
  <c r="BC44" i="4"/>
  <c r="BD77" i="4" s="1"/>
  <c r="BY11" i="4"/>
  <c r="CP11" i="4" s="1"/>
  <c r="BH11" i="4"/>
  <c r="AY25" i="4"/>
  <c r="AY9" i="4"/>
  <c r="AI3" i="4"/>
  <c r="Y156" i="4"/>
  <c r="AX36" i="4"/>
  <c r="AY69" i="4" s="1"/>
  <c r="CB12" i="4"/>
  <c r="CS12" i="4" s="1"/>
  <c r="BK12" i="4"/>
  <c r="BO17" i="4"/>
  <c r="CF17" i="4"/>
  <c r="CW17" i="4" s="1"/>
  <c r="CA12" i="4"/>
  <c r="CR12" i="4" s="1"/>
  <c r="BJ12" i="4"/>
  <c r="CE12" i="4"/>
  <c r="CV12" i="4" s="1"/>
  <c r="BN12" i="4"/>
  <c r="BZ11" i="4"/>
  <c r="CQ11" i="4" s="1"/>
  <c r="BI11" i="4"/>
  <c r="D29" i="4"/>
  <c r="Y13" i="4" s="1"/>
  <c r="AV13" i="4"/>
  <c r="AV29" i="4"/>
  <c r="Y161" i="4"/>
  <c r="AX41" i="4"/>
  <c r="AY74" i="4" s="1"/>
  <c r="CF10" i="4"/>
  <c r="CW10" i="4" s="1"/>
  <c r="BO10" i="4"/>
  <c r="CF7" i="4"/>
  <c r="CW7" i="4" s="1"/>
  <c r="BO7" i="4"/>
  <c r="CC12" i="4"/>
  <c r="CT12" i="4" s="1"/>
  <c r="BL12" i="4"/>
  <c r="BX11" i="4"/>
  <c r="CO11" i="4" s="1"/>
  <c r="BG11" i="4"/>
  <c r="BC29" i="4"/>
  <c r="BC13" i="4"/>
  <c r="Y166" i="4"/>
  <c r="AX46" i="4"/>
  <c r="AY79" i="4" s="1"/>
  <c r="Y164" i="4"/>
  <c r="AX44" i="4"/>
  <c r="AY77" i="4" s="1"/>
  <c r="AT29" i="4"/>
  <c r="AT13" i="4"/>
  <c r="AU29" i="4"/>
  <c r="AU13" i="4"/>
  <c r="C29" i="4"/>
  <c r="X13" i="4" s="1"/>
  <c r="Y134" i="4"/>
  <c r="AV44" i="4"/>
  <c r="AW77" i="4" s="1"/>
  <c r="AQ60" i="4"/>
  <c r="BG28" i="4" s="1"/>
  <c r="BG44" i="4" s="1"/>
  <c r="BH77" i="4" s="1"/>
  <c r="CF5" i="4"/>
  <c r="CW5" i="4" s="1"/>
  <c r="BO5" i="4"/>
  <c r="AP12" i="4"/>
  <c r="AP28" i="4"/>
  <c r="Y58" i="4"/>
  <c r="AQ43" i="4"/>
  <c r="AR76" i="4" s="1"/>
  <c r="CF6" i="4"/>
  <c r="CW6" i="4" s="1"/>
  <c r="BO6" i="4"/>
  <c r="CF9" i="4"/>
  <c r="CW9" i="4" s="1"/>
  <c r="BO9" i="4"/>
  <c r="Y104" i="4"/>
  <c r="AT44" i="4"/>
  <c r="AU77" i="4" s="1"/>
  <c r="AR28" i="4"/>
  <c r="AR12" i="4"/>
  <c r="Y89" i="4"/>
  <c r="AS44" i="4"/>
  <c r="AT77" i="4" s="1"/>
  <c r="Y149" i="4"/>
  <c r="AW44" i="4"/>
  <c r="AX77" i="4" s="1"/>
  <c r="Y73" i="4"/>
  <c r="AR43" i="4"/>
  <c r="AS76" i="4" s="1"/>
  <c r="W44" i="2"/>
  <c r="X44" i="2" s="1"/>
  <c r="AQ60" i="2"/>
  <c r="BG28" i="2" s="1"/>
  <c r="BG44" i="2" s="1"/>
  <c r="BH77" i="2" s="1"/>
  <c r="W59" i="2"/>
  <c r="X59" i="2" s="1"/>
  <c r="W45" i="2"/>
  <c r="X45" i="2" s="1"/>
  <c r="AP61" i="2"/>
  <c r="BF29" i="2" s="1"/>
  <c r="BF45" i="2" s="1"/>
  <c r="BG78" i="2" s="1"/>
  <c r="AR60" i="2"/>
  <c r="BH28" i="2" s="1"/>
  <c r="BH44" i="2" s="1"/>
  <c r="BI77" i="2" s="1"/>
  <c r="W74" i="2"/>
  <c r="X74" i="2" s="1"/>
  <c r="AQ27" i="2"/>
  <c r="Y58" i="2" s="1"/>
  <c r="Y128" i="2"/>
  <c r="AV38" i="2"/>
  <c r="AW71" i="2" s="1"/>
  <c r="Y130" i="2"/>
  <c r="AV40" i="2"/>
  <c r="AW73" i="2" s="1"/>
  <c r="Y118" i="2"/>
  <c r="AU43" i="2"/>
  <c r="AV76" i="2" s="1"/>
  <c r="Y88" i="2"/>
  <c r="AS43" i="2"/>
  <c r="AT76" i="2" s="1"/>
  <c r="Y103" i="2"/>
  <c r="AT43" i="2"/>
  <c r="AU76" i="2" s="1"/>
  <c r="BI10" i="2"/>
  <c r="AP11" i="2"/>
  <c r="BG11" i="2" s="1"/>
  <c r="BK11" i="2"/>
  <c r="CB11" i="2"/>
  <c r="CS11" i="2" s="1"/>
  <c r="BL11" i="2"/>
  <c r="CC11" i="2"/>
  <c r="CT11" i="2" s="1"/>
  <c r="BM5" i="2"/>
  <c r="CD5" i="2"/>
  <c r="CU5" i="2" s="1"/>
  <c r="BJ11" i="2"/>
  <c r="CA11" i="2"/>
  <c r="CR11" i="2" s="1"/>
  <c r="F29" i="2"/>
  <c r="AA13" i="2" s="1"/>
  <c r="E29" i="2"/>
  <c r="C29" i="2"/>
  <c r="X13" i="2" s="1"/>
  <c r="AO27" i="2"/>
  <c r="AS28" i="2"/>
  <c r="AS12" i="2"/>
  <c r="AV28" i="2"/>
  <c r="AV12" i="2"/>
  <c r="AU12" i="2"/>
  <c r="AU28" i="2"/>
  <c r="AT28" i="2"/>
  <c r="AT12" i="2"/>
  <c r="B29" i="2"/>
  <c r="AM29" i="2" s="1"/>
  <c r="AN29" i="2" s="1"/>
  <c r="AN45" i="2" s="1"/>
  <c r="AO78" i="2" s="1"/>
  <c r="AA120" i="2"/>
  <c r="AB120" i="2" s="1"/>
  <c r="AA105" i="2"/>
  <c r="AB105" i="2" s="1"/>
  <c r="AA90" i="2"/>
  <c r="AB90" i="2" s="1"/>
  <c r="AA135" i="2"/>
  <c r="AB135" i="2" s="1"/>
  <c r="AA45" i="2"/>
  <c r="AB45" i="2" s="1"/>
  <c r="AG3" i="2"/>
  <c r="AX48" i="4" l="1"/>
  <c r="AY81" i="4" s="1"/>
  <c r="AY27" i="4"/>
  <c r="AY16" i="4"/>
  <c r="AY6" i="4"/>
  <c r="CG6" i="4" s="1"/>
  <c r="CX6" i="4" s="1"/>
  <c r="AX49" i="4"/>
  <c r="AY82" i="4" s="1"/>
  <c r="AY21" i="4"/>
  <c r="AY4" i="4"/>
  <c r="BP4" i="4" s="1"/>
  <c r="AY20" i="4"/>
  <c r="Y171" i="4" s="1"/>
  <c r="AY18" i="4"/>
  <c r="CG18" i="4" s="1"/>
  <c r="CX18" i="4" s="1"/>
  <c r="AA185" i="4"/>
  <c r="AB185" i="4" s="1"/>
  <c r="AY22" i="4"/>
  <c r="AY38" i="4" s="1"/>
  <c r="AZ71" i="4" s="1"/>
  <c r="AY13" i="4"/>
  <c r="BP13" i="4" s="1"/>
  <c r="AY15" i="4"/>
  <c r="CG15" i="4" s="1"/>
  <c r="CX15" i="4" s="1"/>
  <c r="AY29" i="4"/>
  <c r="AY45" i="4" s="1"/>
  <c r="AZ78" i="4" s="1"/>
  <c r="AA182" i="4"/>
  <c r="AB182" i="4" s="1"/>
  <c r="AY32" i="4"/>
  <c r="AY48" i="4" s="1"/>
  <c r="AZ81" i="4" s="1"/>
  <c r="BO8" i="4"/>
  <c r="AY11" i="4"/>
  <c r="BP11" i="4" s="1"/>
  <c r="AW39" i="6"/>
  <c r="AX72" i="6" s="1"/>
  <c r="Y143" i="6"/>
  <c r="Y147" i="6"/>
  <c r="AW47" i="6"/>
  <c r="AX80" i="6" s="1"/>
  <c r="AX32" i="6"/>
  <c r="Y168" i="6" s="1"/>
  <c r="AW5" i="2"/>
  <c r="BN4" i="6"/>
  <c r="AV37" i="2"/>
  <c r="AW70" i="2" s="1"/>
  <c r="BN16" i="6"/>
  <c r="CD7" i="2"/>
  <c r="CU7" i="2" s="1"/>
  <c r="AW23" i="2"/>
  <c r="AW39" i="2" s="1"/>
  <c r="AX72" i="2" s="1"/>
  <c r="CD10" i="2"/>
  <c r="CU10" i="2" s="1"/>
  <c r="AV41" i="2"/>
  <c r="AW74" i="2" s="1"/>
  <c r="AW7" i="2"/>
  <c r="BN7" i="2" s="1"/>
  <c r="BM4" i="2"/>
  <c r="AV43" i="2"/>
  <c r="AW76" i="2" s="1"/>
  <c r="AW27" i="2"/>
  <c r="AW43" i="2" s="1"/>
  <c r="AX76" i="2" s="1"/>
  <c r="AW11" i="2"/>
  <c r="CE11" i="2" s="1"/>
  <c r="CV11" i="2" s="1"/>
  <c r="AV36" i="2"/>
  <c r="AW69" i="2" s="1"/>
  <c r="AV42" i="2"/>
  <c r="AW75" i="2" s="1"/>
  <c r="AV39" i="2"/>
  <c r="AW72" i="2" s="1"/>
  <c r="AW8" i="2"/>
  <c r="CE8" i="2" s="1"/>
  <c r="CV8" i="2" s="1"/>
  <c r="CD9" i="2"/>
  <c r="CU9" i="2" s="1"/>
  <c r="AW6" i="2"/>
  <c r="BN6" i="2" s="1"/>
  <c r="C194" i="9"/>
  <c r="AY8" i="4"/>
  <c r="CG8" i="4" s="1"/>
  <c r="CX8" i="4" s="1"/>
  <c r="AA172" i="4"/>
  <c r="AB172" i="4" s="1"/>
  <c r="CD8" i="2"/>
  <c r="CU8" i="2" s="1"/>
  <c r="AY24" i="4"/>
  <c r="AY40" i="4" s="1"/>
  <c r="AZ73" i="4" s="1"/>
  <c r="AY7" i="4"/>
  <c r="BP7" i="4" s="1"/>
  <c r="CE10" i="6"/>
  <c r="CV10" i="6" s="1"/>
  <c r="CE18" i="6"/>
  <c r="CV18" i="6" s="1"/>
  <c r="AA174" i="4"/>
  <c r="AB174" i="4" s="1"/>
  <c r="AW26" i="2"/>
  <c r="Y147" i="2" s="1"/>
  <c r="CD6" i="2"/>
  <c r="CU6" i="2" s="1"/>
  <c r="AW10" i="2"/>
  <c r="CE10" i="2" s="1"/>
  <c r="CV10" i="2" s="1"/>
  <c r="Y141" i="6"/>
  <c r="AI6" i="4"/>
  <c r="AA188" i="4" s="1"/>
  <c r="AB188" i="4" s="1"/>
  <c r="AI12" i="4"/>
  <c r="AA194" i="4" s="1"/>
  <c r="AB194" i="4" s="1"/>
  <c r="AI13" i="4"/>
  <c r="AI17" i="4"/>
  <c r="AZ33" i="4" s="1"/>
  <c r="AI4" i="4"/>
  <c r="AA186" i="4" s="1"/>
  <c r="AB186" i="4" s="1"/>
  <c r="AI8" i="4"/>
  <c r="AZ8" i="4" s="1"/>
  <c r="AI10" i="4"/>
  <c r="AA192" i="4" s="1"/>
  <c r="AB192" i="4" s="1"/>
  <c r="AI18" i="4"/>
  <c r="AZ18" i="4" s="1"/>
  <c r="AI5" i="4"/>
  <c r="AZ5" i="4" s="1"/>
  <c r="AI11" i="4"/>
  <c r="AZ27" i="4" s="1"/>
  <c r="AI9" i="4"/>
  <c r="AZ9" i="4" s="1"/>
  <c r="AI14" i="4"/>
  <c r="AZ30" i="4" s="1"/>
  <c r="AI7" i="4"/>
  <c r="AA189" i="4" s="1"/>
  <c r="AB189" i="4" s="1"/>
  <c r="AI16" i="4"/>
  <c r="AA198" i="4" s="1"/>
  <c r="AB198" i="4" s="1"/>
  <c r="AI15" i="4"/>
  <c r="AZ31" i="4" s="1"/>
  <c r="AW4" i="2"/>
  <c r="BN4" i="2" s="1"/>
  <c r="BF10" i="6"/>
  <c r="Y153" i="6"/>
  <c r="AW21" i="2"/>
  <c r="Y142" i="2" s="1"/>
  <c r="AW25" i="2"/>
  <c r="AW41" i="2" s="1"/>
  <c r="AX74" i="2" s="1"/>
  <c r="AW12" i="2"/>
  <c r="BN12" i="2" s="1"/>
  <c r="CD11" i="2"/>
  <c r="CU11" i="2" s="1"/>
  <c r="CE6" i="6"/>
  <c r="CV6" i="6" s="1"/>
  <c r="AX24" i="6"/>
  <c r="AX40" i="6" s="1"/>
  <c r="AY73" i="6" s="1"/>
  <c r="AX22" i="6"/>
  <c r="Y158" i="6" s="1"/>
  <c r="AO27" i="6"/>
  <c r="AO43" i="6" s="1"/>
  <c r="AP76" i="6" s="1"/>
  <c r="AW9" i="2"/>
  <c r="BN9" i="2" s="1"/>
  <c r="AW28" i="2"/>
  <c r="Y149" i="2" s="1"/>
  <c r="BN15" i="6"/>
  <c r="AX28" i="6"/>
  <c r="AX44" i="6" s="1"/>
  <c r="AY77" i="6" s="1"/>
  <c r="AX16" i="6"/>
  <c r="BO16" i="6" s="1"/>
  <c r="BN9" i="6"/>
  <c r="AX15" i="6"/>
  <c r="CF15" i="6" s="1"/>
  <c r="CW15" i="6" s="1"/>
  <c r="BN14" i="6"/>
  <c r="BN5" i="6"/>
  <c r="AX18" i="6"/>
  <c r="BO18" i="6" s="1"/>
  <c r="BN7" i="6"/>
  <c r="AX31" i="6"/>
  <c r="Y167" i="6" s="1"/>
  <c r="CE11" i="6"/>
  <c r="CV11" i="6" s="1"/>
  <c r="AX6" i="6"/>
  <c r="BO6" i="6" s="1"/>
  <c r="AX34" i="6"/>
  <c r="AX50" i="6" s="1"/>
  <c r="AY83" i="6" s="1"/>
  <c r="AW41" i="6"/>
  <c r="AX74" i="6" s="1"/>
  <c r="AW24" i="2"/>
  <c r="Y145" i="2" s="1"/>
  <c r="AW20" i="2"/>
  <c r="Y141" i="2" s="1"/>
  <c r="AW22" i="2"/>
  <c r="Y143" i="2" s="1"/>
  <c r="BH10" i="6"/>
  <c r="BN8" i="6"/>
  <c r="AX10" i="6"/>
  <c r="BO10" i="6" s="1"/>
  <c r="BN17" i="6"/>
  <c r="AW46" i="6"/>
  <c r="AX79" i="6" s="1"/>
  <c r="AX26" i="6"/>
  <c r="Y162" i="6" s="1"/>
  <c r="AX8" i="6"/>
  <c r="BO8" i="6" s="1"/>
  <c r="AX12" i="6"/>
  <c r="CF12" i="6" s="1"/>
  <c r="CW12" i="6" s="1"/>
  <c r="AX14" i="6"/>
  <c r="CF14" i="6" s="1"/>
  <c r="CW14" i="6" s="1"/>
  <c r="AR11" i="6"/>
  <c r="BI11" i="6" s="1"/>
  <c r="AR42" i="6"/>
  <c r="AS75" i="6" s="1"/>
  <c r="AX20" i="6"/>
  <c r="Y156" i="6" s="1"/>
  <c r="AW37" i="6"/>
  <c r="AX70" i="6" s="1"/>
  <c r="AX7" i="6"/>
  <c r="CF7" i="6" s="1"/>
  <c r="CW7" i="6" s="1"/>
  <c r="AW43" i="6"/>
  <c r="AX76" i="6" s="1"/>
  <c r="AW50" i="6"/>
  <c r="AX83" i="6" s="1"/>
  <c r="AX30" i="6"/>
  <c r="Y166" i="6" s="1"/>
  <c r="AX23" i="6"/>
  <c r="Y159" i="6" s="1"/>
  <c r="Y27" i="6"/>
  <c r="AA75" i="4"/>
  <c r="AB75" i="4" s="1"/>
  <c r="AA179" i="4"/>
  <c r="AB179" i="4" s="1"/>
  <c r="AY28" i="4"/>
  <c r="AY12" i="4"/>
  <c r="Y163" i="4"/>
  <c r="AX43" i="4"/>
  <c r="AY76" i="4" s="1"/>
  <c r="AA45" i="4"/>
  <c r="AB45" i="4" s="1"/>
  <c r="AA60" i="4"/>
  <c r="AB60" i="4" s="1"/>
  <c r="CF11" i="4"/>
  <c r="CW11" i="4" s="1"/>
  <c r="BO11" i="4"/>
  <c r="BQ3" i="4"/>
  <c r="CY3" i="4" s="1"/>
  <c r="AW49" i="6"/>
  <c r="AX82" i="6" s="1"/>
  <c r="AX21" i="6"/>
  <c r="AX37" i="6" s="1"/>
  <c r="AY70" i="6" s="1"/>
  <c r="AQ42" i="6"/>
  <c r="AR75" i="6" s="1"/>
  <c r="BG10" i="6"/>
  <c r="AR27" i="6"/>
  <c r="Y73" i="6" s="1"/>
  <c r="AQ27" i="6"/>
  <c r="Y58" i="6" s="1"/>
  <c r="AX4" i="6"/>
  <c r="BO4" i="6" s="1"/>
  <c r="AX9" i="6"/>
  <c r="CF9" i="6" s="1"/>
  <c r="CW9" i="6" s="1"/>
  <c r="AX17" i="6"/>
  <c r="BO17" i="6" s="1"/>
  <c r="AX25" i="6"/>
  <c r="AX41" i="6" s="1"/>
  <c r="AY74" i="6" s="1"/>
  <c r="BI10" i="6"/>
  <c r="AX33" i="6"/>
  <c r="Y169" i="6" s="1"/>
  <c r="AQ11" i="6"/>
  <c r="BH11" i="6" s="1"/>
  <c r="AX5" i="6"/>
  <c r="CF5" i="6" s="1"/>
  <c r="CW5" i="6" s="1"/>
  <c r="AA30" i="4"/>
  <c r="AB30" i="4" s="1"/>
  <c r="BO3" i="2"/>
  <c r="CW3" i="2" s="1"/>
  <c r="AG8" i="2"/>
  <c r="AA160" i="2" s="1"/>
  <c r="AB160" i="2" s="1"/>
  <c r="AG16" i="2"/>
  <c r="AG5" i="2"/>
  <c r="AA157" i="2" s="1"/>
  <c r="AB157" i="2" s="1"/>
  <c r="AG9" i="2"/>
  <c r="AA161" i="2" s="1"/>
  <c r="AB161" i="2" s="1"/>
  <c r="AG13" i="2"/>
  <c r="AA165" i="2" s="1"/>
  <c r="AB165" i="2" s="1"/>
  <c r="AG10" i="2"/>
  <c r="AA162" i="2" s="1"/>
  <c r="AB162" i="2" s="1"/>
  <c r="AG18" i="2"/>
  <c r="AG7" i="2"/>
  <c r="AA159" i="2" s="1"/>
  <c r="AB159" i="2" s="1"/>
  <c r="AG11" i="2"/>
  <c r="AA163" i="2" s="1"/>
  <c r="AB163" i="2" s="1"/>
  <c r="AG12" i="2"/>
  <c r="AA164" i="2" s="1"/>
  <c r="AB164" i="2" s="1"/>
  <c r="AG15" i="2"/>
  <c r="AG4" i="2"/>
  <c r="AA156" i="2" s="1"/>
  <c r="AB156" i="2" s="1"/>
  <c r="AG17" i="2"/>
  <c r="AG14" i="2"/>
  <c r="AA166" i="2" s="1"/>
  <c r="AB166" i="2" s="1"/>
  <c r="AG6" i="2"/>
  <c r="AA158" i="2" s="1"/>
  <c r="AB158" i="2" s="1"/>
  <c r="Z13" i="2"/>
  <c r="AA60" i="2" s="1"/>
  <c r="AB60" i="2" s="1"/>
  <c r="AJ12" i="5"/>
  <c r="AA209" i="5" s="1"/>
  <c r="AB209" i="5" s="1"/>
  <c r="AJ8" i="5"/>
  <c r="AA205" i="5" s="1"/>
  <c r="AB205" i="5" s="1"/>
  <c r="AJ15" i="5"/>
  <c r="AA212" i="5" s="1"/>
  <c r="AB212" i="5" s="1"/>
  <c r="AJ7" i="5"/>
  <c r="AA204" i="5" s="1"/>
  <c r="AB204" i="5" s="1"/>
  <c r="AJ13" i="5"/>
  <c r="AA210" i="5" s="1"/>
  <c r="AB210" i="5" s="1"/>
  <c r="AJ9" i="5"/>
  <c r="AA206" i="5" s="1"/>
  <c r="AB206" i="5" s="1"/>
  <c r="AJ14" i="5"/>
  <c r="AA211" i="5" s="1"/>
  <c r="AB211" i="5" s="1"/>
  <c r="AJ16" i="5"/>
  <c r="AA213" i="5" s="1"/>
  <c r="AB213" i="5" s="1"/>
  <c r="AJ4" i="5"/>
  <c r="AA201" i="5" s="1"/>
  <c r="AB201" i="5" s="1"/>
  <c r="AJ6" i="5"/>
  <c r="AA203" i="5" s="1"/>
  <c r="AB203" i="5" s="1"/>
  <c r="AJ18" i="5"/>
  <c r="AA215" i="5" s="1"/>
  <c r="AB215" i="5" s="1"/>
  <c r="AJ11" i="5"/>
  <c r="AA208" i="5" s="1"/>
  <c r="AB208" i="5" s="1"/>
  <c r="AJ10" i="5"/>
  <c r="AA207" i="5" s="1"/>
  <c r="AB207" i="5" s="1"/>
  <c r="AJ17" i="5"/>
  <c r="AJ5" i="5"/>
  <c r="AA202" i="5" s="1"/>
  <c r="AB202" i="5" s="1"/>
  <c r="AA163" i="6"/>
  <c r="AB163" i="6" s="1"/>
  <c r="AX11" i="6"/>
  <c r="AX27" i="6"/>
  <c r="BP3" i="6"/>
  <c r="CX3" i="6" s="1"/>
  <c r="AH11" i="6"/>
  <c r="AA178" i="6" s="1"/>
  <c r="AB178" i="6" s="1"/>
  <c r="AH18" i="6"/>
  <c r="AA185" i="6" s="1"/>
  <c r="AB185" i="6" s="1"/>
  <c r="AH5" i="6"/>
  <c r="AA172" i="6" s="1"/>
  <c r="AB172" i="6" s="1"/>
  <c r="AH13" i="6"/>
  <c r="AA180" i="6" s="1"/>
  <c r="AB180" i="6" s="1"/>
  <c r="AH4" i="6"/>
  <c r="AA171" i="6" s="1"/>
  <c r="AB171" i="6" s="1"/>
  <c r="AH8" i="6"/>
  <c r="AA175" i="6" s="1"/>
  <c r="AB175" i="6" s="1"/>
  <c r="AH14" i="6"/>
  <c r="AA181" i="6" s="1"/>
  <c r="AB181" i="6" s="1"/>
  <c r="AH7" i="6"/>
  <c r="AA174" i="6" s="1"/>
  <c r="AB174" i="6" s="1"/>
  <c r="AH15" i="6"/>
  <c r="AA182" i="6" s="1"/>
  <c r="AB182" i="6" s="1"/>
  <c r="AH12" i="6"/>
  <c r="AH10" i="6"/>
  <c r="AA177" i="6" s="1"/>
  <c r="AB177" i="6" s="1"/>
  <c r="AH6" i="6"/>
  <c r="AA173" i="6" s="1"/>
  <c r="AB173" i="6" s="1"/>
  <c r="AH9" i="6"/>
  <c r="AA176" i="6" s="1"/>
  <c r="AB176" i="6" s="1"/>
  <c r="AH16" i="6"/>
  <c r="AA183" i="6" s="1"/>
  <c r="AB183" i="6" s="1"/>
  <c r="AH17" i="6"/>
  <c r="AA184" i="6" s="1"/>
  <c r="AB184" i="6" s="1"/>
  <c r="AY44" i="5"/>
  <c r="AZ77" i="5" s="1"/>
  <c r="AY50" i="5"/>
  <c r="AZ83" i="5" s="1"/>
  <c r="Y42" i="6"/>
  <c r="AP11" i="6"/>
  <c r="BX11" i="6" s="1"/>
  <c r="CO11" i="6" s="1"/>
  <c r="AP27" i="6"/>
  <c r="AP43" i="6" s="1"/>
  <c r="AQ76" i="6" s="1"/>
  <c r="Z12" i="6"/>
  <c r="AA59" i="6" s="1"/>
  <c r="AB59" i="6" s="1"/>
  <c r="AO11" i="6"/>
  <c r="BW11" i="6" s="1"/>
  <c r="CN11" i="6" s="1"/>
  <c r="X12" i="6"/>
  <c r="AA29" i="6" s="1"/>
  <c r="AB29" i="6" s="1"/>
  <c r="AA12" i="6"/>
  <c r="AA74" i="6" s="1"/>
  <c r="AB74" i="6" s="1"/>
  <c r="Y12" i="6"/>
  <c r="AA44" i="6" s="1"/>
  <c r="AB44" i="6" s="1"/>
  <c r="BP8" i="5"/>
  <c r="BP17" i="5"/>
  <c r="BP9" i="5"/>
  <c r="Y176" i="5"/>
  <c r="BP18" i="5"/>
  <c r="AY49" i="5"/>
  <c r="AZ82" i="5" s="1"/>
  <c r="CG15" i="5"/>
  <c r="CX15" i="5" s="1"/>
  <c r="AY40" i="5"/>
  <c r="AZ73" i="5" s="1"/>
  <c r="AZ9" i="5"/>
  <c r="CH9" i="5" s="1"/>
  <c r="CY9" i="5" s="1"/>
  <c r="Y182" i="5"/>
  <c r="AY39" i="5"/>
  <c r="AZ72" i="5" s="1"/>
  <c r="AY37" i="5"/>
  <c r="AZ70" i="5" s="1"/>
  <c r="AY36" i="5"/>
  <c r="AZ69" i="5" s="1"/>
  <c r="BP5" i="5"/>
  <c r="BP4" i="5"/>
  <c r="BP7" i="5"/>
  <c r="BP16" i="5"/>
  <c r="BP12" i="5"/>
  <c r="AY48" i="5"/>
  <c r="AZ81" i="5" s="1"/>
  <c r="AZ21" i="5"/>
  <c r="AZ37" i="5" s="1"/>
  <c r="BA70" i="5" s="1"/>
  <c r="BP10" i="5"/>
  <c r="AZ4" i="5"/>
  <c r="CH4" i="5" s="1"/>
  <c r="CY4" i="5" s="1"/>
  <c r="AZ23" i="5"/>
  <c r="AZ39" i="5" s="1"/>
  <c r="BA72" i="5" s="1"/>
  <c r="AZ20" i="5"/>
  <c r="Y186" i="5" s="1"/>
  <c r="AY46" i="5"/>
  <c r="AZ79" i="5" s="1"/>
  <c r="AZ5" i="5"/>
  <c r="CH5" i="5" s="1"/>
  <c r="CY5" i="5" s="1"/>
  <c r="AZ7" i="5"/>
  <c r="BQ7" i="5" s="1"/>
  <c r="AZ27" i="5"/>
  <c r="Y193" i="5" s="1"/>
  <c r="AY42" i="5"/>
  <c r="AZ75" i="5" s="1"/>
  <c r="BP14" i="5"/>
  <c r="AZ30" i="5"/>
  <c r="Y196" i="5" s="1"/>
  <c r="AZ24" i="5"/>
  <c r="AZ40" i="5" s="1"/>
  <c r="BA73" i="5" s="1"/>
  <c r="AY38" i="5"/>
  <c r="AZ71" i="5" s="1"/>
  <c r="AZ8" i="5"/>
  <c r="CH8" i="5" s="1"/>
  <c r="CY8" i="5" s="1"/>
  <c r="AZ25" i="5"/>
  <c r="AZ41" i="5" s="1"/>
  <c r="BA74" i="5" s="1"/>
  <c r="AZ13" i="5"/>
  <c r="BQ13" i="5" s="1"/>
  <c r="AZ31" i="5"/>
  <c r="Y197" i="5" s="1"/>
  <c r="AZ29" i="5"/>
  <c r="Y195" i="5" s="1"/>
  <c r="AZ26" i="5"/>
  <c r="Y192" i="5" s="1"/>
  <c r="AZ15" i="5"/>
  <c r="CH15" i="5" s="1"/>
  <c r="CY15" i="5" s="1"/>
  <c r="AZ10" i="5"/>
  <c r="CH10" i="5" s="1"/>
  <c r="CY10" i="5" s="1"/>
  <c r="AZ33" i="5"/>
  <c r="Y199" i="5" s="1"/>
  <c r="AZ17" i="5"/>
  <c r="BQ17" i="5" s="1"/>
  <c r="BP6" i="5"/>
  <c r="AZ34" i="5"/>
  <c r="AZ50" i="5" s="1"/>
  <c r="BA83" i="5" s="1"/>
  <c r="AQ43" i="5"/>
  <c r="AR76" i="5" s="1"/>
  <c r="AZ6" i="5"/>
  <c r="CH6" i="5" s="1"/>
  <c r="CY6" i="5" s="1"/>
  <c r="CG11" i="5"/>
  <c r="CX11" i="5" s="1"/>
  <c r="BP11" i="5"/>
  <c r="AA194" i="5"/>
  <c r="AB194" i="5" s="1"/>
  <c r="AZ12" i="5"/>
  <c r="AZ28" i="5"/>
  <c r="AZ32" i="5"/>
  <c r="Y198" i="5" s="1"/>
  <c r="AZ16" i="5"/>
  <c r="BQ16" i="5" s="1"/>
  <c r="AZ14" i="5"/>
  <c r="BQ14" i="5" s="1"/>
  <c r="AZ11" i="5"/>
  <c r="BQ11" i="5" s="1"/>
  <c r="BR3" i="5"/>
  <c r="CZ3" i="5" s="1"/>
  <c r="AA214" i="5"/>
  <c r="AB214" i="5" s="1"/>
  <c r="AZ18" i="5"/>
  <c r="BQ18" i="5" s="1"/>
  <c r="AZ22" i="5"/>
  <c r="Y188" i="5" s="1"/>
  <c r="Y178" i="5"/>
  <c r="AY43" i="5"/>
  <c r="AZ76" i="5" s="1"/>
  <c r="BY11" i="5"/>
  <c r="CP11" i="5" s="1"/>
  <c r="Y43" i="2"/>
  <c r="BG11" i="5"/>
  <c r="BF11" i="2"/>
  <c r="AR43" i="5"/>
  <c r="AS76" i="5" s="1"/>
  <c r="BH11" i="2"/>
  <c r="AO43" i="5"/>
  <c r="AP76" i="5" s="1"/>
  <c r="BZ11" i="2"/>
  <c r="CQ11" i="2" s="1"/>
  <c r="AR28" i="5"/>
  <c r="AR44" i="5" s="1"/>
  <c r="AS77" i="5" s="1"/>
  <c r="AA74" i="5"/>
  <c r="AB74" i="5" s="1"/>
  <c r="AP28" i="5"/>
  <c r="Y44" i="5" s="1"/>
  <c r="AA44" i="5"/>
  <c r="AB44" i="5" s="1"/>
  <c r="AQ12" i="5"/>
  <c r="BH12" i="5" s="1"/>
  <c r="AA59" i="5"/>
  <c r="AB59" i="5" s="1"/>
  <c r="AQ28" i="2"/>
  <c r="Y59" i="2" s="1"/>
  <c r="AA59" i="2"/>
  <c r="AB59" i="2" s="1"/>
  <c r="AP28" i="2"/>
  <c r="AP44" i="2" s="1"/>
  <c r="AQ77" i="2" s="1"/>
  <c r="AA44" i="2"/>
  <c r="AB44" i="2" s="1"/>
  <c r="AR28" i="2"/>
  <c r="AR44" i="2" s="1"/>
  <c r="AS77" i="2" s="1"/>
  <c r="AA74" i="2"/>
  <c r="AB74" i="2" s="1"/>
  <c r="AO28" i="5"/>
  <c r="Y29" i="5" s="1"/>
  <c r="AA29" i="5"/>
  <c r="AB29" i="5" s="1"/>
  <c r="AO28" i="2"/>
  <c r="AO44" i="2" s="1"/>
  <c r="AP77" i="2" s="1"/>
  <c r="AA29" i="2"/>
  <c r="AB29" i="2" s="1"/>
  <c r="Y73" i="2"/>
  <c r="BW11" i="5"/>
  <c r="CN11" i="5" s="1"/>
  <c r="AP12" i="2"/>
  <c r="BX12" i="2" s="1"/>
  <c r="CO12" i="2" s="1"/>
  <c r="AP43" i="5"/>
  <c r="AQ76" i="5" s="1"/>
  <c r="AO12" i="2"/>
  <c r="BF12" i="2" s="1"/>
  <c r="BI11" i="5"/>
  <c r="AO12" i="5"/>
  <c r="BF12" i="5" s="1"/>
  <c r="AR12" i="5"/>
  <c r="BZ12" i="5" s="1"/>
  <c r="CQ12" i="5" s="1"/>
  <c r="AQ28" i="5"/>
  <c r="Y59" i="5" s="1"/>
  <c r="AQ61" i="4"/>
  <c r="BG29" i="4" s="1"/>
  <c r="BG45" i="4" s="1"/>
  <c r="BH78" i="4" s="1"/>
  <c r="W59" i="6"/>
  <c r="X59" i="6" s="1"/>
  <c r="AR60" i="6"/>
  <c r="BH28" i="6" s="1"/>
  <c r="BH44" i="6" s="1"/>
  <c r="BI77" i="6" s="1"/>
  <c r="AQ60" i="6"/>
  <c r="BG28" i="6" s="1"/>
  <c r="BG44" i="6" s="1"/>
  <c r="BH77" i="6" s="1"/>
  <c r="W44" i="6"/>
  <c r="X44" i="6" s="1"/>
  <c r="AP60" i="6"/>
  <c r="BF28" i="6" s="1"/>
  <c r="BF44" i="6" s="1"/>
  <c r="BG77" i="6" s="1"/>
  <c r="W60" i="4"/>
  <c r="X60" i="4" s="1"/>
  <c r="AO61" i="4"/>
  <c r="BE29" i="4" s="1"/>
  <c r="BE45" i="4" s="1"/>
  <c r="BF78" i="4" s="1"/>
  <c r="AP61" i="4"/>
  <c r="BF29" i="4" s="1"/>
  <c r="BF45" i="4" s="1"/>
  <c r="BG78" i="4" s="1"/>
  <c r="AP12" i="5"/>
  <c r="BX12" i="5" s="1"/>
  <c r="CO12" i="5" s="1"/>
  <c r="F45" i="5"/>
  <c r="C45" i="5"/>
  <c r="E45" i="5"/>
  <c r="D45" i="5"/>
  <c r="W60" i="5"/>
  <c r="X60" i="5" s="1"/>
  <c r="AQ61" i="5"/>
  <c r="BG29" i="5" s="1"/>
  <c r="BG45" i="5" s="1"/>
  <c r="BH78" i="5" s="1"/>
  <c r="W30" i="5"/>
  <c r="X30" i="5" s="1"/>
  <c r="AP61" i="5"/>
  <c r="BF29" i="5" s="1"/>
  <c r="BF45" i="5" s="1"/>
  <c r="BG78" i="5" s="1"/>
  <c r="W45" i="5"/>
  <c r="X45" i="5" s="1"/>
  <c r="W75" i="5"/>
  <c r="X75" i="5" s="1"/>
  <c r="AO61" i="5"/>
  <c r="BE29" i="5" s="1"/>
  <c r="BE45" i="5" s="1"/>
  <c r="BF78" i="5" s="1"/>
  <c r="V9" i="7"/>
  <c r="BC44" i="6"/>
  <c r="BD77" i="6" s="1"/>
  <c r="Y239" i="6"/>
  <c r="CC12" i="6"/>
  <c r="CT12" i="6" s="1"/>
  <c r="BL12" i="6"/>
  <c r="D29" i="6"/>
  <c r="AI3" i="6"/>
  <c r="CE12" i="6"/>
  <c r="CV12" i="6" s="1"/>
  <c r="BN12" i="6"/>
  <c r="AO60" i="6"/>
  <c r="BE28" i="6" s="1"/>
  <c r="BE44" i="6" s="1"/>
  <c r="BF77" i="6" s="1"/>
  <c r="Y119" i="6"/>
  <c r="AU44" i="6"/>
  <c r="AV77" i="6" s="1"/>
  <c r="E29" i="6"/>
  <c r="F29" i="6"/>
  <c r="BD29" i="6"/>
  <c r="BD13" i="6"/>
  <c r="AS29" i="6"/>
  <c r="AS13" i="6"/>
  <c r="Y149" i="6"/>
  <c r="AW44" i="6"/>
  <c r="AX77" i="6" s="1"/>
  <c r="CA12" i="6"/>
  <c r="CR12" i="6" s="1"/>
  <c r="BJ12" i="6"/>
  <c r="CF4" i="6"/>
  <c r="CW4" i="6" s="1"/>
  <c r="BC29" i="6"/>
  <c r="BC13" i="6"/>
  <c r="AW29" i="6"/>
  <c r="AW13" i="6"/>
  <c r="AT29" i="6"/>
  <c r="AT13" i="6"/>
  <c r="CD12" i="6"/>
  <c r="CU12" i="6" s="1"/>
  <c r="BM12" i="6"/>
  <c r="CB12" i="6"/>
  <c r="CS12" i="6" s="1"/>
  <c r="BK12" i="6"/>
  <c r="Y254" i="6"/>
  <c r="BD44" i="6"/>
  <c r="BE77" i="6" s="1"/>
  <c r="AU29" i="6"/>
  <c r="AU13" i="6"/>
  <c r="CK12" i="6"/>
  <c r="DB12" i="6" s="1"/>
  <c r="BT12" i="6"/>
  <c r="CL12" i="6"/>
  <c r="DC12" i="6" s="1"/>
  <c r="BU12" i="6"/>
  <c r="W29" i="6"/>
  <c r="X29" i="6" s="1"/>
  <c r="Y89" i="6"/>
  <c r="AS44" i="6"/>
  <c r="AT77" i="6" s="1"/>
  <c r="W74" i="6"/>
  <c r="X74" i="6" s="1"/>
  <c r="AV29" i="6"/>
  <c r="AV13" i="6"/>
  <c r="C29" i="6"/>
  <c r="AX29" i="6"/>
  <c r="AX13" i="6"/>
  <c r="Y134" i="6"/>
  <c r="AV44" i="6"/>
  <c r="AW77" i="6" s="1"/>
  <c r="AT44" i="6"/>
  <c r="AU77" i="6" s="1"/>
  <c r="Y104" i="6"/>
  <c r="Y240" i="5"/>
  <c r="BC45" i="5"/>
  <c r="BD78" i="5" s="1"/>
  <c r="CL13" i="5"/>
  <c r="DC13" i="5" s="1"/>
  <c r="BU13" i="5"/>
  <c r="AK3" i="5"/>
  <c r="Y135" i="5"/>
  <c r="AV45" i="5"/>
  <c r="AW78" i="5" s="1"/>
  <c r="Y105" i="5"/>
  <c r="AT45" i="5"/>
  <c r="AU78" i="5" s="1"/>
  <c r="Y255" i="5"/>
  <c r="BD45" i="5"/>
  <c r="BE78" i="5" s="1"/>
  <c r="CC13" i="5"/>
  <c r="CT13" i="5" s="1"/>
  <c r="BL13" i="5"/>
  <c r="Y150" i="5"/>
  <c r="AW45" i="5"/>
  <c r="AX78" i="5" s="1"/>
  <c r="CG13" i="5"/>
  <c r="CX13" i="5" s="1"/>
  <c r="BP13" i="5"/>
  <c r="Y90" i="5"/>
  <c r="AS45" i="5"/>
  <c r="AT78" i="5" s="1"/>
  <c r="Y165" i="5"/>
  <c r="AX45" i="5"/>
  <c r="AY78" i="5" s="1"/>
  <c r="AR61" i="5"/>
  <c r="BH29" i="5" s="1"/>
  <c r="BH45" i="5" s="1"/>
  <c r="BI78" i="5" s="1"/>
  <c r="CD13" i="5"/>
  <c r="CU13" i="5" s="1"/>
  <c r="BM13" i="5"/>
  <c r="CB13" i="5"/>
  <c r="CS13" i="5" s="1"/>
  <c r="BK13" i="5"/>
  <c r="AU45" i="5"/>
  <c r="AV78" i="5" s="1"/>
  <c r="Y120" i="5"/>
  <c r="CK13" i="5"/>
  <c r="DB13" i="5" s="1"/>
  <c r="BT13" i="5"/>
  <c r="CE13" i="5"/>
  <c r="CV13" i="5" s="1"/>
  <c r="BN13" i="5"/>
  <c r="Y180" i="5"/>
  <c r="AY45" i="5"/>
  <c r="AZ78" i="5" s="1"/>
  <c r="CA13" i="5"/>
  <c r="CR13" i="5" s="1"/>
  <c r="BJ13" i="5"/>
  <c r="CF13" i="5"/>
  <c r="CW13" i="5" s="1"/>
  <c r="BO13" i="5"/>
  <c r="Y44" i="4"/>
  <c r="AP44" i="4"/>
  <c r="AQ77" i="4" s="1"/>
  <c r="Y105" i="4"/>
  <c r="AT45" i="4"/>
  <c r="AU78" i="4" s="1"/>
  <c r="CD13" i="4"/>
  <c r="CU13" i="4" s="1"/>
  <c r="BM13" i="4"/>
  <c r="AY47" i="4"/>
  <c r="AZ80" i="4" s="1"/>
  <c r="Y182" i="4"/>
  <c r="Y255" i="4"/>
  <c r="BD45" i="4"/>
  <c r="BE78" i="4" s="1"/>
  <c r="AR29" i="4"/>
  <c r="AR13" i="4"/>
  <c r="CG11" i="4"/>
  <c r="CX11" i="4" s="1"/>
  <c r="CF13" i="4"/>
  <c r="CW13" i="4" s="1"/>
  <c r="BO13" i="4"/>
  <c r="CG14" i="4"/>
  <c r="CX14" i="4" s="1"/>
  <c r="BP14" i="4"/>
  <c r="CG10" i="4"/>
  <c r="CX10" i="4" s="1"/>
  <c r="BP10" i="4"/>
  <c r="CA13" i="4"/>
  <c r="CR13" i="4" s="1"/>
  <c r="BJ13" i="4"/>
  <c r="BX12" i="4"/>
  <c r="CO12" i="4" s="1"/>
  <c r="BG12" i="4"/>
  <c r="AO29" i="4"/>
  <c r="AO13" i="4"/>
  <c r="CC13" i="4"/>
  <c r="CT13" i="4" s="1"/>
  <c r="BL13" i="4"/>
  <c r="CK13" i="4"/>
  <c r="DB13" i="4" s="1"/>
  <c r="BT13" i="4"/>
  <c r="CG4" i="4"/>
  <c r="CX4" i="4" s="1"/>
  <c r="CG9" i="4"/>
  <c r="CX9" i="4" s="1"/>
  <c r="BP9" i="4"/>
  <c r="CL13" i="4"/>
  <c r="DC13" i="4" s="1"/>
  <c r="BU13" i="4"/>
  <c r="W75" i="4"/>
  <c r="X75" i="4" s="1"/>
  <c r="Y178" i="4"/>
  <c r="AY43" i="4"/>
  <c r="AZ76" i="4" s="1"/>
  <c r="Y165" i="4"/>
  <c r="AX45" i="4"/>
  <c r="AY78" i="4" s="1"/>
  <c r="Y181" i="4"/>
  <c r="AY46" i="4"/>
  <c r="AZ79" i="4" s="1"/>
  <c r="Y177" i="4"/>
  <c r="AY42" i="4"/>
  <c r="AZ75" i="4" s="1"/>
  <c r="Y90" i="4"/>
  <c r="AS45" i="4"/>
  <c r="AT78" i="4" s="1"/>
  <c r="Y180" i="4"/>
  <c r="BZ12" i="4"/>
  <c r="CQ12" i="4" s="1"/>
  <c r="BI12" i="4"/>
  <c r="CG16" i="4"/>
  <c r="CX16" i="4" s="1"/>
  <c r="BP16" i="4"/>
  <c r="AU45" i="4"/>
  <c r="AV78" i="4" s="1"/>
  <c r="Y120" i="4"/>
  <c r="Y240" i="4"/>
  <c r="BC45" i="4"/>
  <c r="BD78" i="4" s="1"/>
  <c r="AY36" i="4"/>
  <c r="AZ69" i="4" s="1"/>
  <c r="W45" i="4"/>
  <c r="X45" i="4" s="1"/>
  <c r="Y185" i="4"/>
  <c r="AY50" i="4"/>
  <c r="AZ83" i="4" s="1"/>
  <c r="AJ3" i="4"/>
  <c r="Y176" i="4"/>
  <c r="AY41" i="4"/>
  <c r="AZ74" i="4" s="1"/>
  <c r="CE13" i="4"/>
  <c r="CV13" i="4" s="1"/>
  <c r="BN13" i="4"/>
  <c r="CG5" i="4"/>
  <c r="CX5" i="4" s="1"/>
  <c r="BP5" i="4"/>
  <c r="CG17" i="4"/>
  <c r="CX17" i="4" s="1"/>
  <c r="BP17" i="4"/>
  <c r="Y173" i="4"/>
  <c r="BY12" i="4"/>
  <c r="CP12" i="4" s="1"/>
  <c r="BH12" i="4"/>
  <c r="CG7" i="4"/>
  <c r="CX7" i="4" s="1"/>
  <c r="Y74" i="4"/>
  <c r="AR44" i="4"/>
  <c r="AS77" i="4" s="1"/>
  <c r="W30" i="4"/>
  <c r="X30" i="4" s="1"/>
  <c r="CB13" i="4"/>
  <c r="CS13" i="4" s="1"/>
  <c r="BK13" i="4"/>
  <c r="Y135" i="4"/>
  <c r="AV45" i="4"/>
  <c r="AW78" i="4" s="1"/>
  <c r="AP29" i="4"/>
  <c r="AP13" i="4"/>
  <c r="Y150" i="4"/>
  <c r="AW45" i="4"/>
  <c r="AX78" i="4" s="1"/>
  <c r="AR61" i="4"/>
  <c r="BH29" i="4" s="1"/>
  <c r="BH45" i="4" s="1"/>
  <c r="BI78" i="4" s="1"/>
  <c r="Y172" i="4"/>
  <c r="AY37" i="4"/>
  <c r="AZ70" i="4" s="1"/>
  <c r="Y184" i="4"/>
  <c r="AY49" i="4"/>
  <c r="AZ82" i="4" s="1"/>
  <c r="Y59" i="4"/>
  <c r="AQ44" i="4"/>
  <c r="AR77" i="4" s="1"/>
  <c r="AQ29" i="4"/>
  <c r="AQ13" i="4"/>
  <c r="Y174" i="4"/>
  <c r="AY39" i="4"/>
  <c r="AZ72" i="4" s="1"/>
  <c r="W30" i="2"/>
  <c r="X30" i="2" s="1"/>
  <c r="AO61" i="2"/>
  <c r="BE29" i="2" s="1"/>
  <c r="BE45" i="2" s="1"/>
  <c r="BF78" i="2" s="1"/>
  <c r="W75" i="2"/>
  <c r="X75" i="2" s="1"/>
  <c r="AR61" i="2"/>
  <c r="BH29" i="2" s="1"/>
  <c r="BH45" i="2" s="1"/>
  <c r="BI78" i="2" s="1"/>
  <c r="AQ61" i="2"/>
  <c r="BG29" i="2" s="1"/>
  <c r="BG45" i="2" s="1"/>
  <c r="BH78" i="2" s="1"/>
  <c r="W60" i="2"/>
  <c r="X60" i="2" s="1"/>
  <c r="AQ43" i="2"/>
  <c r="AR76" i="2" s="1"/>
  <c r="Y28" i="2"/>
  <c r="AO43" i="2"/>
  <c r="AP76" i="2" s="1"/>
  <c r="Y134" i="2"/>
  <c r="AV44" i="2"/>
  <c r="AW77" i="2" s="1"/>
  <c r="Y119" i="2"/>
  <c r="AU44" i="2"/>
  <c r="AV77" i="2" s="1"/>
  <c r="Y104" i="2"/>
  <c r="AT44" i="2"/>
  <c r="AU77" i="2" s="1"/>
  <c r="Y89" i="2"/>
  <c r="AS44" i="2"/>
  <c r="AT77" i="2" s="1"/>
  <c r="AR12" i="2"/>
  <c r="BI12" i="2" s="1"/>
  <c r="BX11" i="2"/>
  <c r="CO11" i="2" s="1"/>
  <c r="AQ12" i="2"/>
  <c r="BH12" i="2" s="1"/>
  <c r="BK12" i="2"/>
  <c r="CB12" i="2"/>
  <c r="CS12" i="2" s="1"/>
  <c r="BM12" i="2"/>
  <c r="CD12" i="2"/>
  <c r="CU12" i="2" s="1"/>
  <c r="BJ12" i="2"/>
  <c r="CA12" i="2"/>
  <c r="CR12" i="2" s="1"/>
  <c r="BL12" i="2"/>
  <c r="CC12" i="2"/>
  <c r="CT12" i="2" s="1"/>
  <c r="BN5" i="2"/>
  <c r="CE5" i="2"/>
  <c r="CV5" i="2" s="1"/>
  <c r="AP13" i="2"/>
  <c r="AP29" i="2"/>
  <c r="AV29" i="2"/>
  <c r="AV13" i="2"/>
  <c r="AU13" i="2"/>
  <c r="AU29" i="2"/>
  <c r="B30" i="2"/>
  <c r="AM30" i="2" s="1"/>
  <c r="AN30" i="2" s="1"/>
  <c r="AN46" i="2" s="1"/>
  <c r="AO79" i="2" s="1"/>
  <c r="AA106" i="2"/>
  <c r="AB106" i="2" s="1"/>
  <c r="AA76" i="2"/>
  <c r="AB76" i="2" s="1"/>
  <c r="AA151" i="2"/>
  <c r="AB151" i="2" s="1"/>
  <c r="AA31" i="2"/>
  <c r="AB31" i="2" s="1"/>
  <c r="AA121" i="2"/>
  <c r="AB121" i="2" s="1"/>
  <c r="AA46" i="2"/>
  <c r="AB46" i="2" s="1"/>
  <c r="AA91" i="2"/>
  <c r="AB91" i="2" s="1"/>
  <c r="AA136" i="2"/>
  <c r="AB136" i="2" s="1"/>
  <c r="AA61" i="2"/>
  <c r="AB61" i="2" s="1"/>
  <c r="AS29" i="2"/>
  <c r="AS13" i="2"/>
  <c r="AW29" i="2"/>
  <c r="AW13" i="2"/>
  <c r="AT29" i="2"/>
  <c r="AT13" i="2"/>
  <c r="AH3" i="2"/>
  <c r="BO15" i="6" l="1"/>
  <c r="Y170" i="6"/>
  <c r="CG13" i="4"/>
  <c r="CX13" i="4" s="1"/>
  <c r="BP6" i="4"/>
  <c r="AA187" i="4"/>
  <c r="AB187" i="4" s="1"/>
  <c r="AZ6" i="4"/>
  <c r="CH6" i="4" s="1"/>
  <c r="CY6" i="4" s="1"/>
  <c r="Y183" i="4"/>
  <c r="AZ21" i="4"/>
  <c r="AZ37" i="4" s="1"/>
  <c r="BA70" i="4" s="1"/>
  <c r="AA200" i="4"/>
  <c r="AB200" i="4" s="1"/>
  <c r="AZ16" i="4"/>
  <c r="CH16" i="4" s="1"/>
  <c r="CY16" i="4" s="1"/>
  <c r="AZ24" i="4"/>
  <c r="Y190" i="4" s="1"/>
  <c r="BP15" i="4"/>
  <c r="BP18" i="4"/>
  <c r="AZ25" i="4"/>
  <c r="Y191" i="4" s="1"/>
  <c r="Y175" i="4"/>
  <c r="AA196" i="4"/>
  <c r="AB196" i="4" s="1"/>
  <c r="AZ22" i="4"/>
  <c r="AZ38" i="4" s="1"/>
  <c r="BA71" i="4" s="1"/>
  <c r="AZ7" i="4"/>
  <c r="CH7" i="4" s="1"/>
  <c r="CY7" i="4" s="1"/>
  <c r="AZ4" i="4"/>
  <c r="BQ4" i="4" s="1"/>
  <c r="BP8" i="4"/>
  <c r="AZ23" i="4"/>
  <c r="Y189" i="4" s="1"/>
  <c r="AZ20" i="4"/>
  <c r="Y186" i="4" s="1"/>
  <c r="AA191" i="4"/>
  <c r="AB191" i="4" s="1"/>
  <c r="AZ15" i="4"/>
  <c r="CH15" i="4" s="1"/>
  <c r="CY15" i="4" s="1"/>
  <c r="AZ10" i="4"/>
  <c r="BQ10" i="4" s="1"/>
  <c r="AA197" i="4"/>
  <c r="AB197" i="4" s="1"/>
  <c r="AZ26" i="4"/>
  <c r="Y192" i="4" s="1"/>
  <c r="AX48" i="6"/>
  <c r="AY81" i="6" s="1"/>
  <c r="Y148" i="2"/>
  <c r="BN10" i="2"/>
  <c r="CE6" i="2"/>
  <c r="CV6" i="2" s="1"/>
  <c r="BO7" i="6"/>
  <c r="CF16" i="6"/>
  <c r="CW16" i="6" s="1"/>
  <c r="AX39" i="6"/>
  <c r="AY72" i="6" s="1"/>
  <c r="AX42" i="6"/>
  <c r="AY75" i="6" s="1"/>
  <c r="BY11" i="6"/>
  <c r="CP11" i="6" s="1"/>
  <c r="AR43" i="6"/>
  <c r="AS76" i="6" s="1"/>
  <c r="AX26" i="2"/>
  <c r="Y162" i="2" s="1"/>
  <c r="AX12" i="2"/>
  <c r="BO12" i="2" s="1"/>
  <c r="Y146" i="2"/>
  <c r="Y157" i="6"/>
  <c r="CE7" i="2"/>
  <c r="CV7" i="2" s="1"/>
  <c r="BN11" i="2"/>
  <c r="AX38" i="6"/>
  <c r="AY71" i="6" s="1"/>
  <c r="BN8" i="2"/>
  <c r="AW38" i="2"/>
  <c r="AX71" i="2" s="1"/>
  <c r="Y144" i="2"/>
  <c r="Y164" i="6"/>
  <c r="BO14" i="6"/>
  <c r="CE12" i="2"/>
  <c r="CV12" i="2" s="1"/>
  <c r="AW42" i="2"/>
  <c r="AX75" i="2" s="1"/>
  <c r="AW37" i="2"/>
  <c r="AX70" i="2" s="1"/>
  <c r="CE9" i="2"/>
  <c r="CV9" i="2" s="1"/>
  <c r="AX24" i="2"/>
  <c r="Y160" i="2" s="1"/>
  <c r="AX27" i="2"/>
  <c r="Y163" i="2" s="1"/>
  <c r="AW40" i="2"/>
  <c r="AX73" i="2" s="1"/>
  <c r="AX28" i="2"/>
  <c r="Y164" i="2" s="1"/>
  <c r="AX10" i="2"/>
  <c r="BO10" i="2" s="1"/>
  <c r="Y28" i="6"/>
  <c r="AA193" i="4"/>
  <c r="AB193" i="4" s="1"/>
  <c r="AZ11" i="4"/>
  <c r="CH11" i="4" s="1"/>
  <c r="CY11" i="4" s="1"/>
  <c r="AZ12" i="4"/>
  <c r="CH12" i="4" s="1"/>
  <c r="CY12" i="4" s="1"/>
  <c r="AQ29" i="2"/>
  <c r="Y60" i="2" s="1"/>
  <c r="AZ28" i="4"/>
  <c r="AZ44" i="4" s="1"/>
  <c r="BA77" i="4" s="1"/>
  <c r="AA190" i="4"/>
  <c r="AB190" i="4" s="1"/>
  <c r="AX7" i="2"/>
  <c r="BO7" i="2" s="1"/>
  <c r="AZ32" i="4"/>
  <c r="AZ48" i="4" s="1"/>
  <c r="BA81" i="4" s="1"/>
  <c r="AX25" i="2"/>
  <c r="Y161" i="2" s="1"/>
  <c r="AX47" i="6"/>
  <c r="AY80" i="6" s="1"/>
  <c r="CE4" i="2"/>
  <c r="CV4" i="2" s="1"/>
  <c r="AZ34" i="4"/>
  <c r="Y200" i="4" s="1"/>
  <c r="AZ17" i="4"/>
  <c r="CH17" i="4" s="1"/>
  <c r="CY17" i="4" s="1"/>
  <c r="Y160" i="6"/>
  <c r="CF10" i="6"/>
  <c r="CW10" i="6" s="1"/>
  <c r="BF11" i="6"/>
  <c r="AA199" i="4"/>
  <c r="AB199" i="4" s="1"/>
  <c r="AZ14" i="4"/>
  <c r="CH14" i="4" s="1"/>
  <c r="CY14" i="4" s="1"/>
  <c r="CF8" i="6"/>
  <c r="CW8" i="6" s="1"/>
  <c r="CF17" i="6"/>
  <c r="CW17" i="6" s="1"/>
  <c r="AX29" i="2"/>
  <c r="Y165" i="2" s="1"/>
  <c r="CF6" i="6"/>
  <c r="CW6" i="6" s="1"/>
  <c r="AY8" i="6"/>
  <c r="BP8" i="6" s="1"/>
  <c r="AY18" i="6"/>
  <c r="BP18" i="6" s="1"/>
  <c r="AX23" i="2"/>
  <c r="Y159" i="2" s="1"/>
  <c r="AX9" i="2"/>
  <c r="BO9" i="2" s="1"/>
  <c r="AX4" i="2"/>
  <c r="BO4" i="2" s="1"/>
  <c r="AQ13" i="2"/>
  <c r="BH13" i="2" s="1"/>
  <c r="AX20" i="2"/>
  <c r="AX36" i="2" s="1"/>
  <c r="AY69" i="2" s="1"/>
  <c r="AJ16" i="4"/>
  <c r="AA213" i="4" s="1"/>
  <c r="AB213" i="4" s="1"/>
  <c r="AJ9" i="4"/>
  <c r="BA9" i="4" s="1"/>
  <c r="AJ6" i="4"/>
  <c r="BA22" i="4" s="1"/>
  <c r="AJ4" i="4"/>
  <c r="AA201" i="4" s="1"/>
  <c r="AB201" i="4" s="1"/>
  <c r="AJ8" i="4"/>
  <c r="AA205" i="4" s="1"/>
  <c r="AB205" i="4" s="1"/>
  <c r="AJ17" i="4"/>
  <c r="AA214" i="4" s="1"/>
  <c r="AB214" i="4" s="1"/>
  <c r="AJ14" i="4"/>
  <c r="BA30" i="4" s="1"/>
  <c r="AJ15" i="4"/>
  <c r="AA212" i="4" s="1"/>
  <c r="AB212" i="4" s="1"/>
  <c r="AJ18" i="4"/>
  <c r="BA34" i="4" s="1"/>
  <c r="AJ13" i="4"/>
  <c r="BA13" i="4" s="1"/>
  <c r="AJ11" i="4"/>
  <c r="AA208" i="4" s="1"/>
  <c r="AB208" i="4" s="1"/>
  <c r="AJ12" i="4"/>
  <c r="BA12" i="4" s="1"/>
  <c r="AJ7" i="4"/>
  <c r="AA204" i="4" s="1"/>
  <c r="AB204" i="4" s="1"/>
  <c r="AJ5" i="4"/>
  <c r="AA202" i="4" s="1"/>
  <c r="AB202" i="4" s="1"/>
  <c r="AJ10" i="4"/>
  <c r="BA10" i="4" s="1"/>
  <c r="AW44" i="2"/>
  <c r="AX77" i="2" s="1"/>
  <c r="AW36" i="2"/>
  <c r="AX69" i="2" s="1"/>
  <c r="AX5" i="2"/>
  <c r="BO5" i="2" s="1"/>
  <c r="AX22" i="2"/>
  <c r="Y158" i="2" s="1"/>
  <c r="AY22" i="6"/>
  <c r="Y173" i="6" s="1"/>
  <c r="CF18" i="6"/>
  <c r="CW18" i="6" s="1"/>
  <c r="AY7" i="6"/>
  <c r="CG7" i="6" s="1"/>
  <c r="CX7" i="6" s="1"/>
  <c r="Y43" i="6"/>
  <c r="AY16" i="6"/>
  <c r="BP16" i="6" s="1"/>
  <c r="BO5" i="6"/>
  <c r="BZ11" i="6"/>
  <c r="CQ11" i="6" s="1"/>
  <c r="AY34" i="6"/>
  <c r="Y185" i="6" s="1"/>
  <c r="AY5" i="6"/>
  <c r="CG5" i="6" s="1"/>
  <c r="CX5" i="6" s="1"/>
  <c r="AX46" i="6"/>
  <c r="AY79" i="6" s="1"/>
  <c r="AY32" i="6"/>
  <c r="Y183" i="6" s="1"/>
  <c r="AQ43" i="6"/>
  <c r="AR76" i="6" s="1"/>
  <c r="AY24" i="6"/>
  <c r="AY40" i="6" s="1"/>
  <c r="AZ73" i="6" s="1"/>
  <c r="BO12" i="6"/>
  <c r="AX8" i="2"/>
  <c r="BO8" i="2" s="1"/>
  <c r="AX13" i="2"/>
  <c r="BO13" i="2" s="1"/>
  <c r="AX11" i="2"/>
  <c r="BO11" i="2" s="1"/>
  <c r="CH7" i="5"/>
  <c r="CY7" i="5" s="1"/>
  <c r="CH13" i="5"/>
  <c r="CY13" i="5" s="1"/>
  <c r="AY27" i="6"/>
  <c r="Y178" i="6" s="1"/>
  <c r="AY4" i="6"/>
  <c r="CG4" i="6" s="1"/>
  <c r="CX4" i="6" s="1"/>
  <c r="AX36" i="6"/>
  <c r="AY69" i="6" s="1"/>
  <c r="AP12" i="6"/>
  <c r="BX12" i="6" s="1"/>
  <c r="CO12" i="6" s="1"/>
  <c r="AY31" i="6"/>
  <c r="AY47" i="6" s="1"/>
  <c r="AZ80" i="6" s="1"/>
  <c r="BG11" i="6"/>
  <c r="Y161" i="6"/>
  <c r="AY17" i="6"/>
  <c r="CG17" i="6" s="1"/>
  <c r="CX17" i="6" s="1"/>
  <c r="AA195" i="4"/>
  <c r="AB195" i="4" s="1"/>
  <c r="AZ29" i="4"/>
  <c r="AZ13" i="4"/>
  <c r="Y179" i="4"/>
  <c r="AY44" i="4"/>
  <c r="AZ77" i="4" s="1"/>
  <c r="BR3" i="4"/>
  <c r="CZ3" i="4" s="1"/>
  <c r="CG12" i="4"/>
  <c r="CX12" i="4" s="1"/>
  <c r="BP12" i="4"/>
  <c r="AY20" i="6"/>
  <c r="AY36" i="6" s="1"/>
  <c r="AZ69" i="6" s="1"/>
  <c r="AX49" i="6"/>
  <c r="AY82" i="6" s="1"/>
  <c r="BO9" i="6"/>
  <c r="AY9" i="6"/>
  <c r="CG9" i="6" s="1"/>
  <c r="CX9" i="6" s="1"/>
  <c r="AP28" i="6"/>
  <c r="Y44" i="6" s="1"/>
  <c r="AY11" i="6"/>
  <c r="CG11" i="6" s="1"/>
  <c r="CX11" i="6" s="1"/>
  <c r="AY15" i="6"/>
  <c r="CG15" i="6" s="1"/>
  <c r="CX15" i="6" s="1"/>
  <c r="AY25" i="6"/>
  <c r="Y176" i="6" s="1"/>
  <c r="AY23" i="6"/>
  <c r="Y174" i="6" s="1"/>
  <c r="AY13" i="6"/>
  <c r="CG13" i="6" s="1"/>
  <c r="CX13" i="6" s="1"/>
  <c r="AY6" i="6"/>
  <c r="CG6" i="6" s="1"/>
  <c r="CX6" i="6" s="1"/>
  <c r="AY29" i="6"/>
  <c r="AY45" i="6" s="1"/>
  <c r="AZ78" i="6" s="1"/>
  <c r="AR12" i="6"/>
  <c r="BZ12" i="6" s="1"/>
  <c r="CQ12" i="6" s="1"/>
  <c r="AK11" i="5"/>
  <c r="AA223" i="5" s="1"/>
  <c r="AB223" i="5" s="1"/>
  <c r="AK6" i="5"/>
  <c r="AA218" i="5" s="1"/>
  <c r="AB218" i="5" s="1"/>
  <c r="AK12" i="5"/>
  <c r="AA224" i="5" s="1"/>
  <c r="AB224" i="5" s="1"/>
  <c r="AK17" i="5"/>
  <c r="AA229" i="5" s="1"/>
  <c r="AB229" i="5" s="1"/>
  <c r="AK15" i="5"/>
  <c r="AA227" i="5" s="1"/>
  <c r="AB227" i="5" s="1"/>
  <c r="AK10" i="5"/>
  <c r="AA222" i="5" s="1"/>
  <c r="AB222" i="5" s="1"/>
  <c r="AK5" i="5"/>
  <c r="AA217" i="5" s="1"/>
  <c r="AB217" i="5" s="1"/>
  <c r="AK14" i="5"/>
  <c r="AA226" i="5" s="1"/>
  <c r="AB226" i="5" s="1"/>
  <c r="AK9" i="5"/>
  <c r="AA221" i="5" s="1"/>
  <c r="AB221" i="5" s="1"/>
  <c r="AK16" i="5"/>
  <c r="AA228" i="5" s="1"/>
  <c r="AB228" i="5" s="1"/>
  <c r="AK18" i="5"/>
  <c r="AA230" i="5" s="1"/>
  <c r="AB230" i="5" s="1"/>
  <c r="AK7" i="5"/>
  <c r="AA219" i="5" s="1"/>
  <c r="AB219" i="5" s="1"/>
  <c r="AK8" i="5"/>
  <c r="AA220" i="5" s="1"/>
  <c r="AB220" i="5" s="1"/>
  <c r="AK4" i="5"/>
  <c r="AA216" i="5" s="1"/>
  <c r="AB216" i="5" s="1"/>
  <c r="AK13" i="5"/>
  <c r="AA225" i="5" s="1"/>
  <c r="AB225" i="5" s="1"/>
  <c r="AX43" i="6"/>
  <c r="AY76" i="6" s="1"/>
  <c r="Y163" i="6"/>
  <c r="BP3" i="2"/>
  <c r="CX3" i="2" s="1"/>
  <c r="AH7" i="2"/>
  <c r="AA174" i="2" s="1"/>
  <c r="AB174" i="2" s="1"/>
  <c r="AH15" i="2"/>
  <c r="AA182" i="2" s="1"/>
  <c r="AB182" i="2" s="1"/>
  <c r="AH4" i="2"/>
  <c r="AA171" i="2" s="1"/>
  <c r="AB171" i="2" s="1"/>
  <c r="AH6" i="2"/>
  <c r="AA173" i="2" s="1"/>
  <c r="AB173" i="2" s="1"/>
  <c r="AH10" i="2"/>
  <c r="AA177" i="2" s="1"/>
  <c r="AB177" i="2" s="1"/>
  <c r="AH9" i="2"/>
  <c r="AA176" i="2" s="1"/>
  <c r="AB176" i="2" s="1"/>
  <c r="AH17" i="2"/>
  <c r="AH8" i="2"/>
  <c r="AA175" i="2" s="1"/>
  <c r="AB175" i="2" s="1"/>
  <c r="AH14" i="2"/>
  <c r="AA181" i="2" s="1"/>
  <c r="AB181" i="2" s="1"/>
  <c r="AH12" i="2"/>
  <c r="AA179" i="2" s="1"/>
  <c r="AB179" i="2" s="1"/>
  <c r="AH11" i="2"/>
  <c r="AA178" i="2" s="1"/>
  <c r="AB178" i="2" s="1"/>
  <c r="AH18" i="2"/>
  <c r="AH16" i="2"/>
  <c r="AH5" i="2"/>
  <c r="AA172" i="2" s="1"/>
  <c r="AB172" i="2" s="1"/>
  <c r="AH13" i="2"/>
  <c r="AX6" i="2"/>
  <c r="BO6" i="2" s="1"/>
  <c r="AY33" i="6"/>
  <c r="Y184" i="6" s="1"/>
  <c r="AY21" i="6"/>
  <c r="Y172" i="6" s="1"/>
  <c r="AA179" i="6"/>
  <c r="AB179" i="6" s="1"/>
  <c r="AY28" i="6"/>
  <c r="AY12" i="6"/>
  <c r="BO11" i="6"/>
  <c r="CF11" i="6"/>
  <c r="CW11" i="6" s="1"/>
  <c r="AY10" i="6"/>
  <c r="CG10" i="6" s="1"/>
  <c r="CX10" i="6" s="1"/>
  <c r="AY14" i="6"/>
  <c r="CG14" i="6" s="1"/>
  <c r="CX14" i="6" s="1"/>
  <c r="AO12" i="6"/>
  <c r="BW12" i="6" s="1"/>
  <c r="CN12" i="6" s="1"/>
  <c r="BQ3" i="6"/>
  <c r="CY3" i="6" s="1"/>
  <c r="AI4" i="6"/>
  <c r="AA186" i="6" s="1"/>
  <c r="AB186" i="6" s="1"/>
  <c r="AI9" i="6"/>
  <c r="AA191" i="6" s="1"/>
  <c r="AB191" i="6" s="1"/>
  <c r="AI17" i="6"/>
  <c r="AA199" i="6" s="1"/>
  <c r="AB199" i="6" s="1"/>
  <c r="AI6" i="6"/>
  <c r="AA188" i="6" s="1"/>
  <c r="AB188" i="6" s="1"/>
  <c r="AI16" i="6"/>
  <c r="AA198" i="6" s="1"/>
  <c r="AB198" i="6" s="1"/>
  <c r="AI11" i="6"/>
  <c r="AA193" i="6" s="1"/>
  <c r="AB193" i="6" s="1"/>
  <c r="AI10" i="6"/>
  <c r="AA192" i="6" s="1"/>
  <c r="AB192" i="6" s="1"/>
  <c r="AI5" i="6"/>
  <c r="AA187" i="6" s="1"/>
  <c r="AB187" i="6" s="1"/>
  <c r="AI13" i="6"/>
  <c r="AI14" i="6"/>
  <c r="AA196" i="6" s="1"/>
  <c r="AB196" i="6" s="1"/>
  <c r="AI8" i="6"/>
  <c r="AA190" i="6" s="1"/>
  <c r="AB190" i="6" s="1"/>
  <c r="AI12" i="6"/>
  <c r="AA194" i="6" s="1"/>
  <c r="AB194" i="6" s="1"/>
  <c r="AI7" i="6"/>
  <c r="AA189" i="6" s="1"/>
  <c r="AB189" i="6" s="1"/>
  <c r="AI18" i="6"/>
  <c r="AA200" i="6" s="1"/>
  <c r="AB200" i="6" s="1"/>
  <c r="AI15" i="6"/>
  <c r="AA197" i="6" s="1"/>
  <c r="AB197" i="6" s="1"/>
  <c r="AX21" i="2"/>
  <c r="Y157" i="2" s="1"/>
  <c r="AY26" i="6"/>
  <c r="AY42" i="6" s="1"/>
  <c r="AZ75" i="6" s="1"/>
  <c r="AY30" i="6"/>
  <c r="Y181" i="6" s="1"/>
  <c r="AO28" i="6"/>
  <c r="Y29" i="6" s="1"/>
  <c r="AR28" i="6"/>
  <c r="Y74" i="6" s="1"/>
  <c r="Y44" i="2"/>
  <c r="AQ12" i="6"/>
  <c r="BY12" i="6" s="1"/>
  <c r="CP12" i="6" s="1"/>
  <c r="AQ28" i="6"/>
  <c r="Y59" i="6" s="1"/>
  <c r="Z13" i="6"/>
  <c r="AA60" i="6" s="1"/>
  <c r="AB60" i="6" s="1"/>
  <c r="Y13" i="6"/>
  <c r="AA45" i="6" s="1"/>
  <c r="AB45" i="6" s="1"/>
  <c r="X13" i="6"/>
  <c r="AA30" i="6" s="1"/>
  <c r="AB30" i="6" s="1"/>
  <c r="AA13" i="6"/>
  <c r="AA75" i="6" s="1"/>
  <c r="AB75" i="6" s="1"/>
  <c r="Y187" i="5"/>
  <c r="BQ9" i="5"/>
  <c r="BA15" i="5"/>
  <c r="BR15" i="5" s="1"/>
  <c r="Y200" i="5"/>
  <c r="BA26" i="5"/>
  <c r="Y207" i="5" s="1"/>
  <c r="BQ10" i="5"/>
  <c r="AZ47" i="5"/>
  <c r="BA80" i="5" s="1"/>
  <c r="CH18" i="5"/>
  <c r="CY18" i="5" s="1"/>
  <c r="BA22" i="5"/>
  <c r="BA38" i="5" s="1"/>
  <c r="BB71" i="5" s="1"/>
  <c r="AZ36" i="5"/>
  <c r="BA69" i="5" s="1"/>
  <c r="CH16" i="5"/>
  <c r="CY16" i="5" s="1"/>
  <c r="BQ5" i="5"/>
  <c r="BQ4" i="5"/>
  <c r="AZ38" i="5"/>
  <c r="BA71" i="5" s="1"/>
  <c r="BQ8" i="5"/>
  <c r="BA21" i="5"/>
  <c r="Y202" i="5" s="1"/>
  <c r="Y191" i="5"/>
  <c r="Y189" i="5"/>
  <c r="CH17" i="5"/>
  <c r="CY17" i="5" s="1"/>
  <c r="AZ43" i="5"/>
  <c r="BA76" i="5" s="1"/>
  <c r="BA13" i="5"/>
  <c r="BR13" i="5" s="1"/>
  <c r="Y190" i="5"/>
  <c r="BA34" i="5"/>
  <c r="BA50" i="5" s="1"/>
  <c r="BB83" i="5" s="1"/>
  <c r="CH11" i="5"/>
  <c r="CY11" i="5" s="1"/>
  <c r="BQ15" i="5"/>
  <c r="BA18" i="5"/>
  <c r="CI18" i="5" s="1"/>
  <c r="CZ18" i="5" s="1"/>
  <c r="AZ46" i="5"/>
  <c r="BA79" i="5" s="1"/>
  <c r="BA29" i="5"/>
  <c r="Y210" i="5" s="1"/>
  <c r="BA31" i="5"/>
  <c r="BA47" i="5" s="1"/>
  <c r="BB80" i="5" s="1"/>
  <c r="BA6" i="5"/>
  <c r="BR6" i="5" s="1"/>
  <c r="BQ6" i="5"/>
  <c r="BA28" i="5"/>
  <c r="Y209" i="5" s="1"/>
  <c r="AZ49" i="5"/>
  <c r="BA82" i="5" s="1"/>
  <c r="AZ45" i="5"/>
  <c r="BA78" i="5" s="1"/>
  <c r="CH14" i="5"/>
  <c r="CY14" i="5" s="1"/>
  <c r="BA11" i="5"/>
  <c r="BR11" i="5" s="1"/>
  <c r="BA25" i="5"/>
  <c r="BA41" i="5" s="1"/>
  <c r="BB74" i="5" s="1"/>
  <c r="BA9" i="5"/>
  <c r="BR9" i="5" s="1"/>
  <c r="BA8" i="5"/>
  <c r="CI8" i="5" s="1"/>
  <c r="CZ8" i="5" s="1"/>
  <c r="AZ42" i="5"/>
  <c r="BA75" i="5" s="1"/>
  <c r="BA4" i="5"/>
  <c r="CI4" i="5" s="1"/>
  <c r="CZ4" i="5" s="1"/>
  <c r="BA24" i="5"/>
  <c r="Y205" i="5" s="1"/>
  <c r="BA12" i="5"/>
  <c r="CI12" i="5" s="1"/>
  <c r="CZ12" i="5" s="1"/>
  <c r="BA20" i="5"/>
  <c r="Y201" i="5" s="1"/>
  <c r="BA16" i="5"/>
  <c r="CI16" i="5" s="1"/>
  <c r="CZ16" i="5" s="1"/>
  <c r="AZ48" i="5"/>
  <c r="BA81" i="5" s="1"/>
  <c r="BA10" i="5"/>
  <c r="CI10" i="5" s="1"/>
  <c r="CZ10" i="5" s="1"/>
  <c r="BS3" i="5"/>
  <c r="DA3" i="5" s="1"/>
  <c r="BA32" i="5"/>
  <c r="Y213" i="5" s="1"/>
  <c r="BA17" i="5"/>
  <c r="CI17" i="5" s="1"/>
  <c r="CZ17" i="5" s="1"/>
  <c r="BA14" i="5"/>
  <c r="CI14" i="5" s="1"/>
  <c r="CZ14" i="5" s="1"/>
  <c r="BA23" i="5"/>
  <c r="Y204" i="5" s="1"/>
  <c r="Y194" i="5"/>
  <c r="AZ44" i="5"/>
  <c r="BA77" i="5" s="1"/>
  <c r="BY12" i="5"/>
  <c r="CP12" i="5" s="1"/>
  <c r="BA7" i="5"/>
  <c r="BR7" i="5" s="1"/>
  <c r="BA5" i="5"/>
  <c r="CI5" i="5" s="1"/>
  <c r="CZ5" i="5" s="1"/>
  <c r="Y74" i="5"/>
  <c r="BA33" i="5"/>
  <c r="BA49" i="5" s="1"/>
  <c r="BB82" i="5" s="1"/>
  <c r="BA30" i="5"/>
  <c r="BA46" i="5" s="1"/>
  <c r="BB79" i="5" s="1"/>
  <c r="BA27" i="5"/>
  <c r="Y208" i="5" s="1"/>
  <c r="CH12" i="5"/>
  <c r="CY12" i="5" s="1"/>
  <c r="BQ12" i="5"/>
  <c r="BW12" i="5"/>
  <c r="CN12" i="5" s="1"/>
  <c r="AQ44" i="2"/>
  <c r="AR77" i="2" s="1"/>
  <c r="Y74" i="2"/>
  <c r="AP44" i="5"/>
  <c r="AQ77" i="5" s="1"/>
  <c r="Y29" i="2"/>
  <c r="BG12" i="2"/>
  <c r="AO44" i="5"/>
  <c r="AP77" i="5" s="1"/>
  <c r="AO29" i="2"/>
  <c r="AO45" i="2" s="1"/>
  <c r="AP78" i="2" s="1"/>
  <c r="AA30" i="2"/>
  <c r="AB30" i="2" s="1"/>
  <c r="AQ29" i="5"/>
  <c r="AQ45" i="5" s="1"/>
  <c r="AR78" i="5" s="1"/>
  <c r="AA60" i="5"/>
  <c r="AB60" i="5" s="1"/>
  <c r="AR13" i="2"/>
  <c r="BZ13" i="2" s="1"/>
  <c r="CQ13" i="2" s="1"/>
  <c r="AA75" i="2"/>
  <c r="AB75" i="2" s="1"/>
  <c r="AP29" i="5"/>
  <c r="Y45" i="5" s="1"/>
  <c r="AA45" i="5"/>
  <c r="AB45" i="5" s="1"/>
  <c r="AO29" i="5"/>
  <c r="AO45" i="5" s="1"/>
  <c r="AP78" i="5" s="1"/>
  <c r="AA30" i="5"/>
  <c r="AB30" i="5" s="1"/>
  <c r="AR13" i="5"/>
  <c r="BZ13" i="5" s="1"/>
  <c r="CQ13" i="5" s="1"/>
  <c r="AA75" i="5"/>
  <c r="AB75" i="5" s="1"/>
  <c r="BW12" i="2"/>
  <c r="CN12" i="2" s="1"/>
  <c r="AQ13" i="5"/>
  <c r="BY13" i="5" s="1"/>
  <c r="CP13" i="5" s="1"/>
  <c r="BI12" i="5"/>
  <c r="AR29" i="5"/>
  <c r="Y75" i="5" s="1"/>
  <c r="AQ44" i="5"/>
  <c r="AR77" i="5" s="1"/>
  <c r="BG12" i="5"/>
  <c r="AO13" i="5"/>
  <c r="BF13" i="5" s="1"/>
  <c r="AO61" i="6"/>
  <c r="BE29" i="6" s="1"/>
  <c r="BE45" i="6" s="1"/>
  <c r="BF78" i="6" s="1"/>
  <c r="AQ61" i="6"/>
  <c r="BG29" i="6" s="1"/>
  <c r="BG45" i="6" s="1"/>
  <c r="BH78" i="6" s="1"/>
  <c r="W75" i="6"/>
  <c r="X75" i="6" s="1"/>
  <c r="W60" i="6"/>
  <c r="X60" i="6" s="1"/>
  <c r="AR61" i="6"/>
  <c r="BH29" i="6" s="1"/>
  <c r="BH45" i="6" s="1"/>
  <c r="BI78" i="6" s="1"/>
  <c r="AO13" i="2"/>
  <c r="BF13" i="2" s="1"/>
  <c r="AP13" i="5"/>
  <c r="BG13" i="5" s="1"/>
  <c r="B52" i="5"/>
  <c r="L40" i="9" s="1"/>
  <c r="AR29" i="2"/>
  <c r="Y75" i="2" s="1"/>
  <c r="Y165" i="6"/>
  <c r="AX45" i="6"/>
  <c r="AY78" i="6" s="1"/>
  <c r="AU45" i="6"/>
  <c r="AV78" i="6" s="1"/>
  <c r="Y120" i="6"/>
  <c r="Y255" i="6"/>
  <c r="BD45" i="6"/>
  <c r="BE78" i="6" s="1"/>
  <c r="CD13" i="6"/>
  <c r="CU13" i="6" s="1"/>
  <c r="BM13" i="6"/>
  <c r="CB13" i="6"/>
  <c r="CS13" i="6" s="1"/>
  <c r="BK13" i="6"/>
  <c r="CK13" i="6"/>
  <c r="DB13" i="6" s="1"/>
  <c r="BT13" i="6"/>
  <c r="CA13" i="6"/>
  <c r="CR13" i="6" s="1"/>
  <c r="BJ13" i="6"/>
  <c r="Y150" i="6"/>
  <c r="AW45" i="6"/>
  <c r="AX78" i="6" s="1"/>
  <c r="Y135" i="6"/>
  <c r="AV45" i="6"/>
  <c r="AW78" i="6" s="1"/>
  <c r="Y105" i="6"/>
  <c r="AT45" i="6"/>
  <c r="AU78" i="6" s="1"/>
  <c r="Y240" i="6"/>
  <c r="BC45" i="6"/>
  <c r="BD78" i="6" s="1"/>
  <c r="Y90" i="6"/>
  <c r="AS45" i="6"/>
  <c r="AT78" i="6" s="1"/>
  <c r="AJ3" i="6"/>
  <c r="W45" i="6"/>
  <c r="X45" i="6" s="1"/>
  <c r="CF13" i="6"/>
  <c r="CW13" i="6" s="1"/>
  <c r="BO13" i="6"/>
  <c r="W30" i="6"/>
  <c r="X30" i="6" s="1"/>
  <c r="CC13" i="6"/>
  <c r="CT13" i="6" s="1"/>
  <c r="BL13" i="6"/>
  <c r="CE13" i="6"/>
  <c r="CV13" i="6" s="1"/>
  <c r="BN13" i="6"/>
  <c r="CL13" i="6"/>
  <c r="DC13" i="6" s="1"/>
  <c r="BU13" i="6"/>
  <c r="AP61" i="6"/>
  <c r="BF29" i="6" s="1"/>
  <c r="BF45" i="6" s="1"/>
  <c r="BG78" i="6" s="1"/>
  <c r="BX13" i="4"/>
  <c r="CO13" i="4" s="1"/>
  <c r="BG13" i="4"/>
  <c r="Y196" i="4"/>
  <c r="AZ46" i="4"/>
  <c r="BA79" i="4" s="1"/>
  <c r="CH8" i="4"/>
  <c r="CY8" i="4" s="1"/>
  <c r="BQ8" i="4"/>
  <c r="BY13" i="4"/>
  <c r="CP13" i="4" s="1"/>
  <c r="BH13" i="4"/>
  <c r="Y197" i="4"/>
  <c r="AZ47" i="4"/>
  <c r="BA80" i="4" s="1"/>
  <c r="Y188" i="4"/>
  <c r="Y45" i="4"/>
  <c r="AP45" i="4"/>
  <c r="AQ78" i="4" s="1"/>
  <c r="Y193" i="4"/>
  <c r="AZ43" i="4"/>
  <c r="BA76" i="4" s="1"/>
  <c r="AZ40" i="4"/>
  <c r="BA73" i="4" s="1"/>
  <c r="AO45" i="4"/>
  <c r="AP78" i="4" s="1"/>
  <c r="Y30" i="4"/>
  <c r="CH5" i="4"/>
  <c r="CY5" i="4" s="1"/>
  <c r="BQ5" i="4"/>
  <c r="AQ45" i="4"/>
  <c r="AR78" i="4" s="1"/>
  <c r="Y60" i="4"/>
  <c r="BA28" i="4"/>
  <c r="AK3" i="4"/>
  <c r="BZ13" i="4"/>
  <c r="CQ13" i="4" s="1"/>
  <c r="BI13" i="4"/>
  <c r="CH9" i="4"/>
  <c r="CY9" i="4" s="1"/>
  <c r="BQ9" i="4"/>
  <c r="BA26" i="4"/>
  <c r="BW13" i="4"/>
  <c r="CN13" i="4" s="1"/>
  <c r="BF13" i="4"/>
  <c r="CH18" i="4"/>
  <c r="CY18" i="4" s="1"/>
  <c r="BQ18" i="4"/>
  <c r="Y199" i="4"/>
  <c r="AZ49" i="4"/>
  <c r="BA82" i="4" s="1"/>
  <c r="Y75" i="4"/>
  <c r="AR45" i="4"/>
  <c r="AS78" i="4" s="1"/>
  <c r="Y198" i="4"/>
  <c r="Y45" i="2"/>
  <c r="AP45" i="2"/>
  <c r="AQ78" i="2" s="1"/>
  <c r="Y135" i="2"/>
  <c r="AV45" i="2"/>
  <c r="AW78" i="2" s="1"/>
  <c r="Y150" i="2"/>
  <c r="AW45" i="2"/>
  <c r="AX78" i="2" s="1"/>
  <c r="Y90" i="2"/>
  <c r="AS45" i="2"/>
  <c r="AT78" i="2" s="1"/>
  <c r="Y105" i="2"/>
  <c r="AT45" i="2"/>
  <c r="AU78" i="2" s="1"/>
  <c r="Y120" i="2"/>
  <c r="AU45" i="2"/>
  <c r="AV78" i="2" s="1"/>
  <c r="BZ12" i="2"/>
  <c r="CQ12" i="2" s="1"/>
  <c r="BY12" i="2"/>
  <c r="CP12" i="2" s="1"/>
  <c r="BL13" i="2"/>
  <c r="CC13" i="2"/>
  <c r="CT13" i="2" s="1"/>
  <c r="BJ13" i="2"/>
  <c r="CA13" i="2"/>
  <c r="CR13" i="2" s="1"/>
  <c r="BN13" i="2"/>
  <c r="CE13" i="2"/>
  <c r="CV13" i="2" s="1"/>
  <c r="BM13" i="2"/>
  <c r="CD13" i="2"/>
  <c r="CU13" i="2" s="1"/>
  <c r="BK13" i="2"/>
  <c r="CB13" i="2"/>
  <c r="CS13" i="2" s="1"/>
  <c r="BG13" i="2"/>
  <c r="BX13" i="2"/>
  <c r="CO13" i="2" s="1"/>
  <c r="B31" i="2"/>
  <c r="AM31" i="2" s="1"/>
  <c r="AN31" i="2" s="1"/>
  <c r="AN47" i="2" s="1"/>
  <c r="AO80" i="2" s="1"/>
  <c r="AA32" i="2"/>
  <c r="AB32" i="2" s="1"/>
  <c r="AA137" i="2"/>
  <c r="AB137" i="2" s="1"/>
  <c r="AA167" i="2"/>
  <c r="AB167" i="2" s="1"/>
  <c r="AA47" i="2"/>
  <c r="AB47" i="2" s="1"/>
  <c r="AA92" i="2"/>
  <c r="AB92" i="2" s="1"/>
  <c r="AA152" i="2"/>
  <c r="AB152" i="2" s="1"/>
  <c r="AA77" i="2"/>
  <c r="AB77" i="2" s="1"/>
  <c r="AA62" i="2"/>
  <c r="AB62" i="2" s="1"/>
  <c r="AA107" i="2"/>
  <c r="AB107" i="2" s="1"/>
  <c r="AA122" i="2"/>
  <c r="AB122" i="2" s="1"/>
  <c r="AQ14" i="2"/>
  <c r="AQ30" i="2"/>
  <c r="AP30" i="2"/>
  <c r="AP14" i="2"/>
  <c r="AV30" i="2"/>
  <c r="AV14" i="2"/>
  <c r="AU14" i="2"/>
  <c r="AU30" i="2"/>
  <c r="AX30" i="2"/>
  <c r="AX14" i="2"/>
  <c r="AW14" i="2"/>
  <c r="AW30" i="2"/>
  <c r="AO14" i="2"/>
  <c r="AO30" i="2"/>
  <c r="AR30" i="2"/>
  <c r="AR14" i="2"/>
  <c r="AS14" i="2"/>
  <c r="AS30" i="2"/>
  <c r="AT30" i="2"/>
  <c r="AT14" i="2"/>
  <c r="AI3" i="2"/>
  <c r="BQ6" i="4" l="1"/>
  <c r="BQ16" i="4"/>
  <c r="CH4" i="4"/>
  <c r="CY4" i="4" s="1"/>
  <c r="BA15" i="4"/>
  <c r="BR15" i="4" s="1"/>
  <c r="Y187" i="4"/>
  <c r="BQ17" i="4"/>
  <c r="BA4" i="4"/>
  <c r="AA203" i="4"/>
  <c r="AB203" i="4" s="1"/>
  <c r="BQ14" i="4"/>
  <c r="CH10" i="4"/>
  <c r="CY10" i="4" s="1"/>
  <c r="BQ7" i="4"/>
  <c r="AZ41" i="4"/>
  <c r="BA74" i="4" s="1"/>
  <c r="AZ39" i="4"/>
  <c r="BA72" i="4" s="1"/>
  <c r="BQ11" i="4"/>
  <c r="AA209" i="4"/>
  <c r="AB209" i="4" s="1"/>
  <c r="AZ36" i="4"/>
  <c r="BA69" i="4" s="1"/>
  <c r="BA21" i="4"/>
  <c r="BA33" i="4"/>
  <c r="Y214" i="4" s="1"/>
  <c r="AA206" i="4"/>
  <c r="AB206" i="4" s="1"/>
  <c r="BQ12" i="4"/>
  <c r="BA29" i="4"/>
  <c r="AZ42" i="4"/>
  <c r="BA75" i="4" s="1"/>
  <c r="AZ50" i="4"/>
  <c r="BA83" i="4" s="1"/>
  <c r="BA27" i="4"/>
  <c r="Y208" i="4" s="1"/>
  <c r="BA20" i="4"/>
  <c r="BA31" i="4"/>
  <c r="Y212" i="4" s="1"/>
  <c r="BQ15" i="4"/>
  <c r="Y194" i="4"/>
  <c r="BA25" i="4"/>
  <c r="AA210" i="4"/>
  <c r="AB210" i="4" s="1"/>
  <c r="BA5" i="4"/>
  <c r="CI5" i="4" s="1"/>
  <c r="CZ5" i="4" s="1"/>
  <c r="BA17" i="4"/>
  <c r="CI17" i="4" s="1"/>
  <c r="CZ17" i="4" s="1"/>
  <c r="Y175" i="6"/>
  <c r="CG16" i="6"/>
  <c r="CX16" i="6" s="1"/>
  <c r="AX39" i="2"/>
  <c r="AY72" i="2" s="1"/>
  <c r="AY38" i="6"/>
  <c r="AZ71" i="6" s="1"/>
  <c r="CF11" i="2"/>
  <c r="CW11" i="2" s="1"/>
  <c r="AX41" i="2"/>
  <c r="AY74" i="2" s="1"/>
  <c r="AX45" i="2"/>
  <c r="AY78" i="2" s="1"/>
  <c r="AX42" i="2"/>
  <c r="AY75" i="2" s="1"/>
  <c r="CF12" i="2"/>
  <c r="CW12" i="2" s="1"/>
  <c r="AY9" i="2"/>
  <c r="BP9" i="2" s="1"/>
  <c r="CG8" i="6"/>
  <c r="CX8" i="6" s="1"/>
  <c r="Y156" i="2"/>
  <c r="BP5" i="6"/>
  <c r="BP4" i="6"/>
  <c r="BP6" i="6"/>
  <c r="CF4" i="2"/>
  <c r="CW4" i="2" s="1"/>
  <c r="BP7" i="6"/>
  <c r="CF8" i="2"/>
  <c r="CW8" i="2" s="1"/>
  <c r="CF5" i="2"/>
  <c r="CW5" i="2" s="1"/>
  <c r="CF7" i="2"/>
  <c r="CW7" i="2" s="1"/>
  <c r="CF10" i="2"/>
  <c r="CW10" i="2" s="1"/>
  <c r="AX40" i="2"/>
  <c r="AY73" i="2" s="1"/>
  <c r="AY48" i="6"/>
  <c r="AZ81" i="6" s="1"/>
  <c r="CG18" i="6"/>
  <c r="CX18" i="6" s="1"/>
  <c r="AY37" i="6"/>
  <c r="AZ70" i="6" s="1"/>
  <c r="AY21" i="2"/>
  <c r="AY37" i="2" s="1"/>
  <c r="AZ70" i="2" s="1"/>
  <c r="Y171" i="6"/>
  <c r="BP15" i="6"/>
  <c r="BP10" i="6"/>
  <c r="AZ23" i="6"/>
  <c r="Y189" i="6" s="1"/>
  <c r="CF9" i="2"/>
  <c r="CW9" i="2" s="1"/>
  <c r="AX44" i="2"/>
  <c r="AY77" i="2" s="1"/>
  <c r="AY24" i="2"/>
  <c r="Y175" i="2" s="1"/>
  <c r="AY28" i="2"/>
  <c r="Y179" i="2" s="1"/>
  <c r="AX43" i="2"/>
  <c r="AY76" i="2" s="1"/>
  <c r="AQ45" i="2"/>
  <c r="AR78" i="2" s="1"/>
  <c r="AX38" i="2"/>
  <c r="AY71" i="2" s="1"/>
  <c r="AY25" i="2"/>
  <c r="AY41" i="2" s="1"/>
  <c r="AZ74" i="2" s="1"/>
  <c r="AY5" i="2"/>
  <c r="BP5" i="2" s="1"/>
  <c r="AY12" i="2"/>
  <c r="BP12" i="2" s="1"/>
  <c r="BA8" i="4"/>
  <c r="AY27" i="2"/>
  <c r="Y178" i="2" s="1"/>
  <c r="BA32" i="4"/>
  <c r="BA48" i="4" s="1"/>
  <c r="BB81" i="4" s="1"/>
  <c r="BA18" i="4"/>
  <c r="CI18" i="4" s="1"/>
  <c r="CZ18" i="4" s="1"/>
  <c r="AA215" i="4"/>
  <c r="AB215" i="4" s="1"/>
  <c r="AY6" i="2"/>
  <c r="BP6" i="2" s="1"/>
  <c r="AY8" i="2"/>
  <c r="BP8" i="2" s="1"/>
  <c r="BA7" i="4"/>
  <c r="CI7" i="4" s="1"/>
  <c r="CZ7" i="4" s="1"/>
  <c r="BA24" i="4"/>
  <c r="Y205" i="4" s="1"/>
  <c r="AZ16" i="6"/>
  <c r="CH16" i="6" s="1"/>
  <c r="CY16" i="6" s="1"/>
  <c r="AZ4" i="6"/>
  <c r="CH4" i="6" s="1"/>
  <c r="CY4" i="6" s="1"/>
  <c r="AY22" i="2"/>
  <c r="Y173" i="2" s="1"/>
  <c r="BA23" i="4"/>
  <c r="BA39" i="4" s="1"/>
  <c r="BB72" i="4" s="1"/>
  <c r="AZ32" i="6"/>
  <c r="Y198" i="6" s="1"/>
  <c r="AZ20" i="6"/>
  <c r="AZ36" i="6" s="1"/>
  <c r="BA69" i="6" s="1"/>
  <c r="CF6" i="2"/>
  <c r="CW6" i="2" s="1"/>
  <c r="BA16" i="4"/>
  <c r="BR16" i="4" s="1"/>
  <c r="AZ7" i="6"/>
  <c r="BQ7" i="6" s="1"/>
  <c r="Y177" i="6"/>
  <c r="AP29" i="6"/>
  <c r="Y45" i="6" s="1"/>
  <c r="BY13" i="2"/>
  <c r="CP13" i="2" s="1"/>
  <c r="AK17" i="4"/>
  <c r="AA229" i="4" s="1"/>
  <c r="AB229" i="4" s="1"/>
  <c r="AK13" i="4"/>
  <c r="AA225" i="4" s="1"/>
  <c r="AB225" i="4" s="1"/>
  <c r="AK7" i="4"/>
  <c r="AA219" i="4" s="1"/>
  <c r="AB219" i="4" s="1"/>
  <c r="AK6" i="4"/>
  <c r="BB22" i="4" s="1"/>
  <c r="AK18" i="4"/>
  <c r="AA230" i="4" s="1"/>
  <c r="AB230" i="4" s="1"/>
  <c r="AK5" i="4"/>
  <c r="BB21" i="4" s="1"/>
  <c r="AK11" i="4"/>
  <c r="BB27" i="4" s="1"/>
  <c r="AK9" i="4"/>
  <c r="BB9" i="4" s="1"/>
  <c r="AK16" i="4"/>
  <c r="AA228" i="4" s="1"/>
  <c r="AB228" i="4" s="1"/>
  <c r="AK15" i="4"/>
  <c r="BB15" i="4" s="1"/>
  <c r="AK8" i="4"/>
  <c r="BB24" i="4" s="1"/>
  <c r="AK14" i="4"/>
  <c r="AA226" i="4" s="1"/>
  <c r="AB226" i="4" s="1"/>
  <c r="AK12" i="4"/>
  <c r="BB28" i="4" s="1"/>
  <c r="AK4" i="4"/>
  <c r="AA216" i="4" s="1"/>
  <c r="AB216" i="4" s="1"/>
  <c r="AK10" i="4"/>
  <c r="BB26" i="4" s="1"/>
  <c r="BA6" i="4"/>
  <c r="BR6" i="4" s="1"/>
  <c r="BA14" i="4"/>
  <c r="BR14" i="4" s="1"/>
  <c r="AO44" i="6"/>
  <c r="AP77" i="6" s="1"/>
  <c r="AA211" i="4"/>
  <c r="AB211" i="4" s="1"/>
  <c r="AA207" i="4"/>
  <c r="AB207" i="4" s="1"/>
  <c r="CF13" i="2"/>
  <c r="CW13" i="2" s="1"/>
  <c r="BA11" i="4"/>
  <c r="CI11" i="4" s="1"/>
  <c r="CZ11" i="4" s="1"/>
  <c r="AY11" i="2"/>
  <c r="BP11" i="2" s="1"/>
  <c r="AY4" i="2"/>
  <c r="BP4" i="2" s="1"/>
  <c r="AX37" i="2"/>
  <c r="AY70" i="2" s="1"/>
  <c r="AY20" i="2"/>
  <c r="Y171" i="2" s="1"/>
  <c r="Y182" i="6"/>
  <c r="AZ12" i="6"/>
  <c r="CH12" i="6" s="1"/>
  <c r="CY12" i="6" s="1"/>
  <c r="AY43" i="6"/>
  <c r="AZ76" i="6" s="1"/>
  <c r="AY50" i="6"/>
  <c r="AZ83" i="6" s="1"/>
  <c r="AZ5" i="6"/>
  <c r="CH5" i="6" s="1"/>
  <c r="CY5" i="6" s="1"/>
  <c r="AY26" i="2"/>
  <c r="Y177" i="2" s="1"/>
  <c r="AY23" i="2"/>
  <c r="AY39" i="2" s="1"/>
  <c r="AZ72" i="2" s="1"/>
  <c r="AY14" i="2"/>
  <c r="BP14" i="2" s="1"/>
  <c r="AY30" i="2"/>
  <c r="Y181" i="2" s="1"/>
  <c r="AY10" i="2"/>
  <c r="BP10" i="2" s="1"/>
  <c r="AY7" i="2"/>
  <c r="CG7" i="2" s="1"/>
  <c r="CX7" i="2" s="1"/>
  <c r="AQ44" i="6"/>
  <c r="AR77" i="6" s="1"/>
  <c r="BI12" i="6"/>
  <c r="AP44" i="6"/>
  <c r="AQ77" i="6" s="1"/>
  <c r="AZ26" i="6"/>
  <c r="Y192" i="6" s="1"/>
  <c r="AY39" i="6"/>
  <c r="AZ72" i="6" s="1"/>
  <c r="BG12" i="6"/>
  <c r="BP17" i="6"/>
  <c r="AQ13" i="6"/>
  <c r="BY13" i="6" s="1"/>
  <c r="CP13" i="6" s="1"/>
  <c r="BP13" i="6"/>
  <c r="AZ28" i="6"/>
  <c r="Y194" i="6" s="1"/>
  <c r="AQ29" i="6"/>
  <c r="Y60" i="6" s="1"/>
  <c r="AZ21" i="6"/>
  <c r="AZ37" i="6" s="1"/>
  <c r="BA70" i="6" s="1"/>
  <c r="AZ6" i="6"/>
  <c r="BQ6" i="6" s="1"/>
  <c r="AR44" i="6"/>
  <c r="AS77" i="6" s="1"/>
  <c r="BP11" i="6"/>
  <c r="AZ22" i="6"/>
  <c r="Y188" i="6" s="1"/>
  <c r="BS3" i="4"/>
  <c r="DA3" i="4" s="1"/>
  <c r="AA222" i="4"/>
  <c r="AB222" i="4" s="1"/>
  <c r="CH13" i="4"/>
  <c r="CY13" i="4" s="1"/>
  <c r="BQ13" i="4"/>
  <c r="Y195" i="4"/>
  <c r="AZ45" i="4"/>
  <c r="BA78" i="4" s="1"/>
  <c r="AY41" i="6"/>
  <c r="AZ74" i="6" s="1"/>
  <c r="AZ27" i="6"/>
  <c r="AZ43" i="6" s="1"/>
  <c r="BA76" i="6" s="1"/>
  <c r="BP9" i="6"/>
  <c r="AZ9" i="6"/>
  <c r="BQ9" i="6" s="1"/>
  <c r="Y180" i="6"/>
  <c r="AP13" i="6"/>
  <c r="BX13" i="6" s="1"/>
  <c r="CO13" i="6" s="1"/>
  <c r="AZ14" i="6"/>
  <c r="CH14" i="6" s="1"/>
  <c r="CY14" i="6" s="1"/>
  <c r="BP14" i="6"/>
  <c r="AZ30" i="6"/>
  <c r="AZ46" i="6" s="1"/>
  <c r="BA79" i="6" s="1"/>
  <c r="AZ25" i="6"/>
  <c r="Y191" i="6" s="1"/>
  <c r="AY46" i="6"/>
  <c r="AZ79" i="6" s="1"/>
  <c r="AO13" i="6"/>
  <c r="BF13" i="6" s="1"/>
  <c r="AZ18" i="6"/>
  <c r="CH18" i="6" s="1"/>
  <c r="CY18" i="6" s="1"/>
  <c r="BH12" i="6"/>
  <c r="AY49" i="6"/>
  <c r="AZ82" i="6" s="1"/>
  <c r="AZ11" i="6"/>
  <c r="CH11" i="6" s="1"/>
  <c r="CY11" i="6" s="1"/>
  <c r="AO29" i="6"/>
  <c r="Y30" i="6" s="1"/>
  <c r="AZ34" i="6"/>
  <c r="Y200" i="6" s="1"/>
  <c r="BR3" i="6"/>
  <c r="CZ3" i="6" s="1"/>
  <c r="AJ6" i="6"/>
  <c r="AA203" i="6" s="1"/>
  <c r="AB203" i="6" s="1"/>
  <c r="AJ14" i="6"/>
  <c r="AA211" i="6" s="1"/>
  <c r="AB211" i="6" s="1"/>
  <c r="AJ4" i="6"/>
  <c r="AA201" i="6" s="1"/>
  <c r="AB201" i="6" s="1"/>
  <c r="AJ7" i="6"/>
  <c r="AA204" i="6" s="1"/>
  <c r="AB204" i="6" s="1"/>
  <c r="AJ9" i="6"/>
  <c r="AA206" i="6" s="1"/>
  <c r="AB206" i="6" s="1"/>
  <c r="AJ17" i="6"/>
  <c r="AA214" i="6" s="1"/>
  <c r="AB214" i="6" s="1"/>
  <c r="AJ8" i="6"/>
  <c r="AA205" i="6" s="1"/>
  <c r="AB205" i="6" s="1"/>
  <c r="AJ16" i="6"/>
  <c r="AA213" i="6" s="1"/>
  <c r="AB213" i="6" s="1"/>
  <c r="AJ11" i="6"/>
  <c r="AA208" i="6" s="1"/>
  <c r="AB208" i="6" s="1"/>
  <c r="AJ5" i="6"/>
  <c r="AA202" i="6" s="1"/>
  <c r="AB202" i="6" s="1"/>
  <c r="AJ10" i="6"/>
  <c r="AA207" i="6" s="1"/>
  <c r="AB207" i="6" s="1"/>
  <c r="AJ18" i="6"/>
  <c r="AA215" i="6" s="1"/>
  <c r="AB215" i="6" s="1"/>
  <c r="AJ15" i="6"/>
  <c r="AA212" i="6" s="1"/>
  <c r="AB212" i="6" s="1"/>
  <c r="AJ13" i="6"/>
  <c r="AA210" i="6" s="1"/>
  <c r="AB210" i="6" s="1"/>
  <c r="AJ12" i="6"/>
  <c r="AA209" i="6" s="1"/>
  <c r="AB209" i="6" s="1"/>
  <c r="AZ8" i="6"/>
  <c r="CH8" i="6" s="1"/>
  <c r="CY8" i="6" s="1"/>
  <c r="AR29" i="6"/>
  <c r="Y75" i="6" s="1"/>
  <c r="AZ17" i="6"/>
  <c r="BQ17" i="6" s="1"/>
  <c r="CG12" i="6"/>
  <c r="CX12" i="6" s="1"/>
  <c r="BP12" i="6"/>
  <c r="BF12" i="6"/>
  <c r="AZ15" i="6"/>
  <c r="BQ15" i="6" s="1"/>
  <c r="AZ24" i="6"/>
  <c r="AZ40" i="6" s="1"/>
  <c r="BA73" i="6" s="1"/>
  <c r="AZ33" i="6"/>
  <c r="AZ49" i="6" s="1"/>
  <c r="BA82" i="6" s="1"/>
  <c r="AA195" i="6"/>
  <c r="AB195" i="6" s="1"/>
  <c r="AZ29" i="6"/>
  <c r="AZ13" i="6"/>
  <c r="AY44" i="6"/>
  <c r="AZ77" i="6" s="1"/>
  <c r="Y179" i="6"/>
  <c r="BQ3" i="2"/>
  <c r="CY3" i="2" s="1"/>
  <c r="AI11" i="2"/>
  <c r="AA193" i="2" s="1"/>
  <c r="AB193" i="2" s="1"/>
  <c r="AI10" i="2"/>
  <c r="AA192" i="2" s="1"/>
  <c r="AB192" i="2" s="1"/>
  <c r="AI16" i="2"/>
  <c r="AA198" i="2" s="1"/>
  <c r="AB198" i="2" s="1"/>
  <c r="AI5" i="2"/>
  <c r="AA187" i="2" s="1"/>
  <c r="AB187" i="2" s="1"/>
  <c r="AI13" i="2"/>
  <c r="AA195" i="2" s="1"/>
  <c r="AB195" i="2" s="1"/>
  <c r="AI14" i="2"/>
  <c r="AI12" i="2"/>
  <c r="AA194" i="2" s="1"/>
  <c r="AB194" i="2" s="1"/>
  <c r="AI4" i="2"/>
  <c r="AA186" i="2" s="1"/>
  <c r="AB186" i="2" s="1"/>
  <c r="AI7" i="2"/>
  <c r="AA189" i="2" s="1"/>
  <c r="AB189" i="2" s="1"/>
  <c r="AI15" i="2"/>
  <c r="AA197" i="2" s="1"/>
  <c r="AB197" i="2" s="1"/>
  <c r="AI8" i="2"/>
  <c r="AA190" i="2" s="1"/>
  <c r="AB190" i="2" s="1"/>
  <c r="AI18" i="2"/>
  <c r="AI6" i="2"/>
  <c r="AA188" i="2" s="1"/>
  <c r="AB188" i="2" s="1"/>
  <c r="AI9" i="2"/>
  <c r="AA191" i="2" s="1"/>
  <c r="AB191" i="2" s="1"/>
  <c r="AI17" i="2"/>
  <c r="AZ31" i="6"/>
  <c r="AZ47" i="6" s="1"/>
  <c r="BA80" i="6" s="1"/>
  <c r="AZ10" i="6"/>
  <c r="CH10" i="6" s="1"/>
  <c r="CY10" i="6" s="1"/>
  <c r="AA180" i="2"/>
  <c r="AB180" i="2" s="1"/>
  <c r="AY29" i="2"/>
  <c r="AY13" i="2"/>
  <c r="BR8" i="5"/>
  <c r="AR13" i="6"/>
  <c r="BZ13" i="6" s="1"/>
  <c r="CQ13" i="6" s="1"/>
  <c r="Y206" i="5"/>
  <c r="CI15" i="5"/>
  <c r="CZ15" i="5" s="1"/>
  <c r="BB28" i="5"/>
  <c r="Y224" i="5" s="1"/>
  <c r="BA42" i="5"/>
  <c r="BB75" i="5" s="1"/>
  <c r="BB16" i="5"/>
  <c r="CJ16" i="5" s="1"/>
  <c r="DA16" i="5" s="1"/>
  <c r="Y212" i="5"/>
  <c r="CI13" i="5"/>
  <c r="CZ13" i="5" s="1"/>
  <c r="Y203" i="5"/>
  <c r="BR16" i="5"/>
  <c r="BB32" i="5"/>
  <c r="Y228" i="5" s="1"/>
  <c r="BB8" i="5"/>
  <c r="BS8" i="5" s="1"/>
  <c r="BR12" i="5"/>
  <c r="Y215" i="5"/>
  <c r="BB17" i="5"/>
  <c r="BS17" i="5" s="1"/>
  <c r="CI11" i="5"/>
  <c r="CZ11" i="5" s="1"/>
  <c r="BR18" i="5"/>
  <c r="CI9" i="5"/>
  <c r="CZ9" i="5" s="1"/>
  <c r="BR14" i="5"/>
  <c r="BA45" i="5"/>
  <c r="BB78" i="5" s="1"/>
  <c r="BA37" i="5"/>
  <c r="BB70" i="5" s="1"/>
  <c r="BA44" i="5"/>
  <c r="BB77" i="5" s="1"/>
  <c r="BR5" i="5"/>
  <c r="BB15" i="5"/>
  <c r="CJ15" i="5" s="1"/>
  <c r="DA15" i="5" s="1"/>
  <c r="BA48" i="5"/>
  <c r="BB81" i="5" s="1"/>
  <c r="BB7" i="5"/>
  <c r="CJ7" i="5" s="1"/>
  <c r="DA7" i="5" s="1"/>
  <c r="BB21" i="5"/>
  <c r="BB37" i="5" s="1"/>
  <c r="BC70" i="5" s="1"/>
  <c r="BR10" i="5"/>
  <c r="CI6" i="5"/>
  <c r="CZ6" i="5" s="1"/>
  <c r="BB9" i="5"/>
  <c r="CJ9" i="5" s="1"/>
  <c r="DA9" i="5" s="1"/>
  <c r="BB25" i="5"/>
  <c r="Y221" i="5" s="1"/>
  <c r="BB12" i="5"/>
  <c r="CJ12" i="5" s="1"/>
  <c r="DA12" i="5" s="1"/>
  <c r="BR4" i="5"/>
  <c r="BB4" i="5"/>
  <c r="CJ4" i="5" s="1"/>
  <c r="DA4" i="5" s="1"/>
  <c r="BB29" i="5"/>
  <c r="Y225" i="5" s="1"/>
  <c r="BA40" i="5"/>
  <c r="BB73" i="5" s="1"/>
  <c r="Y214" i="5"/>
  <c r="BR17" i="5"/>
  <c r="BB5" i="5"/>
  <c r="BS5" i="5" s="1"/>
  <c r="BB24" i="5"/>
  <c r="Y220" i="5" s="1"/>
  <c r="BB33" i="5"/>
  <c r="Y229" i="5" s="1"/>
  <c r="BB20" i="5"/>
  <c r="Y216" i="5" s="1"/>
  <c r="BB13" i="5"/>
  <c r="BS13" i="5" s="1"/>
  <c r="BB31" i="5"/>
  <c r="BB47" i="5" s="1"/>
  <c r="BC80" i="5" s="1"/>
  <c r="BB23" i="5"/>
  <c r="BB39" i="5" s="1"/>
  <c r="BC72" i="5" s="1"/>
  <c r="BA36" i="5"/>
  <c r="BB69" i="5" s="1"/>
  <c r="BB27" i="5"/>
  <c r="BB43" i="5" s="1"/>
  <c r="BC76" i="5" s="1"/>
  <c r="BA43" i="5"/>
  <c r="BB76" i="5" s="1"/>
  <c r="BB11" i="5"/>
  <c r="CJ11" i="5" s="1"/>
  <c r="DA11" i="5" s="1"/>
  <c r="Y211" i="5"/>
  <c r="BA39" i="5"/>
  <c r="BB72" i="5" s="1"/>
  <c r="CI7" i="5"/>
  <c r="CZ7" i="5" s="1"/>
  <c r="BB10" i="5"/>
  <c r="BS10" i="5" s="1"/>
  <c r="BB14" i="5"/>
  <c r="BS14" i="5" s="1"/>
  <c r="BB18" i="5"/>
  <c r="BS18" i="5" s="1"/>
  <c r="BB26" i="5"/>
  <c r="BB42" i="5" s="1"/>
  <c r="BC75" i="5" s="1"/>
  <c r="BB22" i="5"/>
  <c r="Y218" i="5" s="1"/>
  <c r="BB30" i="5"/>
  <c r="BB46" i="5" s="1"/>
  <c r="BC79" i="5" s="1"/>
  <c r="BB34" i="5"/>
  <c r="Y230" i="5" s="1"/>
  <c r="BB6" i="5"/>
  <c r="CJ6" i="5" s="1"/>
  <c r="DA6" i="5" s="1"/>
  <c r="N52" i="9"/>
  <c r="F55" i="9" s="1"/>
  <c r="BH13" i="5"/>
  <c r="Y30" i="2"/>
  <c r="BI13" i="2"/>
  <c r="Y30" i="5"/>
  <c r="BW13" i="5"/>
  <c r="CN13" i="5" s="1"/>
  <c r="N54" i="9"/>
  <c r="F59" i="9" s="1"/>
  <c r="N55" i="9"/>
  <c r="F58" i="9" s="1"/>
  <c r="N51" i="9"/>
  <c r="F56" i="9" s="1"/>
  <c r="N53" i="9"/>
  <c r="F57" i="9" s="1"/>
  <c r="Y60" i="5"/>
  <c r="BI13" i="5"/>
  <c r="AP45" i="5"/>
  <c r="AQ78" i="5" s="1"/>
  <c r="AR45" i="5"/>
  <c r="AS78" i="5" s="1"/>
  <c r="BX13" i="5"/>
  <c r="CO13" i="5" s="1"/>
  <c r="BW13" i="2"/>
  <c r="CN13" i="2" s="1"/>
  <c r="AR45" i="2"/>
  <c r="AS78" i="2" s="1"/>
  <c r="L41" i="9"/>
  <c r="AK3" i="6"/>
  <c r="Y201" i="4"/>
  <c r="BA36" i="4"/>
  <c r="BB69" i="4" s="1"/>
  <c r="Y203" i="4"/>
  <c r="BA38" i="4"/>
  <c r="BB71" i="4" s="1"/>
  <c r="Y211" i="4"/>
  <c r="BA46" i="4"/>
  <c r="BB79" i="4" s="1"/>
  <c r="CI9" i="4"/>
  <c r="CZ9" i="4" s="1"/>
  <c r="BR9" i="4"/>
  <c r="BB25" i="4"/>
  <c r="Y206" i="4"/>
  <c r="BA41" i="4"/>
  <c r="BB74" i="4" s="1"/>
  <c r="CI16" i="4"/>
  <c r="CZ16" i="4" s="1"/>
  <c r="CI10" i="4"/>
  <c r="CZ10" i="4" s="1"/>
  <c r="BR10" i="4"/>
  <c r="CI15" i="4"/>
  <c r="CZ15" i="4" s="1"/>
  <c r="CI12" i="4"/>
  <c r="CZ12" i="4" s="1"/>
  <c r="BR12" i="4"/>
  <c r="BR18" i="4"/>
  <c r="CI13" i="4"/>
  <c r="CZ13" i="4" s="1"/>
  <c r="BR13" i="4"/>
  <c r="CI4" i="4"/>
  <c r="CZ4" i="4" s="1"/>
  <c r="BR4" i="4"/>
  <c r="CI8" i="4"/>
  <c r="CZ8" i="4" s="1"/>
  <c r="BR8" i="4"/>
  <c r="Y207" i="4"/>
  <c r="BA42" i="4"/>
  <c r="BB75" i="4" s="1"/>
  <c r="BB16" i="4"/>
  <c r="Y209" i="4"/>
  <c r="BA44" i="4"/>
  <c r="BB77" i="4" s="1"/>
  <c r="Y215" i="4"/>
  <c r="BA50" i="4"/>
  <c r="BB83" i="4" s="1"/>
  <c r="Y202" i="4"/>
  <c r="BA37" i="4"/>
  <c r="BB70" i="4" s="1"/>
  <c r="Y210" i="4"/>
  <c r="BA45" i="4"/>
  <c r="BB78" i="4" s="1"/>
  <c r="BA49" i="4"/>
  <c r="BB82" i="4" s="1"/>
  <c r="Y91" i="2"/>
  <c r="AS46" i="2"/>
  <c r="AT79" i="2" s="1"/>
  <c r="Y151" i="2"/>
  <c r="AW46" i="2"/>
  <c r="AX79" i="2" s="1"/>
  <c r="Y76" i="2"/>
  <c r="AR46" i="2"/>
  <c r="AS79" i="2" s="1"/>
  <c r="Y136" i="2"/>
  <c r="AV46" i="2"/>
  <c r="AW79" i="2" s="1"/>
  <c r="Y106" i="2"/>
  <c r="AT46" i="2"/>
  <c r="AU79" i="2" s="1"/>
  <c r="Y166" i="2"/>
  <c r="AX46" i="2"/>
  <c r="AY79" i="2" s="1"/>
  <c r="Y46" i="2"/>
  <c r="AP46" i="2"/>
  <c r="AQ79" i="2" s="1"/>
  <c r="Y31" i="2"/>
  <c r="AO46" i="2"/>
  <c r="AP79" i="2" s="1"/>
  <c r="Y121" i="2"/>
  <c r="AU46" i="2"/>
  <c r="AV79" i="2" s="1"/>
  <c r="Y61" i="2"/>
  <c r="AQ46" i="2"/>
  <c r="AR79" i="2" s="1"/>
  <c r="BK14" i="2"/>
  <c r="CB14" i="2"/>
  <c r="CS14" i="2" s="1"/>
  <c r="BJ14" i="2"/>
  <c r="CA14" i="2"/>
  <c r="CR14" i="2" s="1"/>
  <c r="BN14" i="2"/>
  <c r="CE14" i="2"/>
  <c r="CV14" i="2" s="1"/>
  <c r="BF14" i="2"/>
  <c r="BW14" i="2"/>
  <c r="CN14" i="2" s="1"/>
  <c r="BL14" i="2"/>
  <c r="CC14" i="2"/>
  <c r="CT14" i="2" s="1"/>
  <c r="BH14" i="2"/>
  <c r="BY14" i="2"/>
  <c r="CP14" i="2" s="1"/>
  <c r="BI14" i="2"/>
  <c r="BZ14" i="2"/>
  <c r="CQ14" i="2" s="1"/>
  <c r="BO14" i="2"/>
  <c r="CF14" i="2"/>
  <c r="CW14" i="2" s="1"/>
  <c r="BM14" i="2"/>
  <c r="CD14" i="2"/>
  <c r="CU14" i="2" s="1"/>
  <c r="BG14" i="2"/>
  <c r="BX14" i="2"/>
  <c r="CO14" i="2" s="1"/>
  <c r="B32" i="2"/>
  <c r="AM32" i="2" s="1"/>
  <c r="AN32" i="2" s="1"/>
  <c r="AN48" i="2" s="1"/>
  <c r="AO81" i="2" s="1"/>
  <c r="AA168" i="2"/>
  <c r="AB168" i="2" s="1"/>
  <c r="AA108" i="2"/>
  <c r="AB108" i="2" s="1"/>
  <c r="AA93" i="2"/>
  <c r="AB93" i="2" s="1"/>
  <c r="AA183" i="2"/>
  <c r="AB183" i="2" s="1"/>
  <c r="AA63" i="2"/>
  <c r="AB63" i="2" s="1"/>
  <c r="AA48" i="2"/>
  <c r="AB48" i="2" s="1"/>
  <c r="AA153" i="2"/>
  <c r="AB153" i="2" s="1"/>
  <c r="AA138" i="2"/>
  <c r="AB138" i="2" s="1"/>
  <c r="AA33" i="2"/>
  <c r="AB33" i="2" s="1"/>
  <c r="AA123" i="2"/>
  <c r="AB123" i="2" s="1"/>
  <c r="AA78" i="2"/>
  <c r="AB78" i="2" s="1"/>
  <c r="AU15" i="2"/>
  <c r="AU31" i="2"/>
  <c r="AP15" i="2"/>
  <c r="AP31" i="2"/>
  <c r="AY31" i="2"/>
  <c r="AY15" i="2"/>
  <c r="AT31" i="2"/>
  <c r="AT15" i="2"/>
  <c r="AX15" i="2"/>
  <c r="AX31" i="2"/>
  <c r="AO31" i="2"/>
  <c r="AO15" i="2"/>
  <c r="AR31" i="2"/>
  <c r="AR15" i="2"/>
  <c r="AQ15" i="2"/>
  <c r="AQ31" i="2"/>
  <c r="AW31" i="2"/>
  <c r="AW15" i="2"/>
  <c r="AV15" i="2"/>
  <c r="AV31" i="2"/>
  <c r="AS15" i="2"/>
  <c r="AS31" i="2"/>
  <c r="AJ3" i="2"/>
  <c r="BA43" i="4" l="1"/>
  <c r="BB76" i="4" s="1"/>
  <c r="Y204" i="4"/>
  <c r="CI6" i="4"/>
  <c r="CZ6" i="4" s="1"/>
  <c r="BB18" i="4"/>
  <c r="CJ18" i="4" s="1"/>
  <c r="DA18" i="4" s="1"/>
  <c r="BA47" i="4"/>
  <c r="BB80" i="4" s="1"/>
  <c r="BB34" i="4"/>
  <c r="BB50" i="4" s="1"/>
  <c r="BC83" i="4" s="1"/>
  <c r="CI14" i="4"/>
  <c r="CZ14" i="4" s="1"/>
  <c r="AA224" i="4"/>
  <c r="AB224" i="4" s="1"/>
  <c r="BB32" i="4"/>
  <c r="Y228" i="4" s="1"/>
  <c r="BB17" i="4"/>
  <c r="CJ17" i="4" s="1"/>
  <c r="DA17" i="4" s="1"/>
  <c r="BB12" i="4"/>
  <c r="CJ12" i="4" s="1"/>
  <c r="DA12" i="4" s="1"/>
  <c r="BB33" i="4"/>
  <c r="Y229" i="4" s="1"/>
  <c r="Y213" i="4"/>
  <c r="BB5" i="4"/>
  <c r="CJ5" i="4" s="1"/>
  <c r="DA5" i="4" s="1"/>
  <c r="AA227" i="4"/>
  <c r="AB227" i="4" s="1"/>
  <c r="BR11" i="4"/>
  <c r="BB13" i="4"/>
  <c r="BS13" i="4" s="1"/>
  <c r="BB31" i="4"/>
  <c r="Y227" i="4" s="1"/>
  <c r="AA221" i="4"/>
  <c r="AB221" i="4" s="1"/>
  <c r="BB20" i="4"/>
  <c r="BB36" i="4" s="1"/>
  <c r="BC69" i="4" s="1"/>
  <c r="AA217" i="4"/>
  <c r="AB217" i="4" s="1"/>
  <c r="BR5" i="4"/>
  <c r="BB29" i="4"/>
  <c r="BB4" i="4"/>
  <c r="CJ4" i="4" s="1"/>
  <c r="DA4" i="4" s="1"/>
  <c r="BR7" i="4"/>
  <c r="BR17" i="4"/>
  <c r="BB7" i="4"/>
  <c r="CJ7" i="4" s="1"/>
  <c r="DA7" i="4" s="1"/>
  <c r="CG11" i="2"/>
  <c r="CX11" i="2" s="1"/>
  <c r="CG12" i="2"/>
  <c r="CX12" i="2" s="1"/>
  <c r="AY38" i="2"/>
  <c r="AZ71" i="2" s="1"/>
  <c r="AP45" i="6"/>
  <c r="AQ78" i="6" s="1"/>
  <c r="BQ5" i="6"/>
  <c r="CG9" i="2"/>
  <c r="CX9" i="2" s="1"/>
  <c r="Y186" i="6"/>
  <c r="BA23" i="6"/>
  <c r="Y204" i="6" s="1"/>
  <c r="AZ28" i="2"/>
  <c r="AZ44" i="2" s="1"/>
  <c r="BA77" i="2" s="1"/>
  <c r="CG8" i="2"/>
  <c r="CX8" i="2" s="1"/>
  <c r="CG5" i="2"/>
  <c r="CX5" i="2" s="1"/>
  <c r="AZ50" i="6"/>
  <c r="BA83" i="6" s="1"/>
  <c r="BP7" i="2"/>
  <c r="Y172" i="2"/>
  <c r="AZ48" i="6"/>
  <c r="BA81" i="6" s="1"/>
  <c r="CH7" i="6"/>
  <c r="CY7" i="6" s="1"/>
  <c r="AZ39" i="6"/>
  <c r="BA72" i="6" s="1"/>
  <c r="Y176" i="2"/>
  <c r="AY43" i="2"/>
  <c r="AZ76" i="2" s="1"/>
  <c r="BA8" i="6"/>
  <c r="CI8" i="6" s="1"/>
  <c r="CZ8" i="6" s="1"/>
  <c r="BQ16" i="6"/>
  <c r="AY44" i="2"/>
  <c r="AZ77" i="2" s="1"/>
  <c r="CG6" i="2"/>
  <c r="CX6" i="2" s="1"/>
  <c r="Y174" i="2"/>
  <c r="BH13" i="6"/>
  <c r="Y193" i="6"/>
  <c r="Y187" i="6"/>
  <c r="Y190" i="6"/>
  <c r="BA17" i="6"/>
  <c r="CI17" i="6" s="1"/>
  <c r="CZ17" i="6" s="1"/>
  <c r="AY40" i="2"/>
  <c r="AZ73" i="2" s="1"/>
  <c r="AO45" i="6"/>
  <c r="AP78" i="6" s="1"/>
  <c r="AY42" i="2"/>
  <c r="AZ75" i="2" s="1"/>
  <c r="AQ45" i="6"/>
  <c r="AR78" i="6" s="1"/>
  <c r="CH15" i="6"/>
  <c r="CY15" i="6" s="1"/>
  <c r="AY36" i="2"/>
  <c r="AZ69" i="2" s="1"/>
  <c r="Y199" i="6"/>
  <c r="BQ4" i="6"/>
  <c r="CH6" i="6"/>
  <c r="CY6" i="6" s="1"/>
  <c r="AZ8" i="2"/>
  <c r="BQ8" i="2" s="1"/>
  <c r="AZ24" i="2"/>
  <c r="Y190" i="2" s="1"/>
  <c r="AZ12" i="2"/>
  <c r="BQ12" i="2" s="1"/>
  <c r="BA40" i="4"/>
  <c r="BB73" i="4" s="1"/>
  <c r="BQ14" i="6"/>
  <c r="BI13" i="6"/>
  <c r="BA16" i="6"/>
  <c r="BR16" i="6" s="1"/>
  <c r="AA218" i="4"/>
  <c r="AB218" i="4" s="1"/>
  <c r="AZ10" i="2"/>
  <c r="CH10" i="2" s="1"/>
  <c r="CY10" i="2" s="1"/>
  <c r="AZ31" i="2"/>
  <c r="Y197" i="2" s="1"/>
  <c r="AZ9" i="2"/>
  <c r="BQ9" i="2" s="1"/>
  <c r="CG10" i="2"/>
  <c r="CX10" i="2" s="1"/>
  <c r="CG4" i="2"/>
  <c r="CX4" i="2" s="1"/>
  <c r="BB6" i="4"/>
  <c r="BS6" i="4" s="1"/>
  <c r="BB14" i="4"/>
  <c r="BS14" i="4" s="1"/>
  <c r="BA34" i="6"/>
  <c r="BA50" i="6" s="1"/>
  <c r="BB83" i="6" s="1"/>
  <c r="BQ8" i="6"/>
  <c r="BQ12" i="6"/>
  <c r="BA32" i="6"/>
  <c r="Y213" i="6" s="1"/>
  <c r="AZ26" i="2"/>
  <c r="Y192" i="2" s="1"/>
  <c r="AZ15" i="2"/>
  <c r="BQ15" i="2" s="1"/>
  <c r="AZ25" i="2"/>
  <c r="Y191" i="2" s="1"/>
  <c r="BB30" i="4"/>
  <c r="Y226" i="4" s="1"/>
  <c r="BA18" i="6"/>
  <c r="BR18" i="6" s="1"/>
  <c r="BA7" i="6"/>
  <c r="CI7" i="6" s="1"/>
  <c r="CZ7" i="6" s="1"/>
  <c r="AA220" i="4"/>
  <c r="AB220" i="4" s="1"/>
  <c r="BB23" i="4"/>
  <c r="Y219" i="4" s="1"/>
  <c r="AZ44" i="6"/>
  <c r="BA77" i="6" s="1"/>
  <c r="BA4" i="6"/>
  <c r="BR4" i="6" s="1"/>
  <c r="BQ10" i="6"/>
  <c r="BA24" i="6"/>
  <c r="Y205" i="6" s="1"/>
  <c r="AZ22" i="2"/>
  <c r="Y188" i="2" s="1"/>
  <c r="BB10" i="4"/>
  <c r="CJ10" i="4" s="1"/>
  <c r="DA10" i="4" s="1"/>
  <c r="BB11" i="4"/>
  <c r="CJ11" i="4" s="1"/>
  <c r="DA11" i="4" s="1"/>
  <c r="BB8" i="4"/>
  <c r="BS8" i="4" s="1"/>
  <c r="AZ41" i="6"/>
  <c r="BA74" i="6" s="1"/>
  <c r="BA20" i="6"/>
  <c r="Y201" i="6" s="1"/>
  <c r="BA12" i="6"/>
  <c r="CI12" i="6" s="1"/>
  <c r="CZ12" i="6" s="1"/>
  <c r="BG13" i="6"/>
  <c r="AA223" i="4"/>
  <c r="AB223" i="4" s="1"/>
  <c r="BA28" i="6"/>
  <c r="Y209" i="6" s="1"/>
  <c r="AZ20" i="2"/>
  <c r="Y186" i="2" s="1"/>
  <c r="CG14" i="2"/>
  <c r="CX14" i="2" s="1"/>
  <c r="Y196" i="6"/>
  <c r="BA10" i="6"/>
  <c r="CI10" i="6" s="1"/>
  <c r="CZ10" i="6" s="1"/>
  <c r="AZ23" i="2"/>
  <c r="Y189" i="2" s="1"/>
  <c r="BA26" i="6"/>
  <c r="Y207" i="6" s="1"/>
  <c r="AZ13" i="2"/>
  <c r="BQ13" i="2" s="1"/>
  <c r="AZ6" i="2"/>
  <c r="BQ6" i="2" s="1"/>
  <c r="AZ7" i="2"/>
  <c r="CH7" i="2" s="1"/>
  <c r="CY7" i="2" s="1"/>
  <c r="AZ29" i="2"/>
  <c r="Y195" i="2" s="1"/>
  <c r="AY46" i="2"/>
  <c r="AZ79" i="2" s="1"/>
  <c r="AZ11" i="2"/>
  <c r="BQ11" i="2" s="1"/>
  <c r="AZ27" i="2"/>
  <c r="Y193" i="2" s="1"/>
  <c r="Y226" i="5"/>
  <c r="AZ38" i="6"/>
  <c r="BA71" i="6" s="1"/>
  <c r="AZ42" i="6"/>
  <c r="BA75" i="6" s="1"/>
  <c r="CH9" i="6"/>
  <c r="CY9" i="6" s="1"/>
  <c r="BA5" i="6"/>
  <c r="CI5" i="6" s="1"/>
  <c r="CZ5" i="6" s="1"/>
  <c r="BQ18" i="6"/>
  <c r="BA13" i="6"/>
  <c r="CI13" i="6" s="1"/>
  <c r="CZ13" i="6" s="1"/>
  <c r="BW13" i="6"/>
  <c r="CN13" i="6" s="1"/>
  <c r="BA27" i="6"/>
  <c r="Y208" i="6" s="1"/>
  <c r="AR45" i="6"/>
  <c r="AS78" i="6" s="1"/>
  <c r="BA15" i="6"/>
  <c r="CI15" i="6" s="1"/>
  <c r="CZ15" i="6" s="1"/>
  <c r="BA25" i="6"/>
  <c r="Y206" i="6" s="1"/>
  <c r="BA6" i="6"/>
  <c r="CI6" i="6" s="1"/>
  <c r="CZ6" i="6" s="1"/>
  <c r="BA31" i="6"/>
  <c r="Y212" i="6" s="1"/>
  <c r="BQ11" i="6"/>
  <c r="BA9" i="6"/>
  <c r="CI9" i="6" s="1"/>
  <c r="CZ9" i="6" s="1"/>
  <c r="BA22" i="6"/>
  <c r="Y203" i="6" s="1"/>
  <c r="BA11" i="6"/>
  <c r="CI11" i="6" s="1"/>
  <c r="CZ11" i="6" s="1"/>
  <c r="AZ5" i="2"/>
  <c r="BQ5" i="2" s="1"/>
  <c r="CH17" i="6"/>
  <c r="CY17" i="6" s="1"/>
  <c r="Y197" i="6"/>
  <c r="AZ4" i="2"/>
  <c r="BQ4" i="2" s="1"/>
  <c r="BA21" i="6"/>
  <c r="Y202" i="6" s="1"/>
  <c r="BA29" i="6"/>
  <c r="BA45" i="6" s="1"/>
  <c r="BB78" i="6" s="1"/>
  <c r="BA33" i="6"/>
  <c r="Y214" i="6" s="1"/>
  <c r="BA14" i="6"/>
  <c r="CI14" i="6" s="1"/>
  <c r="CZ14" i="6" s="1"/>
  <c r="AZ21" i="2"/>
  <c r="Y187" i="2" s="1"/>
  <c r="BA30" i="6"/>
  <c r="Y211" i="6" s="1"/>
  <c r="BS3" i="6"/>
  <c r="DA3" i="6" s="1"/>
  <c r="AK12" i="6"/>
  <c r="AA224" i="6" s="1"/>
  <c r="AB224" i="6" s="1"/>
  <c r="AK9" i="6"/>
  <c r="AA221" i="6" s="1"/>
  <c r="AB221" i="6" s="1"/>
  <c r="AK6" i="6"/>
  <c r="AA218" i="6" s="1"/>
  <c r="AB218" i="6" s="1"/>
  <c r="AK14" i="6"/>
  <c r="AA226" i="6" s="1"/>
  <c r="AB226" i="6" s="1"/>
  <c r="AK13" i="6"/>
  <c r="AA225" i="6" s="1"/>
  <c r="AB225" i="6" s="1"/>
  <c r="AK4" i="6"/>
  <c r="AA216" i="6" s="1"/>
  <c r="AB216" i="6" s="1"/>
  <c r="AK7" i="6"/>
  <c r="AA219" i="6" s="1"/>
  <c r="AB219" i="6" s="1"/>
  <c r="AK8" i="6"/>
  <c r="AA220" i="6" s="1"/>
  <c r="AB220" i="6" s="1"/>
  <c r="AK16" i="6"/>
  <c r="AA228" i="6" s="1"/>
  <c r="AB228" i="6" s="1"/>
  <c r="AK17" i="6"/>
  <c r="AA229" i="6" s="1"/>
  <c r="AB229" i="6" s="1"/>
  <c r="AK11" i="6"/>
  <c r="AA223" i="6" s="1"/>
  <c r="AB223" i="6" s="1"/>
  <c r="AK10" i="6"/>
  <c r="AA222" i="6" s="1"/>
  <c r="AB222" i="6" s="1"/>
  <c r="AK18" i="6"/>
  <c r="AA230" i="6" s="1"/>
  <c r="AB230" i="6" s="1"/>
  <c r="AK15" i="6"/>
  <c r="AA227" i="6" s="1"/>
  <c r="AB227" i="6" s="1"/>
  <c r="AK5" i="6"/>
  <c r="AA217" i="6" s="1"/>
  <c r="AB217" i="6" s="1"/>
  <c r="BQ13" i="6"/>
  <c r="CH13" i="6"/>
  <c r="CY13" i="6" s="1"/>
  <c r="BR3" i="2"/>
  <c r="CZ3" i="2" s="1"/>
  <c r="AJ10" i="2"/>
  <c r="AA207" i="2" s="1"/>
  <c r="AB207" i="2" s="1"/>
  <c r="AJ18" i="2"/>
  <c r="AJ13" i="2"/>
  <c r="AA210" i="2" s="1"/>
  <c r="AB210" i="2" s="1"/>
  <c r="AJ11" i="2"/>
  <c r="AA208" i="2" s="1"/>
  <c r="AB208" i="2" s="1"/>
  <c r="AJ12" i="2"/>
  <c r="AA209" i="2" s="1"/>
  <c r="AB209" i="2" s="1"/>
  <c r="AJ17" i="2"/>
  <c r="AA214" i="2" s="1"/>
  <c r="AB214" i="2" s="1"/>
  <c r="AJ15" i="2"/>
  <c r="AJ6" i="2"/>
  <c r="AA203" i="2" s="1"/>
  <c r="AB203" i="2" s="1"/>
  <c r="AJ14" i="2"/>
  <c r="AA211" i="2" s="1"/>
  <c r="AB211" i="2" s="1"/>
  <c r="AJ5" i="2"/>
  <c r="AA202" i="2" s="1"/>
  <c r="AB202" i="2" s="1"/>
  <c r="AJ16" i="2"/>
  <c r="AA213" i="2" s="1"/>
  <c r="AB213" i="2" s="1"/>
  <c r="AJ7" i="2"/>
  <c r="AA204" i="2" s="1"/>
  <c r="AB204" i="2" s="1"/>
  <c r="AJ4" i="2"/>
  <c r="AA201" i="2" s="1"/>
  <c r="AB201" i="2" s="1"/>
  <c r="AJ8" i="2"/>
  <c r="AA205" i="2" s="1"/>
  <c r="AB205" i="2" s="1"/>
  <c r="AJ9" i="2"/>
  <c r="AA206" i="2" s="1"/>
  <c r="AB206" i="2" s="1"/>
  <c r="BP13" i="2"/>
  <c r="CG13" i="2"/>
  <c r="CX13" i="2" s="1"/>
  <c r="Y195" i="6"/>
  <c r="AZ45" i="6"/>
  <c r="BA78" i="6" s="1"/>
  <c r="Y180" i="2"/>
  <c r="AY45" i="2"/>
  <c r="AZ78" i="2" s="1"/>
  <c r="AA196" i="2"/>
  <c r="AB196" i="2" s="1"/>
  <c r="AZ14" i="2"/>
  <c r="AZ30" i="2"/>
  <c r="BB44" i="5"/>
  <c r="BC77" i="5" s="1"/>
  <c r="CJ8" i="5"/>
  <c r="DA8" i="5" s="1"/>
  <c r="BB38" i="5"/>
  <c r="BC71" i="5" s="1"/>
  <c r="CJ17" i="5"/>
  <c r="DA17" i="5" s="1"/>
  <c r="BS7" i="5"/>
  <c r="BS16" i="5"/>
  <c r="BS11" i="5"/>
  <c r="BB48" i="5"/>
  <c r="BC81" i="5" s="1"/>
  <c r="Y219" i="5"/>
  <c r="Y227" i="5"/>
  <c r="Y222" i="5"/>
  <c r="CJ5" i="5"/>
  <c r="DA5" i="5" s="1"/>
  <c r="CJ18" i="5"/>
  <c r="DA18" i="5" s="1"/>
  <c r="Y217" i="5"/>
  <c r="BS6" i="5"/>
  <c r="BS15" i="5"/>
  <c r="BS12" i="5"/>
  <c r="BB40" i="5"/>
  <c r="BC73" i="5" s="1"/>
  <c r="BB41" i="5"/>
  <c r="BC74" i="5" s="1"/>
  <c r="BB45" i="5"/>
  <c r="BC78" i="5" s="1"/>
  <c r="CJ13" i="5"/>
  <c r="DA13" i="5" s="1"/>
  <c r="Y223" i="5"/>
  <c r="BS9" i="5"/>
  <c r="BS4" i="5"/>
  <c r="BB49" i="5"/>
  <c r="BC82" i="5" s="1"/>
  <c r="CJ10" i="5"/>
  <c r="DA10" i="5" s="1"/>
  <c r="BB36" i="5"/>
  <c r="BC69" i="5" s="1"/>
  <c r="CJ14" i="5"/>
  <c r="DA14" i="5" s="1"/>
  <c r="BB50" i="5"/>
  <c r="BC83" i="5" s="1"/>
  <c r="L42" i="9"/>
  <c r="Y215" i="6"/>
  <c r="BS12" i="4"/>
  <c r="Y230" i="4"/>
  <c r="Y218" i="4"/>
  <c r="BB38" i="4"/>
  <c r="BC71" i="4" s="1"/>
  <c r="Y224" i="4"/>
  <c r="BB44" i="4"/>
  <c r="BC77" i="4" s="1"/>
  <c r="CJ6" i="4"/>
  <c r="DA6" i="4" s="1"/>
  <c r="CJ16" i="4"/>
  <c r="DA16" i="4" s="1"/>
  <c r="BS16" i="4"/>
  <c r="CJ15" i="4"/>
  <c r="DA15" i="4" s="1"/>
  <c r="BS15" i="4"/>
  <c r="CJ9" i="4"/>
  <c r="DA9" i="4" s="1"/>
  <c r="BS9" i="4"/>
  <c r="BS5" i="4"/>
  <c r="CJ13" i="4"/>
  <c r="DA13" i="4" s="1"/>
  <c r="BS17" i="4"/>
  <c r="Y222" i="4"/>
  <c r="BB42" i="4"/>
  <c r="BC75" i="4" s="1"/>
  <c r="BB47" i="4"/>
  <c r="BC80" i="4" s="1"/>
  <c r="Y223" i="4"/>
  <c r="BB43" i="4"/>
  <c r="BC76" i="4" s="1"/>
  <c r="Y221" i="4"/>
  <c r="BB41" i="4"/>
  <c r="BC74" i="4" s="1"/>
  <c r="Y217" i="4"/>
  <c r="BB37" i="4"/>
  <c r="BC70" i="4" s="1"/>
  <c r="Y220" i="4"/>
  <c r="BB40" i="4"/>
  <c r="BC73" i="4" s="1"/>
  <c r="Y225" i="4"/>
  <c r="BB45" i="4"/>
  <c r="BC78" i="4" s="1"/>
  <c r="Y92" i="2"/>
  <c r="AS47" i="2"/>
  <c r="AT80" i="2" s="1"/>
  <c r="Y137" i="2"/>
  <c r="AV47" i="2"/>
  <c r="AW80" i="2" s="1"/>
  <c r="Y122" i="2"/>
  <c r="AU47" i="2"/>
  <c r="AV80" i="2" s="1"/>
  <c r="Y152" i="2"/>
  <c r="AW47" i="2"/>
  <c r="AX80" i="2" s="1"/>
  <c r="Y77" i="2"/>
  <c r="AR47" i="2"/>
  <c r="AS80" i="2" s="1"/>
  <c r="Y32" i="2"/>
  <c r="AO47" i="2"/>
  <c r="AP80" i="2" s="1"/>
  <c r="Y107" i="2"/>
  <c r="AT47" i="2"/>
  <c r="AU80" i="2" s="1"/>
  <c r="Y182" i="2"/>
  <c r="AY47" i="2"/>
  <c r="AZ80" i="2" s="1"/>
  <c r="Y62" i="2"/>
  <c r="AQ47" i="2"/>
  <c r="AR80" i="2" s="1"/>
  <c r="Y167" i="2"/>
  <c r="AX47" i="2"/>
  <c r="AY80" i="2" s="1"/>
  <c r="Y47" i="2"/>
  <c r="AP47" i="2"/>
  <c r="AQ80" i="2" s="1"/>
  <c r="BM15" i="2"/>
  <c r="CD15" i="2"/>
  <c r="CU15" i="2" s="1"/>
  <c r="BL15" i="2"/>
  <c r="CC15" i="2"/>
  <c r="CT15" i="2" s="1"/>
  <c r="BH15" i="2"/>
  <c r="BY15" i="2"/>
  <c r="CP15" i="2" s="1"/>
  <c r="BO15" i="2"/>
  <c r="CF15" i="2"/>
  <c r="CW15" i="2" s="1"/>
  <c r="BG15" i="2"/>
  <c r="BX15" i="2"/>
  <c r="CO15" i="2" s="1"/>
  <c r="BJ15" i="2"/>
  <c r="CA15" i="2"/>
  <c r="CR15" i="2" s="1"/>
  <c r="BN15" i="2"/>
  <c r="CE15" i="2"/>
  <c r="CV15" i="2" s="1"/>
  <c r="BI15" i="2"/>
  <c r="BZ15" i="2"/>
  <c r="CQ15" i="2" s="1"/>
  <c r="BF15" i="2"/>
  <c r="BW15" i="2"/>
  <c r="CN15" i="2" s="1"/>
  <c r="BK15" i="2"/>
  <c r="CB15" i="2"/>
  <c r="CS15" i="2" s="1"/>
  <c r="BP15" i="2"/>
  <c r="CG15" i="2"/>
  <c r="CX15" i="2" s="1"/>
  <c r="AR32" i="2"/>
  <c r="AR16" i="2"/>
  <c r="B33" i="2"/>
  <c r="AM33" i="2" s="1"/>
  <c r="AN33" i="2" s="1"/>
  <c r="AN49" i="2" s="1"/>
  <c r="AO82" i="2" s="1"/>
  <c r="AA124" i="2"/>
  <c r="AB124" i="2" s="1"/>
  <c r="AA169" i="2"/>
  <c r="AB169" i="2" s="1"/>
  <c r="AA49" i="2"/>
  <c r="AB49" i="2" s="1"/>
  <c r="AA139" i="2"/>
  <c r="AB139" i="2" s="1"/>
  <c r="AA94" i="2"/>
  <c r="AB94" i="2" s="1"/>
  <c r="AA64" i="2"/>
  <c r="AB64" i="2" s="1"/>
  <c r="AA34" i="2"/>
  <c r="AB34" i="2" s="1"/>
  <c r="AA154" i="2"/>
  <c r="AB154" i="2" s="1"/>
  <c r="AA199" i="2"/>
  <c r="AB199" i="2" s="1"/>
  <c r="AA184" i="2"/>
  <c r="AB184" i="2" s="1"/>
  <c r="AA109" i="2"/>
  <c r="AB109" i="2" s="1"/>
  <c r="AA79" i="2"/>
  <c r="AB79" i="2" s="1"/>
  <c r="AV32" i="2"/>
  <c r="AV16" i="2"/>
  <c r="AS32" i="2"/>
  <c r="AS16" i="2"/>
  <c r="AU32" i="2"/>
  <c r="AU16" i="2"/>
  <c r="AW32" i="2"/>
  <c r="AW16" i="2"/>
  <c r="AQ16" i="2"/>
  <c r="AQ32" i="2"/>
  <c r="AT16" i="2"/>
  <c r="AT32" i="2"/>
  <c r="AO32" i="2"/>
  <c r="AO16" i="2"/>
  <c r="AZ32" i="2"/>
  <c r="AZ16" i="2"/>
  <c r="AP32" i="2"/>
  <c r="AP16" i="2"/>
  <c r="AY32" i="2"/>
  <c r="AY16" i="2"/>
  <c r="AX16" i="2"/>
  <c r="AX32" i="2"/>
  <c r="AK3" i="2"/>
  <c r="CJ14" i="4" l="1"/>
  <c r="DA14" i="4" s="1"/>
  <c r="Y216" i="4"/>
  <c r="BB49" i="4"/>
  <c r="BC82" i="4" s="1"/>
  <c r="BS18" i="4"/>
  <c r="BS7" i="4"/>
  <c r="BS11" i="4"/>
  <c r="BB48" i="4"/>
  <c r="BC81" i="4" s="1"/>
  <c r="BS4" i="4"/>
  <c r="CJ8" i="4"/>
  <c r="DA8" i="4" s="1"/>
  <c r="BA39" i="6"/>
  <c r="BB72" i="6" s="1"/>
  <c r="BQ10" i="2"/>
  <c r="CH8" i="2"/>
  <c r="CY8" i="2" s="1"/>
  <c r="Y194" i="2"/>
  <c r="BA42" i="6"/>
  <c r="BB75" i="6" s="1"/>
  <c r="CI16" i="6"/>
  <c r="CZ16" i="6" s="1"/>
  <c r="BR17" i="6"/>
  <c r="BA48" i="6"/>
  <c r="BB81" i="6" s="1"/>
  <c r="CH12" i="2"/>
  <c r="CY12" i="2" s="1"/>
  <c r="BR8" i="6"/>
  <c r="AZ47" i="2"/>
  <c r="BA80" i="2" s="1"/>
  <c r="BR12" i="6"/>
  <c r="BB7" i="6"/>
  <c r="CJ7" i="6" s="1"/>
  <c r="DA7" i="6" s="1"/>
  <c r="CI18" i="6"/>
  <c r="CZ18" i="6" s="1"/>
  <c r="BB31" i="6"/>
  <c r="Y227" i="6" s="1"/>
  <c r="AZ43" i="2"/>
  <c r="BA76" i="2" s="1"/>
  <c r="AZ41" i="2"/>
  <c r="BA74" i="2" s="1"/>
  <c r="BA41" i="6"/>
  <c r="BB74" i="6" s="1"/>
  <c r="Y210" i="6"/>
  <c r="AZ39" i="2"/>
  <c r="BA72" i="2" s="1"/>
  <c r="BB21" i="6"/>
  <c r="BB37" i="6" s="1"/>
  <c r="BC70" i="6" s="1"/>
  <c r="CH15" i="2"/>
  <c r="CY15" i="2" s="1"/>
  <c r="BR7" i="6"/>
  <c r="CI4" i="6"/>
  <c r="CZ4" i="6" s="1"/>
  <c r="BA27" i="2"/>
  <c r="BA43" i="2" s="1"/>
  <c r="BB76" i="2" s="1"/>
  <c r="BA7" i="2"/>
  <c r="CI7" i="2" s="1"/>
  <c r="CZ7" i="2" s="1"/>
  <c r="BR13" i="6"/>
  <c r="BB20" i="6"/>
  <c r="BB36" i="6" s="1"/>
  <c r="BC69" i="6" s="1"/>
  <c r="CH6" i="2"/>
  <c r="CY6" i="2" s="1"/>
  <c r="BB28" i="6"/>
  <c r="BB44" i="6" s="1"/>
  <c r="BC77" i="6" s="1"/>
  <c r="BA30" i="2"/>
  <c r="Y211" i="2" s="1"/>
  <c r="BA28" i="2"/>
  <c r="BA44" i="2" s="1"/>
  <c r="BB77" i="2" s="1"/>
  <c r="BA20" i="2"/>
  <c r="Y201" i="2" s="1"/>
  <c r="BA26" i="2"/>
  <c r="Y207" i="2" s="1"/>
  <c r="BQ7" i="2"/>
  <c r="AZ36" i="2"/>
  <c r="BA69" i="2" s="1"/>
  <c r="AZ40" i="2"/>
  <c r="BA73" i="2" s="1"/>
  <c r="BA12" i="2"/>
  <c r="CI12" i="2" s="1"/>
  <c r="CZ12" i="2" s="1"/>
  <c r="BA4" i="2"/>
  <c r="BR4" i="2" s="1"/>
  <c r="BA14" i="2"/>
  <c r="BR14" i="2" s="1"/>
  <c r="BA10" i="2"/>
  <c r="CI10" i="2" s="1"/>
  <c r="CZ10" i="2" s="1"/>
  <c r="CH13" i="2"/>
  <c r="CY13" i="2" s="1"/>
  <c r="AZ42" i="2"/>
  <c r="BA75" i="2" s="1"/>
  <c r="AZ38" i="2"/>
  <c r="BA71" i="2" s="1"/>
  <c r="BA21" i="2"/>
  <c r="Y202" i="2" s="1"/>
  <c r="BB46" i="4"/>
  <c r="BC79" i="4" s="1"/>
  <c r="BB39" i="4"/>
  <c r="BC72" i="4" s="1"/>
  <c r="CH9" i="2"/>
  <c r="CY9" i="2" s="1"/>
  <c r="BA40" i="6"/>
  <c r="BB73" i="6" s="1"/>
  <c r="BA11" i="2"/>
  <c r="CI11" i="2" s="1"/>
  <c r="CZ11" i="2" s="1"/>
  <c r="BA23" i="2"/>
  <c r="Y204" i="2" s="1"/>
  <c r="BA36" i="6"/>
  <c r="BB69" i="6" s="1"/>
  <c r="BB25" i="6"/>
  <c r="Y221" i="6" s="1"/>
  <c r="CH11" i="2"/>
  <c r="CY11" i="2" s="1"/>
  <c r="AZ37" i="2"/>
  <c r="BA70" i="2" s="1"/>
  <c r="BR10" i="6"/>
  <c r="BA44" i="6"/>
  <c r="BB77" i="6" s="1"/>
  <c r="BA22" i="2"/>
  <c r="Y203" i="2" s="1"/>
  <c r="CH5" i="2"/>
  <c r="CY5" i="2" s="1"/>
  <c r="BS10" i="4"/>
  <c r="BA25" i="2"/>
  <c r="Y206" i="2" s="1"/>
  <c r="BA6" i="2"/>
  <c r="BR6" i="2" s="1"/>
  <c r="BA32" i="2"/>
  <c r="Y213" i="2" s="1"/>
  <c r="BB32" i="6"/>
  <c r="Y228" i="6" s="1"/>
  <c r="BA47" i="6"/>
  <c r="BB80" i="6" s="1"/>
  <c r="BR11" i="6"/>
  <c r="BA8" i="2"/>
  <c r="BR8" i="2" s="1"/>
  <c r="AZ45" i="2"/>
  <c r="BA78" i="2" s="1"/>
  <c r="BA24" i="2"/>
  <c r="Y205" i="2" s="1"/>
  <c r="BA5" i="2"/>
  <c r="BR5" i="2" s="1"/>
  <c r="BA43" i="6"/>
  <c r="BB76" i="6" s="1"/>
  <c r="BR5" i="6"/>
  <c r="BA38" i="6"/>
  <c r="BB71" i="6" s="1"/>
  <c r="BR9" i="6"/>
  <c r="BB23" i="6"/>
  <c r="BB39" i="6" s="1"/>
  <c r="BC72" i="6" s="1"/>
  <c r="BA46" i="6"/>
  <c r="BB79" i="6" s="1"/>
  <c r="BB6" i="6"/>
  <c r="BS6" i="6" s="1"/>
  <c r="BB11" i="6"/>
  <c r="BS11" i="6" s="1"/>
  <c r="BB22" i="6"/>
  <c r="Y218" i="6" s="1"/>
  <c r="BB27" i="6"/>
  <c r="Y223" i="6" s="1"/>
  <c r="BB5" i="6"/>
  <c r="BS5" i="6" s="1"/>
  <c r="BB17" i="6"/>
  <c r="CJ17" i="6" s="1"/>
  <c r="DA17" i="6" s="1"/>
  <c r="BR15" i="6"/>
  <c r="BB33" i="6"/>
  <c r="Y229" i="6" s="1"/>
  <c r="BA37" i="6"/>
  <c r="BB70" i="6" s="1"/>
  <c r="BB15" i="6"/>
  <c r="BS15" i="6" s="1"/>
  <c r="BB9" i="6"/>
  <c r="CJ9" i="6" s="1"/>
  <c r="DA9" i="6" s="1"/>
  <c r="BB4" i="6"/>
  <c r="CJ4" i="6" s="1"/>
  <c r="DA4" i="6" s="1"/>
  <c r="BR6" i="6"/>
  <c r="BB8" i="6"/>
  <c r="BS8" i="6" s="1"/>
  <c r="BB10" i="6"/>
  <c r="BS10" i="6" s="1"/>
  <c r="BB14" i="6"/>
  <c r="BS14" i="6" s="1"/>
  <c r="BB24" i="6"/>
  <c r="BB40" i="6" s="1"/>
  <c r="BC73" i="6" s="1"/>
  <c r="BA49" i="6"/>
  <c r="BB82" i="6" s="1"/>
  <c r="BB26" i="6"/>
  <c r="Y222" i="6" s="1"/>
  <c r="BB30" i="6"/>
  <c r="BB46" i="6" s="1"/>
  <c r="BC79" i="6" s="1"/>
  <c r="BA29" i="2"/>
  <c r="Y210" i="2" s="1"/>
  <c r="CH4" i="2"/>
  <c r="CY4" i="2" s="1"/>
  <c r="BB18" i="6"/>
  <c r="CJ18" i="6" s="1"/>
  <c r="DA18" i="6" s="1"/>
  <c r="BR14" i="6"/>
  <c r="BB13" i="6"/>
  <c r="CJ13" i="6" s="1"/>
  <c r="DA13" i="6" s="1"/>
  <c r="BA13" i="2"/>
  <c r="BR13" i="2" s="1"/>
  <c r="BB34" i="6"/>
  <c r="BB50" i="6" s="1"/>
  <c r="BC83" i="6" s="1"/>
  <c r="BB29" i="6"/>
  <c r="Y225" i="6" s="1"/>
  <c r="BA9" i="2"/>
  <c r="BR9" i="2" s="1"/>
  <c r="BA16" i="2"/>
  <c r="BR16" i="2" s="1"/>
  <c r="BB16" i="6"/>
  <c r="BS16" i="6" s="1"/>
  <c r="BB12" i="6"/>
  <c r="CJ12" i="6" s="1"/>
  <c r="DA12" i="6" s="1"/>
  <c r="BS3" i="2"/>
  <c r="DA3" i="2" s="1"/>
  <c r="AK6" i="2"/>
  <c r="AA218" i="2" s="1"/>
  <c r="AB218" i="2" s="1"/>
  <c r="AK14" i="2"/>
  <c r="AA226" i="2" s="1"/>
  <c r="AB226" i="2" s="1"/>
  <c r="AK5" i="2"/>
  <c r="AA217" i="2" s="1"/>
  <c r="AB217" i="2" s="1"/>
  <c r="AK13" i="2"/>
  <c r="AA225" i="2" s="1"/>
  <c r="AB225" i="2" s="1"/>
  <c r="AK7" i="2"/>
  <c r="AA219" i="2" s="1"/>
  <c r="AB219" i="2" s="1"/>
  <c r="AK8" i="2"/>
  <c r="AA220" i="2" s="1"/>
  <c r="AB220" i="2" s="1"/>
  <c r="AK16" i="2"/>
  <c r="AA228" i="2" s="1"/>
  <c r="AB228" i="2" s="1"/>
  <c r="AK17" i="2"/>
  <c r="AA229" i="2" s="1"/>
  <c r="AB229" i="2" s="1"/>
  <c r="AK15" i="2"/>
  <c r="AA227" i="2" s="1"/>
  <c r="AB227" i="2" s="1"/>
  <c r="AK10" i="2"/>
  <c r="AA222" i="2" s="1"/>
  <c r="AB222" i="2" s="1"/>
  <c r="AK18" i="2"/>
  <c r="AA230" i="2" s="1"/>
  <c r="AB230" i="2" s="1"/>
  <c r="AK11" i="2"/>
  <c r="AA223" i="2" s="1"/>
  <c r="AB223" i="2" s="1"/>
  <c r="AK4" i="2"/>
  <c r="AA216" i="2" s="1"/>
  <c r="AB216" i="2" s="1"/>
  <c r="AK12" i="2"/>
  <c r="AA224" i="2" s="1"/>
  <c r="AB224" i="2" s="1"/>
  <c r="AK9" i="2"/>
  <c r="AA221" i="2" s="1"/>
  <c r="AB221" i="2" s="1"/>
  <c r="Y196" i="2"/>
  <c r="AZ46" i="2"/>
  <c r="BA79" i="2" s="1"/>
  <c r="Q54" i="9"/>
  <c r="I59" i="9" s="1"/>
  <c r="Q55" i="9"/>
  <c r="I58" i="9" s="1"/>
  <c r="Q53" i="9"/>
  <c r="I57" i="9" s="1"/>
  <c r="Q51" i="9"/>
  <c r="I56" i="9" s="1"/>
  <c r="Q52" i="9"/>
  <c r="I55" i="9" s="1"/>
  <c r="CH14" i="2"/>
  <c r="CY14" i="2" s="1"/>
  <c r="BQ14" i="2"/>
  <c r="AA212" i="2"/>
  <c r="AB212" i="2" s="1"/>
  <c r="BA15" i="2"/>
  <c r="BA31" i="2"/>
  <c r="BJ1" i="5"/>
  <c r="V9" i="5" s="1"/>
  <c r="CR1" i="5"/>
  <c r="V10" i="5" s="1"/>
  <c r="L43" i="9"/>
  <c r="Y138" i="2"/>
  <c r="AV48" i="2"/>
  <c r="AW81" i="2" s="1"/>
  <c r="Y63" i="2"/>
  <c r="AQ48" i="2"/>
  <c r="AR81" i="2" s="1"/>
  <c r="Y78" i="2"/>
  <c r="AR48" i="2"/>
  <c r="AS81" i="2" s="1"/>
  <c r="Y153" i="2"/>
  <c r="AW48" i="2"/>
  <c r="AX81" i="2" s="1"/>
  <c r="Y93" i="2"/>
  <c r="AS48" i="2"/>
  <c r="AT81" i="2" s="1"/>
  <c r="Y183" i="2"/>
  <c r="AY48" i="2"/>
  <c r="AZ81" i="2" s="1"/>
  <c r="Y123" i="2"/>
  <c r="AU48" i="2"/>
  <c r="AV81" i="2" s="1"/>
  <c r="Y198" i="2"/>
  <c r="AZ48" i="2"/>
  <c r="BA81" i="2" s="1"/>
  <c r="Y168" i="2"/>
  <c r="AX48" i="2"/>
  <c r="AY81" i="2" s="1"/>
  <c r="Y33" i="2"/>
  <c r="AO48" i="2"/>
  <c r="AP81" i="2" s="1"/>
  <c r="Y48" i="2"/>
  <c r="AP48" i="2"/>
  <c r="AQ81" i="2" s="1"/>
  <c r="Y108" i="2"/>
  <c r="AT48" i="2"/>
  <c r="AU81" i="2" s="1"/>
  <c r="BA42" i="2"/>
  <c r="BB75" i="2" s="1"/>
  <c r="BR11" i="2"/>
  <c r="BO16" i="2"/>
  <c r="CF16" i="2"/>
  <c r="CW16" i="2" s="1"/>
  <c r="BR12" i="2"/>
  <c r="BN16" i="2"/>
  <c r="CE16" i="2"/>
  <c r="CV16" i="2" s="1"/>
  <c r="BJ16" i="2"/>
  <c r="CA16" i="2"/>
  <c r="CR16" i="2" s="1"/>
  <c r="BM16" i="2"/>
  <c r="CD16" i="2"/>
  <c r="CU16" i="2" s="1"/>
  <c r="BH16" i="2"/>
  <c r="BY16" i="2"/>
  <c r="CP16" i="2" s="1"/>
  <c r="BQ16" i="2"/>
  <c r="CH16" i="2"/>
  <c r="CY16" i="2" s="1"/>
  <c r="BK16" i="2"/>
  <c r="CB16" i="2"/>
  <c r="CS16" i="2" s="1"/>
  <c r="CI6" i="2"/>
  <c r="CZ6" i="2" s="1"/>
  <c r="BI16" i="2"/>
  <c r="BZ16" i="2"/>
  <c r="CQ16" i="2" s="1"/>
  <c r="BG16" i="2"/>
  <c r="BX16" i="2"/>
  <c r="CO16" i="2" s="1"/>
  <c r="BP16" i="2"/>
  <c r="CG16" i="2"/>
  <c r="CX16" i="2" s="1"/>
  <c r="BF16" i="2"/>
  <c r="BW16" i="2"/>
  <c r="CN16" i="2" s="1"/>
  <c r="BL16" i="2"/>
  <c r="CC16" i="2"/>
  <c r="CT16" i="2" s="1"/>
  <c r="AZ17" i="2"/>
  <c r="AZ33" i="2"/>
  <c r="AR17" i="2"/>
  <c r="AR33" i="2"/>
  <c r="AW17" i="2"/>
  <c r="AW33" i="2"/>
  <c r="AV17" i="2"/>
  <c r="AV33" i="2"/>
  <c r="AU17" i="2"/>
  <c r="AU33" i="2"/>
  <c r="BA33" i="2"/>
  <c r="BA17" i="2"/>
  <c r="AS33" i="2"/>
  <c r="AS17" i="2"/>
  <c r="AT33" i="2"/>
  <c r="AT17" i="2"/>
  <c r="AO17" i="2"/>
  <c r="AO33" i="2"/>
  <c r="AX17" i="2"/>
  <c r="AX33" i="2"/>
  <c r="B34" i="2"/>
  <c r="AM34" i="2" s="1"/>
  <c r="AN34" i="2" s="1"/>
  <c r="AN50" i="2" s="1"/>
  <c r="AO83" i="2" s="1"/>
  <c r="AA215" i="2"/>
  <c r="AB215" i="2" s="1"/>
  <c r="AA170" i="2"/>
  <c r="AB170" i="2" s="1"/>
  <c r="AA95" i="2"/>
  <c r="AB95" i="2" s="1"/>
  <c r="AA140" i="2"/>
  <c r="AB140" i="2" s="1"/>
  <c r="AA185" i="2"/>
  <c r="AB185" i="2" s="1"/>
  <c r="AA65" i="2"/>
  <c r="AB65" i="2" s="1"/>
  <c r="AA200" i="2"/>
  <c r="AB200" i="2" s="1"/>
  <c r="AA35" i="2"/>
  <c r="AB35" i="2" s="1"/>
  <c r="AA155" i="2"/>
  <c r="AB155" i="2" s="1"/>
  <c r="AA80" i="2"/>
  <c r="AB80" i="2" s="1"/>
  <c r="AA110" i="2"/>
  <c r="AB110" i="2" s="1"/>
  <c r="AA50" i="2"/>
  <c r="AB50" i="2" s="1"/>
  <c r="AA125" i="2"/>
  <c r="AB125" i="2" s="1"/>
  <c r="AY33" i="2"/>
  <c r="AY17" i="2"/>
  <c r="AQ17" i="2"/>
  <c r="AQ33" i="2"/>
  <c r="AP33" i="2"/>
  <c r="AP17" i="2"/>
  <c r="AL3" i="2"/>
  <c r="Y224" i="6" l="1"/>
  <c r="BR7" i="2"/>
  <c r="CJ11" i="6"/>
  <c r="DA11" i="6" s="1"/>
  <c r="CJ15" i="6"/>
  <c r="DA15" i="6" s="1"/>
  <c r="CJ8" i="6"/>
  <c r="DA8" i="6" s="1"/>
  <c r="BB30" i="2"/>
  <c r="BB46" i="2" s="1"/>
  <c r="BC79" i="2" s="1"/>
  <c r="BA48" i="2"/>
  <c r="BB81" i="2" s="1"/>
  <c r="CJ10" i="6"/>
  <c r="DA10" i="6" s="1"/>
  <c r="CI4" i="2"/>
  <c r="CZ4" i="2" s="1"/>
  <c r="BS18" i="6"/>
  <c r="BB8" i="2"/>
  <c r="CJ8" i="2" s="1"/>
  <c r="DA8" i="2" s="1"/>
  <c r="CI8" i="2"/>
  <c r="CZ8" i="2" s="1"/>
  <c r="BA39" i="2"/>
  <c r="BB72" i="2" s="1"/>
  <c r="BA46" i="2"/>
  <c r="BB79" i="2" s="1"/>
  <c r="Y219" i="6"/>
  <c r="BB28" i="2"/>
  <c r="Y224" i="2" s="1"/>
  <c r="BB47" i="6"/>
  <c r="BC80" i="6" s="1"/>
  <c r="CJ16" i="6"/>
  <c r="DA16" i="6" s="1"/>
  <c r="Y230" i="6"/>
  <c r="BB26" i="2"/>
  <c r="Y222" i="2" s="1"/>
  <c r="Y216" i="6"/>
  <c r="BS7" i="6"/>
  <c r="Y217" i="6"/>
  <c r="CI14" i="2"/>
  <c r="CZ14" i="2" s="1"/>
  <c r="Y209" i="2"/>
  <c r="CJ5" i="6"/>
  <c r="DA5" i="6" s="1"/>
  <c r="BR10" i="2"/>
  <c r="BB10" i="2"/>
  <c r="BS10" i="2" s="1"/>
  <c r="BB24" i="2"/>
  <c r="Y220" i="2" s="1"/>
  <c r="BB42" i="6"/>
  <c r="BC75" i="6" s="1"/>
  <c r="BB38" i="6"/>
  <c r="BC71" i="6" s="1"/>
  <c r="BS9" i="6"/>
  <c r="BB14" i="2"/>
  <c r="BS14" i="2" s="1"/>
  <c r="Y208" i="2"/>
  <c r="BA36" i="2"/>
  <c r="BB69" i="2" s="1"/>
  <c r="BA37" i="2"/>
  <c r="BB70" i="2" s="1"/>
  <c r="BA38" i="2"/>
  <c r="BB71" i="2" s="1"/>
  <c r="BB27" i="2"/>
  <c r="BB43" i="2" s="1"/>
  <c r="BC76" i="2" s="1"/>
  <c r="CI9" i="2"/>
  <c r="CZ9" i="2" s="1"/>
  <c r="BB29" i="2"/>
  <c r="Y225" i="2" s="1"/>
  <c r="BA45" i="2"/>
  <c r="BB78" i="2" s="1"/>
  <c r="BB12" i="2"/>
  <c r="CJ12" i="2" s="1"/>
  <c r="DA12" i="2" s="1"/>
  <c r="BB48" i="6"/>
  <c r="BC81" i="6" s="1"/>
  <c r="BB16" i="2"/>
  <c r="BS16" i="2" s="1"/>
  <c r="BB49" i="6"/>
  <c r="BC82" i="6" s="1"/>
  <c r="CJ14" i="6"/>
  <c r="DA14" i="6" s="1"/>
  <c r="BB11" i="2"/>
  <c r="BS11" i="2" s="1"/>
  <c r="BB13" i="2"/>
  <c r="BS13" i="2" s="1"/>
  <c r="BB33" i="2"/>
  <c r="BB49" i="2" s="1"/>
  <c r="BC82" i="2" s="1"/>
  <c r="BA40" i="2"/>
  <c r="BB73" i="2" s="1"/>
  <c r="BA41" i="2"/>
  <c r="BB74" i="2" s="1"/>
  <c r="BB43" i="6"/>
  <c r="BC76" i="6" s="1"/>
  <c r="BS4" i="6"/>
  <c r="BB41" i="6"/>
  <c r="BC74" i="6" s="1"/>
  <c r="Y226" i="6"/>
  <c r="BB17" i="2"/>
  <c r="BS17" i="2" s="1"/>
  <c r="CI16" i="2"/>
  <c r="CZ16" i="2" s="1"/>
  <c r="BB15" i="2"/>
  <c r="BS15" i="2" s="1"/>
  <c r="BB23" i="2"/>
  <c r="BB39" i="2" s="1"/>
  <c r="BC72" i="2" s="1"/>
  <c r="BB22" i="2"/>
  <c r="Y218" i="2" s="1"/>
  <c r="BB7" i="2"/>
  <c r="BS7" i="2" s="1"/>
  <c r="BB31" i="2"/>
  <c r="BB47" i="2" s="1"/>
  <c r="BC80" i="2" s="1"/>
  <c r="BB20" i="2"/>
  <c r="Y216" i="2" s="1"/>
  <c r="CI5" i="2"/>
  <c r="CZ5" i="2" s="1"/>
  <c r="CI13" i="2"/>
  <c r="CZ13" i="2" s="1"/>
  <c r="BB6" i="2"/>
  <c r="CJ6" i="2" s="1"/>
  <c r="DA6" i="2" s="1"/>
  <c r="BB4" i="2"/>
  <c r="CJ4" i="2" s="1"/>
  <c r="DA4" i="2" s="1"/>
  <c r="BS17" i="6"/>
  <c r="CJ6" i="6"/>
  <c r="DA6" i="6" s="1"/>
  <c r="BS13" i="6"/>
  <c r="Y220" i="6"/>
  <c r="BS12" i="6"/>
  <c r="BB45" i="6"/>
  <c r="BC78" i="6" s="1"/>
  <c r="CI15" i="2"/>
  <c r="CZ15" i="2" s="1"/>
  <c r="BR15" i="2"/>
  <c r="BA47" i="2"/>
  <c r="BB80" i="2" s="1"/>
  <c r="Y212" i="2"/>
  <c r="BB32" i="2"/>
  <c r="Y228" i="2" s="1"/>
  <c r="BB9" i="2"/>
  <c r="BS9" i="2" s="1"/>
  <c r="BB5" i="2"/>
  <c r="BS5" i="2" s="1"/>
  <c r="BB25" i="2"/>
  <c r="Y221" i="2" s="1"/>
  <c r="BB21" i="2"/>
  <c r="Y217" i="2" s="1"/>
  <c r="BT3" i="2"/>
  <c r="DB3" i="2" s="1"/>
  <c r="AL5" i="2"/>
  <c r="AL13" i="2"/>
  <c r="AL16" i="2"/>
  <c r="AL14" i="2"/>
  <c r="AL7" i="2"/>
  <c r="AL15" i="2"/>
  <c r="AL6" i="2"/>
  <c r="AL18" i="2"/>
  <c r="AA245" i="2" s="1"/>
  <c r="AB245" i="2" s="1"/>
  <c r="AL9" i="2"/>
  <c r="AL17" i="2"/>
  <c r="AL8" i="2"/>
  <c r="AL12" i="2"/>
  <c r="AL11" i="2"/>
  <c r="AL10" i="2"/>
  <c r="AL4" i="2"/>
  <c r="J40" i="9"/>
  <c r="L44" i="9"/>
  <c r="Y109" i="2"/>
  <c r="AT49" i="2"/>
  <c r="AU82" i="2" s="1"/>
  <c r="Y94" i="2"/>
  <c r="AS49" i="2"/>
  <c r="AT82" i="2" s="1"/>
  <c r="Y214" i="2"/>
  <c r="BA49" i="2"/>
  <c r="BB82" i="2" s="1"/>
  <c r="Y139" i="2"/>
  <c r="AV49" i="2"/>
  <c r="AW82" i="2" s="1"/>
  <c r="Y199" i="2"/>
  <c r="AZ49" i="2"/>
  <c r="BA82" i="2" s="1"/>
  <c r="Y184" i="2"/>
  <c r="AY49" i="2"/>
  <c r="AZ82" i="2" s="1"/>
  <c r="Y34" i="2"/>
  <c r="AO49" i="2"/>
  <c r="AP82" i="2" s="1"/>
  <c r="Y124" i="2"/>
  <c r="AU49" i="2"/>
  <c r="AV82" i="2" s="1"/>
  <c r="Y154" i="2"/>
  <c r="AW49" i="2"/>
  <c r="AX82" i="2" s="1"/>
  <c r="Y169" i="2"/>
  <c r="AX49" i="2"/>
  <c r="AY82" i="2" s="1"/>
  <c r="Y79" i="2"/>
  <c r="AR49" i="2"/>
  <c r="AS82" i="2" s="1"/>
  <c r="Y49" i="2"/>
  <c r="AP49" i="2"/>
  <c r="AQ82" i="2" s="1"/>
  <c r="Y64" i="2"/>
  <c r="AQ49" i="2"/>
  <c r="AR82" i="2" s="1"/>
  <c r="Y226" i="2"/>
  <c r="BR17" i="2"/>
  <c r="CI17" i="2"/>
  <c r="CZ17" i="2" s="1"/>
  <c r="BG17" i="2"/>
  <c r="BX17" i="2"/>
  <c r="CO17" i="2" s="1"/>
  <c r="BP17" i="2"/>
  <c r="CG17" i="2"/>
  <c r="CX17" i="2" s="1"/>
  <c r="BO17" i="2"/>
  <c r="CF17" i="2"/>
  <c r="CW17" i="2" s="1"/>
  <c r="BM17" i="2"/>
  <c r="CD17" i="2"/>
  <c r="CU17" i="2" s="1"/>
  <c r="BI17" i="2"/>
  <c r="BZ17" i="2"/>
  <c r="CQ17" i="2" s="1"/>
  <c r="BQ17" i="2"/>
  <c r="CH17" i="2"/>
  <c r="CY17" i="2" s="1"/>
  <c r="BH17" i="2"/>
  <c r="BY17" i="2"/>
  <c r="CP17" i="2" s="1"/>
  <c r="BK17" i="2"/>
  <c r="CB17" i="2"/>
  <c r="CS17" i="2" s="1"/>
  <c r="BJ17" i="2"/>
  <c r="CA17" i="2"/>
  <c r="CR17" i="2" s="1"/>
  <c r="BF17" i="2"/>
  <c r="BW17" i="2"/>
  <c r="CN17" i="2" s="1"/>
  <c r="BL17" i="2"/>
  <c r="CC17" i="2"/>
  <c r="CT17" i="2" s="1"/>
  <c r="BN17" i="2"/>
  <c r="CE17" i="2"/>
  <c r="CV17" i="2" s="1"/>
  <c r="BB18" i="2"/>
  <c r="BB34" i="2"/>
  <c r="AT18" i="2"/>
  <c r="AT34" i="2"/>
  <c r="AO34" i="2"/>
  <c r="AO18" i="2"/>
  <c r="AV34" i="2"/>
  <c r="AV18" i="2"/>
  <c r="BA18" i="2"/>
  <c r="BA34" i="2"/>
  <c r="AP34" i="2"/>
  <c r="AP18" i="2"/>
  <c r="AX34" i="2"/>
  <c r="AX18" i="2"/>
  <c r="AR34" i="2"/>
  <c r="AR18" i="2"/>
  <c r="AZ34" i="2"/>
  <c r="AZ18" i="2"/>
  <c r="AY18" i="2"/>
  <c r="AY34" i="2"/>
  <c r="AU34" i="2"/>
  <c r="AU18" i="2"/>
  <c r="AW34" i="2"/>
  <c r="AW18" i="2"/>
  <c r="AQ34" i="2"/>
  <c r="AQ18" i="2"/>
  <c r="AS18" i="2"/>
  <c r="AS34" i="2"/>
  <c r="AM3" i="2"/>
  <c r="BB44" i="2" l="1"/>
  <c r="BC77" i="2" s="1"/>
  <c r="BB42" i="2"/>
  <c r="BC75" i="2" s="1"/>
  <c r="BS8" i="2"/>
  <c r="CJ10" i="2"/>
  <c r="DA10" i="2" s="1"/>
  <c r="CJ13" i="2"/>
  <c r="DA13" i="2" s="1"/>
  <c r="CJ16" i="2"/>
  <c r="DA16" i="2" s="1"/>
  <c r="BB45" i="2"/>
  <c r="BC78" i="2" s="1"/>
  <c r="CJ17" i="2"/>
  <c r="DA17" i="2" s="1"/>
  <c r="CJ5" i="2"/>
  <c r="DA5" i="2" s="1"/>
  <c r="CJ14" i="2"/>
  <c r="DA14" i="2" s="1"/>
  <c r="BB40" i="2"/>
  <c r="BC73" i="2" s="1"/>
  <c r="CJ7" i="2"/>
  <c r="DA7" i="2" s="1"/>
  <c r="Y223" i="2"/>
  <c r="BB38" i="2"/>
  <c r="BC71" i="2" s="1"/>
  <c r="CR1" i="6"/>
  <c r="V7" i="6" s="1"/>
  <c r="BS12" i="2"/>
  <c r="CJ15" i="2"/>
  <c r="DA15" i="2" s="1"/>
  <c r="BB41" i="2"/>
  <c r="BC74" i="2" s="1"/>
  <c r="Y229" i="2"/>
  <c r="CJ11" i="2"/>
  <c r="DA11" i="2" s="1"/>
  <c r="N44" i="9"/>
  <c r="K44" i="9"/>
  <c r="C73" i="9"/>
  <c r="K40" i="9"/>
  <c r="Y219" i="2"/>
  <c r="BS6" i="2"/>
  <c r="BB37" i="2"/>
  <c r="BC70" i="2" s="1"/>
  <c r="Y227" i="2"/>
  <c r="BS4" i="2"/>
  <c r="BB36" i="2"/>
  <c r="BC69" i="2" s="1"/>
  <c r="BJ1" i="6"/>
  <c r="J43" i="9" s="1"/>
  <c r="CJ9" i="2"/>
  <c r="DA9" i="2" s="1"/>
  <c r="BC34" i="2"/>
  <c r="BC50" i="2" s="1"/>
  <c r="BD83" i="2" s="1"/>
  <c r="BB48" i="2"/>
  <c r="BC81" i="2" s="1"/>
  <c r="BC18" i="2"/>
  <c r="CK18" i="2" s="1"/>
  <c r="DB18" i="2" s="1"/>
  <c r="AA244" i="2"/>
  <c r="AB244" i="2" s="1"/>
  <c r="BC17" i="2"/>
  <c r="BC33" i="2"/>
  <c r="AA242" i="2"/>
  <c r="AB242" i="2" s="1"/>
  <c r="BC31" i="2"/>
  <c r="BC15" i="2"/>
  <c r="AA240" i="2"/>
  <c r="AB240" i="2" s="1"/>
  <c r="BC13" i="2"/>
  <c r="BC29" i="2"/>
  <c r="AA238" i="2"/>
  <c r="AB238" i="2" s="1"/>
  <c r="BC27" i="2"/>
  <c r="BC11" i="2"/>
  <c r="AA236" i="2"/>
  <c r="AB236" i="2" s="1"/>
  <c r="BC9" i="2"/>
  <c r="BC25" i="2"/>
  <c r="AA234" i="2"/>
  <c r="AB234" i="2" s="1"/>
  <c r="BC23" i="2"/>
  <c r="BC7" i="2"/>
  <c r="AA232" i="2"/>
  <c r="AB232" i="2" s="1"/>
  <c r="BC5" i="2"/>
  <c r="BC21" i="2"/>
  <c r="AA237" i="2"/>
  <c r="AB237" i="2" s="1"/>
  <c r="BC10" i="2"/>
  <c r="BC26" i="2"/>
  <c r="AA239" i="2"/>
  <c r="AB239" i="2" s="1"/>
  <c r="BC12" i="2"/>
  <c r="BC28" i="2"/>
  <c r="AA241" i="2"/>
  <c r="AB241" i="2" s="1"/>
  <c r="BC30" i="2"/>
  <c r="BC14" i="2"/>
  <c r="BU3" i="2"/>
  <c r="DC3" i="2" s="1"/>
  <c r="AM9" i="2"/>
  <c r="AM17" i="2"/>
  <c r="AM16" i="2"/>
  <c r="AM4" i="2"/>
  <c r="AM11" i="2"/>
  <c r="AM6" i="2"/>
  <c r="AM5" i="2"/>
  <c r="AM13" i="2"/>
  <c r="AM8" i="2"/>
  <c r="AM18" i="2"/>
  <c r="AM10" i="2"/>
  <c r="AM7" i="2"/>
  <c r="AM12" i="2"/>
  <c r="AM15" i="2"/>
  <c r="AM14" i="2"/>
  <c r="AA231" i="2"/>
  <c r="AB231" i="2" s="1"/>
  <c r="BC4" i="2"/>
  <c r="BC20" i="2"/>
  <c r="AA235" i="2"/>
  <c r="AB235" i="2" s="1"/>
  <c r="BC24" i="2"/>
  <c r="BC8" i="2"/>
  <c r="AA233" i="2"/>
  <c r="AB233" i="2" s="1"/>
  <c r="BC22" i="2"/>
  <c r="BC6" i="2"/>
  <c r="AA243" i="2"/>
  <c r="AB243" i="2" s="1"/>
  <c r="BC16" i="2"/>
  <c r="BC32" i="2"/>
  <c r="N40" i="9"/>
  <c r="Y155" i="2"/>
  <c r="AW50" i="2"/>
  <c r="AX83" i="2" s="1"/>
  <c r="Y125" i="2"/>
  <c r="AU50" i="2"/>
  <c r="AV83" i="2" s="1"/>
  <c r="Y80" i="2"/>
  <c r="AR50" i="2"/>
  <c r="AS83" i="2" s="1"/>
  <c r="Y50" i="2"/>
  <c r="AP50" i="2"/>
  <c r="AQ83" i="2" s="1"/>
  <c r="Y140" i="2"/>
  <c r="AV50" i="2"/>
  <c r="AW83" i="2" s="1"/>
  <c r="Y95" i="2"/>
  <c r="AS50" i="2"/>
  <c r="AT83" i="2" s="1"/>
  <c r="Y110" i="2"/>
  <c r="AT50" i="2"/>
  <c r="AU83" i="2" s="1"/>
  <c r="Y185" i="2"/>
  <c r="AY50" i="2"/>
  <c r="AZ83" i="2" s="1"/>
  <c r="Y230" i="2"/>
  <c r="BB50" i="2"/>
  <c r="BC83" i="2" s="1"/>
  <c r="Y215" i="2"/>
  <c r="BA50" i="2"/>
  <c r="BB83" i="2" s="1"/>
  <c r="Y65" i="2"/>
  <c r="AQ50" i="2"/>
  <c r="AR83" i="2" s="1"/>
  <c r="Y200" i="2"/>
  <c r="AZ50" i="2"/>
  <c r="BA83" i="2" s="1"/>
  <c r="Y170" i="2"/>
  <c r="AX50" i="2"/>
  <c r="AY83" i="2" s="1"/>
  <c r="Y35" i="2"/>
  <c r="AO50" i="2"/>
  <c r="AP83" i="2" s="1"/>
  <c r="BH18" i="2"/>
  <c r="BY18" i="2"/>
  <c r="CP18" i="2" s="1"/>
  <c r="BQ18" i="2"/>
  <c r="CH18" i="2"/>
  <c r="CY18" i="2" s="1"/>
  <c r="BO18" i="2"/>
  <c r="CF18" i="2"/>
  <c r="CW18" i="2" s="1"/>
  <c r="BP18" i="2"/>
  <c r="CG18" i="2"/>
  <c r="CX18" i="2" s="1"/>
  <c r="BS18" i="2"/>
  <c r="CJ18" i="2"/>
  <c r="DA18" i="2" s="1"/>
  <c r="BN18" i="2"/>
  <c r="CE18" i="2"/>
  <c r="CV18" i="2" s="1"/>
  <c r="BG18" i="2"/>
  <c r="BX18" i="2"/>
  <c r="CO18" i="2" s="1"/>
  <c r="BF18" i="2"/>
  <c r="BW18" i="2"/>
  <c r="CN18" i="2" s="1"/>
  <c r="BR18" i="2"/>
  <c r="CI18" i="2"/>
  <c r="CZ18" i="2" s="1"/>
  <c r="BL18" i="2"/>
  <c r="CC18" i="2"/>
  <c r="CT18" i="2" s="1"/>
  <c r="BI18" i="2"/>
  <c r="BZ18" i="2"/>
  <c r="CQ18" i="2" s="1"/>
  <c r="BM18" i="2"/>
  <c r="CD18" i="2"/>
  <c r="CU18" i="2" s="1"/>
  <c r="BJ18" i="2"/>
  <c r="CA18" i="2"/>
  <c r="CR18" i="2" s="1"/>
  <c r="BK18" i="2"/>
  <c r="CB18" i="2"/>
  <c r="CS18" i="2" s="1"/>
  <c r="V6" i="6" l="1"/>
  <c r="BT18" i="2"/>
  <c r="C164" i="9"/>
  <c r="K43" i="9"/>
  <c r="Y245" i="2"/>
  <c r="BT8" i="2"/>
  <c r="CK8" i="2"/>
  <c r="DB8" i="2" s="1"/>
  <c r="CK4" i="2"/>
  <c r="DB4" i="2" s="1"/>
  <c r="BT4" i="2"/>
  <c r="AA254" i="2"/>
  <c r="AB254" i="2" s="1"/>
  <c r="BD28" i="2"/>
  <c r="BD12" i="2"/>
  <c r="AA250" i="2"/>
  <c r="AB250" i="2" s="1"/>
  <c r="BD24" i="2"/>
  <c r="BD8" i="2"/>
  <c r="AA253" i="2"/>
  <c r="AB253" i="2" s="1"/>
  <c r="BD27" i="2"/>
  <c r="BD11" i="2"/>
  <c r="AA251" i="2"/>
  <c r="AB251" i="2" s="1"/>
  <c r="BD25" i="2"/>
  <c r="BD9" i="2"/>
  <c r="Y237" i="2"/>
  <c r="BC42" i="2"/>
  <c r="BD75" i="2" s="1"/>
  <c r="BT5" i="2"/>
  <c r="CK5" i="2"/>
  <c r="DB5" i="2" s="1"/>
  <c r="BT11" i="2"/>
  <c r="CK11" i="2"/>
  <c r="DB11" i="2" s="1"/>
  <c r="BT13" i="2"/>
  <c r="CK13" i="2"/>
  <c r="DB13" i="2" s="1"/>
  <c r="CK6" i="2"/>
  <c r="DB6" i="2" s="1"/>
  <c r="BT6" i="2"/>
  <c r="BC40" i="2"/>
  <c r="BD73" i="2" s="1"/>
  <c r="Y235" i="2"/>
  <c r="AA249" i="2"/>
  <c r="AB249" i="2" s="1"/>
  <c r="BD23" i="2"/>
  <c r="BD7" i="2"/>
  <c r="AA255" i="2"/>
  <c r="AB255" i="2" s="1"/>
  <c r="BD29" i="2"/>
  <c r="BD13" i="2"/>
  <c r="AA246" i="2"/>
  <c r="AB246" i="2" s="1"/>
  <c r="BD20" i="2"/>
  <c r="BD4" i="2"/>
  <c r="BC44" i="2"/>
  <c r="BD77" i="2" s="1"/>
  <c r="Y239" i="2"/>
  <c r="BT10" i="2"/>
  <c r="CK10" i="2"/>
  <c r="DB10" i="2" s="1"/>
  <c r="Y236" i="2"/>
  <c r="BC41" i="2"/>
  <c r="BD74" i="2" s="1"/>
  <c r="Y238" i="2"/>
  <c r="BC43" i="2"/>
  <c r="BD76" i="2" s="1"/>
  <c r="Y244" i="2"/>
  <c r="BC49" i="2"/>
  <c r="BD82" i="2" s="1"/>
  <c r="BC48" i="2"/>
  <c r="BD81" i="2" s="1"/>
  <c r="Y243" i="2"/>
  <c r="Y233" i="2"/>
  <c r="BC38" i="2"/>
  <c r="BD71" i="2" s="1"/>
  <c r="AA256" i="2"/>
  <c r="AB256" i="2" s="1"/>
  <c r="BD14" i="2"/>
  <c r="BD30" i="2"/>
  <c r="AA252" i="2"/>
  <c r="AB252" i="2" s="1"/>
  <c r="BD10" i="2"/>
  <c r="BD26" i="2"/>
  <c r="AA247" i="2"/>
  <c r="AB247" i="2" s="1"/>
  <c r="BD5" i="2"/>
  <c r="BD21" i="2"/>
  <c r="AA258" i="2"/>
  <c r="AB258" i="2" s="1"/>
  <c r="BD16" i="2"/>
  <c r="BD32" i="2"/>
  <c r="BT14" i="2"/>
  <c r="CK14" i="2"/>
  <c r="DB14" i="2" s="1"/>
  <c r="CK12" i="2"/>
  <c r="DB12" i="2" s="1"/>
  <c r="BT12" i="2"/>
  <c r="CK7" i="2"/>
  <c r="DB7" i="2" s="1"/>
  <c r="BT7" i="2"/>
  <c r="BT9" i="2"/>
  <c r="CK9" i="2"/>
  <c r="DB9" i="2" s="1"/>
  <c r="CK15" i="2"/>
  <c r="DB15" i="2" s="1"/>
  <c r="BT15" i="2"/>
  <c r="BT17" i="2"/>
  <c r="CK17" i="2"/>
  <c r="DB17" i="2" s="1"/>
  <c r="BT16" i="2"/>
  <c r="CK16" i="2"/>
  <c r="DB16" i="2" s="1"/>
  <c r="BC36" i="2"/>
  <c r="BD69" i="2" s="1"/>
  <c r="Y231" i="2"/>
  <c r="AA257" i="2"/>
  <c r="AB257" i="2" s="1"/>
  <c r="BD31" i="2"/>
  <c r="BD15" i="2"/>
  <c r="AA260" i="2"/>
  <c r="AB260" i="2" s="1"/>
  <c r="BD34" i="2"/>
  <c r="BD18" i="2"/>
  <c r="AA248" i="2"/>
  <c r="AB248" i="2" s="1"/>
  <c r="BD22" i="2"/>
  <c r="BD6" i="2"/>
  <c r="AA259" i="2"/>
  <c r="AB259" i="2" s="1"/>
  <c r="BD17" i="2"/>
  <c r="BD33" i="2"/>
  <c r="BC46" i="2"/>
  <c r="BD79" i="2" s="1"/>
  <c r="Y241" i="2"/>
  <c r="Y232" i="2"/>
  <c r="BC37" i="2"/>
  <c r="BD70" i="2" s="1"/>
  <c r="Y234" i="2"/>
  <c r="BC39" i="2"/>
  <c r="BD72" i="2" s="1"/>
  <c r="BC45" i="2"/>
  <c r="BD78" i="2" s="1"/>
  <c r="Y240" i="2"/>
  <c r="BC47" i="2"/>
  <c r="BD80" i="2" s="1"/>
  <c r="Y242" i="2"/>
  <c r="N43" i="9"/>
  <c r="O52" i="9" l="1"/>
  <c r="G55" i="9" s="1"/>
  <c r="O51" i="9"/>
  <c r="G56" i="9" s="1"/>
  <c r="CL6" i="2"/>
  <c r="DC6" i="2" s="1"/>
  <c r="BU6" i="2"/>
  <c r="BD50" i="2"/>
  <c r="BE83" i="2" s="1"/>
  <c r="Y260" i="2"/>
  <c r="Y259" i="2"/>
  <c r="BD49" i="2"/>
  <c r="BE82" i="2" s="1"/>
  <c r="Y248" i="2"/>
  <c r="BD38" i="2"/>
  <c r="BE71" i="2" s="1"/>
  <c r="Y258" i="2"/>
  <c r="BD48" i="2"/>
  <c r="BE81" i="2" s="1"/>
  <c r="BU5" i="2"/>
  <c r="CL5" i="2"/>
  <c r="DC5" i="2" s="1"/>
  <c r="BU7" i="2"/>
  <c r="CL7" i="2"/>
  <c r="DC7" i="2" s="1"/>
  <c r="O53" i="9"/>
  <c r="G57" i="9" s="1"/>
  <c r="BU9" i="2"/>
  <c r="CL9" i="2"/>
  <c r="DC9" i="2" s="1"/>
  <c r="Y253" i="2"/>
  <c r="BD43" i="2"/>
  <c r="BE76" i="2" s="1"/>
  <c r="BU17" i="2"/>
  <c r="CL17" i="2"/>
  <c r="DC17" i="2" s="1"/>
  <c r="CL15" i="2"/>
  <c r="DC15" i="2" s="1"/>
  <c r="BU15" i="2"/>
  <c r="CL16" i="2"/>
  <c r="DC16" i="2" s="1"/>
  <c r="BU16" i="2"/>
  <c r="Y256" i="2"/>
  <c r="BD46" i="2"/>
  <c r="BE79" i="2" s="1"/>
  <c r="BU13" i="2"/>
  <c r="CL13" i="2"/>
  <c r="DC13" i="2" s="1"/>
  <c r="BD39" i="2"/>
  <c r="BE72" i="2" s="1"/>
  <c r="Y249" i="2"/>
  <c r="O55" i="9"/>
  <c r="G58" i="9" s="1"/>
  <c r="Y251" i="2"/>
  <c r="BD41" i="2"/>
  <c r="BE74" i="2" s="1"/>
  <c r="BU12" i="2"/>
  <c r="CL12" i="2"/>
  <c r="DC12" i="2" s="1"/>
  <c r="CL18" i="2"/>
  <c r="DC18" i="2" s="1"/>
  <c r="BU18" i="2"/>
  <c r="Y257" i="2"/>
  <c r="BD47" i="2"/>
  <c r="BE80" i="2" s="1"/>
  <c r="BD42" i="2"/>
  <c r="BE75" i="2" s="1"/>
  <c r="Y252" i="2"/>
  <c r="CL14" i="2"/>
  <c r="DC14" i="2" s="1"/>
  <c r="BU14" i="2"/>
  <c r="CL4" i="2"/>
  <c r="DC4" i="2" s="1"/>
  <c r="BU4" i="2"/>
  <c r="Y255" i="2"/>
  <c r="BD45" i="2"/>
  <c r="BE78" i="2" s="1"/>
  <c r="O54" i="9"/>
  <c r="G59" i="9" s="1"/>
  <c r="BU8" i="2"/>
  <c r="CL8" i="2"/>
  <c r="DC8" i="2" s="1"/>
  <c r="Y254" i="2"/>
  <c r="BD44" i="2"/>
  <c r="BE77" i="2" s="1"/>
  <c r="BD37" i="2"/>
  <c r="BE70" i="2" s="1"/>
  <c r="Y247" i="2"/>
  <c r="BU10" i="2"/>
  <c r="CL10" i="2"/>
  <c r="DC10" i="2" s="1"/>
  <c r="BD36" i="2"/>
  <c r="BE69" i="2" s="1"/>
  <c r="Y246" i="2"/>
  <c r="BU11" i="2"/>
  <c r="CL11" i="2"/>
  <c r="DC11" i="2" s="1"/>
  <c r="Y250" i="2"/>
  <c r="BD40" i="2"/>
  <c r="BE73" i="2" s="1"/>
  <c r="BJ1" i="2" l="1"/>
  <c r="CR1" i="2"/>
  <c r="V10" i="2" s="1"/>
  <c r="J41" i="9" l="1"/>
  <c r="V9" i="2"/>
  <c r="C103" i="9" l="1"/>
  <c r="K41" i="9"/>
  <c r="N41" i="9"/>
  <c r="AO28" i="4" l="1"/>
  <c r="Y29" i="4" s="1"/>
  <c r="AO12" i="4"/>
  <c r="BW12" i="4" s="1"/>
  <c r="CN12" i="4" s="1"/>
  <c r="AO27" i="4"/>
  <c r="AO43" i="4" s="1"/>
  <c r="AP76" i="4" s="1"/>
  <c r="AA29" i="4"/>
  <c r="AB29" i="4" s="1"/>
  <c r="AA28" i="4"/>
  <c r="AB28" i="4" s="1"/>
  <c r="AO11" i="4"/>
  <c r="BW11" i="4" s="1"/>
  <c r="CN11" i="4" s="1"/>
  <c r="P52" i="9" l="1"/>
  <c r="H55" i="9" s="1"/>
  <c r="CR1" i="4"/>
  <c r="V12" i="4" s="1"/>
  <c r="BF11" i="4"/>
  <c r="P51" i="9"/>
  <c r="H56" i="9" s="1"/>
  <c r="P54" i="9"/>
  <c r="H59" i="9" s="1"/>
  <c r="BF12" i="4"/>
  <c r="P55" i="9"/>
  <c r="H58" i="9" s="1"/>
  <c r="P53" i="9"/>
  <c r="H57" i="9" s="1"/>
  <c r="Y28" i="4"/>
  <c r="AO44" i="4"/>
  <c r="AP77" i="4" s="1"/>
  <c r="BJ1" i="4" l="1"/>
  <c r="J42" i="9" s="1"/>
  <c r="C133" i="9" l="1"/>
  <c r="K42" i="9"/>
  <c r="V11" i="4"/>
  <c r="N42" i="9"/>
</calcChain>
</file>

<file path=xl/sharedStrings.xml><?xml version="1.0" encoding="utf-8"?>
<sst xmlns="http://schemas.openxmlformats.org/spreadsheetml/2006/main" count="831" uniqueCount="117">
  <si>
    <t>No Inhibitor</t>
  </si>
  <si>
    <t>[I]1</t>
  </si>
  <si>
    <t>[I]2</t>
  </si>
  <si>
    <t>[I]3</t>
  </si>
  <si>
    <t>[I]4</t>
  </si>
  <si>
    <t>[I]5</t>
  </si>
  <si>
    <t>[I]6</t>
  </si>
  <si>
    <t>[I]7</t>
  </si>
  <si>
    <t>[I]8</t>
  </si>
  <si>
    <t>[I]9</t>
  </si>
  <si>
    <t>[I]10</t>
  </si>
  <si>
    <t>[I]11</t>
  </si>
  <si>
    <t>[I]12</t>
  </si>
  <si>
    <t>[I]13</t>
  </si>
  <si>
    <t>[I]14</t>
  </si>
  <si>
    <t>[I]15</t>
  </si>
  <si>
    <t>[S]1</t>
  </si>
  <si>
    <t>[S]2</t>
  </si>
  <si>
    <t>[S]3</t>
  </si>
  <si>
    <t>[S]4</t>
  </si>
  <si>
    <t>[S]5</t>
  </si>
  <si>
    <t>[S]6</t>
  </si>
  <si>
    <t>[S]7</t>
  </si>
  <si>
    <t>[S]8</t>
  </si>
  <si>
    <t>[S]9</t>
  </si>
  <si>
    <t>[S]10</t>
  </si>
  <si>
    <t>[S]11</t>
  </si>
  <si>
    <t>[S]12</t>
  </si>
  <si>
    <t>[S]13</t>
  </si>
  <si>
    <t>[S]14</t>
  </si>
  <si>
    <t>[S]15</t>
  </si>
  <si>
    <t>Ki</t>
  </si>
  <si>
    <t>Km</t>
  </si>
  <si>
    <t>Vmax</t>
  </si>
  <si>
    <t>Calculated values</t>
  </si>
  <si>
    <t>Residuals</t>
  </si>
  <si>
    <t>Residuals squared</t>
  </si>
  <si>
    <r>
      <t>Sum R</t>
    </r>
    <r>
      <rPr>
        <vertAlign val="superscript"/>
        <sz val="11"/>
        <color theme="1"/>
        <rFont val="Calibri"/>
        <family val="2"/>
        <scheme val="minor"/>
      </rPr>
      <t>2</t>
    </r>
  </si>
  <si>
    <t xml:space="preserve">absolute value of Residuals/calculated </t>
  </si>
  <si>
    <t>Sum residuals %</t>
  </si>
  <si>
    <t xml:space="preserve">Sum </t>
  </si>
  <si>
    <t>K1</t>
  </si>
  <si>
    <t>K2</t>
  </si>
  <si>
    <t>V1</t>
  </si>
  <si>
    <t>V2</t>
  </si>
  <si>
    <t xml:space="preserve"> </t>
  </si>
  <si>
    <t>Modifier equation</t>
  </si>
  <si>
    <t>Km2</t>
  </si>
  <si>
    <t>Vmax2</t>
  </si>
  <si>
    <t>n</t>
  </si>
  <si>
    <t>BIC</t>
  </si>
  <si>
    <t>RSS</t>
  </si>
  <si>
    <t>k</t>
  </si>
  <si>
    <t>Km/Vmax direct plot</t>
  </si>
  <si>
    <t>Intercept points x-axis</t>
  </si>
  <si>
    <t>Line 1</t>
  </si>
  <si>
    <t>Line 2</t>
  </si>
  <si>
    <t>Line 3</t>
  </si>
  <si>
    <t>Line 4</t>
  </si>
  <si>
    <t>Line 5</t>
  </si>
  <si>
    <t>Line 6</t>
  </si>
  <si>
    <t>Line 7</t>
  </si>
  <si>
    <t>Line 8</t>
  </si>
  <si>
    <t>Line 9</t>
  </si>
  <si>
    <t>Line 10</t>
  </si>
  <si>
    <t>Line 11</t>
  </si>
  <si>
    <t>Line 12</t>
  </si>
  <si>
    <t>Line 13</t>
  </si>
  <si>
    <t>Line 14</t>
  </si>
  <si>
    <t>Line 15</t>
  </si>
  <si>
    <t>x-intercept</t>
  </si>
  <si>
    <t>y-interecept</t>
  </si>
  <si>
    <t>[Substrate]</t>
  </si>
  <si>
    <t>v</t>
  </si>
  <si>
    <t>[Substrate]/v</t>
  </si>
  <si>
    <t>1/v</t>
  </si>
  <si>
    <r>
      <t>Km/Vmax</t>
    </r>
    <r>
      <rPr>
        <b/>
        <vertAlign val="subscript"/>
        <sz val="10"/>
        <rFont val="Arial"/>
        <family val="2"/>
      </rPr>
      <t xml:space="preserve"> </t>
    </r>
    <r>
      <rPr>
        <b/>
        <sz val="10"/>
        <rFont val="Arial"/>
        <family val="2"/>
      </rPr>
      <t>(x-axis):</t>
    </r>
  </si>
  <si>
    <r>
      <t>K</t>
    </r>
    <r>
      <rPr>
        <b/>
        <vertAlign val="subscript"/>
        <sz val="10"/>
        <rFont val="Arial"/>
        <family val="2"/>
      </rPr>
      <t>m</t>
    </r>
    <r>
      <rPr>
        <b/>
        <sz val="10"/>
        <rFont val="Arial"/>
        <family val="2"/>
      </rPr>
      <t>:</t>
    </r>
  </si>
  <si>
    <t>Standard dev:</t>
  </si>
  <si>
    <t>x</t>
  </si>
  <si>
    <t>y</t>
  </si>
  <si>
    <t>Slope:</t>
  </si>
  <si>
    <t>y-intercept:</t>
  </si>
  <si>
    <t>1/Intercept points y-axis</t>
  </si>
  <si>
    <r>
      <t>V</t>
    </r>
    <r>
      <rPr>
        <b/>
        <vertAlign val="subscript"/>
        <sz val="10"/>
        <rFont val="Arial"/>
        <family val="2"/>
      </rPr>
      <t>max</t>
    </r>
    <r>
      <rPr>
        <b/>
        <sz val="10"/>
        <rFont val="Arial"/>
        <family val="2"/>
      </rPr>
      <t>:</t>
    </r>
  </si>
  <si>
    <t>Direct linear plot Km, Vmax estimates</t>
  </si>
  <si>
    <t>Ki estimate based on linear decrease in activity</t>
  </si>
  <si>
    <t>Minimum value</t>
  </si>
  <si>
    <t>First quartile</t>
  </si>
  <si>
    <t>Median value</t>
  </si>
  <si>
    <t>Third quartile</t>
  </si>
  <si>
    <t>Maximum value</t>
  </si>
  <si>
    <t>Q1</t>
  </si>
  <si>
    <t>Min</t>
  </si>
  <si>
    <t>Median</t>
  </si>
  <si>
    <t>Max</t>
  </si>
  <si>
    <t>Q3</t>
  </si>
  <si>
    <t>Residual distribution</t>
  </si>
  <si>
    <t>b</t>
  </si>
  <si>
    <t xml:space="preserve">Partial Non-competitive </t>
  </si>
  <si>
    <t xml:space="preserve">Partial Competitive </t>
  </si>
  <si>
    <t xml:space="preserve">Partial Uncompetitive </t>
  </si>
  <si>
    <t>Partial Mixed Non-competitive</t>
  </si>
  <si>
    <t>(V_max*((1+([I]/(K_i^' ))*(β))*([S]/K_s )))/((1+([I]/(K_i^' )))*(([S]/K_s )+((1+([I]/(K_i^' ))*((K_s^')/K_s )))/((1+([I]/(K_i^' ))) )) )</t>
  </si>
  <si>
    <t>Km'</t>
  </si>
  <si>
    <t>Ks</t>
  </si>
  <si>
    <t>Ks'</t>
  </si>
  <si>
    <t>Ki'</t>
  </si>
  <si>
    <t>(V_max*([S]/K_s )+bV_max*(([S]*[I])/(K_s*K_i )))/((1+([S]/K_s )+([I]/K_i )+(([S]*[I])/(K_s*K_i ))) )</t>
  </si>
  <si>
    <r>
      <rPr>
        <sz val="11"/>
        <color theme="1"/>
        <rFont val="Symbol"/>
        <family val="1"/>
        <charset val="2"/>
      </rPr>
      <t>b</t>
    </r>
    <r>
      <rPr>
        <sz val="11"/>
        <color theme="1"/>
        <rFont val="Calibri"/>
        <family val="2"/>
        <scheme val="minor"/>
      </rPr>
      <t>Vmax</t>
    </r>
  </si>
  <si>
    <r>
      <rPr>
        <sz val="11"/>
        <color theme="1"/>
        <rFont val="Symbol"/>
        <family val="1"/>
        <charset val="2"/>
      </rPr>
      <t>a</t>
    </r>
    <r>
      <rPr>
        <sz val="11"/>
        <color theme="1"/>
        <rFont val="Calibri"/>
        <family val="2"/>
        <scheme val="minor"/>
      </rPr>
      <t>Km</t>
    </r>
  </si>
  <si>
    <t>V_max*(([S]/K_s )+([S]/(aK_s*K_i )))/((1+([S]/K_s )+([I]/K_i )+(([S]*[I])/(aK_s*K_i ))) )</t>
  </si>
  <si>
    <t>((V_max+(V2*[I])/K_i )*[S])/(K_s+((1+[I])/K_i )*[S] )</t>
  </si>
  <si>
    <t>bVmax</t>
  </si>
  <si>
    <t>1/s</t>
  </si>
  <si>
    <t>RSE</t>
  </si>
  <si>
    <t>Kx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</si>
</sst>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0.0E+00"/>
  </numFmts>
  <fonts count="12">
    <font>
      <sz val="11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1"/>
      <color theme="1"/>
      <name val="Symbol"/>
      <family val="1"/>
      <charset val="2"/>
    </font>
    <font>
      <sz val="11"/>
      <color theme="1"/>
      <name val="Calibri"/>
      <family val="1"/>
      <charset val="2"/>
      <scheme val="minor"/>
    </font>
    <font>
      <b/>
      <sz val="11"/>
      <color theme="1"/>
      <name val="Calibri"/>
      <family val="2"/>
      <scheme val="minor"/>
    </font>
    <font>
      <sz val="10"/>
      <name val="Geneva"/>
    </font>
    <font>
      <b/>
      <u/>
      <sz val="14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b/>
      <sz val="10"/>
      <name val="Symbol"/>
      <family val="1"/>
      <charset val="2"/>
    </font>
    <font>
      <b/>
      <vertAlign val="subscript"/>
      <sz val="10"/>
      <name val="Arial"/>
      <family val="2"/>
    </font>
    <font>
      <b/>
      <sz val="10"/>
      <name val="Geneva"/>
    </font>
  </fonts>
  <fills count="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darkGrid"/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5" fillId="0" borderId="0"/>
  </cellStyleXfs>
  <cellXfs count="81">
    <xf numFmtId="0" fontId="0" fillId="0" borderId="0" xfId="0"/>
    <xf numFmtId="0" fontId="0" fillId="2" borderId="1" xfId="0" applyFill="1" applyBorder="1"/>
    <xf numFmtId="0" fontId="0" fillId="3" borderId="1" xfId="0" applyFill="1" applyBorder="1"/>
    <xf numFmtId="0" fontId="0" fillId="0" borderId="0" xfId="0" applyFill="1" applyBorder="1"/>
    <xf numFmtId="0" fontId="0" fillId="0" borderId="0" xfId="0" applyAlignment="1">
      <alignment horizontal="right"/>
    </xf>
    <xf numFmtId="0" fontId="3" fillId="0" borderId="0" xfId="0" applyFont="1"/>
    <xf numFmtId="0" fontId="0" fillId="0" borderId="0" xfId="0" applyBorder="1"/>
    <xf numFmtId="0" fontId="0" fillId="0" borderId="6" xfId="0" applyBorder="1"/>
    <xf numFmtId="0" fontId="0" fillId="0" borderId="4" xfId="0" applyBorder="1"/>
    <xf numFmtId="0" fontId="0" fillId="0" borderId="9" xfId="0" applyBorder="1"/>
    <xf numFmtId="0" fontId="0" fillId="0" borderId="0" xfId="0" applyAlignment="1">
      <alignment horizontal="center"/>
    </xf>
    <xf numFmtId="0" fontId="0" fillId="0" borderId="3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8" xfId="0" applyBorder="1" applyAlignment="1">
      <alignment horizontal="center"/>
    </xf>
    <xf numFmtId="0" fontId="6" fillId="0" borderId="0" xfId="1" applyFont="1"/>
    <xf numFmtId="0" fontId="5" fillId="0" borderId="0" xfId="1"/>
    <xf numFmtId="0" fontId="7" fillId="0" borderId="0" xfId="1" applyFont="1" applyAlignment="1">
      <alignment horizontal="right"/>
    </xf>
    <xf numFmtId="164" fontId="5" fillId="0" borderId="0" xfId="1" applyNumberFormat="1" applyFont="1" applyAlignment="1">
      <alignment horizontal="left"/>
    </xf>
    <xf numFmtId="11" fontId="8" fillId="0" borderId="0" xfId="1" applyNumberFormat="1" applyFont="1"/>
    <xf numFmtId="11" fontId="5" fillId="0" borderId="0" xfId="1" applyNumberFormat="1"/>
    <xf numFmtId="11" fontId="5" fillId="0" borderId="0" xfId="1" applyNumberFormat="1" applyAlignment="1">
      <alignment horizontal="center"/>
    </xf>
    <xf numFmtId="11" fontId="7" fillId="0" borderId="8" xfId="1" applyNumberFormat="1" applyFont="1" applyBorder="1" applyAlignment="1">
      <alignment horizontal="center"/>
    </xf>
    <xf numFmtId="0" fontId="9" fillId="0" borderId="0" xfId="1" applyFont="1"/>
    <xf numFmtId="0" fontId="7" fillId="0" borderId="0" xfId="1" applyFont="1" applyAlignment="1">
      <alignment horizontal="center"/>
    </xf>
    <xf numFmtId="11" fontId="7" fillId="0" borderId="6" xfId="1" applyNumberFormat="1" applyFont="1" applyBorder="1" applyAlignment="1">
      <alignment horizontal="center"/>
    </xf>
    <xf numFmtId="165" fontId="5" fillId="0" borderId="0" xfId="1" applyNumberFormat="1" applyAlignment="1">
      <alignment horizontal="center"/>
    </xf>
    <xf numFmtId="164" fontId="5" fillId="0" borderId="0" xfId="1" applyNumberFormat="1" applyAlignment="1">
      <alignment horizontal="center"/>
    </xf>
    <xf numFmtId="11" fontId="7" fillId="0" borderId="0" xfId="1" applyNumberFormat="1" applyFont="1" applyAlignment="1">
      <alignment horizontal="right"/>
    </xf>
    <xf numFmtId="11" fontId="7" fillId="0" borderId="0" xfId="1" applyNumberFormat="1" applyFont="1"/>
    <xf numFmtId="11" fontId="7" fillId="0" borderId="0" xfId="1" applyNumberFormat="1" applyFont="1" applyFill="1" applyBorder="1" applyAlignment="1">
      <alignment horizontal="right"/>
    </xf>
    <xf numFmtId="0" fontId="7" fillId="0" borderId="0" xfId="1" applyFont="1"/>
    <xf numFmtId="0" fontId="5" fillId="0" borderId="0" xfId="1" applyAlignment="1">
      <alignment horizontal="right"/>
    </xf>
    <xf numFmtId="0" fontId="5" fillId="0" borderId="0" xfId="1" applyAlignment="1">
      <alignment horizontal="center"/>
    </xf>
    <xf numFmtId="11" fontId="7" fillId="0" borderId="0" xfId="1" applyNumberFormat="1" applyFont="1" applyAlignment="1">
      <alignment horizontal="center"/>
    </xf>
    <xf numFmtId="0" fontId="11" fillId="0" borderId="0" xfId="1" applyFont="1" applyAlignment="1">
      <alignment horizontal="right"/>
    </xf>
    <xf numFmtId="11" fontId="7" fillId="0" borderId="0" xfId="1" applyNumberFormat="1" applyFont="1" applyBorder="1" applyAlignment="1">
      <alignment horizontal="center"/>
    </xf>
    <xf numFmtId="0" fontId="5" fillId="0" borderId="0" xfId="1" applyBorder="1"/>
    <xf numFmtId="11" fontId="5" fillId="0" borderId="0" xfId="1" applyNumberFormat="1" applyBorder="1" applyAlignment="1">
      <alignment horizontal="center"/>
    </xf>
    <xf numFmtId="11" fontId="0" fillId="0" borderId="0" xfId="0" applyNumberFormat="1"/>
    <xf numFmtId="0" fontId="4" fillId="0" borderId="0" xfId="0" applyFont="1"/>
    <xf numFmtId="0" fontId="4" fillId="0" borderId="0" xfId="0" applyFont="1" applyAlignment="1">
      <alignment horizontal="right"/>
    </xf>
    <xf numFmtId="11" fontId="0" fillId="0" borderId="2" xfId="0" applyNumberFormat="1" applyBorder="1"/>
    <xf numFmtId="11" fontId="0" fillId="0" borderId="3" xfId="0" applyNumberFormat="1" applyBorder="1"/>
    <xf numFmtId="11" fontId="0" fillId="0" borderId="5" xfId="0" applyNumberFormat="1" applyBorder="1"/>
    <xf numFmtId="11" fontId="0" fillId="0" borderId="0" xfId="0" applyNumberFormat="1" applyBorder="1"/>
    <xf numFmtId="11" fontId="0" fillId="0" borderId="7" xfId="0" applyNumberFormat="1" applyBorder="1"/>
    <xf numFmtId="11" fontId="0" fillId="0" borderId="8" xfId="0" applyNumberFormat="1" applyBorder="1"/>
    <xf numFmtId="0" fontId="0" fillId="3" borderId="0" xfId="0" applyFill="1"/>
    <xf numFmtId="0" fontId="0" fillId="3" borderId="0" xfId="0" applyFill="1" applyAlignment="1">
      <alignment horizontal="left"/>
    </xf>
    <xf numFmtId="11" fontId="0" fillId="3" borderId="0" xfId="0" applyNumberFormat="1" applyFill="1"/>
    <xf numFmtId="0" fontId="0" fillId="5" borderId="0" xfId="0" applyFill="1"/>
    <xf numFmtId="0" fontId="0" fillId="5" borderId="0" xfId="0" applyFill="1" applyAlignment="1">
      <alignment horizontal="left"/>
    </xf>
    <xf numFmtId="11" fontId="0" fillId="5" borderId="0" xfId="0" applyNumberFormat="1" applyFill="1"/>
    <xf numFmtId="0" fontId="0" fillId="6" borderId="0" xfId="0" applyFill="1"/>
    <xf numFmtId="0" fontId="0" fillId="6" borderId="0" xfId="0" applyFill="1" applyAlignment="1">
      <alignment horizontal="left"/>
    </xf>
    <xf numFmtId="11" fontId="0" fillId="6" borderId="0" xfId="0" applyNumberFormat="1" applyFill="1"/>
    <xf numFmtId="0" fontId="3" fillId="3" borderId="0" xfId="0" applyFont="1" applyFill="1"/>
    <xf numFmtId="0" fontId="0" fillId="7" borderId="0" xfId="0" applyFill="1"/>
    <xf numFmtId="0" fontId="0" fillId="7" borderId="0" xfId="0" applyFill="1" applyAlignment="1">
      <alignment horizontal="left"/>
    </xf>
    <xf numFmtId="11" fontId="0" fillId="7" borderId="0" xfId="0" applyNumberFormat="1" applyFill="1"/>
    <xf numFmtId="0" fontId="0" fillId="0" borderId="0" xfId="0" applyFill="1"/>
    <xf numFmtId="164" fontId="0" fillId="0" borderId="0" xfId="0" applyNumberFormat="1"/>
    <xf numFmtId="11" fontId="0" fillId="0" borderId="6" xfId="0" applyNumberFormat="1" applyBorder="1"/>
    <xf numFmtId="0" fontId="2" fillId="0" borderId="0" xfId="0" applyFont="1"/>
    <xf numFmtId="0" fontId="0" fillId="0" borderId="10" xfId="0" applyFill="1" applyBorder="1"/>
    <xf numFmtId="11" fontId="0" fillId="0" borderId="3" xfId="0" applyNumberFormat="1" applyFill="1" applyBorder="1"/>
    <xf numFmtId="11" fontId="0" fillId="0" borderId="0" xfId="0" applyNumberFormat="1" applyFill="1" applyBorder="1"/>
    <xf numFmtId="11" fontId="0" fillId="4" borderId="3" xfId="0" applyNumberFormat="1" applyFill="1" applyBorder="1"/>
    <xf numFmtId="11" fontId="0" fillId="4" borderId="4" xfId="0" applyNumberFormat="1" applyFill="1" applyBorder="1"/>
    <xf numFmtId="11" fontId="0" fillId="4" borderId="0" xfId="0" applyNumberFormat="1" applyFill="1" applyBorder="1"/>
    <xf numFmtId="11" fontId="0" fillId="4" borderId="6" xfId="0" applyNumberFormat="1" applyFill="1" applyBorder="1"/>
    <xf numFmtId="11" fontId="0" fillId="4" borderId="9" xfId="0" applyNumberFormat="1" applyFill="1" applyBorder="1"/>
    <xf numFmtId="11" fontId="0" fillId="0" borderId="0" xfId="0" applyNumberFormat="1" applyAlignment="1">
      <alignment horizontal="center"/>
    </xf>
    <xf numFmtId="0" fontId="0" fillId="0" borderId="11" xfId="0" applyBorder="1"/>
    <xf numFmtId="0" fontId="0" fillId="8" borderId="0" xfId="0" applyFill="1"/>
    <xf numFmtId="0" fontId="0" fillId="8" borderId="0" xfId="0" applyFill="1" applyAlignment="1">
      <alignment horizontal="left"/>
    </xf>
    <xf numFmtId="11" fontId="0" fillId="8" borderId="0" xfId="0" applyNumberFormat="1" applyFill="1"/>
    <xf numFmtId="0" fontId="0" fillId="0" borderId="12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8" xfId="0" applyBorder="1"/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882826333072105E-2"/>
          <c:y val="4.4117664658356572E-2"/>
          <c:w val="0.88398357789083226"/>
          <c:h val="0.85947746704798367"/>
        </c:manualLayout>
      </c:layout>
      <c:lineChart>
        <c:grouping val="standard"/>
        <c:varyColors val="0"/>
        <c:ser>
          <c:idx val="0"/>
          <c:order val="0"/>
          <c:tx>
            <c:strRef>
              <c:f>'Raw data and fitting summary'!$E$55</c:f>
              <c:strCache>
                <c:ptCount val="1"/>
                <c:pt idx="0">
                  <c:v>Q1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cat>
            <c:strRef>
              <c:f>'Raw data and fitting summary'!$F$54:$J$54</c:f>
              <c:strCache>
                <c:ptCount val="5"/>
                <c:pt idx="0">
                  <c:v>Partial Non-competitive </c:v>
                </c:pt>
                <c:pt idx="1">
                  <c:v>Partial Competitive </c:v>
                </c:pt>
                <c:pt idx="2">
                  <c:v>Partial Uncompetitive </c:v>
                </c:pt>
                <c:pt idx="3">
                  <c:v>Partial Mixed Non-competitive</c:v>
                </c:pt>
                <c:pt idx="4">
                  <c:v>Modifier equation</c:v>
                </c:pt>
              </c:strCache>
            </c:strRef>
          </c:cat>
          <c:val>
            <c:numRef>
              <c:f>'Raw data and fitting summary'!$F$55:$J$55</c:f>
              <c:numCache>
                <c:formatCode>General</c:formatCode>
                <c:ptCount val="5"/>
                <c:pt idx="0">
                  <c:v>0</c:v>
                </c:pt>
                <c:pt idx="1">
                  <c:v>-1.1324887866581701E-4</c:v>
                </c:pt>
                <c:pt idx="2">
                  <c:v>-0.7736710194327634</c:v>
                </c:pt>
                <c:pt idx="3">
                  <c:v>2.6032517341789685E-7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A6-4595-93FF-84C4ECF6069C}"/>
            </c:ext>
          </c:extLst>
        </c:ser>
        <c:ser>
          <c:idx val="1"/>
          <c:order val="1"/>
          <c:tx>
            <c:strRef>
              <c:f>'Raw data and fitting summary'!$E$56</c:f>
              <c:strCache>
                <c:ptCount val="1"/>
                <c:pt idx="0">
                  <c:v>Min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cat>
            <c:strRef>
              <c:f>'Raw data and fitting summary'!$F$54:$J$54</c:f>
              <c:strCache>
                <c:ptCount val="5"/>
                <c:pt idx="0">
                  <c:v>Partial Non-competitive </c:v>
                </c:pt>
                <c:pt idx="1">
                  <c:v>Partial Competitive </c:v>
                </c:pt>
                <c:pt idx="2">
                  <c:v>Partial Uncompetitive </c:v>
                </c:pt>
                <c:pt idx="3">
                  <c:v>Partial Mixed Non-competitive</c:v>
                </c:pt>
                <c:pt idx="4">
                  <c:v>Modifier equation</c:v>
                </c:pt>
              </c:strCache>
            </c:strRef>
          </c:cat>
          <c:val>
            <c:numRef>
              <c:f>'Raw data and fitting summary'!$F$56:$J$56</c:f>
              <c:numCache>
                <c:formatCode>General</c:formatCode>
                <c:ptCount val="5"/>
                <c:pt idx="0">
                  <c:v>0</c:v>
                </c:pt>
                <c:pt idx="1">
                  <c:v>-3.5660240740753579E-4</c:v>
                </c:pt>
                <c:pt idx="2">
                  <c:v>-6.2781285522197399</c:v>
                </c:pt>
                <c:pt idx="3">
                  <c:v>-8.2248495413494993E-5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A6-4595-93FF-84C4ECF6069C}"/>
            </c:ext>
          </c:extLst>
        </c:ser>
        <c:ser>
          <c:idx val="2"/>
          <c:order val="2"/>
          <c:tx>
            <c:strRef>
              <c:f>'Raw data and fitting summary'!$E$57</c:f>
              <c:strCache>
                <c:ptCount val="1"/>
                <c:pt idx="0">
                  <c:v>Median</c:v>
                </c:pt>
              </c:strCache>
            </c:strRef>
          </c:tx>
          <c:spPr>
            <a:ln w="19050">
              <a:noFill/>
            </a:ln>
          </c:spPr>
          <c:marker>
            <c:symbol val="dash"/>
            <c:size val="9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'Raw data and fitting summary'!$F$54:$J$54</c:f>
              <c:strCache>
                <c:ptCount val="5"/>
                <c:pt idx="0">
                  <c:v>Partial Non-competitive </c:v>
                </c:pt>
                <c:pt idx="1">
                  <c:v>Partial Competitive </c:v>
                </c:pt>
                <c:pt idx="2">
                  <c:v>Partial Uncompetitive </c:v>
                </c:pt>
                <c:pt idx="3">
                  <c:v>Partial Mixed Non-competitive</c:v>
                </c:pt>
                <c:pt idx="4">
                  <c:v>Modifier equation</c:v>
                </c:pt>
              </c:strCache>
            </c:strRef>
          </c:cat>
          <c:val>
            <c:numRef>
              <c:f>'Raw data and fitting summary'!$F$57:$J$57</c:f>
              <c:numCache>
                <c:formatCode>General</c:formatCode>
                <c:ptCount val="5"/>
                <c:pt idx="0">
                  <c:v>0</c:v>
                </c:pt>
                <c:pt idx="1">
                  <c:v>1.3140949782863842E-4</c:v>
                </c:pt>
                <c:pt idx="2">
                  <c:v>0.74755761244134744</c:v>
                </c:pt>
                <c:pt idx="3">
                  <c:v>2.8480990553747532E-6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A6-4595-93FF-84C4ECF6069C}"/>
            </c:ext>
          </c:extLst>
        </c:ser>
        <c:ser>
          <c:idx val="5"/>
          <c:order val="3"/>
          <c:spPr>
            <a:ln w="19050">
              <a:noFill/>
            </a:ln>
          </c:spPr>
          <c:marker>
            <c:symbol val="none"/>
          </c:marker>
          <c:cat>
            <c:strRef>
              <c:f>'Raw data and fitting summary'!$F$54:$J$54</c:f>
              <c:strCache>
                <c:ptCount val="5"/>
                <c:pt idx="0">
                  <c:v>Partial Non-competitive </c:v>
                </c:pt>
                <c:pt idx="1">
                  <c:v>Partial Competitive </c:v>
                </c:pt>
                <c:pt idx="2">
                  <c:v>Partial Uncompetitive </c:v>
                </c:pt>
                <c:pt idx="3">
                  <c:v>Partial Mixed Non-competitive</c:v>
                </c:pt>
                <c:pt idx="4">
                  <c:v>Modifier equation</c:v>
                </c:pt>
              </c:strCache>
            </c:strRef>
          </c:cat>
          <c:val>
            <c:numRef>
              <c:f>'Raw data and fitting summary'!$F$60:$J$60</c:f>
              <c:numCache>
                <c:formatCode>General</c:formatCode>
                <c:ptCount val="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4A6-4595-93FF-84C4ECF6069C}"/>
            </c:ext>
          </c:extLst>
        </c:ser>
        <c:ser>
          <c:idx val="3"/>
          <c:order val="4"/>
          <c:tx>
            <c:strRef>
              <c:f>'Raw data and fitting summary'!$E$58</c:f>
              <c:strCache>
                <c:ptCount val="1"/>
                <c:pt idx="0">
                  <c:v>Max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cat>
            <c:strRef>
              <c:f>'Raw data and fitting summary'!$F$54:$J$54</c:f>
              <c:strCache>
                <c:ptCount val="5"/>
                <c:pt idx="0">
                  <c:v>Partial Non-competitive </c:v>
                </c:pt>
                <c:pt idx="1">
                  <c:v>Partial Competitive </c:v>
                </c:pt>
                <c:pt idx="2">
                  <c:v>Partial Uncompetitive </c:v>
                </c:pt>
                <c:pt idx="3">
                  <c:v>Partial Mixed Non-competitive</c:v>
                </c:pt>
                <c:pt idx="4">
                  <c:v>Modifier equation</c:v>
                </c:pt>
              </c:strCache>
            </c:strRef>
          </c:cat>
          <c:val>
            <c:numRef>
              <c:f>'Raw data and fitting summary'!$F$58:$J$58</c:f>
              <c:numCache>
                <c:formatCode>General</c:formatCode>
                <c:ptCount val="5"/>
                <c:pt idx="0">
                  <c:v>0</c:v>
                </c:pt>
                <c:pt idx="1">
                  <c:v>4.501040394537803E-4</c:v>
                </c:pt>
                <c:pt idx="2">
                  <c:v>2.3279653011912198</c:v>
                </c:pt>
                <c:pt idx="3">
                  <c:v>3.2331522563211479E-5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4A6-4595-93FF-84C4ECF6069C}"/>
            </c:ext>
          </c:extLst>
        </c:ser>
        <c:ser>
          <c:idx val="4"/>
          <c:order val="5"/>
          <c:tx>
            <c:strRef>
              <c:f>'Raw data and fitting summary'!$E$59</c:f>
              <c:strCache>
                <c:ptCount val="1"/>
                <c:pt idx="0">
                  <c:v>Q3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cat>
            <c:strRef>
              <c:f>'Raw data and fitting summary'!$F$54:$J$54</c:f>
              <c:strCache>
                <c:ptCount val="5"/>
                <c:pt idx="0">
                  <c:v>Partial Non-competitive </c:v>
                </c:pt>
                <c:pt idx="1">
                  <c:v>Partial Competitive </c:v>
                </c:pt>
                <c:pt idx="2">
                  <c:v>Partial Uncompetitive </c:v>
                </c:pt>
                <c:pt idx="3">
                  <c:v>Partial Mixed Non-competitive</c:v>
                </c:pt>
                <c:pt idx="4">
                  <c:v>Modifier equation</c:v>
                </c:pt>
              </c:strCache>
            </c:strRef>
          </c:cat>
          <c:val>
            <c:numRef>
              <c:f>'Raw data and fitting summary'!$F$59:$J$59</c:f>
              <c:numCache>
                <c:formatCode>General</c:formatCode>
                <c:ptCount val="5"/>
                <c:pt idx="0">
                  <c:v>0</c:v>
                </c:pt>
                <c:pt idx="1">
                  <c:v>2.9447205086174932E-4</c:v>
                </c:pt>
                <c:pt idx="2">
                  <c:v>1.7820788113203334</c:v>
                </c:pt>
                <c:pt idx="3">
                  <c:v>4.1102665895298429E-6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4A6-4595-93FF-84C4ECF60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12700">
              <a:solidFill>
                <a:srgbClr val="000000"/>
              </a:solidFill>
              <a:prstDash val="solid"/>
            </a:ln>
          </c:spPr>
        </c:hiLowLines>
        <c:upDownBars>
          <c:gapWidth val="400"/>
          <c:upBars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</c:upBars>
          <c:downBars>
            <c:spPr>
              <a:solidFill>
                <a:srgbClr val="000000"/>
              </a:solidFill>
              <a:ln w="3175">
                <a:solidFill>
                  <a:srgbClr val="000000"/>
                </a:solidFill>
                <a:prstDash val="solid"/>
              </a:ln>
            </c:spPr>
          </c:downBars>
        </c:upDownBars>
        <c:smooth val="0"/>
        <c:axId val="689499344"/>
        <c:axId val="1"/>
      </c:lineChart>
      <c:catAx>
        <c:axId val="689499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/>
            </a:pPr>
            <a:endParaRPr lang="en-US"/>
          </a:p>
        </c:txPr>
        <c:crossAx val="1"/>
        <c:crossesAt val="-20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Residuals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689499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Correlation plot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linear"/>
            <c:intercept val="0"/>
            <c:dispRSqr val="1"/>
            <c:dispEq val="1"/>
            <c:trendlineLbl>
              <c:layout>
                <c:manualLayout>
                  <c:x val="-0.1049484153815953"/>
                  <c:y val="-9.1416058615385789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'Partial Uncompetitive'!$X$21:$X$260</c:f>
              <c:numCache>
                <c:formatCode>General</c:formatCode>
                <c:ptCount val="240"/>
                <c:pt idx="0">
                  <c:v>13.636363636363635</c:v>
                </c:pt>
                <c:pt idx="1">
                  <c:v>13.333333333333332</c:v>
                </c:pt>
                <c:pt idx="2">
                  <c:v>12.972972972972974</c:v>
                </c:pt>
                <c:pt idx="3">
                  <c:v>12.549019607843137</c:v>
                </c:pt>
                <c:pt idx="4">
                  <c:v>12.05651491365777</c:v>
                </c:pt>
                <c:pt idx="5">
                  <c:v>11.49270482603816</c:v>
                </c:pt>
                <c:pt idx="6">
                  <c:v>10.858001237076964</c:v>
                </c:pt>
                <c:pt idx="7">
                  <c:v>10.156840865414422</c:v>
                </c:pt>
                <c:pt idx="8">
                  <c:v>9.3982227278593875</c:v>
                </c:pt>
                <c:pt idx="9">
                  <c:v>8.595702542208933</c:v>
                </c:pt>
                <c:pt idx="10">
                  <c:v>7.7666984258113727</c:v>
                </c:pt>
                <c:pt idx="11">
                  <c:v>6.9311173873333018</c:v>
                </c:pt>
                <c:pt idx="12">
                  <c:v>6.1095030104491679</c:v>
                </c:pt>
                <c:pt idx="13">
                  <c:v>5.321055829841824</c:v>
                </c:pt>
                <c:pt idx="14">
                  <c:v>4.5819200275316794</c:v>
                </c:pt>
                <c:pt idx="15">
                  <c:v>10.189231714008006</c:v>
                </c:pt>
                <c:pt idx="16">
                  <c:v>9.9628043425856063</c:v>
                </c:pt>
                <c:pt idx="17">
                  <c:v>9.6935393603535633</c:v>
                </c:pt>
                <c:pt idx="18">
                  <c:v>9.3767570283158665</c:v>
                </c:pt>
                <c:pt idx="19">
                  <c:v>9.0087524353678319</c:v>
                </c:pt>
                <c:pt idx="20">
                  <c:v>8.5874677161680655</c:v>
                </c:pt>
                <c:pt idx="21">
                  <c:v>8.1132106407412703</c:v>
                </c:pt>
                <c:pt idx="22">
                  <c:v>7.5892963710676318</c:v>
                </c:pt>
                <c:pt idx="23">
                  <c:v>7.0224490654278187</c:v>
                </c:pt>
                <c:pt idx="24">
                  <c:v>6.4227976961319975</c:v>
                </c:pt>
                <c:pt idx="25">
                  <c:v>5.8033572603169752</c:v>
                </c:pt>
                <c:pt idx="26">
                  <c:v>5.1790024804121124</c:v>
                </c:pt>
                <c:pt idx="27">
                  <c:v>4.5650837342657109</c:v>
                </c:pt>
                <c:pt idx="28">
                  <c:v>3.9759478596516438</c:v>
                </c:pt>
                <c:pt idx="29">
                  <c:v>3.4236579560754432</c:v>
                </c:pt>
                <c:pt idx="30">
                  <c:v>9.583574542204996</c:v>
                </c:pt>
                <c:pt idx="31">
                  <c:v>9.3706062190448876</c:v>
                </c:pt>
                <c:pt idx="32">
                  <c:v>9.117346591503134</c:v>
                </c:pt>
                <c:pt idx="33">
                  <c:v>8.8193940885128352</c:v>
                </c:pt>
                <c:pt idx="34">
                  <c:v>8.4732640222446705</c:v>
                </c:pt>
                <c:pt idx="35">
                  <c:v>8.0770208487390267</c:v>
                </c:pt>
                <c:pt idx="36">
                  <c:v>7.6309540438912862</c:v>
                </c:pt>
                <c:pt idx="37">
                  <c:v>7.1381817134476222</c:v>
                </c:pt>
                <c:pt idx="38">
                  <c:v>6.6050283256236133</c:v>
                </c:pt>
                <c:pt idx="39">
                  <c:v>6.041020777431223</c:v>
                </c:pt>
                <c:pt idx="40">
                  <c:v>5.4584004427765631</c:v>
                </c:pt>
                <c:pt idx="41">
                  <c:v>4.8711578771006696</c:v>
                </c:pt>
                <c:pt idx="42">
                  <c:v>4.2937310178741326</c:v>
                </c:pt>
                <c:pt idx="43">
                  <c:v>3.7396139138250635</c:v>
                </c:pt>
                <c:pt idx="44">
                  <c:v>3.2201526228866002</c:v>
                </c:pt>
                <c:pt idx="45">
                  <c:v>8.9207525193031323</c:v>
                </c:pt>
                <c:pt idx="46">
                  <c:v>8.7225135744297297</c:v>
                </c:pt>
                <c:pt idx="47">
                  <c:v>8.4867699643100085</c:v>
                </c:pt>
                <c:pt idx="48">
                  <c:v>8.2094245406397466</c:v>
                </c:pt>
                <c:pt idx="49">
                  <c:v>7.8872336246020787</c:v>
                </c:pt>
                <c:pt idx="50">
                  <c:v>7.5183955389023938</c:v>
                </c:pt>
                <c:pt idx="51">
                  <c:v>7.1031797386183966</c:v>
                </c:pt>
                <c:pt idx="52">
                  <c:v>6.644488674142492</c:v>
                </c:pt>
                <c:pt idx="53">
                  <c:v>6.1482093989450632</c:v>
                </c:pt>
                <c:pt idx="54">
                  <c:v>5.6232099079633171</c:v>
                </c:pt>
                <c:pt idx="55">
                  <c:v>5.0808849335731283</c:v>
                </c:pt>
                <c:pt idx="56">
                  <c:v>4.5342574122735488</c:v>
                </c:pt>
                <c:pt idx="57">
                  <c:v>3.9967667206246622</c:v>
                </c:pt>
                <c:pt idx="58">
                  <c:v>3.4809736279570322</c:v>
                </c:pt>
                <c:pt idx="59">
                  <c:v>2.9974394727822387</c:v>
                </c:pt>
                <c:pt idx="60">
                  <c:v>8.2108969120459676</c:v>
                </c:pt>
                <c:pt idx="61">
                  <c:v>8.0284325362227236</c:v>
                </c:pt>
                <c:pt idx="62">
                  <c:v>7.8114478730815691</c:v>
                </c:pt>
                <c:pt idx="63">
                  <c:v>7.5561717987978589</c:v>
                </c:pt>
                <c:pt idx="64">
                  <c:v>7.2596187454698411</c:v>
                </c:pt>
                <c:pt idx="65">
                  <c:v>6.920130401592651</c:v>
                </c:pt>
                <c:pt idx="66">
                  <c:v>6.537954780757147</c:v>
                </c:pt>
                <c:pt idx="67">
                  <c:v>6.115763375184728</c:v>
                </c:pt>
                <c:pt idx="68">
                  <c:v>5.6589747848260643</c:v>
                </c:pt>
                <c:pt idx="69">
                  <c:v>5.1757513471171936</c:v>
                </c:pt>
                <c:pt idx="70">
                  <c:v>4.676581075561038</c:v>
                </c:pt>
                <c:pt idx="71">
                  <c:v>4.1734506258634294</c:v>
                </c:pt>
                <c:pt idx="72">
                  <c:v>3.6787299561930591</c:v>
                </c:pt>
                <c:pt idx="73">
                  <c:v>3.2039803313519784</c:v>
                </c:pt>
                <c:pt idx="74">
                  <c:v>2.7589226870554389</c:v>
                </c:pt>
                <c:pt idx="75">
                  <c:v>7.4680711053068256</c:v>
                </c:pt>
                <c:pt idx="76">
                  <c:v>7.302113969633341</c:v>
                </c:pt>
                <c:pt idx="77">
                  <c:v>7.1047595380216295</c:v>
                </c:pt>
                <c:pt idx="78">
                  <c:v>6.8725778537725573</c:v>
                </c:pt>
                <c:pt idx="79">
                  <c:v>6.6028534482084842</c:v>
                </c:pt>
                <c:pt idx="80">
                  <c:v>6.2940780344314327</c:v>
                </c:pt>
                <c:pt idx="81">
                  <c:v>5.9464771886666847</c:v>
                </c:pt>
                <c:pt idx="82">
                  <c:v>5.5624807178014084</c:v>
                </c:pt>
                <c:pt idx="83">
                  <c:v>5.1470170103120694</c:v>
                </c:pt>
                <c:pt idx="84">
                  <c:v>4.7075099709207509</c:v>
                </c:pt>
                <c:pt idx="85">
                  <c:v>4.2534987804784876</c:v>
                </c:pt>
                <c:pt idx="86">
                  <c:v>3.7958856824411287</c:v>
                </c:pt>
                <c:pt idx="87">
                  <c:v>3.345921546008837</c:v>
                </c:pt>
                <c:pt idx="88">
                  <c:v>2.9141217081215189</c:v>
                </c:pt>
                <c:pt idx="89">
                  <c:v>2.5093276680586394</c:v>
                </c:pt>
                <c:pt idx="90">
                  <c:v>6.7093426551880428</c:v>
                </c:pt>
                <c:pt idx="91">
                  <c:v>6.5602461517394195</c:v>
                </c:pt>
                <c:pt idx="92">
                  <c:v>6.3829422016924084</c:v>
                </c:pt>
                <c:pt idx="93">
                  <c:v>6.1743493192841603</c:v>
                </c:pt>
                <c:pt idx="94">
                  <c:v>5.9320279174284236</c:v>
                </c:pt>
                <c:pt idx="95">
                  <c:v>5.6546229456070423</c:v>
                </c:pt>
                <c:pt idx="96">
                  <c:v>5.3423370623337005</c:v>
                </c:pt>
                <c:pt idx="97">
                  <c:v>4.9973532150873474</c:v>
                </c:pt>
                <c:pt idx="98">
                  <c:v>4.6240990862722127</c:v>
                </c:pt>
                <c:pt idx="99">
                  <c:v>4.2292443393017178</c:v>
                </c:pt>
                <c:pt idx="100">
                  <c:v>3.8213590094737251</c:v>
                </c:pt>
                <c:pt idx="101">
                  <c:v>3.410237712563061</c:v>
                </c:pt>
                <c:pt idx="102">
                  <c:v>3.0059882710004664</c:v>
                </c:pt>
                <c:pt idx="103">
                  <c:v>2.6180577023182821</c:v>
                </c:pt>
                <c:pt idx="104">
                  <c:v>2.2543892421144358</c:v>
                </c:pt>
                <c:pt idx="105">
                  <c:v>5.9533009154625871</c:v>
                </c:pt>
                <c:pt idx="106">
                  <c:v>5.8210053395634187</c:v>
                </c:pt>
                <c:pt idx="107">
                  <c:v>5.6636808709265702</c:v>
                </c:pt>
                <c:pt idx="108">
                  <c:v>5.4785932607655718</c:v>
                </c:pt>
                <c:pt idx="109">
                  <c:v>5.2635778266695912</c:v>
                </c:pt>
                <c:pt idx="110">
                  <c:v>5.01743221187958</c:v>
                </c:pt>
                <c:pt idx="111">
                  <c:v>4.7403362383508414</c:v>
                </c:pt>
                <c:pt idx="112">
                  <c:v>4.4342268683004971</c:v>
                </c:pt>
                <c:pt idx="113">
                  <c:v>4.1030328510956835</c:v>
                </c:pt>
                <c:pt idx="114">
                  <c:v>3.7526722796622796</c:v>
                </c:pt>
                <c:pt idx="115">
                  <c:v>3.3907494755570102</c:v>
                </c:pt>
                <c:pt idx="116">
                  <c:v>3.0259553490606006</c:v>
                </c:pt>
                <c:pt idx="117">
                  <c:v>2.6672587234427545</c:v>
                </c:pt>
                <c:pt idx="118">
                  <c:v>2.3230420798218239</c:v>
                </c:pt>
                <c:pt idx="119">
                  <c:v>2.0003535709285853</c:v>
                </c:pt>
                <c:pt idx="120">
                  <c:v>5.2182748158671508</c:v>
                </c:pt>
                <c:pt idx="121">
                  <c:v>5.1023131532923252</c:v>
                </c:pt>
                <c:pt idx="122">
                  <c:v>4.9644127977979382</c:v>
                </c:pt>
                <c:pt idx="123">
                  <c:v>4.8021770854515999</c:v>
                </c:pt>
                <c:pt idx="124">
                  <c:v>4.6137085970115841</c:v>
                </c:pt>
                <c:pt idx="125">
                  <c:v>4.3979534250600514</c:v>
                </c:pt>
                <c:pt idx="126">
                  <c:v>4.1550691897801597</c:v>
                </c:pt>
                <c:pt idx="127">
                  <c:v>3.8867537057625756</c:v>
                </c:pt>
                <c:pt idx="128">
                  <c:v>3.5964506581445872</c:v>
                </c:pt>
                <c:pt idx="129">
                  <c:v>3.2893474607175688</c:v>
                </c:pt>
                <c:pt idx="130">
                  <c:v>2.9721095651754124</c:v>
                </c:pt>
                <c:pt idx="131">
                  <c:v>2.6523548559302883</c:v>
                </c:pt>
                <c:pt idx="132">
                  <c:v>2.3379448177720383</c:v>
                </c:pt>
                <c:pt idx="133">
                  <c:v>2.0362269862503561</c:v>
                </c:pt>
                <c:pt idx="134">
                  <c:v>1.7533793117856313</c:v>
                </c:pt>
                <c:pt idx="135">
                  <c:v>4.5206028212270803</c:v>
                </c:pt>
                <c:pt idx="136">
                  <c:v>4.4201449807553672</c:v>
                </c:pt>
                <c:pt idx="137">
                  <c:v>4.3006816028971153</c:v>
                </c:pt>
                <c:pt idx="138">
                  <c:v>4.1601364524756397</c:v>
                </c:pt>
                <c:pt idx="139">
                  <c:v>3.9968657910754972</c:v>
                </c:pt>
                <c:pt idx="140">
                  <c:v>3.8099566164086673</c:v>
                </c:pt>
                <c:pt idx="141">
                  <c:v>3.5995454751825986</c:v>
                </c:pt>
                <c:pt idx="142">
                  <c:v>3.367103187869442</c:v>
                </c:pt>
                <c:pt idx="143">
                  <c:v>3.1156130263926518</c:v>
                </c:pt>
                <c:pt idx="144">
                  <c:v>2.8495688586008225</c:v>
                </c:pt>
                <c:pt idx="145">
                  <c:v>2.5747449797918063</c:v>
                </c:pt>
                <c:pt idx="146">
                  <c:v>2.2977407797985667</c:v>
                </c:pt>
                <c:pt idx="147">
                  <c:v>2.0253666799910022</c:v>
                </c:pt>
                <c:pt idx="148">
                  <c:v>1.763987866394582</c:v>
                </c:pt>
                <c:pt idx="149">
                  <c:v>1.5189563108937485</c:v>
                </c:pt>
                <c:pt idx="150">
                  <c:v>3.8732897935834472</c:v>
                </c:pt>
                <c:pt idx="151">
                  <c:v>3.7872166870593706</c:v>
                </c:pt>
                <c:pt idx="152">
                  <c:v>3.6848594793010094</c:v>
                </c:pt>
                <c:pt idx="153">
                  <c:v>3.5644392348794076</c:v>
                </c:pt>
                <c:pt idx="154">
                  <c:v>3.4245475851588658</c:v>
                </c:pt>
                <c:pt idx="155">
                  <c:v>3.2644022622464615</c:v>
                </c:pt>
                <c:pt idx="156">
                  <c:v>3.0841202604876878</c:v>
                </c:pt>
                <c:pt idx="157">
                  <c:v>2.8849617909978029</c:v>
                </c:pt>
                <c:pt idx="158">
                  <c:v>2.6694829457737286</c:v>
                </c:pt>
                <c:pt idx="159">
                  <c:v>2.4415341078639248</c:v>
                </c:pt>
                <c:pt idx="160">
                  <c:v>2.2060627411192932</c:v>
                </c:pt>
                <c:pt idx="161">
                  <c:v>1.9687232571957025</c:v>
                </c:pt>
                <c:pt idx="162">
                  <c:v>1.7353508813109413</c:v>
                </c:pt>
                <c:pt idx="163">
                  <c:v>1.5113993573663627</c:v>
                </c:pt>
                <c:pt idx="164">
                  <c:v>1.3014542990279629</c:v>
                </c:pt>
                <c:pt idx="165">
                  <c:v>3.2852618100950188</c:v>
                </c:pt>
                <c:pt idx="166">
                  <c:v>3.2122559920929072</c:v>
                </c:pt>
                <c:pt idx="167">
                  <c:v>3.1254382625768828</c:v>
                </c:pt>
                <c:pt idx="168">
                  <c:v>3.0232997572639131</c:v>
                </c:pt>
                <c:pt idx="169">
                  <c:v>2.9046459206366011</c:v>
                </c:pt>
                <c:pt idx="170">
                  <c:v>2.7688132457097119</c:v>
                </c:pt>
                <c:pt idx="171">
                  <c:v>2.6159009651964511</c:v>
                </c:pt>
                <c:pt idx="172">
                  <c:v>2.4469779697996188</c:v>
                </c:pt>
                <c:pt idx="173">
                  <c:v>2.2642122954442554</c:v>
                </c:pt>
                <c:pt idx="174">
                  <c:v>2.0708697748094167</c:v>
                </c:pt>
                <c:pt idx="175">
                  <c:v>1.8711467667818351</c:v>
                </c:pt>
                <c:pt idx="176">
                  <c:v>1.6698392519520555</c:v>
                </c:pt>
                <c:pt idx="177">
                  <c:v>1.471896574051875</c:v>
                </c:pt>
                <c:pt idx="178">
                  <c:v>1.2819445105252725</c:v>
                </c:pt>
                <c:pt idx="179">
                  <c:v>1.1038725047796853</c:v>
                </c:pt>
                <c:pt idx="180">
                  <c:v>2.7612574341546301</c:v>
                </c:pt>
                <c:pt idx="181">
                  <c:v>2.6998961578400831</c:v>
                </c:pt>
                <c:pt idx="182">
                  <c:v>2.6269259914119725</c:v>
                </c:pt>
                <c:pt idx="183">
                  <c:v>2.5410787367906664</c:v>
                </c:pt>
                <c:pt idx="184">
                  <c:v>2.4413503719244702</c:v>
                </c:pt>
                <c:pt idx="185">
                  <c:v>2.3271832202257956</c:v>
                </c:pt>
                <c:pt idx="186">
                  <c:v>2.1986606866355221</c:v>
                </c:pt>
                <c:pt idx="187">
                  <c:v>2.0566811721244154</c:v>
                </c:pt>
                <c:pt idx="188">
                  <c:v>1.9030669075104676</c:v>
                </c:pt>
                <c:pt idx="189">
                  <c:v>1.74056282007346</c:v>
                </c:pt>
                <c:pt idx="190">
                  <c:v>1.5726959429213059</c:v>
                </c:pt>
                <c:pt idx="191">
                  <c:v>1.4034972902699832</c:v>
                </c:pt>
                <c:pt idx="192">
                  <c:v>1.2371267778168096</c:v>
                </c:pt>
                <c:pt idx="193">
                  <c:v>1.0774723642981887</c:v>
                </c:pt>
                <c:pt idx="194">
                  <c:v>0.92780312083974792</c:v>
                </c:pt>
                <c:pt idx="195">
                  <c:v>2.3022432113341198</c:v>
                </c:pt>
                <c:pt idx="196">
                  <c:v>2.2510822510822504</c:v>
                </c:pt>
                <c:pt idx="197">
                  <c:v>2.19024219024219</c:v>
                </c:pt>
                <c:pt idx="198">
                  <c:v>2.1186656480774126</c:v>
                </c:pt>
                <c:pt idx="199">
                  <c:v>2.0355155049032594</c:v>
                </c:pt>
                <c:pt idx="200">
                  <c:v>1.9403267888116369</c:v>
                </c:pt>
                <c:pt idx="201">
                  <c:v>1.8331690400259804</c:v>
                </c:pt>
                <c:pt idx="202">
                  <c:v>1.7147913149400968</c:v>
                </c:pt>
                <c:pt idx="203">
                  <c:v>1.586712928080156</c:v>
                </c:pt>
                <c:pt idx="204">
                  <c:v>1.4512225071261833</c:v>
                </c:pt>
                <c:pt idx="205">
                  <c:v>1.3112607731889327</c:v>
                </c:pt>
                <c:pt idx="206">
                  <c:v>1.1701886498095184</c:v>
                </c:pt>
                <c:pt idx="207">
                  <c:v>1.0314745342316776</c:v>
                </c:pt>
                <c:pt idx="208">
                  <c:v>0.89836007516810001</c:v>
                </c:pt>
                <c:pt idx="209">
                  <c:v>0.77357091373911446</c:v>
                </c:pt>
                <c:pt idx="210">
                  <c:v>1.9061583577712606</c:v>
                </c:pt>
                <c:pt idx="211">
                  <c:v>1.8637992831541219</c:v>
                </c:pt>
                <c:pt idx="212">
                  <c:v>1.8134263295553619</c:v>
                </c:pt>
                <c:pt idx="213">
                  <c:v>1.7541640312038795</c:v>
                </c:pt>
                <c:pt idx="214">
                  <c:v>1.685319289005925</c:v>
                </c:pt>
                <c:pt idx="215">
                  <c:v>1.6065071262203878</c:v>
                </c:pt>
                <c:pt idx="216">
                  <c:v>1.5177851191612961</c:v>
                </c:pt>
                <c:pt idx="217">
                  <c:v>1.4197734543052418</c:v>
                </c:pt>
                <c:pt idx="218">
                  <c:v>1.3137300587330325</c:v>
                </c:pt>
                <c:pt idx="219">
                  <c:v>1.2015498177281305</c:v>
                </c:pt>
                <c:pt idx="220">
                  <c:v>1.0856675218876113</c:v>
                </c:pt>
                <c:pt idx="221">
                  <c:v>0.96886587134766577</c:v>
                </c:pt>
                <c:pt idx="222">
                  <c:v>0.85401654984773312</c:v>
                </c:pt>
                <c:pt idx="223">
                  <c:v>0.74380350309616894</c:v>
                </c:pt>
                <c:pt idx="224">
                  <c:v>0.64048344470872931</c:v>
                </c:pt>
                <c:pt idx="225">
                  <c:v>1.5687851971037812</c:v>
                </c:pt>
                <c:pt idx="226">
                  <c:v>1.5339233038348083</c:v>
                </c:pt>
                <c:pt idx="227">
                  <c:v>1.4924659172446784</c:v>
                </c:pt>
                <c:pt idx="228">
                  <c:v>1.4436925212562903</c:v>
                </c:pt>
                <c:pt idx="229">
                  <c:v>1.3870326891818676</c:v>
                </c:pt>
                <c:pt idx="230">
                  <c:v>1.3221695817566026</c:v>
                </c:pt>
                <c:pt idx="231">
                  <c:v>1.249150584796465</c:v>
                </c:pt>
                <c:pt idx="232">
                  <c:v>1.1684861172600662</c:v>
                </c:pt>
                <c:pt idx="233">
                  <c:v>1.0812114642670094</c:v>
                </c:pt>
                <c:pt idx="234">
                  <c:v>0.98888613317447915</c:v>
                </c:pt>
                <c:pt idx="235">
                  <c:v>0.89351397819068901</c:v>
                </c:pt>
                <c:pt idx="236">
                  <c:v>0.79738518615338883</c:v>
                </c:pt>
                <c:pt idx="237">
                  <c:v>0.70286317819326716</c:v>
                </c:pt>
                <c:pt idx="238">
                  <c:v>0.61215686538003289</c:v>
                </c:pt>
                <c:pt idx="239">
                  <c:v>0.52712354299037012</c:v>
                </c:pt>
              </c:numCache>
            </c:numRef>
          </c:xVal>
          <c:yVal>
            <c:numRef>
              <c:f>'Partial Uncompetitive'!$Y$21:$Y$260</c:f>
              <c:numCache>
                <c:formatCode>General</c:formatCode>
                <c:ptCount val="240"/>
                <c:pt idx="0">
                  <c:v>7.358235084143895</c:v>
                </c:pt>
                <c:pt idx="1">
                  <c:v>7.2180278888103135</c:v>
                </c:pt>
                <c:pt idx="2">
                  <c:v>7.0501078911953803</c:v>
                </c:pt>
                <c:pt idx="3">
                  <c:v>6.850884413519136</c:v>
                </c:pt>
                <c:pt idx="4">
                  <c:v>6.6171483955725021</c:v>
                </c:pt>
                <c:pt idx="5">
                  <c:v>6.3464893361303663</c:v>
                </c:pt>
                <c:pt idx="6">
                  <c:v>6.0377872846779539</c:v>
                </c:pt>
                <c:pt idx="7">
                  <c:v>5.6917207844828415</c:v>
                </c:pt>
                <c:pt idx="8">
                  <c:v>5.3111950635454939</c:v>
                </c:pt>
                <c:pt idx="9">
                  <c:v>4.9015707564897832</c:v>
                </c:pt>
                <c:pt idx="10">
                  <c:v>4.4705805469487503</c:v>
                </c:pt>
                <c:pt idx="11">
                  <c:v>4.0278720957237075</c:v>
                </c:pt>
                <c:pt idx="12">
                  <c:v>3.5842054343052445</c:v>
                </c:pt>
                <c:pt idx="13">
                  <c:v>3.1504334953930475</c:v>
                </c:pt>
                <c:pt idx="14">
                  <c:v>2.7364640233180504</c:v>
                </c:pt>
                <c:pt idx="15">
                  <c:v>7.0713962286301895</c:v>
                </c:pt>
                <c:pt idx="16">
                  <c:v>6.9418108400918923</c:v>
                </c:pt>
                <c:pt idx="17">
                  <c:v>6.7863583565993926</c:v>
                </c:pt>
                <c:pt idx="18">
                  <c:v>6.6015668824336649</c:v>
                </c:pt>
                <c:pt idx="19">
                  <c:v>6.3842637559032003</c:v>
                </c:pt>
                <c:pt idx="20">
                  <c:v>6.1319574567266768</c:v>
                </c:pt>
                <c:pt idx="21">
                  <c:v>5.8432982971308727</c:v>
                </c:pt>
                <c:pt idx="22">
                  <c:v>5.518568133317495</c:v>
                </c:pt>
                <c:pt idx="23">
                  <c:v>5.160113775358683</c:v>
                </c:pt>
                <c:pt idx="24">
                  <c:v>4.7726120815015731</c:v>
                </c:pt>
                <c:pt idx="25">
                  <c:v>4.3630544923257482</c:v>
                </c:pt>
                <c:pt idx="26">
                  <c:v>3.9403791904850833</c:v>
                </c:pt>
                <c:pt idx="27">
                  <c:v>3.5147593695451724</c:v>
                </c:pt>
                <c:pt idx="28">
                  <c:v>3.0966533395821969</c:v>
                </c:pt>
                <c:pt idx="29">
                  <c:v>2.6957975817661599</c:v>
                </c:pt>
                <c:pt idx="30">
                  <c:v>7.0031470270464817</c:v>
                </c:pt>
                <c:pt idx="31">
                  <c:v>6.8760284575387045</c:v>
                </c:pt>
                <c:pt idx="32">
                  <c:v>6.7234758569446322</c:v>
                </c:pt>
                <c:pt idx="33">
                  <c:v>6.5420473013487044</c:v>
                </c:pt>
                <c:pt idx="34">
                  <c:v>6.3285815591353627</c:v>
                </c:pt>
                <c:pt idx="35">
                  <c:v>6.0805717060049433</c:v>
                </c:pt>
                <c:pt idx="36">
                  <c:v>5.7966181828594463</c:v>
                </c:pt>
                <c:pt idx="37">
                  <c:v>5.4769136776878016</c:v>
                </c:pt>
                <c:pt idx="38">
                  <c:v>5.1236769796340553</c:v>
                </c:pt>
                <c:pt idx="39">
                  <c:v>4.7414257530243482</c:v>
                </c:pt>
                <c:pt idx="40">
                  <c:v>4.3369763381721871</c:v>
                </c:pt>
                <c:pt idx="41">
                  <c:v>3.9190966655543402</c:v>
                </c:pt>
                <c:pt idx="42">
                  <c:v>3.4978163132207616</c:v>
                </c:pt>
                <c:pt idx="43">
                  <c:v>3.0834939770081404</c:v>
                </c:pt>
                <c:pt idx="44">
                  <c:v>2.6858191291259246</c:v>
                </c:pt>
                <c:pt idx="45">
                  <c:v>6.9196660447358269</c:v>
                </c:pt>
                <c:pt idx="46">
                  <c:v>6.7955331851351968</c:v>
                </c:pt>
                <c:pt idx="47">
                  <c:v>6.6464927286683615</c:v>
                </c:pt>
                <c:pt idx="48">
                  <c:v>6.4691402692638276</c:v>
                </c:pt>
                <c:pt idx="49">
                  <c:v>6.2603299684928828</c:v>
                </c:pt>
                <c:pt idx="50">
                  <c:v>6.0175380595573982</c:v>
                </c:pt>
                <c:pt idx="51">
                  <c:v>5.7393064838663514</c:v>
                </c:pt>
                <c:pt idx="52">
                  <c:v>5.4257216213706947</c:v>
                </c:pt>
                <c:pt idx="53">
                  <c:v>5.078848278827178</c:v>
                </c:pt>
                <c:pt idx="54">
                  <c:v>4.7030113443856782</c:v>
                </c:pt>
                <c:pt idx="55">
                  <c:v>4.3048137793678594</c:v>
                </c:pt>
                <c:pt idx="56">
                  <c:v>3.8928146376795736</c:v>
                </c:pt>
                <c:pt idx="57">
                  <c:v>3.476865827231014</c:v>
                </c:pt>
                <c:pt idx="58">
                  <c:v>3.0672012213566209</c:v>
                </c:pt>
                <c:pt idx="59">
                  <c:v>2.673449464832816</c:v>
                </c:pt>
                <c:pt idx="60">
                  <c:v>6.8180725413052858</c:v>
                </c:pt>
                <c:pt idx="61">
                  <c:v>6.6975261747663764</c:v>
                </c:pt>
                <c:pt idx="62">
                  <c:v>6.5527079132368078</c:v>
                </c:pt>
                <c:pt idx="63">
                  <c:v>6.3802602487521778</c:v>
                </c:pt>
                <c:pt idx="64">
                  <c:v>6.1770581405866869</c:v>
                </c:pt>
                <c:pt idx="65">
                  <c:v>5.9405602699146209</c:v>
                </c:pt>
                <c:pt idx="66">
                  <c:v>5.6692410963883004</c:v>
                </c:pt>
                <c:pt idx="67">
                  <c:v>5.3630617513769732</c:v>
                </c:pt>
                <c:pt idx="68">
                  <c:v>5.0239035897390947</c:v>
                </c:pt>
                <c:pt idx="69">
                  <c:v>4.6558598878375852</c:v>
                </c:pt>
                <c:pt idx="70">
                  <c:v>4.2652752405780809</c:v>
                </c:pt>
                <c:pt idx="71">
                  <c:v>3.8604536881737923</c:v>
                </c:pt>
                <c:pt idx="72">
                  <c:v>3.4510280230934827</c:v>
                </c:pt>
                <c:pt idx="73">
                  <c:v>3.0470758124720723</c:v>
                </c:pt>
                <c:pt idx="74">
                  <c:v>2.6581466928239421</c:v>
                </c:pt>
                <c:pt idx="75">
                  <c:v>6.6952001307982307</c:v>
                </c:pt>
                <c:pt idx="76">
                  <c:v>6.5789224350484474</c:v>
                </c:pt>
                <c:pt idx="77">
                  <c:v>6.4391342877606537</c:v>
                </c:pt>
                <c:pt idx="78">
                  <c:v>6.2725366633730149</c:v>
                </c:pt>
                <c:pt idx="79">
                  <c:v>6.0760326460440215</c:v>
                </c:pt>
                <c:pt idx="80">
                  <c:v>5.8470639647292462</c:v>
                </c:pt>
                <c:pt idx="81">
                  <c:v>5.5840288957999791</c:v>
                </c:pt>
                <c:pt idx="82">
                  <c:v>5.2867431840689916</c:v>
                </c:pt>
                <c:pt idx="83">
                  <c:v>4.9568722011764557</c:v>
                </c:pt>
                <c:pt idx="84">
                  <c:v>4.5982336673462507</c:v>
                </c:pt>
                <c:pt idx="85">
                  <c:v>4.2168618353205609</c:v>
                </c:pt>
                <c:pt idx="86">
                  <c:v>3.8207513287209065</c:v>
                </c:pt>
                <c:pt idx="87">
                  <c:v>3.4192658250850174</c:v>
                </c:pt>
                <c:pt idx="88">
                  <c:v>3.0222874281000163</c:v>
                </c:pt>
                <c:pt idx="89">
                  <c:v>2.63926283232562</c:v>
                </c:pt>
                <c:pt idx="90">
                  <c:v>6.5477002852673802</c:v>
                </c:pt>
                <c:pt idx="91">
                  <c:v>6.4364469415154959</c:v>
                </c:pt>
                <c:pt idx="92">
                  <c:v>6.3025862417412508</c:v>
                </c:pt>
                <c:pt idx="93">
                  <c:v>6.1428918086905844</c:v>
                </c:pt>
                <c:pt idx="94">
                  <c:v>5.9543046807767164</c:v>
                </c:pt>
                <c:pt idx="95">
                  <c:v>5.7342523395646401</c:v>
                </c:pt>
                <c:pt idx="96">
                  <c:v>5.4810494413002999</c:v>
                </c:pt>
                <c:pt idx="97">
                  <c:v>5.1943460911956709</c:v>
                </c:pt>
                <c:pt idx="98">
                  <c:v>4.875557105024499</c:v>
                </c:pt>
                <c:pt idx="99">
                  <c:v>4.5281763378848741</c:v>
                </c:pt>
                <c:pt idx="100">
                  <c:v>4.1578689846810564</c:v>
                </c:pt>
                <c:pt idx="101">
                  <c:v>3.772257186943107</c:v>
                </c:pt>
                <c:pt idx="102">
                  <c:v>3.3803759029895888</c:v>
                </c:pt>
                <c:pt idx="103">
                  <c:v>2.991863398442745</c:v>
                </c:pt>
                <c:pt idx="104">
                  <c:v>2.6160319928904525</c:v>
                </c:pt>
                <c:pt idx="105">
                  <c:v>6.3722198251002302</c:v>
                </c:pt>
                <c:pt idx="106">
                  <c:v>6.2668018189955168</c:v>
                </c:pt>
                <c:pt idx="107">
                  <c:v>6.1398348503601001</c:v>
                </c:pt>
                <c:pt idx="108">
                  <c:v>5.9881822666357865</c:v>
                </c:pt>
                <c:pt idx="109">
                  <c:v>5.8088360352930541</c:v>
                </c:pt>
                <c:pt idx="110">
                  <c:v>5.5992152141448663</c:v>
                </c:pt>
                <c:pt idx="111">
                  <c:v>5.3575460576395342</c:v>
                </c:pt>
                <c:pt idx="112">
                  <c:v>5.083294351970661</c:v>
                </c:pt>
                <c:pt idx="113">
                  <c:v>4.7775895417124152</c:v>
                </c:pt>
                <c:pt idx="114">
                  <c:v>4.4435505587292123</c:v>
                </c:pt>
                <c:pt idx="115">
                  <c:v>4.0864091718681488</c:v>
                </c:pt>
                <c:pt idx="116">
                  <c:v>3.7133435747080172</c:v>
                </c:pt>
                <c:pt idx="117">
                  <c:v>3.3329901000257265</c:v>
                </c:pt>
                <c:pt idx="118">
                  <c:v>2.9546840282464144</c:v>
                </c:pt>
                <c:pt idx="119">
                  <c:v>2.5875622800973597</c:v>
                </c:pt>
                <c:pt idx="120">
                  <c:v>6.1656675007845907</c:v>
                </c:pt>
                <c:pt idx="121">
                  <c:v>6.0669199231615956</c:v>
                </c:pt>
                <c:pt idx="122">
                  <c:v>5.9478461570192538</c:v>
                </c:pt>
                <c:pt idx="123">
                  <c:v>5.8054194466168303</c:v>
                </c:pt>
                <c:pt idx="124">
                  <c:v>5.636699430941742</c:v>
                </c:pt>
                <c:pt idx="125">
                  <c:v>5.4391068617461027</c:v>
                </c:pt>
                <c:pt idx="126">
                  <c:v>5.2107792576140994</c:v>
                </c:pt>
                <c:pt idx="127">
                  <c:v>4.950983349258232</c:v>
                </c:pt>
                <c:pt idx="128">
                  <c:v>4.6605309044594492</c:v>
                </c:pt>
                <c:pt idx="129">
                  <c:v>4.34211489545324</c:v>
                </c:pt>
                <c:pt idx="130">
                  <c:v>4.000465943339103</c:v>
                </c:pt>
                <c:pt idx="131">
                  <c:v>3.642239759984804</c:v>
                </c:pt>
                <c:pt idx="132">
                  <c:v>3.2755938774891078</c:v>
                </c:pt>
                <c:pt idx="133">
                  <c:v>2.909489375216892</c:v>
                </c:pt>
                <c:pt idx="134">
                  <c:v>2.5528348403571877</c:v>
                </c:pt>
                <c:pt idx="135">
                  <c:v>5.9255743336628974</c:v>
                </c:pt>
                <c:pt idx="136">
                  <c:v>5.8343106306889805</c:v>
                </c:pt>
                <c:pt idx="137">
                  <c:v>5.7241096167374064</c:v>
                </c:pt>
                <c:pt idx="138">
                  <c:v>5.5920776036540971</c:v>
                </c:pt>
                <c:pt idx="139">
                  <c:v>5.4353628593088796</c:v>
                </c:pt>
                <c:pt idx="140">
                  <c:v>5.251403425185984</c:v>
                </c:pt>
                <c:pt idx="141">
                  <c:v>5.0382542692931347</c:v>
                </c:pt>
                <c:pt idx="142">
                  <c:v>4.7949752710881599</c:v>
                </c:pt>
                <c:pt idx="143">
                  <c:v>4.5220344955897094</c:v>
                </c:pt>
                <c:pt idx="144">
                  <c:v>4.2216520827009667</c:v>
                </c:pt>
                <c:pt idx="145">
                  <c:v>3.8979903166644174</c:v>
                </c:pt>
                <c:pt idx="146">
                  <c:v>3.5570997255557915</c:v>
                </c:pt>
                <c:pt idx="147">
                  <c:v>3.2065698953553121</c:v>
                </c:pt>
                <c:pt idx="148">
                  <c:v>2.8549038477965585</c:v>
                </c:pt>
                <c:pt idx="149">
                  <c:v>2.5107147454620651</c:v>
                </c:pt>
                <c:pt idx="150">
                  <c:v>5.6505322974507344</c:v>
                </c:pt>
                <c:pt idx="151">
                  <c:v>5.5674848114815561</c:v>
                </c:pt>
                <c:pt idx="152">
                  <c:v>5.4670463850521775</c:v>
                </c:pt>
                <c:pt idx="153">
                  <c:v>5.3464820147227963</c:v>
                </c:pt>
                <c:pt idx="154">
                  <c:v>5.203053812697453</c:v>
                </c:pt>
                <c:pt idx="155">
                  <c:v>5.0342390994406516</c:v>
                </c:pt>
                <c:pt idx="156">
                  <c:v>4.8380250488208087</c:v>
                </c:pt>
                <c:pt idx="157">
                  <c:v>4.6132671896884894</c:v>
                </c:pt>
                <c:pt idx="158">
                  <c:v>4.3600747563101256</c:v>
                </c:pt>
                <c:pt idx="159">
                  <c:v>4.0801578726092131</c:v>
                </c:pt>
                <c:pt idx="160">
                  <c:v>3.7770495545246612</c:v>
                </c:pt>
                <c:pt idx="161">
                  <c:v>3.4561132380278932</c:v>
                </c:pt>
                <c:pt idx="162">
                  <c:v>3.1242756776423599</c:v>
                </c:pt>
                <c:pt idx="163">
                  <c:v>2.7894861939189539</c:v>
                </c:pt>
                <c:pt idx="164">
                  <c:v>2.4599796879782718</c:v>
                </c:pt>
                <c:pt idx="165">
                  <c:v>5.3406661937720301</c:v>
                </c:pt>
                <c:pt idx="166">
                  <c:v>5.2664175018276271</c:v>
                </c:pt>
                <c:pt idx="167">
                  <c:v>5.1764602317132891</c:v>
                </c:pt>
                <c:pt idx="168">
                  <c:v>5.0682449506719074</c:v>
                </c:pt>
                <c:pt idx="169">
                  <c:v>4.9391764502509226</c:v>
                </c:pt>
                <c:pt idx="170">
                  <c:v>4.7867999621989927</c:v>
                </c:pt>
                <c:pt idx="171">
                  <c:v>4.6090597203581423</c:v>
                </c:pt>
                <c:pt idx="172">
                  <c:v>4.4046228480198577</c:v>
                </c:pt>
                <c:pt idx="173">
                  <c:v>4.173240451916123</c:v>
                </c:pt>
                <c:pt idx="174">
                  <c:v>3.9160916822948377</c:v>
                </c:pt>
                <c:pt idx="175">
                  <c:v>3.6360331015752005</c:v>
                </c:pt>
                <c:pt idx="176">
                  <c:v>3.3376672707323651</c:v>
                </c:pt>
                <c:pt idx="177">
                  <c:v>3.02716332478844</c:v>
                </c:pt>
                <c:pt idx="178">
                  <c:v>2.7118126407235095</c:v>
                </c:pt>
                <c:pt idx="179">
                  <c:v>2.3993732705106683</c:v>
                </c:pt>
                <c:pt idx="180">
                  <c:v>4.9980592779773962</c:v>
                </c:pt>
                <c:pt idx="181">
                  <c:v>4.9329731787176767</c:v>
                </c:pt>
                <c:pt idx="182">
                  <c:v>4.8539611611606421</c:v>
                </c:pt>
                <c:pt idx="183">
                  <c:v>4.7586856198883964</c:v>
                </c:pt>
                <c:pt idx="184">
                  <c:v>4.6447249119847784</c:v>
                </c:pt>
                <c:pt idx="185">
                  <c:v>4.5097265961675115</c:v>
                </c:pt>
                <c:pt idx="186">
                  <c:v>4.3516272571558705</c:v>
                </c:pt>
                <c:pt idx="187">
                  <c:v>4.1689370810339126</c:v>
                </c:pt>
                <c:pt idx="188">
                  <c:v>3.9610698549731187</c:v>
                </c:pt>
                <c:pt idx="189">
                  <c:v>3.7286756473406677</c:v>
                </c:pt>
                <c:pt idx="190">
                  <c:v>3.4739097232707516</c:v>
                </c:pt>
                <c:pt idx="191">
                  <c:v>3.2005576338658921</c:v>
                </c:pt>
                <c:pt idx="192">
                  <c:v>2.9139450584175277</c:v>
                </c:pt>
                <c:pt idx="193">
                  <c:v>2.6205990508239414</c:v>
                </c:pt>
                <c:pt idx="194">
                  <c:v>2.3276892899818242</c:v>
                </c:pt>
                <c:pt idx="195">
                  <c:v>4.6270261734302913</c:v>
                </c:pt>
                <c:pt idx="196">
                  <c:v>4.571190804133404</c:v>
                </c:pt>
                <c:pt idx="197">
                  <c:v>4.5032634336596322</c:v>
                </c:pt>
                <c:pt idx="198">
                  <c:v>4.4211413673199083</c:v>
                </c:pt>
                <c:pt idx="199">
                  <c:v>4.3226068783721514</c:v>
                </c:pt>
                <c:pt idx="200">
                  <c:v>4.2054477528501204</c:v>
                </c:pt>
                <c:pt idx="201">
                  <c:v>4.0676371601808725</c:v>
                </c:pt>
                <c:pt idx="202">
                  <c:v>3.9075753468792396</c:v>
                </c:pt>
                <c:pt idx="203">
                  <c:v>3.7243819753565863</c:v>
                </c:pt>
                <c:pt idx="204">
                  <c:v>3.5182079665722865</c:v>
                </c:pt>
                <c:pt idx="205">
                  <c:v>3.2905130525282407</c:v>
                </c:pt>
                <c:pt idx="206">
                  <c:v>3.0442379906906987</c:v>
                </c:pt>
                <c:pt idx="207">
                  <c:v>2.7837997113440247</c:v>
                </c:pt>
                <c:pt idx="208">
                  <c:v>2.5148627368153611</c:v>
                </c:pt>
                <c:pt idx="209">
                  <c:v>2.2438908307160097</c:v>
                </c:pt>
                <c:pt idx="210">
                  <c:v>4.2341236589624804</c:v>
                </c:pt>
                <c:pt idx="211">
                  <c:v>4.1873202163248076</c:v>
                </c:pt>
                <c:pt idx="212">
                  <c:v>4.1302511541811242</c:v>
                </c:pt>
                <c:pt idx="213">
                  <c:v>4.0610657322788732</c:v>
                </c:pt>
                <c:pt idx="214">
                  <c:v>3.9777765630865121</c:v>
                </c:pt>
                <c:pt idx="215">
                  <c:v>3.8783493089267367</c:v>
                </c:pt>
                <c:pt idx="216">
                  <c:v>3.760843237842308</c:v>
                </c:pt>
                <c:pt idx="217">
                  <c:v>3.6236083144684605</c:v>
                </c:pt>
                <c:pt idx="218">
                  <c:v>3.4655345977211809</c:v>
                </c:pt>
                <c:pt idx="219">
                  <c:v>3.2863337353041242</c:v>
                </c:pt>
                <c:pt idx="220">
                  <c:v>3.0868120707527136</c:v>
                </c:pt>
                <c:pt idx="221">
                  <c:v>2.8690759634168308</c:v>
                </c:pt>
                <c:pt idx="222">
                  <c:v>2.6366017369198014</c:v>
                </c:pt>
                <c:pt idx="223">
                  <c:v>2.3941151036126227</c:v>
                </c:pt>
                <c:pt idx="224">
                  <c:v>2.1472621378498324</c:v>
                </c:pt>
                <c:pt idx="225">
                  <c:v>3.8278253800091724</c:v>
                </c:pt>
                <c:pt idx="226">
                  <c:v>3.7895326911477252</c:v>
                </c:pt>
                <c:pt idx="227">
                  <c:v>3.7427309120437546</c:v>
                </c:pt>
                <c:pt idx="228">
                  <c:v>3.6858296399467285</c:v>
                </c:pt>
                <c:pt idx="229">
                  <c:v>3.6170907072759246</c:v>
                </c:pt>
                <c:pt idx="230">
                  <c:v>3.5346903835954668</c:v>
                </c:pt>
                <c:pt idx="231">
                  <c:v>3.4368232806942056</c:v>
                </c:pt>
                <c:pt idx="232">
                  <c:v>3.3218555112909005</c:v>
                </c:pt>
                <c:pt idx="233">
                  <c:v>3.1885281829229362</c:v>
                </c:pt>
                <c:pt idx="234">
                  <c:v>3.0362004789943926</c:v>
                </c:pt>
                <c:pt idx="235">
                  <c:v>2.8651047555560472</c:v>
                </c:pt>
                <c:pt idx="236">
                  <c:v>2.6765676045200459</c:v>
                </c:pt>
                <c:pt idx="237">
                  <c:v>2.4731377215318773</c:v>
                </c:pt>
                <c:pt idx="238">
                  <c:v>2.2585629112500865</c:v>
                </c:pt>
                <c:pt idx="239">
                  <c:v>2.0375816401403801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5B3-4402-AB69-301FDACE6C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5960176"/>
        <c:axId val="475956240"/>
      </c:scatterChart>
      <c:valAx>
        <c:axId val="4759601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CA"/>
                  <a:t>Calculated Values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956240"/>
        <c:crosses val="autoZero"/>
        <c:crossBetween val="midCat"/>
      </c:valAx>
      <c:valAx>
        <c:axId val="475956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CA"/>
                  <a:t>Experimental values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9601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Uncompetitive'!$AO$20:$AO$34</c:f>
              <c:numCache>
                <c:formatCode>General</c:formatCode>
                <c:ptCount val="15"/>
                <c:pt idx="0">
                  <c:v>7.358235084143895</c:v>
                </c:pt>
                <c:pt idx="1">
                  <c:v>7.2180278888103135</c:v>
                </c:pt>
                <c:pt idx="2">
                  <c:v>7.0501078911953803</c:v>
                </c:pt>
                <c:pt idx="3">
                  <c:v>6.850884413519136</c:v>
                </c:pt>
                <c:pt idx="4">
                  <c:v>6.6171483955725021</c:v>
                </c:pt>
                <c:pt idx="5">
                  <c:v>6.3464893361303663</c:v>
                </c:pt>
                <c:pt idx="6">
                  <c:v>6.0377872846779539</c:v>
                </c:pt>
                <c:pt idx="7">
                  <c:v>5.6917207844828415</c:v>
                </c:pt>
                <c:pt idx="8">
                  <c:v>5.3111950635454939</c:v>
                </c:pt>
                <c:pt idx="9">
                  <c:v>4.9015707564897832</c:v>
                </c:pt>
                <c:pt idx="10">
                  <c:v>4.4705805469487503</c:v>
                </c:pt>
                <c:pt idx="11">
                  <c:v>4.0278720957237075</c:v>
                </c:pt>
                <c:pt idx="12">
                  <c:v>3.5842054343052445</c:v>
                </c:pt>
                <c:pt idx="13">
                  <c:v>3.1504334953930475</c:v>
                </c:pt>
                <c:pt idx="14">
                  <c:v>2.7364640233180504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344-49F1-A580-AA693A9CD0A1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Uncompetitive'!$AP$20:$AP$34</c:f>
              <c:numCache>
                <c:formatCode>General</c:formatCode>
                <c:ptCount val="15"/>
                <c:pt idx="0">
                  <c:v>7.0713962286301895</c:v>
                </c:pt>
                <c:pt idx="1">
                  <c:v>6.9418108400918923</c:v>
                </c:pt>
                <c:pt idx="2">
                  <c:v>6.7863583565993926</c:v>
                </c:pt>
                <c:pt idx="3">
                  <c:v>6.6015668824336649</c:v>
                </c:pt>
                <c:pt idx="4">
                  <c:v>6.3842637559032003</c:v>
                </c:pt>
                <c:pt idx="5">
                  <c:v>6.1319574567266768</c:v>
                </c:pt>
                <c:pt idx="6">
                  <c:v>5.8432982971308727</c:v>
                </c:pt>
                <c:pt idx="7">
                  <c:v>5.518568133317495</c:v>
                </c:pt>
                <c:pt idx="8">
                  <c:v>5.160113775358683</c:v>
                </c:pt>
                <c:pt idx="9">
                  <c:v>4.7726120815015731</c:v>
                </c:pt>
                <c:pt idx="10">
                  <c:v>4.3630544923257482</c:v>
                </c:pt>
                <c:pt idx="11">
                  <c:v>3.9403791904850833</c:v>
                </c:pt>
                <c:pt idx="12">
                  <c:v>3.5147593695451724</c:v>
                </c:pt>
                <c:pt idx="13">
                  <c:v>3.0966533395821969</c:v>
                </c:pt>
                <c:pt idx="14">
                  <c:v>2.6957975817661599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344-49F1-A580-AA693A9CD0A1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Uncompetitive'!$AQ$20:$AQ$34</c:f>
              <c:numCache>
                <c:formatCode>General</c:formatCode>
                <c:ptCount val="15"/>
                <c:pt idx="0">
                  <c:v>7.0031470270464817</c:v>
                </c:pt>
                <c:pt idx="1">
                  <c:v>6.8760284575387045</c:v>
                </c:pt>
                <c:pt idx="2">
                  <c:v>6.7234758569446322</c:v>
                </c:pt>
                <c:pt idx="3">
                  <c:v>6.5420473013487044</c:v>
                </c:pt>
                <c:pt idx="4">
                  <c:v>6.3285815591353627</c:v>
                </c:pt>
                <c:pt idx="5">
                  <c:v>6.0805717060049433</c:v>
                </c:pt>
                <c:pt idx="6">
                  <c:v>5.7966181828594463</c:v>
                </c:pt>
                <c:pt idx="7">
                  <c:v>5.4769136776878016</c:v>
                </c:pt>
                <c:pt idx="8">
                  <c:v>5.1236769796340553</c:v>
                </c:pt>
                <c:pt idx="9">
                  <c:v>4.7414257530243482</c:v>
                </c:pt>
                <c:pt idx="10">
                  <c:v>4.3369763381721871</c:v>
                </c:pt>
                <c:pt idx="11">
                  <c:v>3.9190966655543402</c:v>
                </c:pt>
                <c:pt idx="12">
                  <c:v>3.4978163132207616</c:v>
                </c:pt>
                <c:pt idx="13">
                  <c:v>3.0834939770081404</c:v>
                </c:pt>
                <c:pt idx="14">
                  <c:v>2.6858191291259246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344-49F1-A580-AA693A9CD0A1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Uncompetitive'!$AR$20:$AR$34</c:f>
              <c:numCache>
                <c:formatCode>General</c:formatCode>
                <c:ptCount val="15"/>
                <c:pt idx="0">
                  <c:v>6.9196660447358269</c:v>
                </c:pt>
                <c:pt idx="1">
                  <c:v>6.7955331851351968</c:v>
                </c:pt>
                <c:pt idx="2">
                  <c:v>6.6464927286683615</c:v>
                </c:pt>
                <c:pt idx="3">
                  <c:v>6.4691402692638276</c:v>
                </c:pt>
                <c:pt idx="4">
                  <c:v>6.2603299684928828</c:v>
                </c:pt>
                <c:pt idx="5">
                  <c:v>6.0175380595573982</c:v>
                </c:pt>
                <c:pt idx="6">
                  <c:v>5.7393064838663514</c:v>
                </c:pt>
                <c:pt idx="7">
                  <c:v>5.4257216213706947</c:v>
                </c:pt>
                <c:pt idx="8">
                  <c:v>5.078848278827178</c:v>
                </c:pt>
                <c:pt idx="9">
                  <c:v>4.7030113443856782</c:v>
                </c:pt>
                <c:pt idx="10">
                  <c:v>4.3048137793678594</c:v>
                </c:pt>
                <c:pt idx="11">
                  <c:v>3.8928146376795736</c:v>
                </c:pt>
                <c:pt idx="12">
                  <c:v>3.476865827231014</c:v>
                </c:pt>
                <c:pt idx="13">
                  <c:v>3.0672012213566209</c:v>
                </c:pt>
                <c:pt idx="14">
                  <c:v>2.673449464832816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344-49F1-A580-AA693A9CD0A1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Uncompetitive'!$AS$20:$AS$34</c:f>
              <c:numCache>
                <c:formatCode>General</c:formatCode>
                <c:ptCount val="15"/>
                <c:pt idx="0">
                  <c:v>6.8180725413052858</c:v>
                </c:pt>
                <c:pt idx="1">
                  <c:v>6.6975261747663764</c:v>
                </c:pt>
                <c:pt idx="2">
                  <c:v>6.5527079132368078</c:v>
                </c:pt>
                <c:pt idx="3">
                  <c:v>6.3802602487521778</c:v>
                </c:pt>
                <c:pt idx="4">
                  <c:v>6.1770581405866869</c:v>
                </c:pt>
                <c:pt idx="5">
                  <c:v>5.9405602699146209</c:v>
                </c:pt>
                <c:pt idx="6">
                  <c:v>5.6692410963883004</c:v>
                </c:pt>
                <c:pt idx="7">
                  <c:v>5.3630617513769732</c:v>
                </c:pt>
                <c:pt idx="8">
                  <c:v>5.0239035897390947</c:v>
                </c:pt>
                <c:pt idx="9">
                  <c:v>4.6558598878375852</c:v>
                </c:pt>
                <c:pt idx="10">
                  <c:v>4.2652752405780809</c:v>
                </c:pt>
                <c:pt idx="11">
                  <c:v>3.8604536881737923</c:v>
                </c:pt>
                <c:pt idx="12">
                  <c:v>3.4510280230934827</c:v>
                </c:pt>
                <c:pt idx="13">
                  <c:v>3.0470758124720723</c:v>
                </c:pt>
                <c:pt idx="14">
                  <c:v>2.6581466928239421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E344-49F1-A580-AA693A9CD0A1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Uncompetitive'!$AT$20:$AT$34</c:f>
              <c:numCache>
                <c:formatCode>General</c:formatCode>
                <c:ptCount val="15"/>
                <c:pt idx="0">
                  <c:v>6.6952001307982307</c:v>
                </c:pt>
                <c:pt idx="1">
                  <c:v>6.5789224350484474</c:v>
                </c:pt>
                <c:pt idx="2">
                  <c:v>6.4391342877606537</c:v>
                </c:pt>
                <c:pt idx="3">
                  <c:v>6.2725366633730149</c:v>
                </c:pt>
                <c:pt idx="4">
                  <c:v>6.0760326460440215</c:v>
                </c:pt>
                <c:pt idx="5">
                  <c:v>5.8470639647292462</c:v>
                </c:pt>
                <c:pt idx="6">
                  <c:v>5.5840288957999791</c:v>
                </c:pt>
                <c:pt idx="7">
                  <c:v>5.2867431840689916</c:v>
                </c:pt>
                <c:pt idx="8">
                  <c:v>4.9568722011764557</c:v>
                </c:pt>
                <c:pt idx="9">
                  <c:v>4.5982336673462507</c:v>
                </c:pt>
                <c:pt idx="10">
                  <c:v>4.2168618353205609</c:v>
                </c:pt>
                <c:pt idx="11">
                  <c:v>3.8207513287209065</c:v>
                </c:pt>
                <c:pt idx="12">
                  <c:v>3.4192658250850174</c:v>
                </c:pt>
                <c:pt idx="13">
                  <c:v>3.0222874281000163</c:v>
                </c:pt>
                <c:pt idx="14">
                  <c:v>2.63926283232562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E344-49F1-A580-AA693A9CD0A1}"/>
            </c:ext>
          </c:extLst>
        </c:ser>
        <c:ser>
          <c:idx val="6"/>
          <c:order val="6"/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Uncompetitive'!$AU$20:$AU$34</c:f>
              <c:numCache>
                <c:formatCode>General</c:formatCode>
                <c:ptCount val="15"/>
                <c:pt idx="0">
                  <c:v>6.5477002852673802</c:v>
                </c:pt>
                <c:pt idx="1">
                  <c:v>6.4364469415154959</c:v>
                </c:pt>
                <c:pt idx="2">
                  <c:v>6.3025862417412508</c:v>
                </c:pt>
                <c:pt idx="3">
                  <c:v>6.1428918086905844</c:v>
                </c:pt>
                <c:pt idx="4">
                  <c:v>5.9543046807767164</c:v>
                </c:pt>
                <c:pt idx="5">
                  <c:v>5.7342523395646401</c:v>
                </c:pt>
                <c:pt idx="6">
                  <c:v>5.4810494413002999</c:v>
                </c:pt>
                <c:pt idx="7">
                  <c:v>5.1943460911956709</c:v>
                </c:pt>
                <c:pt idx="8">
                  <c:v>4.875557105024499</c:v>
                </c:pt>
                <c:pt idx="9">
                  <c:v>4.5281763378848741</c:v>
                </c:pt>
                <c:pt idx="10">
                  <c:v>4.1578689846810564</c:v>
                </c:pt>
                <c:pt idx="11">
                  <c:v>3.772257186943107</c:v>
                </c:pt>
                <c:pt idx="12">
                  <c:v>3.3803759029895888</c:v>
                </c:pt>
                <c:pt idx="13">
                  <c:v>2.991863398442745</c:v>
                </c:pt>
                <c:pt idx="14">
                  <c:v>2.6160319928904525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E344-49F1-A580-AA693A9CD0A1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Uncompetitive'!$AV$20:$AV$34</c:f>
              <c:numCache>
                <c:formatCode>General</c:formatCode>
                <c:ptCount val="15"/>
                <c:pt idx="0">
                  <c:v>6.3722198251002302</c:v>
                </c:pt>
                <c:pt idx="1">
                  <c:v>6.2668018189955168</c:v>
                </c:pt>
                <c:pt idx="2">
                  <c:v>6.1398348503601001</c:v>
                </c:pt>
                <c:pt idx="3">
                  <c:v>5.9881822666357865</c:v>
                </c:pt>
                <c:pt idx="4">
                  <c:v>5.8088360352930541</c:v>
                </c:pt>
                <c:pt idx="5">
                  <c:v>5.5992152141448663</c:v>
                </c:pt>
                <c:pt idx="6">
                  <c:v>5.3575460576395342</c:v>
                </c:pt>
                <c:pt idx="7">
                  <c:v>5.083294351970661</c:v>
                </c:pt>
                <c:pt idx="8">
                  <c:v>4.7775895417124152</c:v>
                </c:pt>
                <c:pt idx="9">
                  <c:v>4.4435505587292123</c:v>
                </c:pt>
                <c:pt idx="10">
                  <c:v>4.0864091718681488</c:v>
                </c:pt>
                <c:pt idx="11">
                  <c:v>3.7133435747080172</c:v>
                </c:pt>
                <c:pt idx="12">
                  <c:v>3.3329901000257265</c:v>
                </c:pt>
                <c:pt idx="13">
                  <c:v>2.9546840282464144</c:v>
                </c:pt>
                <c:pt idx="14">
                  <c:v>2.5875622800973597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E344-49F1-A580-AA693A9CD0A1}"/>
            </c:ext>
          </c:extLst>
        </c:ser>
        <c:ser>
          <c:idx val="8"/>
          <c:order val="8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Uncompetitive'!$AW$20:$AW$34</c:f>
              <c:numCache>
                <c:formatCode>General</c:formatCode>
                <c:ptCount val="15"/>
                <c:pt idx="0">
                  <c:v>6.1656675007845907</c:v>
                </c:pt>
                <c:pt idx="1">
                  <c:v>6.0669199231615956</c:v>
                </c:pt>
                <c:pt idx="2">
                  <c:v>5.9478461570192538</c:v>
                </c:pt>
                <c:pt idx="3">
                  <c:v>5.8054194466168303</c:v>
                </c:pt>
                <c:pt idx="4">
                  <c:v>5.636699430941742</c:v>
                </c:pt>
                <c:pt idx="5">
                  <c:v>5.4391068617461027</c:v>
                </c:pt>
                <c:pt idx="6">
                  <c:v>5.2107792576140994</c:v>
                </c:pt>
                <c:pt idx="7">
                  <c:v>4.950983349258232</c:v>
                </c:pt>
                <c:pt idx="8">
                  <c:v>4.6605309044594492</c:v>
                </c:pt>
                <c:pt idx="9">
                  <c:v>4.34211489545324</c:v>
                </c:pt>
                <c:pt idx="10">
                  <c:v>4.000465943339103</c:v>
                </c:pt>
                <c:pt idx="11">
                  <c:v>3.642239759984804</c:v>
                </c:pt>
                <c:pt idx="12">
                  <c:v>3.2755938774891078</c:v>
                </c:pt>
                <c:pt idx="13">
                  <c:v>2.909489375216892</c:v>
                </c:pt>
                <c:pt idx="14">
                  <c:v>2.5528348403571877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E344-49F1-A580-AA693A9CD0A1}"/>
            </c:ext>
          </c:extLst>
        </c:ser>
        <c:ser>
          <c:idx val="9"/>
          <c:order val="9"/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Uncompetitive'!$AX$20:$AX$34</c:f>
              <c:numCache>
                <c:formatCode>General</c:formatCode>
                <c:ptCount val="15"/>
                <c:pt idx="0">
                  <c:v>5.9255743336628974</c:v>
                </c:pt>
                <c:pt idx="1">
                  <c:v>5.8343106306889805</c:v>
                </c:pt>
                <c:pt idx="2">
                  <c:v>5.7241096167374064</c:v>
                </c:pt>
                <c:pt idx="3">
                  <c:v>5.5920776036540971</c:v>
                </c:pt>
                <c:pt idx="4">
                  <c:v>5.4353628593088796</c:v>
                </c:pt>
                <c:pt idx="5">
                  <c:v>5.251403425185984</c:v>
                </c:pt>
                <c:pt idx="6">
                  <c:v>5.0382542692931347</c:v>
                </c:pt>
                <c:pt idx="7">
                  <c:v>4.7949752710881599</c:v>
                </c:pt>
                <c:pt idx="8">
                  <c:v>4.5220344955897094</c:v>
                </c:pt>
                <c:pt idx="9">
                  <c:v>4.2216520827009667</c:v>
                </c:pt>
                <c:pt idx="10">
                  <c:v>3.8979903166644174</c:v>
                </c:pt>
                <c:pt idx="11">
                  <c:v>3.5570997255557915</c:v>
                </c:pt>
                <c:pt idx="12">
                  <c:v>3.2065698953553121</c:v>
                </c:pt>
                <c:pt idx="13">
                  <c:v>2.8549038477965585</c:v>
                </c:pt>
                <c:pt idx="14">
                  <c:v>2.5107147454620651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E344-49F1-A580-AA693A9CD0A1}"/>
            </c:ext>
          </c:extLst>
        </c:ser>
        <c:ser>
          <c:idx val="10"/>
          <c:order val="10"/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Uncompetitive'!$AY$20:$AY$34</c:f>
              <c:numCache>
                <c:formatCode>General</c:formatCode>
                <c:ptCount val="15"/>
                <c:pt idx="0">
                  <c:v>5.6505322974507344</c:v>
                </c:pt>
                <c:pt idx="1">
                  <c:v>5.5674848114815561</c:v>
                </c:pt>
                <c:pt idx="2">
                  <c:v>5.4670463850521775</c:v>
                </c:pt>
                <c:pt idx="3">
                  <c:v>5.3464820147227963</c:v>
                </c:pt>
                <c:pt idx="4">
                  <c:v>5.203053812697453</c:v>
                </c:pt>
                <c:pt idx="5">
                  <c:v>5.0342390994406516</c:v>
                </c:pt>
                <c:pt idx="6">
                  <c:v>4.8380250488208087</c:v>
                </c:pt>
                <c:pt idx="7">
                  <c:v>4.6132671896884894</c:v>
                </c:pt>
                <c:pt idx="8">
                  <c:v>4.3600747563101256</c:v>
                </c:pt>
                <c:pt idx="9">
                  <c:v>4.0801578726092131</c:v>
                </c:pt>
                <c:pt idx="10">
                  <c:v>3.7770495545246612</c:v>
                </c:pt>
                <c:pt idx="11">
                  <c:v>3.4561132380278932</c:v>
                </c:pt>
                <c:pt idx="12">
                  <c:v>3.1242756776423599</c:v>
                </c:pt>
                <c:pt idx="13">
                  <c:v>2.7894861939189539</c:v>
                </c:pt>
                <c:pt idx="14">
                  <c:v>2.4599796879782718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E344-49F1-A580-AA693A9CD0A1}"/>
            </c:ext>
          </c:extLst>
        </c:ser>
        <c:ser>
          <c:idx val="11"/>
          <c:order val="11"/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Uncompetitive'!$AZ$20:$AZ$34</c:f>
              <c:numCache>
                <c:formatCode>General</c:formatCode>
                <c:ptCount val="15"/>
                <c:pt idx="0">
                  <c:v>5.3406661937720301</c:v>
                </c:pt>
                <c:pt idx="1">
                  <c:v>5.2664175018276271</c:v>
                </c:pt>
                <c:pt idx="2">
                  <c:v>5.1764602317132891</c:v>
                </c:pt>
                <c:pt idx="3">
                  <c:v>5.0682449506719074</c:v>
                </c:pt>
                <c:pt idx="4">
                  <c:v>4.9391764502509226</c:v>
                </c:pt>
                <c:pt idx="5">
                  <c:v>4.7867999621989927</c:v>
                </c:pt>
                <c:pt idx="6">
                  <c:v>4.6090597203581423</c:v>
                </c:pt>
                <c:pt idx="7">
                  <c:v>4.4046228480198577</c:v>
                </c:pt>
                <c:pt idx="8">
                  <c:v>4.173240451916123</c:v>
                </c:pt>
                <c:pt idx="9">
                  <c:v>3.9160916822948377</c:v>
                </c:pt>
                <c:pt idx="10">
                  <c:v>3.6360331015752005</c:v>
                </c:pt>
                <c:pt idx="11">
                  <c:v>3.3376672707323651</c:v>
                </c:pt>
                <c:pt idx="12">
                  <c:v>3.02716332478844</c:v>
                </c:pt>
                <c:pt idx="13">
                  <c:v>2.7118126407235095</c:v>
                </c:pt>
                <c:pt idx="14">
                  <c:v>2.3993732705106683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E344-49F1-A580-AA693A9CD0A1}"/>
            </c:ext>
          </c:extLst>
        </c:ser>
        <c:ser>
          <c:idx val="12"/>
          <c:order val="12"/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Uncompetitive'!$BA$20:$BA$34</c:f>
              <c:numCache>
                <c:formatCode>General</c:formatCode>
                <c:ptCount val="15"/>
                <c:pt idx="0">
                  <c:v>4.9980592779773962</c:v>
                </c:pt>
                <c:pt idx="1">
                  <c:v>4.9329731787176767</c:v>
                </c:pt>
                <c:pt idx="2">
                  <c:v>4.8539611611606421</c:v>
                </c:pt>
                <c:pt idx="3">
                  <c:v>4.7586856198883964</c:v>
                </c:pt>
                <c:pt idx="4">
                  <c:v>4.6447249119847784</c:v>
                </c:pt>
                <c:pt idx="5">
                  <c:v>4.5097265961675115</c:v>
                </c:pt>
                <c:pt idx="6">
                  <c:v>4.3516272571558705</c:v>
                </c:pt>
                <c:pt idx="7">
                  <c:v>4.1689370810339126</c:v>
                </c:pt>
                <c:pt idx="8">
                  <c:v>3.9610698549731187</c:v>
                </c:pt>
                <c:pt idx="9">
                  <c:v>3.7286756473406677</c:v>
                </c:pt>
                <c:pt idx="10">
                  <c:v>3.4739097232707516</c:v>
                </c:pt>
                <c:pt idx="11">
                  <c:v>3.2005576338658921</c:v>
                </c:pt>
                <c:pt idx="12">
                  <c:v>2.9139450584175277</c:v>
                </c:pt>
                <c:pt idx="13">
                  <c:v>2.6205990508239414</c:v>
                </c:pt>
                <c:pt idx="14">
                  <c:v>2.3276892899818242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E344-49F1-A580-AA693A9CD0A1}"/>
            </c:ext>
          </c:extLst>
        </c:ser>
        <c:ser>
          <c:idx val="13"/>
          <c:order val="13"/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Uncompetitive'!$BB$20:$BB$34</c:f>
              <c:numCache>
                <c:formatCode>General</c:formatCode>
                <c:ptCount val="15"/>
                <c:pt idx="0">
                  <c:v>4.6270261734302913</c:v>
                </c:pt>
                <c:pt idx="1">
                  <c:v>4.571190804133404</c:v>
                </c:pt>
                <c:pt idx="2">
                  <c:v>4.5032634336596322</c:v>
                </c:pt>
                <c:pt idx="3">
                  <c:v>4.4211413673199083</c:v>
                </c:pt>
                <c:pt idx="4">
                  <c:v>4.3226068783721514</c:v>
                </c:pt>
                <c:pt idx="5">
                  <c:v>4.2054477528501204</c:v>
                </c:pt>
                <c:pt idx="6">
                  <c:v>4.0676371601808725</c:v>
                </c:pt>
                <c:pt idx="7">
                  <c:v>3.9075753468792396</c:v>
                </c:pt>
                <c:pt idx="8">
                  <c:v>3.7243819753565863</c:v>
                </c:pt>
                <c:pt idx="9">
                  <c:v>3.5182079665722865</c:v>
                </c:pt>
                <c:pt idx="10">
                  <c:v>3.2905130525282407</c:v>
                </c:pt>
                <c:pt idx="11">
                  <c:v>3.0442379906906987</c:v>
                </c:pt>
                <c:pt idx="12">
                  <c:v>2.7837997113440247</c:v>
                </c:pt>
                <c:pt idx="13">
                  <c:v>2.5148627368153611</c:v>
                </c:pt>
                <c:pt idx="14">
                  <c:v>2.2438908307160097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E344-49F1-A580-AA693A9CD0A1}"/>
            </c:ext>
          </c:extLst>
        </c:ser>
        <c:ser>
          <c:idx val="14"/>
          <c:order val="14"/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Uncompetitive'!$BC$20:$BC$34</c:f>
              <c:numCache>
                <c:formatCode>General</c:formatCode>
                <c:ptCount val="15"/>
                <c:pt idx="0">
                  <c:v>4.2341236589624804</c:v>
                </c:pt>
                <c:pt idx="1">
                  <c:v>4.1873202163248076</c:v>
                </c:pt>
                <c:pt idx="2">
                  <c:v>4.1302511541811242</c:v>
                </c:pt>
                <c:pt idx="3">
                  <c:v>4.0610657322788732</c:v>
                </c:pt>
                <c:pt idx="4">
                  <c:v>3.9777765630865121</c:v>
                </c:pt>
                <c:pt idx="5">
                  <c:v>3.8783493089267367</c:v>
                </c:pt>
                <c:pt idx="6">
                  <c:v>3.760843237842308</c:v>
                </c:pt>
                <c:pt idx="7">
                  <c:v>3.6236083144684605</c:v>
                </c:pt>
                <c:pt idx="8">
                  <c:v>3.4655345977211809</c:v>
                </c:pt>
                <c:pt idx="9">
                  <c:v>3.2863337353041242</c:v>
                </c:pt>
                <c:pt idx="10">
                  <c:v>3.0868120707527136</c:v>
                </c:pt>
                <c:pt idx="11">
                  <c:v>2.8690759634168308</c:v>
                </c:pt>
                <c:pt idx="12">
                  <c:v>2.6366017369198014</c:v>
                </c:pt>
                <c:pt idx="13">
                  <c:v>2.3941151036126227</c:v>
                </c:pt>
                <c:pt idx="14">
                  <c:v>2.1472621378498324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E344-49F1-A580-AA693A9CD0A1}"/>
            </c:ext>
          </c:extLst>
        </c:ser>
        <c:ser>
          <c:idx val="15"/>
          <c:order val="15"/>
          <c:spPr>
            <a:ln w="190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Uncompetitive'!$BD$20:$BD$34</c:f>
              <c:numCache>
                <c:formatCode>General</c:formatCode>
                <c:ptCount val="15"/>
                <c:pt idx="0">
                  <c:v>3.8278253800091724</c:v>
                </c:pt>
                <c:pt idx="1">
                  <c:v>3.7895326911477252</c:v>
                </c:pt>
                <c:pt idx="2">
                  <c:v>3.7427309120437546</c:v>
                </c:pt>
                <c:pt idx="3">
                  <c:v>3.6858296399467285</c:v>
                </c:pt>
                <c:pt idx="4">
                  <c:v>3.6170907072759246</c:v>
                </c:pt>
                <c:pt idx="5">
                  <c:v>3.5346903835954668</c:v>
                </c:pt>
                <c:pt idx="6">
                  <c:v>3.4368232806942056</c:v>
                </c:pt>
                <c:pt idx="7">
                  <c:v>3.3218555112909005</c:v>
                </c:pt>
                <c:pt idx="8">
                  <c:v>3.1885281829229362</c:v>
                </c:pt>
                <c:pt idx="9">
                  <c:v>3.0362004789943926</c:v>
                </c:pt>
                <c:pt idx="10">
                  <c:v>2.8651047555560472</c:v>
                </c:pt>
                <c:pt idx="11">
                  <c:v>2.6765676045200459</c:v>
                </c:pt>
                <c:pt idx="12">
                  <c:v>2.4731377215318773</c:v>
                </c:pt>
                <c:pt idx="13">
                  <c:v>2.2585629112500865</c:v>
                </c:pt>
                <c:pt idx="14">
                  <c:v>2.0375816401403801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E344-49F1-A580-AA693A9CD0A1}"/>
            </c:ext>
          </c:extLst>
        </c:ser>
        <c:ser>
          <c:idx val="16"/>
          <c:order val="16"/>
          <c:spPr>
            <a:ln w="1905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'Partial Uncompetitive'!$AN$20:$AN$34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Uncompetitive'!$BE$20:$BE$34</c:f>
              <c:numCache>
                <c:formatCode>General</c:formatCode>
                <c:ptCount val="15"/>
                <c:pt idx="0">
                  <c:v>13.636363636363635</c:v>
                </c:pt>
                <c:pt idx="1">
                  <c:v>13.333333333333332</c:v>
                </c:pt>
                <c:pt idx="2">
                  <c:v>12.972972972972974</c:v>
                </c:pt>
                <c:pt idx="3">
                  <c:v>12.549019607843137</c:v>
                </c:pt>
                <c:pt idx="4">
                  <c:v>12.05651491365777</c:v>
                </c:pt>
                <c:pt idx="5">
                  <c:v>11.49270482603816</c:v>
                </c:pt>
                <c:pt idx="6">
                  <c:v>10.858001237076964</c:v>
                </c:pt>
                <c:pt idx="7">
                  <c:v>10.156840865414422</c:v>
                </c:pt>
                <c:pt idx="8">
                  <c:v>9.3982227278593875</c:v>
                </c:pt>
                <c:pt idx="9">
                  <c:v>8.595702542208933</c:v>
                </c:pt>
                <c:pt idx="10">
                  <c:v>7.7666984258113727</c:v>
                </c:pt>
                <c:pt idx="11">
                  <c:v>6.9311173873333018</c:v>
                </c:pt>
                <c:pt idx="12">
                  <c:v>6.1095030104491679</c:v>
                </c:pt>
                <c:pt idx="13">
                  <c:v>5.321055829841824</c:v>
                </c:pt>
                <c:pt idx="14">
                  <c:v>4.5819200275316794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E344-49F1-A580-AA693A9CD0A1}"/>
            </c:ext>
          </c:extLst>
        </c:ser>
        <c:ser>
          <c:idx val="17"/>
          <c:order val="17"/>
          <c:spPr>
            <a:ln w="19050" cap="rnd">
              <a:noFill/>
              <a:round/>
            </a:ln>
            <a:effectLst/>
          </c:spPr>
          <c:marker>
            <c:symbol val="squar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'Partial Uncompetitive'!$AN$20:$AN$34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Uncompetitive'!$BF$20:$BF$34</c:f>
              <c:numCache>
                <c:formatCode>General</c:formatCode>
                <c:ptCount val="15"/>
                <c:pt idx="0">
                  <c:v>10.189231714008006</c:v>
                </c:pt>
                <c:pt idx="1">
                  <c:v>9.9628043425856063</c:v>
                </c:pt>
                <c:pt idx="2">
                  <c:v>9.6935393603535633</c:v>
                </c:pt>
                <c:pt idx="3">
                  <c:v>9.3767570283158665</c:v>
                </c:pt>
                <c:pt idx="4">
                  <c:v>9.0087524353678319</c:v>
                </c:pt>
                <c:pt idx="5">
                  <c:v>8.5874677161680655</c:v>
                </c:pt>
                <c:pt idx="6">
                  <c:v>8.1132106407412703</c:v>
                </c:pt>
                <c:pt idx="7">
                  <c:v>7.5892963710676318</c:v>
                </c:pt>
                <c:pt idx="8">
                  <c:v>7.0224490654278187</c:v>
                </c:pt>
                <c:pt idx="9">
                  <c:v>6.4227976961319975</c:v>
                </c:pt>
                <c:pt idx="10">
                  <c:v>5.8033572603169752</c:v>
                </c:pt>
                <c:pt idx="11">
                  <c:v>5.1790024804121124</c:v>
                </c:pt>
                <c:pt idx="12">
                  <c:v>4.5650837342657109</c:v>
                </c:pt>
                <c:pt idx="13">
                  <c:v>3.9759478596516438</c:v>
                </c:pt>
                <c:pt idx="14">
                  <c:v>3.4236579560754432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E344-49F1-A580-AA693A9CD0A1}"/>
            </c:ext>
          </c:extLst>
        </c:ser>
        <c:ser>
          <c:idx val="18"/>
          <c:order val="1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'Partial Uncompetitive'!$AN$20:$AN$34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Uncompetitive'!$BG$20:$BG$34</c:f>
              <c:numCache>
                <c:formatCode>General</c:formatCode>
                <c:ptCount val="15"/>
                <c:pt idx="0">
                  <c:v>9.583574542204996</c:v>
                </c:pt>
                <c:pt idx="1">
                  <c:v>9.3706062190448876</c:v>
                </c:pt>
                <c:pt idx="2">
                  <c:v>9.117346591503134</c:v>
                </c:pt>
                <c:pt idx="3">
                  <c:v>8.8193940885128352</c:v>
                </c:pt>
                <c:pt idx="4">
                  <c:v>8.4732640222446705</c:v>
                </c:pt>
                <c:pt idx="5">
                  <c:v>8.0770208487390267</c:v>
                </c:pt>
                <c:pt idx="6">
                  <c:v>7.6309540438912862</c:v>
                </c:pt>
                <c:pt idx="7">
                  <c:v>7.1381817134476222</c:v>
                </c:pt>
                <c:pt idx="8">
                  <c:v>6.6050283256236133</c:v>
                </c:pt>
                <c:pt idx="9">
                  <c:v>6.041020777431223</c:v>
                </c:pt>
                <c:pt idx="10">
                  <c:v>5.4584004427765631</c:v>
                </c:pt>
                <c:pt idx="11">
                  <c:v>4.8711578771006696</c:v>
                </c:pt>
                <c:pt idx="12">
                  <c:v>4.2937310178741326</c:v>
                </c:pt>
                <c:pt idx="13">
                  <c:v>3.7396139138250635</c:v>
                </c:pt>
                <c:pt idx="14">
                  <c:v>3.2201526228866002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E344-49F1-A580-AA693A9CD0A1}"/>
            </c:ext>
          </c:extLst>
        </c:ser>
        <c:ser>
          <c:idx val="19"/>
          <c:order val="1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'Partial Uncompetitive'!$AN$20:$AN$34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Uncompetitive'!$BH$20:$BH$34</c:f>
              <c:numCache>
                <c:formatCode>General</c:formatCode>
                <c:ptCount val="15"/>
                <c:pt idx="0">
                  <c:v>8.9207525193031323</c:v>
                </c:pt>
                <c:pt idx="1">
                  <c:v>8.7225135744297297</c:v>
                </c:pt>
                <c:pt idx="2">
                  <c:v>8.4867699643100085</c:v>
                </c:pt>
                <c:pt idx="3">
                  <c:v>8.2094245406397466</c:v>
                </c:pt>
                <c:pt idx="4">
                  <c:v>7.8872336246020787</c:v>
                </c:pt>
                <c:pt idx="5">
                  <c:v>7.5183955389023938</c:v>
                </c:pt>
                <c:pt idx="6">
                  <c:v>7.1031797386183966</c:v>
                </c:pt>
                <c:pt idx="7">
                  <c:v>6.644488674142492</c:v>
                </c:pt>
                <c:pt idx="8">
                  <c:v>6.1482093989450632</c:v>
                </c:pt>
                <c:pt idx="9">
                  <c:v>5.6232099079633171</c:v>
                </c:pt>
                <c:pt idx="10">
                  <c:v>5.0808849335731283</c:v>
                </c:pt>
                <c:pt idx="11">
                  <c:v>4.5342574122735488</c:v>
                </c:pt>
                <c:pt idx="12">
                  <c:v>3.9967667206246622</c:v>
                </c:pt>
                <c:pt idx="13">
                  <c:v>3.4809736279570322</c:v>
                </c:pt>
                <c:pt idx="14">
                  <c:v>2.9974394727822387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E344-49F1-A580-AA693A9CD0A1}"/>
            </c:ext>
          </c:extLst>
        </c:ser>
        <c:ser>
          <c:idx val="20"/>
          <c:order val="2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'Partial Uncompetitive'!$AN$20:$AN$34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Uncompetitive'!$BI$20:$BI$34</c:f>
              <c:numCache>
                <c:formatCode>General</c:formatCode>
                <c:ptCount val="15"/>
                <c:pt idx="0">
                  <c:v>8.2108969120459676</c:v>
                </c:pt>
                <c:pt idx="1">
                  <c:v>8.0284325362227236</c:v>
                </c:pt>
                <c:pt idx="2">
                  <c:v>7.8114478730815691</c:v>
                </c:pt>
                <c:pt idx="3">
                  <c:v>7.5561717987978589</c:v>
                </c:pt>
                <c:pt idx="4">
                  <c:v>7.2596187454698411</c:v>
                </c:pt>
                <c:pt idx="5">
                  <c:v>6.920130401592651</c:v>
                </c:pt>
                <c:pt idx="6">
                  <c:v>6.537954780757147</c:v>
                </c:pt>
                <c:pt idx="7">
                  <c:v>6.115763375184728</c:v>
                </c:pt>
                <c:pt idx="8">
                  <c:v>5.6589747848260643</c:v>
                </c:pt>
                <c:pt idx="9">
                  <c:v>5.1757513471171936</c:v>
                </c:pt>
                <c:pt idx="10">
                  <c:v>4.676581075561038</c:v>
                </c:pt>
                <c:pt idx="11">
                  <c:v>4.1734506258634294</c:v>
                </c:pt>
                <c:pt idx="12">
                  <c:v>3.6787299561930591</c:v>
                </c:pt>
                <c:pt idx="13">
                  <c:v>3.2039803313519784</c:v>
                </c:pt>
                <c:pt idx="14">
                  <c:v>2.7589226870554389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E344-49F1-A580-AA693A9CD0A1}"/>
            </c:ext>
          </c:extLst>
        </c:ser>
        <c:ser>
          <c:idx val="21"/>
          <c:order val="2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'Partial Uncompetitive'!$AN$20:$AN$34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Uncompetitive'!$BJ$20:$BJ$34</c:f>
              <c:numCache>
                <c:formatCode>General</c:formatCode>
                <c:ptCount val="15"/>
                <c:pt idx="0">
                  <c:v>7.4680711053068256</c:v>
                </c:pt>
                <c:pt idx="1">
                  <c:v>7.302113969633341</c:v>
                </c:pt>
                <c:pt idx="2">
                  <c:v>7.1047595380216295</c:v>
                </c:pt>
                <c:pt idx="3">
                  <c:v>6.8725778537725573</c:v>
                </c:pt>
                <c:pt idx="4">
                  <c:v>6.6028534482084842</c:v>
                </c:pt>
                <c:pt idx="5">
                  <c:v>6.2940780344314327</c:v>
                </c:pt>
                <c:pt idx="6">
                  <c:v>5.9464771886666847</c:v>
                </c:pt>
                <c:pt idx="7">
                  <c:v>5.5624807178014084</c:v>
                </c:pt>
                <c:pt idx="8">
                  <c:v>5.1470170103120694</c:v>
                </c:pt>
                <c:pt idx="9">
                  <c:v>4.7075099709207509</c:v>
                </c:pt>
                <c:pt idx="10">
                  <c:v>4.2534987804784876</c:v>
                </c:pt>
                <c:pt idx="11">
                  <c:v>3.7958856824411287</c:v>
                </c:pt>
                <c:pt idx="12">
                  <c:v>3.345921546008837</c:v>
                </c:pt>
                <c:pt idx="13">
                  <c:v>2.9141217081215189</c:v>
                </c:pt>
                <c:pt idx="14">
                  <c:v>2.5093276680586394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E344-49F1-A580-AA693A9CD0A1}"/>
            </c:ext>
          </c:extLst>
        </c:ser>
        <c:ser>
          <c:idx val="22"/>
          <c:order val="2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'Partial Uncompetitive'!$AN$20:$AN$34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Uncompetitive'!$BK$20:$BK$34</c:f>
              <c:numCache>
                <c:formatCode>General</c:formatCode>
                <c:ptCount val="15"/>
                <c:pt idx="0">
                  <c:v>6.7093426551880428</c:v>
                </c:pt>
                <c:pt idx="1">
                  <c:v>6.5602461517394195</c:v>
                </c:pt>
                <c:pt idx="2">
                  <c:v>6.3829422016924084</c:v>
                </c:pt>
                <c:pt idx="3">
                  <c:v>6.1743493192841603</c:v>
                </c:pt>
                <c:pt idx="4">
                  <c:v>5.9320279174284236</c:v>
                </c:pt>
                <c:pt idx="5">
                  <c:v>5.6546229456070423</c:v>
                </c:pt>
                <c:pt idx="6">
                  <c:v>5.3423370623337005</c:v>
                </c:pt>
                <c:pt idx="7">
                  <c:v>4.9973532150873474</c:v>
                </c:pt>
                <c:pt idx="8">
                  <c:v>4.6240990862722127</c:v>
                </c:pt>
                <c:pt idx="9">
                  <c:v>4.2292443393017178</c:v>
                </c:pt>
                <c:pt idx="10">
                  <c:v>3.8213590094737251</c:v>
                </c:pt>
                <c:pt idx="11">
                  <c:v>3.410237712563061</c:v>
                </c:pt>
                <c:pt idx="12">
                  <c:v>3.0059882710004664</c:v>
                </c:pt>
                <c:pt idx="13">
                  <c:v>2.6180577023182821</c:v>
                </c:pt>
                <c:pt idx="14">
                  <c:v>2.2543892421144358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E344-49F1-A580-AA693A9CD0A1}"/>
            </c:ext>
          </c:extLst>
        </c:ser>
        <c:ser>
          <c:idx val="23"/>
          <c:order val="23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'Partial Uncompetitive'!$AN$20:$AN$34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Uncompetitive'!$BL$20:$BL$34</c:f>
              <c:numCache>
                <c:formatCode>General</c:formatCode>
                <c:ptCount val="15"/>
                <c:pt idx="0">
                  <c:v>5.9533009154625871</c:v>
                </c:pt>
                <c:pt idx="1">
                  <c:v>5.8210053395634187</c:v>
                </c:pt>
                <c:pt idx="2">
                  <c:v>5.6636808709265702</c:v>
                </c:pt>
                <c:pt idx="3">
                  <c:v>5.4785932607655718</c:v>
                </c:pt>
                <c:pt idx="4">
                  <c:v>5.2635778266695912</c:v>
                </c:pt>
                <c:pt idx="5">
                  <c:v>5.01743221187958</c:v>
                </c:pt>
                <c:pt idx="6">
                  <c:v>4.7403362383508414</c:v>
                </c:pt>
                <c:pt idx="7">
                  <c:v>4.4342268683004971</c:v>
                </c:pt>
                <c:pt idx="8">
                  <c:v>4.1030328510956835</c:v>
                </c:pt>
                <c:pt idx="9">
                  <c:v>3.7526722796622796</c:v>
                </c:pt>
                <c:pt idx="10">
                  <c:v>3.3907494755570102</c:v>
                </c:pt>
                <c:pt idx="11">
                  <c:v>3.0259553490606006</c:v>
                </c:pt>
                <c:pt idx="12">
                  <c:v>2.6672587234427545</c:v>
                </c:pt>
                <c:pt idx="13">
                  <c:v>2.3230420798218239</c:v>
                </c:pt>
                <c:pt idx="14">
                  <c:v>2.0003535709285853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E344-49F1-A580-AA693A9CD0A1}"/>
            </c:ext>
          </c:extLst>
        </c:ser>
        <c:ser>
          <c:idx val="24"/>
          <c:order val="24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Uncompetitive'!$AN$20:$AN$34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Uncompetitive'!$BM$20:$BM$34</c:f>
              <c:numCache>
                <c:formatCode>General</c:formatCode>
                <c:ptCount val="15"/>
                <c:pt idx="0">
                  <c:v>5.2182748158671508</c:v>
                </c:pt>
                <c:pt idx="1">
                  <c:v>5.1023131532923252</c:v>
                </c:pt>
                <c:pt idx="2">
                  <c:v>4.9644127977979382</c:v>
                </c:pt>
                <c:pt idx="3">
                  <c:v>4.8021770854515999</c:v>
                </c:pt>
                <c:pt idx="4">
                  <c:v>4.6137085970115841</c:v>
                </c:pt>
                <c:pt idx="5">
                  <c:v>4.3979534250600514</c:v>
                </c:pt>
                <c:pt idx="6">
                  <c:v>4.1550691897801597</c:v>
                </c:pt>
                <c:pt idx="7">
                  <c:v>3.8867537057625756</c:v>
                </c:pt>
                <c:pt idx="8">
                  <c:v>3.5964506581445872</c:v>
                </c:pt>
                <c:pt idx="9">
                  <c:v>3.2893474607175688</c:v>
                </c:pt>
                <c:pt idx="10">
                  <c:v>2.9721095651754124</c:v>
                </c:pt>
                <c:pt idx="11">
                  <c:v>2.6523548559302883</c:v>
                </c:pt>
                <c:pt idx="12">
                  <c:v>2.3379448177720383</c:v>
                </c:pt>
                <c:pt idx="13">
                  <c:v>2.0362269862503561</c:v>
                </c:pt>
                <c:pt idx="14">
                  <c:v>1.7533793117856313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E344-49F1-A580-AA693A9CD0A1}"/>
            </c:ext>
          </c:extLst>
        </c:ser>
        <c:ser>
          <c:idx val="25"/>
          <c:order val="2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Uncompetitive'!$AN$20:$AN$34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Uncompetitive'!$BN$20:$BN$34</c:f>
              <c:numCache>
                <c:formatCode>General</c:formatCode>
                <c:ptCount val="15"/>
                <c:pt idx="0">
                  <c:v>4.5206028212270803</c:v>
                </c:pt>
                <c:pt idx="1">
                  <c:v>4.4201449807553672</c:v>
                </c:pt>
                <c:pt idx="2">
                  <c:v>4.3006816028971153</c:v>
                </c:pt>
                <c:pt idx="3">
                  <c:v>4.1601364524756397</c:v>
                </c:pt>
                <c:pt idx="4">
                  <c:v>3.9968657910754972</c:v>
                </c:pt>
                <c:pt idx="5">
                  <c:v>3.8099566164086673</c:v>
                </c:pt>
                <c:pt idx="6">
                  <c:v>3.5995454751825986</c:v>
                </c:pt>
                <c:pt idx="7">
                  <c:v>3.367103187869442</c:v>
                </c:pt>
                <c:pt idx="8">
                  <c:v>3.1156130263926518</c:v>
                </c:pt>
                <c:pt idx="9">
                  <c:v>2.8495688586008225</c:v>
                </c:pt>
                <c:pt idx="10">
                  <c:v>2.5747449797918063</c:v>
                </c:pt>
                <c:pt idx="11">
                  <c:v>2.2977407797985667</c:v>
                </c:pt>
                <c:pt idx="12">
                  <c:v>2.0253666799910022</c:v>
                </c:pt>
                <c:pt idx="13">
                  <c:v>1.763987866394582</c:v>
                </c:pt>
                <c:pt idx="14">
                  <c:v>1.5189563108937485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E344-49F1-A580-AA693A9CD0A1}"/>
            </c:ext>
          </c:extLst>
        </c:ser>
        <c:ser>
          <c:idx val="26"/>
          <c:order val="2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Uncompetitive'!$AN$20:$AN$34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Uncompetitive'!$BO$20:$BO$34</c:f>
              <c:numCache>
                <c:formatCode>General</c:formatCode>
                <c:ptCount val="15"/>
                <c:pt idx="0">
                  <c:v>3.8732897935834472</c:v>
                </c:pt>
                <c:pt idx="1">
                  <c:v>3.7872166870593706</c:v>
                </c:pt>
                <c:pt idx="2">
                  <c:v>3.6848594793010094</c:v>
                </c:pt>
                <c:pt idx="3">
                  <c:v>3.5644392348794076</c:v>
                </c:pt>
                <c:pt idx="4">
                  <c:v>3.4245475851588658</c:v>
                </c:pt>
                <c:pt idx="5">
                  <c:v>3.2644022622464615</c:v>
                </c:pt>
                <c:pt idx="6">
                  <c:v>3.0841202604876878</c:v>
                </c:pt>
                <c:pt idx="7">
                  <c:v>2.8849617909978029</c:v>
                </c:pt>
                <c:pt idx="8">
                  <c:v>2.6694829457737286</c:v>
                </c:pt>
                <c:pt idx="9">
                  <c:v>2.4415341078639248</c:v>
                </c:pt>
                <c:pt idx="10">
                  <c:v>2.2060627411192932</c:v>
                </c:pt>
                <c:pt idx="11">
                  <c:v>1.9687232571957025</c:v>
                </c:pt>
                <c:pt idx="12">
                  <c:v>1.7353508813109413</c:v>
                </c:pt>
                <c:pt idx="13">
                  <c:v>1.5113993573663627</c:v>
                </c:pt>
                <c:pt idx="14">
                  <c:v>1.3014542990279629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E344-49F1-A580-AA693A9CD0A1}"/>
            </c:ext>
          </c:extLst>
        </c:ser>
        <c:ser>
          <c:idx val="27"/>
          <c:order val="2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Uncompetitive'!$AN$20:$AN$34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Uncompetitive'!$BP$20:$BP$34</c:f>
              <c:numCache>
                <c:formatCode>General</c:formatCode>
                <c:ptCount val="15"/>
                <c:pt idx="0">
                  <c:v>3.2852618100950188</c:v>
                </c:pt>
                <c:pt idx="1">
                  <c:v>3.2122559920929072</c:v>
                </c:pt>
                <c:pt idx="2">
                  <c:v>3.1254382625768828</c:v>
                </c:pt>
                <c:pt idx="3">
                  <c:v>3.0232997572639131</c:v>
                </c:pt>
                <c:pt idx="4">
                  <c:v>2.9046459206366011</c:v>
                </c:pt>
                <c:pt idx="5">
                  <c:v>2.7688132457097119</c:v>
                </c:pt>
                <c:pt idx="6">
                  <c:v>2.6159009651964511</c:v>
                </c:pt>
                <c:pt idx="7">
                  <c:v>2.4469779697996188</c:v>
                </c:pt>
                <c:pt idx="8">
                  <c:v>2.2642122954442554</c:v>
                </c:pt>
                <c:pt idx="9">
                  <c:v>2.0708697748094167</c:v>
                </c:pt>
                <c:pt idx="10">
                  <c:v>1.8711467667818351</c:v>
                </c:pt>
                <c:pt idx="11">
                  <c:v>1.6698392519520555</c:v>
                </c:pt>
                <c:pt idx="12">
                  <c:v>1.471896574051875</c:v>
                </c:pt>
                <c:pt idx="13">
                  <c:v>1.2819445105252725</c:v>
                </c:pt>
                <c:pt idx="14">
                  <c:v>1.1038725047796853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E344-49F1-A580-AA693A9CD0A1}"/>
            </c:ext>
          </c:extLst>
        </c:ser>
        <c:ser>
          <c:idx val="28"/>
          <c:order val="2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Uncompetitive'!$AN$20:$AN$34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Uncompetitive'!$BQ$20:$BQ$34</c:f>
              <c:numCache>
                <c:formatCode>General</c:formatCode>
                <c:ptCount val="15"/>
                <c:pt idx="0">
                  <c:v>2.7612574341546301</c:v>
                </c:pt>
                <c:pt idx="1">
                  <c:v>2.6998961578400831</c:v>
                </c:pt>
                <c:pt idx="2">
                  <c:v>2.6269259914119725</c:v>
                </c:pt>
                <c:pt idx="3">
                  <c:v>2.5410787367906664</c:v>
                </c:pt>
                <c:pt idx="4">
                  <c:v>2.4413503719244702</c:v>
                </c:pt>
                <c:pt idx="5">
                  <c:v>2.3271832202257956</c:v>
                </c:pt>
                <c:pt idx="6">
                  <c:v>2.1986606866355221</c:v>
                </c:pt>
                <c:pt idx="7">
                  <c:v>2.0566811721244154</c:v>
                </c:pt>
                <c:pt idx="8">
                  <c:v>1.9030669075104676</c:v>
                </c:pt>
                <c:pt idx="9">
                  <c:v>1.74056282007346</c:v>
                </c:pt>
                <c:pt idx="10">
                  <c:v>1.5726959429213059</c:v>
                </c:pt>
                <c:pt idx="11">
                  <c:v>1.4034972902699832</c:v>
                </c:pt>
                <c:pt idx="12">
                  <c:v>1.2371267778168096</c:v>
                </c:pt>
                <c:pt idx="13">
                  <c:v>1.0774723642981887</c:v>
                </c:pt>
                <c:pt idx="14">
                  <c:v>0.92780312083974792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E344-49F1-A580-AA693A9CD0A1}"/>
            </c:ext>
          </c:extLst>
        </c:ser>
        <c:ser>
          <c:idx val="29"/>
          <c:order val="2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Uncompetitive'!$AN$20:$AN$34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Uncompetitive'!$BR$20:$BR$34</c:f>
              <c:numCache>
                <c:formatCode>General</c:formatCode>
                <c:ptCount val="15"/>
                <c:pt idx="0">
                  <c:v>2.3022432113341198</c:v>
                </c:pt>
                <c:pt idx="1">
                  <c:v>2.2510822510822504</c:v>
                </c:pt>
                <c:pt idx="2">
                  <c:v>2.19024219024219</c:v>
                </c:pt>
                <c:pt idx="3">
                  <c:v>2.1186656480774126</c:v>
                </c:pt>
                <c:pt idx="4">
                  <c:v>2.0355155049032594</c:v>
                </c:pt>
                <c:pt idx="5">
                  <c:v>1.9403267888116369</c:v>
                </c:pt>
                <c:pt idx="6">
                  <c:v>1.8331690400259804</c:v>
                </c:pt>
                <c:pt idx="7">
                  <c:v>1.7147913149400968</c:v>
                </c:pt>
                <c:pt idx="8">
                  <c:v>1.586712928080156</c:v>
                </c:pt>
                <c:pt idx="9">
                  <c:v>1.4512225071261833</c:v>
                </c:pt>
                <c:pt idx="10">
                  <c:v>1.3112607731889327</c:v>
                </c:pt>
                <c:pt idx="11">
                  <c:v>1.1701886498095184</c:v>
                </c:pt>
                <c:pt idx="12">
                  <c:v>1.0314745342316776</c:v>
                </c:pt>
                <c:pt idx="13">
                  <c:v>0.89836007516810001</c:v>
                </c:pt>
                <c:pt idx="14">
                  <c:v>0.77357091373911446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E344-49F1-A580-AA693A9CD0A1}"/>
            </c:ext>
          </c:extLst>
        </c:ser>
        <c:ser>
          <c:idx val="30"/>
          <c:order val="3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xVal>
            <c:numRef>
              <c:f>'Partial Uncompetitive'!$AN$20:$AN$34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Uncompetitive'!$BS$20:$BS$34</c:f>
              <c:numCache>
                <c:formatCode>General</c:formatCode>
                <c:ptCount val="15"/>
                <c:pt idx="0">
                  <c:v>1.9061583577712606</c:v>
                </c:pt>
                <c:pt idx="1">
                  <c:v>1.8637992831541219</c:v>
                </c:pt>
                <c:pt idx="2">
                  <c:v>1.8134263295553619</c:v>
                </c:pt>
                <c:pt idx="3">
                  <c:v>1.7541640312038795</c:v>
                </c:pt>
                <c:pt idx="4">
                  <c:v>1.685319289005925</c:v>
                </c:pt>
                <c:pt idx="5">
                  <c:v>1.6065071262203878</c:v>
                </c:pt>
                <c:pt idx="6">
                  <c:v>1.5177851191612961</c:v>
                </c:pt>
                <c:pt idx="7">
                  <c:v>1.4197734543052418</c:v>
                </c:pt>
                <c:pt idx="8">
                  <c:v>1.3137300587330325</c:v>
                </c:pt>
                <c:pt idx="9">
                  <c:v>1.2015498177281305</c:v>
                </c:pt>
                <c:pt idx="10">
                  <c:v>1.0856675218876113</c:v>
                </c:pt>
                <c:pt idx="11">
                  <c:v>0.96886587134766577</c:v>
                </c:pt>
                <c:pt idx="12">
                  <c:v>0.85401654984773312</c:v>
                </c:pt>
                <c:pt idx="13">
                  <c:v>0.74380350309616894</c:v>
                </c:pt>
                <c:pt idx="14">
                  <c:v>0.64048344470872931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E344-49F1-A580-AA693A9CD0A1}"/>
            </c:ext>
          </c:extLst>
        </c:ser>
        <c:ser>
          <c:idx val="31"/>
          <c:order val="3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50000"/>
                </a:schemeClr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xVal>
            <c:numRef>
              <c:f>'Partial Uncompetitive'!$AN$20:$AN$34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Uncompetitive'!$BT$20:$BT$34</c:f>
              <c:numCache>
                <c:formatCode>General</c:formatCode>
                <c:ptCount val="15"/>
                <c:pt idx="0">
                  <c:v>1.5687851971037812</c:v>
                </c:pt>
                <c:pt idx="1">
                  <c:v>1.5339233038348083</c:v>
                </c:pt>
                <c:pt idx="2">
                  <c:v>1.4924659172446784</c:v>
                </c:pt>
                <c:pt idx="3">
                  <c:v>1.4436925212562903</c:v>
                </c:pt>
                <c:pt idx="4">
                  <c:v>1.3870326891818676</c:v>
                </c:pt>
                <c:pt idx="5">
                  <c:v>1.3221695817566026</c:v>
                </c:pt>
                <c:pt idx="6">
                  <c:v>1.249150584796465</c:v>
                </c:pt>
                <c:pt idx="7">
                  <c:v>1.1684861172600662</c:v>
                </c:pt>
                <c:pt idx="8">
                  <c:v>1.0812114642670094</c:v>
                </c:pt>
                <c:pt idx="9">
                  <c:v>0.98888613317447915</c:v>
                </c:pt>
                <c:pt idx="10">
                  <c:v>0.89351397819068901</c:v>
                </c:pt>
                <c:pt idx="11">
                  <c:v>0.79738518615338883</c:v>
                </c:pt>
                <c:pt idx="12">
                  <c:v>0.70286317819326716</c:v>
                </c:pt>
                <c:pt idx="13">
                  <c:v>0.61215686538003289</c:v>
                </c:pt>
                <c:pt idx="14">
                  <c:v>0.52712354299037012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F-E344-49F1-A580-AA693A9CD0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145920"/>
        <c:axId val="367143952"/>
      </c:scatterChart>
      <c:valAx>
        <c:axId val="367145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[S]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3952"/>
        <c:crosses val="autoZero"/>
        <c:crossBetween val="midCat"/>
      </c:valAx>
      <c:valAx>
        <c:axId val="36714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5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Uncompetitive'!$AO$36:$AO$50</c:f>
              <c:numCache>
                <c:formatCode>General</c:formatCode>
                <c:ptCount val="15"/>
                <c:pt idx="0">
                  <c:v>0.13590215432976296</c:v>
                </c:pt>
                <c:pt idx="1">
                  <c:v>0.13854199726080879</c:v>
                </c:pt>
                <c:pt idx="2">
                  <c:v>0.14184180092461607</c:v>
                </c:pt>
                <c:pt idx="3">
                  <c:v>0.14596655550437521</c:v>
                </c:pt>
                <c:pt idx="4">
                  <c:v>0.15112249872907407</c:v>
                </c:pt>
                <c:pt idx="5">
                  <c:v>0.15756742775994773</c:v>
                </c:pt>
                <c:pt idx="6">
                  <c:v>0.16562358904853974</c:v>
                </c:pt>
                <c:pt idx="7">
                  <c:v>0.17569379065927979</c:v>
                </c:pt>
                <c:pt idx="8">
                  <c:v>0.1882815426727048</c:v>
                </c:pt>
                <c:pt idx="9">
                  <c:v>0.2040162326894861</c:v>
                </c:pt>
                <c:pt idx="10">
                  <c:v>0.22368459521046266</c:v>
                </c:pt>
                <c:pt idx="11">
                  <c:v>0.24827004836168343</c:v>
                </c:pt>
                <c:pt idx="12">
                  <c:v>0.27900186480070949</c:v>
                </c:pt>
                <c:pt idx="13">
                  <c:v>0.31741663534949188</c:v>
                </c:pt>
                <c:pt idx="14">
                  <c:v>0.36543509853546985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522-4C1B-9735-4557B511DCF2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Uncompetitive'!$AP$36:$AP$50</c:f>
              <c:numCache>
                <c:formatCode>General</c:formatCode>
                <c:ptCount val="15"/>
                <c:pt idx="0">
                  <c:v>0.14141478820706832</c:v>
                </c:pt>
                <c:pt idx="1">
                  <c:v>0.14405463113811418</c:v>
                </c:pt>
                <c:pt idx="2">
                  <c:v>0.14735443480192145</c:v>
                </c:pt>
                <c:pt idx="3">
                  <c:v>0.15147918938168062</c:v>
                </c:pt>
                <c:pt idx="4">
                  <c:v>0.15663513260637946</c:v>
                </c:pt>
                <c:pt idx="5">
                  <c:v>0.16308006163725305</c:v>
                </c:pt>
                <c:pt idx="6">
                  <c:v>0.17113622292584507</c:v>
                </c:pt>
                <c:pt idx="7">
                  <c:v>0.18120642453658511</c:v>
                </c:pt>
                <c:pt idx="8">
                  <c:v>0.19379417655001013</c:v>
                </c:pt>
                <c:pt idx="9">
                  <c:v>0.20952886656679146</c:v>
                </c:pt>
                <c:pt idx="10">
                  <c:v>0.22919722908776805</c:v>
                </c:pt>
                <c:pt idx="11">
                  <c:v>0.25378268223898887</c:v>
                </c:pt>
                <c:pt idx="12">
                  <c:v>0.28451449867801476</c:v>
                </c:pt>
                <c:pt idx="13">
                  <c:v>0.32292926922679721</c:v>
                </c:pt>
                <c:pt idx="14">
                  <c:v>0.37094773241277523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522-4C1B-9735-4557B511DCF2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Uncompetitive'!$AQ$36:$AQ$50</c:f>
              <c:numCache>
                <c:formatCode>General</c:formatCode>
                <c:ptCount val="15"/>
                <c:pt idx="0">
                  <c:v>0.14279294667639464</c:v>
                </c:pt>
                <c:pt idx="1">
                  <c:v>0.14543278960744049</c:v>
                </c:pt>
                <c:pt idx="2">
                  <c:v>0.14873259327124777</c:v>
                </c:pt>
                <c:pt idx="3">
                  <c:v>0.15285734785100691</c:v>
                </c:pt>
                <c:pt idx="4">
                  <c:v>0.15801329107570578</c:v>
                </c:pt>
                <c:pt idx="5">
                  <c:v>0.1644582201065794</c:v>
                </c:pt>
                <c:pt idx="6">
                  <c:v>0.17251438139517142</c:v>
                </c:pt>
                <c:pt idx="7">
                  <c:v>0.18258458300591143</c:v>
                </c:pt>
                <c:pt idx="8">
                  <c:v>0.19517233501933651</c:v>
                </c:pt>
                <c:pt idx="9">
                  <c:v>0.21090702503611783</c:v>
                </c:pt>
                <c:pt idx="10">
                  <c:v>0.23057538755709436</c:v>
                </c:pt>
                <c:pt idx="11">
                  <c:v>0.25516084070831513</c:v>
                </c:pt>
                <c:pt idx="12">
                  <c:v>0.28589265714734113</c:v>
                </c:pt>
                <c:pt idx="13">
                  <c:v>0.32430742769612358</c:v>
                </c:pt>
                <c:pt idx="14">
                  <c:v>0.37232589088210155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522-4C1B-9735-4557B511DCF2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Uncompetitive'!$AR$36:$AR$50</c:f>
              <c:numCache>
                <c:formatCode>General</c:formatCode>
                <c:ptCount val="15"/>
                <c:pt idx="0">
                  <c:v>0.14451564476305259</c:v>
                </c:pt>
                <c:pt idx="1">
                  <c:v>0.14715548769409845</c:v>
                </c:pt>
                <c:pt idx="2">
                  <c:v>0.1504552913579057</c:v>
                </c:pt>
                <c:pt idx="3">
                  <c:v>0.15458004593766483</c:v>
                </c:pt>
                <c:pt idx="4">
                  <c:v>0.15973598916236373</c:v>
                </c:pt>
                <c:pt idx="5">
                  <c:v>0.16618091819323733</c:v>
                </c:pt>
                <c:pt idx="6">
                  <c:v>0.17423707948182934</c:v>
                </c:pt>
                <c:pt idx="7">
                  <c:v>0.18430728109256939</c:v>
                </c:pt>
                <c:pt idx="8">
                  <c:v>0.19689503310599443</c:v>
                </c:pt>
                <c:pt idx="9">
                  <c:v>0.21262972312277573</c:v>
                </c:pt>
                <c:pt idx="10">
                  <c:v>0.23229808564375229</c:v>
                </c:pt>
                <c:pt idx="11">
                  <c:v>0.25688353879497311</c:v>
                </c:pt>
                <c:pt idx="12">
                  <c:v>0.28761535523399906</c:v>
                </c:pt>
                <c:pt idx="13">
                  <c:v>0.32603012578278145</c:v>
                </c:pt>
                <c:pt idx="14">
                  <c:v>0.37404858896875948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522-4C1B-9735-4557B511DCF2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Uncompetitive'!$AS$36:$AS$50</c:f>
              <c:numCache>
                <c:formatCode>General</c:formatCode>
                <c:ptCount val="15"/>
                <c:pt idx="0">
                  <c:v>0.14666901737137503</c:v>
                </c:pt>
                <c:pt idx="1">
                  <c:v>0.14930886030242085</c:v>
                </c:pt>
                <c:pt idx="2">
                  <c:v>0.15260866396622813</c:v>
                </c:pt>
                <c:pt idx="3">
                  <c:v>0.15673341854598727</c:v>
                </c:pt>
                <c:pt idx="4">
                  <c:v>0.16188936177068614</c:v>
                </c:pt>
                <c:pt idx="5">
                  <c:v>0.16833429080155973</c:v>
                </c:pt>
                <c:pt idx="6">
                  <c:v>0.17639045209015178</c:v>
                </c:pt>
                <c:pt idx="7">
                  <c:v>0.18646065370089179</c:v>
                </c:pt>
                <c:pt idx="8">
                  <c:v>0.19904840571431681</c:v>
                </c:pt>
                <c:pt idx="9">
                  <c:v>0.21478309573109816</c:v>
                </c:pt>
                <c:pt idx="10">
                  <c:v>0.23445145825207475</c:v>
                </c:pt>
                <c:pt idx="11">
                  <c:v>0.25903691140329549</c:v>
                </c:pt>
                <c:pt idx="12">
                  <c:v>0.28976872784232144</c:v>
                </c:pt>
                <c:pt idx="13">
                  <c:v>0.32818349839110394</c:v>
                </c:pt>
                <c:pt idx="14">
                  <c:v>0.37620196157708191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4522-4C1B-9735-4557B511DCF2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Uncompetitive'!$AT$36:$AT$50</c:f>
              <c:numCache>
                <c:formatCode>General</c:formatCode>
                <c:ptCount val="15"/>
                <c:pt idx="0">
                  <c:v>0.14936073313177806</c:v>
                </c:pt>
                <c:pt idx="1">
                  <c:v>0.15200057606282388</c:v>
                </c:pt>
                <c:pt idx="2">
                  <c:v>0.15530037972663113</c:v>
                </c:pt>
                <c:pt idx="3">
                  <c:v>0.15942513430639027</c:v>
                </c:pt>
                <c:pt idx="4">
                  <c:v>0.16458107753108916</c:v>
                </c:pt>
                <c:pt idx="5">
                  <c:v>0.17102600656196276</c:v>
                </c:pt>
                <c:pt idx="6">
                  <c:v>0.17908216785055481</c:v>
                </c:pt>
                <c:pt idx="7">
                  <c:v>0.18915236946129479</c:v>
                </c:pt>
                <c:pt idx="8">
                  <c:v>0.20174012147471981</c:v>
                </c:pt>
                <c:pt idx="9">
                  <c:v>0.21747481149150116</c:v>
                </c:pt>
                <c:pt idx="10">
                  <c:v>0.23714317401247773</c:v>
                </c:pt>
                <c:pt idx="11">
                  <c:v>0.26172862716369855</c:v>
                </c:pt>
                <c:pt idx="12">
                  <c:v>0.2924604436027245</c:v>
                </c:pt>
                <c:pt idx="13">
                  <c:v>0.33087521415150695</c:v>
                </c:pt>
                <c:pt idx="14">
                  <c:v>0.37889367733748491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4522-4C1B-9735-4557B511DCF2}"/>
            </c:ext>
          </c:extLst>
        </c:ser>
        <c:ser>
          <c:idx val="6"/>
          <c:order val="6"/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Uncompetitive'!$AU$36:$AU$50</c:f>
              <c:numCache>
                <c:formatCode>General</c:formatCode>
                <c:ptCount val="15"/>
                <c:pt idx="0">
                  <c:v>0.15272537783228179</c:v>
                </c:pt>
                <c:pt idx="1">
                  <c:v>0.15536522076332765</c:v>
                </c:pt>
                <c:pt idx="2">
                  <c:v>0.15866502442713493</c:v>
                </c:pt>
                <c:pt idx="3">
                  <c:v>0.16278977900689406</c:v>
                </c:pt>
                <c:pt idx="4">
                  <c:v>0.16794572223159293</c:v>
                </c:pt>
                <c:pt idx="5">
                  <c:v>0.17439065126246653</c:v>
                </c:pt>
                <c:pt idx="6">
                  <c:v>0.18244681255105855</c:v>
                </c:pt>
                <c:pt idx="7">
                  <c:v>0.19251701416179856</c:v>
                </c:pt>
                <c:pt idx="8">
                  <c:v>0.20510476617522361</c:v>
                </c:pt>
                <c:pt idx="9">
                  <c:v>0.22083945619200493</c:v>
                </c:pt>
                <c:pt idx="10">
                  <c:v>0.24050781871298152</c:v>
                </c:pt>
                <c:pt idx="11">
                  <c:v>0.26509327186420228</c:v>
                </c:pt>
                <c:pt idx="12">
                  <c:v>0.29582508830322823</c:v>
                </c:pt>
                <c:pt idx="13">
                  <c:v>0.33423985885201069</c:v>
                </c:pt>
                <c:pt idx="14">
                  <c:v>0.38225832203798871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4522-4C1B-9735-4557B511DCF2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Uncompetitive'!$AV$36:$AV$50</c:f>
              <c:numCache>
                <c:formatCode>General</c:formatCode>
                <c:ptCount val="15"/>
                <c:pt idx="0">
                  <c:v>0.15693118370791151</c:v>
                </c:pt>
                <c:pt idx="1">
                  <c:v>0.15957102663895736</c:v>
                </c:pt>
                <c:pt idx="2">
                  <c:v>0.16287083030276461</c:v>
                </c:pt>
                <c:pt idx="3">
                  <c:v>0.16699558488252375</c:v>
                </c:pt>
                <c:pt idx="4">
                  <c:v>0.17215152810722265</c:v>
                </c:pt>
                <c:pt idx="5">
                  <c:v>0.17859645713809624</c:v>
                </c:pt>
                <c:pt idx="6">
                  <c:v>0.18665261842668826</c:v>
                </c:pt>
                <c:pt idx="7">
                  <c:v>0.19672282003742828</c:v>
                </c:pt>
                <c:pt idx="8">
                  <c:v>0.20931057205085338</c:v>
                </c:pt>
                <c:pt idx="9">
                  <c:v>0.22504526206763467</c:v>
                </c:pt>
                <c:pt idx="10">
                  <c:v>0.24471362458861126</c:v>
                </c:pt>
                <c:pt idx="11">
                  <c:v>0.26929907773983203</c:v>
                </c:pt>
                <c:pt idx="12">
                  <c:v>0.30003089417885798</c:v>
                </c:pt>
                <c:pt idx="13">
                  <c:v>0.33844566472764043</c:v>
                </c:pt>
                <c:pt idx="14">
                  <c:v>0.38646412791361834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4522-4C1B-9735-4557B511DCF2}"/>
            </c:ext>
          </c:extLst>
        </c:ser>
        <c:ser>
          <c:idx val="8"/>
          <c:order val="8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Uncompetitive'!$AW$36:$AW$50</c:f>
              <c:numCache>
                <c:formatCode>General</c:formatCode>
                <c:ptCount val="15"/>
                <c:pt idx="0">
                  <c:v>0.16218844105244865</c:v>
                </c:pt>
                <c:pt idx="1">
                  <c:v>0.16482828398349447</c:v>
                </c:pt>
                <c:pt idx="2">
                  <c:v>0.16812808764730175</c:v>
                </c:pt>
                <c:pt idx="3">
                  <c:v>0.17225284222706089</c:v>
                </c:pt>
                <c:pt idx="4">
                  <c:v>0.17740878545175978</c:v>
                </c:pt>
                <c:pt idx="5">
                  <c:v>0.18385371448263338</c:v>
                </c:pt>
                <c:pt idx="6">
                  <c:v>0.19190987577122542</c:v>
                </c:pt>
                <c:pt idx="7">
                  <c:v>0.20198007738196541</c:v>
                </c:pt>
                <c:pt idx="8">
                  <c:v>0.21456782939539049</c:v>
                </c:pt>
                <c:pt idx="9">
                  <c:v>0.23030251941217178</c:v>
                </c:pt>
                <c:pt idx="10">
                  <c:v>0.2499708819331484</c:v>
                </c:pt>
                <c:pt idx="11">
                  <c:v>0.27455633508436911</c:v>
                </c:pt>
                <c:pt idx="12">
                  <c:v>0.30528815152339511</c:v>
                </c:pt>
                <c:pt idx="13">
                  <c:v>0.34370292207217756</c:v>
                </c:pt>
                <c:pt idx="14">
                  <c:v>0.39172138525815559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4522-4C1B-9735-4557B511DCF2}"/>
            </c:ext>
          </c:extLst>
        </c:ser>
        <c:ser>
          <c:idx val="9"/>
          <c:order val="9"/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Uncompetitive'!$AX$36:$AX$50</c:f>
              <c:numCache>
                <c:formatCode>General</c:formatCode>
                <c:ptCount val="15"/>
                <c:pt idx="0">
                  <c:v>0.16876001273312005</c:v>
                </c:pt>
                <c:pt idx="1">
                  <c:v>0.17139985566416591</c:v>
                </c:pt>
                <c:pt idx="2">
                  <c:v>0.17469965932797318</c:v>
                </c:pt>
                <c:pt idx="3">
                  <c:v>0.17882441390773229</c:v>
                </c:pt>
                <c:pt idx="4">
                  <c:v>0.18398035713243119</c:v>
                </c:pt>
                <c:pt idx="5">
                  <c:v>0.19042528616330481</c:v>
                </c:pt>
                <c:pt idx="6">
                  <c:v>0.1984814474518968</c:v>
                </c:pt>
                <c:pt idx="7">
                  <c:v>0.20855164906263687</c:v>
                </c:pt>
                <c:pt idx="8">
                  <c:v>0.22113940107606189</c:v>
                </c:pt>
                <c:pt idx="9">
                  <c:v>0.23687409109284319</c:v>
                </c:pt>
                <c:pt idx="10">
                  <c:v>0.25654245361381978</c:v>
                </c:pt>
                <c:pt idx="11">
                  <c:v>0.28112790676504057</c:v>
                </c:pt>
                <c:pt idx="12">
                  <c:v>0.31185972320406646</c:v>
                </c:pt>
                <c:pt idx="13">
                  <c:v>0.35027449375284891</c:v>
                </c:pt>
                <c:pt idx="14">
                  <c:v>0.39829295693882688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4522-4C1B-9735-4557B511DCF2}"/>
            </c:ext>
          </c:extLst>
        </c:ser>
        <c:ser>
          <c:idx val="10"/>
          <c:order val="10"/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Uncompetitive'!$AY$36:$AY$50</c:f>
              <c:numCache>
                <c:formatCode>General</c:formatCode>
                <c:ptCount val="15"/>
                <c:pt idx="0">
                  <c:v>0.1769744773339593</c:v>
                </c:pt>
                <c:pt idx="1">
                  <c:v>0.17961432026500515</c:v>
                </c:pt>
                <c:pt idx="2">
                  <c:v>0.18291412392881243</c:v>
                </c:pt>
                <c:pt idx="3">
                  <c:v>0.18703887850857157</c:v>
                </c:pt>
                <c:pt idx="4">
                  <c:v>0.19219482173327043</c:v>
                </c:pt>
                <c:pt idx="5">
                  <c:v>0.19863975076414406</c:v>
                </c:pt>
                <c:pt idx="6">
                  <c:v>0.20669591205273607</c:v>
                </c:pt>
                <c:pt idx="7">
                  <c:v>0.21676611366347609</c:v>
                </c:pt>
                <c:pt idx="8">
                  <c:v>0.22935386567690114</c:v>
                </c:pt>
                <c:pt idx="9">
                  <c:v>0.24508855569368243</c:v>
                </c:pt>
                <c:pt idx="10">
                  <c:v>0.26475691821465902</c:v>
                </c:pt>
                <c:pt idx="11">
                  <c:v>0.28934237136587981</c:v>
                </c:pt>
                <c:pt idx="12">
                  <c:v>0.32007418780490576</c:v>
                </c:pt>
                <c:pt idx="13">
                  <c:v>0.35848895835368816</c:v>
                </c:pt>
                <c:pt idx="14">
                  <c:v>0.40650742153966624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4522-4C1B-9735-4557B511DCF2}"/>
            </c:ext>
          </c:extLst>
        </c:ser>
        <c:ser>
          <c:idx val="11"/>
          <c:order val="11"/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Uncompetitive'!$AZ$36:$AZ$50</c:f>
              <c:numCache>
                <c:formatCode>General</c:formatCode>
                <c:ptCount val="15"/>
                <c:pt idx="0">
                  <c:v>0.18724255808500839</c:v>
                </c:pt>
                <c:pt idx="1">
                  <c:v>0.18988240101605422</c:v>
                </c:pt>
                <c:pt idx="2">
                  <c:v>0.19318220467986152</c:v>
                </c:pt>
                <c:pt idx="3">
                  <c:v>0.19730695925962063</c:v>
                </c:pt>
                <c:pt idx="4">
                  <c:v>0.20246290248431953</c:v>
                </c:pt>
                <c:pt idx="5">
                  <c:v>0.20890783151519313</c:v>
                </c:pt>
                <c:pt idx="6">
                  <c:v>0.21696399280378514</c:v>
                </c:pt>
                <c:pt idx="7">
                  <c:v>0.22703419441452519</c:v>
                </c:pt>
                <c:pt idx="8">
                  <c:v>0.23962194642795023</c:v>
                </c:pt>
                <c:pt idx="9">
                  <c:v>0.25535663644473156</c:v>
                </c:pt>
                <c:pt idx="10">
                  <c:v>0.27502499896570809</c:v>
                </c:pt>
                <c:pt idx="11">
                  <c:v>0.29961045211692888</c:v>
                </c:pt>
                <c:pt idx="12">
                  <c:v>0.33034226855595483</c:v>
                </c:pt>
                <c:pt idx="13">
                  <c:v>0.36875703910473728</c:v>
                </c:pt>
                <c:pt idx="14">
                  <c:v>0.41677550229071525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4522-4C1B-9735-4557B511DCF2}"/>
            </c:ext>
          </c:extLst>
        </c:ser>
        <c:ser>
          <c:idx val="12"/>
          <c:order val="12"/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Uncompetitive'!$BA$36:$BA$50</c:f>
              <c:numCache>
                <c:formatCode>General</c:formatCode>
                <c:ptCount val="15"/>
                <c:pt idx="0">
                  <c:v>0.20007765902381972</c:v>
                </c:pt>
                <c:pt idx="1">
                  <c:v>0.20271750195486557</c:v>
                </c:pt>
                <c:pt idx="2">
                  <c:v>0.20601730561867282</c:v>
                </c:pt>
                <c:pt idx="3">
                  <c:v>0.21014206019843198</c:v>
                </c:pt>
                <c:pt idx="4">
                  <c:v>0.21529800342313085</c:v>
                </c:pt>
                <c:pt idx="5">
                  <c:v>0.22174293245400448</c:v>
                </c:pt>
                <c:pt idx="6">
                  <c:v>0.22979909374259649</c:v>
                </c:pt>
                <c:pt idx="7">
                  <c:v>0.23986929535333648</c:v>
                </c:pt>
                <c:pt idx="8">
                  <c:v>0.25245704736676156</c:v>
                </c:pt>
                <c:pt idx="9">
                  <c:v>0.26819173738354285</c:v>
                </c:pt>
                <c:pt idx="10">
                  <c:v>0.28786009990451944</c:v>
                </c:pt>
                <c:pt idx="11">
                  <c:v>0.31244555305574023</c:v>
                </c:pt>
                <c:pt idx="12">
                  <c:v>0.34317736949476618</c:v>
                </c:pt>
                <c:pt idx="13">
                  <c:v>0.38159214004354863</c:v>
                </c:pt>
                <c:pt idx="14">
                  <c:v>0.4296106032295266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4522-4C1B-9735-4557B511DCF2}"/>
            </c:ext>
          </c:extLst>
        </c:ser>
        <c:ser>
          <c:idx val="13"/>
          <c:order val="13"/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Uncompetitive'!$BB$36:$BB$50</c:f>
              <c:numCache>
                <c:formatCode>General</c:formatCode>
                <c:ptCount val="15"/>
                <c:pt idx="0">
                  <c:v>0.21612153519733393</c:v>
                </c:pt>
                <c:pt idx="1">
                  <c:v>0.21876137812837979</c:v>
                </c:pt>
                <c:pt idx="2">
                  <c:v>0.22206118179218703</c:v>
                </c:pt>
                <c:pt idx="3">
                  <c:v>0.2261859363719462</c:v>
                </c:pt>
                <c:pt idx="4">
                  <c:v>0.23134187959664507</c:v>
                </c:pt>
                <c:pt idx="5">
                  <c:v>0.23778680862751866</c:v>
                </c:pt>
                <c:pt idx="6">
                  <c:v>0.24584296991611065</c:v>
                </c:pt>
                <c:pt idx="7">
                  <c:v>0.25591317152685072</c:v>
                </c:pt>
                <c:pt idx="8">
                  <c:v>0.26850092354027577</c:v>
                </c:pt>
                <c:pt idx="9">
                  <c:v>0.28423561355705707</c:v>
                </c:pt>
                <c:pt idx="10">
                  <c:v>0.30390397607803366</c:v>
                </c:pt>
                <c:pt idx="11">
                  <c:v>0.32848942922925445</c:v>
                </c:pt>
                <c:pt idx="12">
                  <c:v>0.3592212456682804</c:v>
                </c:pt>
                <c:pt idx="13">
                  <c:v>0.39763601621706285</c:v>
                </c:pt>
                <c:pt idx="14">
                  <c:v>0.44565447940304076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4522-4C1B-9735-4557B511DCF2}"/>
            </c:ext>
          </c:extLst>
        </c:ser>
        <c:ser>
          <c:idx val="14"/>
          <c:order val="14"/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Uncompetitive'!$BC$36:$BC$50</c:f>
              <c:numCache>
                <c:formatCode>General</c:formatCode>
                <c:ptCount val="15"/>
                <c:pt idx="0">
                  <c:v>0.23617638041422664</c:v>
                </c:pt>
                <c:pt idx="1">
                  <c:v>0.2388162233452725</c:v>
                </c:pt>
                <c:pt idx="2">
                  <c:v>0.24211602700907978</c:v>
                </c:pt>
                <c:pt idx="3">
                  <c:v>0.24624078158883886</c:v>
                </c:pt>
                <c:pt idx="4">
                  <c:v>0.25139672481353781</c:v>
                </c:pt>
                <c:pt idx="5">
                  <c:v>0.25784165384441143</c:v>
                </c:pt>
                <c:pt idx="6">
                  <c:v>0.26589781513300342</c:v>
                </c:pt>
                <c:pt idx="7">
                  <c:v>0.27596801674374344</c:v>
                </c:pt>
                <c:pt idx="8">
                  <c:v>0.28855576875716848</c:v>
                </c:pt>
                <c:pt idx="9">
                  <c:v>0.30429045877394978</c:v>
                </c:pt>
                <c:pt idx="10">
                  <c:v>0.32395882129492637</c:v>
                </c:pt>
                <c:pt idx="11">
                  <c:v>0.34854427444614716</c:v>
                </c:pt>
                <c:pt idx="12">
                  <c:v>0.37927609088517317</c:v>
                </c:pt>
                <c:pt idx="13">
                  <c:v>0.41769086143395551</c:v>
                </c:pt>
                <c:pt idx="14">
                  <c:v>0.46570932461993347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4522-4C1B-9735-4557B511DCF2}"/>
            </c:ext>
          </c:extLst>
        </c:ser>
        <c:ser>
          <c:idx val="15"/>
          <c:order val="15"/>
          <c:spPr>
            <a:ln w="190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Uncompetitive'!$BD$36:$BD$50</c:f>
              <c:numCache>
                <c:formatCode>General</c:formatCode>
                <c:ptCount val="15"/>
                <c:pt idx="0">
                  <c:v>0.26124493693534256</c:v>
                </c:pt>
                <c:pt idx="1">
                  <c:v>0.26388477986638842</c:v>
                </c:pt>
                <c:pt idx="2">
                  <c:v>0.2671845835301957</c:v>
                </c:pt>
                <c:pt idx="3">
                  <c:v>0.27130933810995483</c:v>
                </c:pt>
                <c:pt idx="4">
                  <c:v>0.2764652813346537</c:v>
                </c:pt>
                <c:pt idx="5">
                  <c:v>0.28291021036552733</c:v>
                </c:pt>
                <c:pt idx="6">
                  <c:v>0.29096637165411937</c:v>
                </c:pt>
                <c:pt idx="7">
                  <c:v>0.30103657326485933</c:v>
                </c:pt>
                <c:pt idx="8">
                  <c:v>0.31362432527828438</c:v>
                </c:pt>
                <c:pt idx="9">
                  <c:v>0.32935901529506573</c:v>
                </c:pt>
                <c:pt idx="10">
                  <c:v>0.34902737781604232</c:v>
                </c:pt>
                <c:pt idx="11">
                  <c:v>0.373612830967263</c:v>
                </c:pt>
                <c:pt idx="12">
                  <c:v>0.40434464740628906</c:v>
                </c:pt>
                <c:pt idx="13">
                  <c:v>0.44275941795507145</c:v>
                </c:pt>
                <c:pt idx="14">
                  <c:v>0.49077788114104942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4522-4C1B-9735-4557B511DCF2}"/>
            </c:ext>
          </c:extLst>
        </c:ser>
        <c:ser>
          <c:idx val="16"/>
          <c:order val="1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'Partial Uncompetitive'!$AN$36:$AN$50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Uncompetitive'!$BE$36:$BE$50</c:f>
              <c:numCache>
                <c:formatCode>General</c:formatCode>
                <c:ptCount val="15"/>
                <c:pt idx="0">
                  <c:v>7.3333333333333348E-2</c:v>
                </c:pt>
                <c:pt idx="1">
                  <c:v>7.5000000000000011E-2</c:v>
                </c:pt>
                <c:pt idx="2">
                  <c:v>7.7083333333333323E-2</c:v>
                </c:pt>
                <c:pt idx="3">
                  <c:v>7.9687499999999994E-2</c:v>
                </c:pt>
                <c:pt idx="4">
                  <c:v>8.2942708333333337E-2</c:v>
                </c:pt>
                <c:pt idx="5">
                  <c:v>8.7011718749999994E-2</c:v>
                </c:pt>
                <c:pt idx="6">
                  <c:v>9.2097981770833337E-2</c:v>
                </c:pt>
                <c:pt idx="7">
                  <c:v>9.8455810546874981E-2</c:v>
                </c:pt>
                <c:pt idx="8">
                  <c:v>0.10640309651692707</c:v>
                </c:pt>
                <c:pt idx="9">
                  <c:v>0.11633720397949217</c:v>
                </c:pt>
                <c:pt idx="10">
                  <c:v>0.12875483830769854</c:v>
                </c:pt>
                <c:pt idx="11">
                  <c:v>0.14427688121795654</c:v>
                </c:pt>
                <c:pt idx="12">
                  <c:v>0.16367943485577896</c:v>
                </c:pt>
                <c:pt idx="13">
                  <c:v>0.18793262690305704</c:v>
                </c:pt>
                <c:pt idx="14">
                  <c:v>0.21824911696215457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4522-4C1B-9735-4557B511DCF2}"/>
            </c:ext>
          </c:extLst>
        </c:ser>
        <c:ser>
          <c:idx val="17"/>
          <c:order val="1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'Partial Uncompetitive'!$AN$36:$AN$50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Uncompetitive'!$BF$36:$BF$50</c:f>
              <c:numCache>
                <c:formatCode>General</c:formatCode>
                <c:ptCount val="15"/>
                <c:pt idx="0">
                  <c:v>9.8142826472894393E-2</c:v>
                </c:pt>
                <c:pt idx="1">
                  <c:v>0.10037334525636926</c:v>
                </c:pt>
                <c:pt idx="2">
                  <c:v>0.10316149373571284</c:v>
                </c:pt>
                <c:pt idx="3">
                  <c:v>0.10664667933489232</c:v>
                </c:pt>
                <c:pt idx="4">
                  <c:v>0.1110031613338667</c:v>
                </c:pt>
                <c:pt idx="5">
                  <c:v>0.11644876383258464</c:v>
                </c:pt>
                <c:pt idx="6">
                  <c:v>0.12325576695598207</c:v>
                </c:pt>
                <c:pt idx="7">
                  <c:v>0.13176452086022883</c:v>
                </c:pt>
                <c:pt idx="8">
                  <c:v>0.14240046324053734</c:v>
                </c:pt>
                <c:pt idx="9">
                  <c:v>0.15569539121592296</c:v>
                </c:pt>
                <c:pt idx="10">
                  <c:v>0.17231405118515497</c:v>
                </c:pt>
                <c:pt idx="11">
                  <c:v>0.19308737614669502</c:v>
                </c:pt>
                <c:pt idx="12">
                  <c:v>0.21905403234862</c:v>
                </c:pt>
                <c:pt idx="13">
                  <c:v>0.25151235260102628</c:v>
                </c:pt>
                <c:pt idx="14">
                  <c:v>0.29208525291653409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4522-4C1B-9735-4557B511DCF2}"/>
            </c:ext>
          </c:extLst>
        </c:ser>
        <c:ser>
          <c:idx val="18"/>
          <c:order val="1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'Partial Uncompetitive'!$AN$36:$AN$50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Uncompetitive'!$BG$36:$BG$50</c:f>
              <c:numCache>
                <c:formatCode>General</c:formatCode>
                <c:ptCount val="15"/>
                <c:pt idx="0">
                  <c:v>0.10434519975778467</c:v>
                </c:pt>
                <c:pt idx="1">
                  <c:v>0.10671668157046156</c:v>
                </c:pt>
                <c:pt idx="2">
                  <c:v>0.10968103383630771</c:v>
                </c:pt>
                <c:pt idx="3">
                  <c:v>0.1133864741686154</c:v>
                </c:pt>
                <c:pt idx="4">
                  <c:v>0.11801827458400002</c:v>
                </c:pt>
                <c:pt idx="5">
                  <c:v>0.1238080251032308</c:v>
                </c:pt>
                <c:pt idx="6">
                  <c:v>0.13104521325226925</c:v>
                </c:pt>
                <c:pt idx="7">
                  <c:v>0.14009169843856731</c:v>
                </c:pt>
                <c:pt idx="8">
                  <c:v>0.15139980492143992</c:v>
                </c:pt>
                <c:pt idx="9">
                  <c:v>0.16553493802503066</c:v>
                </c:pt>
                <c:pt idx="10">
                  <c:v>0.18320385440451908</c:v>
                </c:pt>
                <c:pt idx="11">
                  <c:v>0.20528999987887964</c:v>
                </c:pt>
                <c:pt idx="12">
                  <c:v>0.23289768172183026</c:v>
                </c:pt>
                <c:pt idx="13">
                  <c:v>0.26740728402551861</c:v>
                </c:pt>
                <c:pt idx="14">
                  <c:v>0.31054428690512897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4522-4C1B-9735-4557B511DCF2}"/>
            </c:ext>
          </c:extLst>
        </c:ser>
        <c:ser>
          <c:idx val="19"/>
          <c:order val="1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'Partial Uncompetitive'!$AN$36:$AN$50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Uncompetitive'!$BH$36:$BH$50</c:f>
              <c:numCache>
                <c:formatCode>General</c:formatCode>
                <c:ptCount val="15"/>
                <c:pt idx="0">
                  <c:v>0.11209816636389747</c:v>
                </c:pt>
                <c:pt idx="1">
                  <c:v>0.11464585196307696</c:v>
                </c:pt>
                <c:pt idx="2">
                  <c:v>0.1178304589620513</c:v>
                </c:pt>
                <c:pt idx="3">
                  <c:v>0.12181121771076925</c:v>
                </c:pt>
                <c:pt idx="4">
                  <c:v>0.12678716614666671</c:v>
                </c:pt>
                <c:pt idx="5">
                  <c:v>0.13300710169153848</c:v>
                </c:pt>
                <c:pt idx="6">
                  <c:v>0.14078202112262822</c:v>
                </c:pt>
                <c:pt idx="7">
                  <c:v>0.1505006704114904</c:v>
                </c:pt>
                <c:pt idx="8">
                  <c:v>0.16264898202256814</c:v>
                </c:pt>
                <c:pt idx="9">
                  <c:v>0.17783437153641526</c:v>
                </c:pt>
                <c:pt idx="10">
                  <c:v>0.19681610842872421</c:v>
                </c:pt>
                <c:pt idx="11">
                  <c:v>0.2205432795441104</c:v>
                </c:pt>
                <c:pt idx="12">
                  <c:v>0.25020224343834313</c:v>
                </c:pt>
                <c:pt idx="13">
                  <c:v>0.28727594830613395</c:v>
                </c:pt>
                <c:pt idx="14">
                  <c:v>0.33361807939087251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4522-4C1B-9735-4557B511DCF2}"/>
            </c:ext>
          </c:extLst>
        </c:ser>
        <c:ser>
          <c:idx val="20"/>
          <c:order val="2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'Partial Uncompetitive'!$AN$36:$AN$50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Uncompetitive'!$BI$36:$BI$50</c:f>
              <c:numCache>
                <c:formatCode>General</c:formatCode>
                <c:ptCount val="15"/>
                <c:pt idx="0">
                  <c:v>0.12178937462153849</c:v>
                </c:pt>
                <c:pt idx="1">
                  <c:v>0.1245573149538462</c:v>
                </c:pt>
                <c:pt idx="2">
                  <c:v>0.12801724036923082</c:v>
                </c:pt>
                <c:pt idx="3">
                  <c:v>0.13234214713846157</c:v>
                </c:pt>
                <c:pt idx="4">
                  <c:v>0.13774828060000005</c:v>
                </c:pt>
                <c:pt idx="5">
                  <c:v>0.14450594742692313</c:v>
                </c:pt>
                <c:pt idx="6">
                  <c:v>0.15295303096057694</c:v>
                </c:pt>
                <c:pt idx="7">
                  <c:v>0.16351188537764424</c:v>
                </c:pt>
                <c:pt idx="8">
                  <c:v>0.1767104533989784</c:v>
                </c:pt>
                <c:pt idx="9">
                  <c:v>0.19320866342564605</c:v>
                </c:pt>
                <c:pt idx="10">
                  <c:v>0.21383142595898061</c:v>
                </c:pt>
                <c:pt idx="11">
                  <c:v>0.23960987912564888</c:v>
                </c:pt>
                <c:pt idx="12">
                  <c:v>0.27183294558398408</c:v>
                </c:pt>
                <c:pt idx="13">
                  <c:v>0.3121117786569032</c:v>
                </c:pt>
                <c:pt idx="14">
                  <c:v>0.36246031999805206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4522-4C1B-9735-4557B511DCF2}"/>
            </c:ext>
          </c:extLst>
        </c:ser>
        <c:ser>
          <c:idx val="21"/>
          <c:order val="2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'Partial Uncompetitive'!$AN$36:$AN$50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Uncompetitive'!$BJ$36:$BJ$50</c:f>
              <c:numCache>
                <c:formatCode>General</c:formatCode>
                <c:ptCount val="15"/>
                <c:pt idx="0">
                  <c:v>0.1339033849435898</c:v>
                </c:pt>
                <c:pt idx="1">
                  <c:v>0.13694664369230775</c:v>
                </c:pt>
                <c:pt idx="2">
                  <c:v>0.14075071712820517</c:v>
                </c:pt>
                <c:pt idx="3">
                  <c:v>0.14550580892307696</c:v>
                </c:pt>
                <c:pt idx="4">
                  <c:v>0.15144967366666673</c:v>
                </c:pt>
                <c:pt idx="5">
                  <c:v>0.15887950459615388</c:v>
                </c:pt>
                <c:pt idx="6">
                  <c:v>0.16816679325801287</c:v>
                </c:pt>
                <c:pt idx="7">
                  <c:v>0.17977590408533656</c:v>
                </c:pt>
                <c:pt idx="8">
                  <c:v>0.19428729261949124</c:v>
                </c:pt>
                <c:pt idx="9">
                  <c:v>0.2124265282871845</c:v>
                </c:pt>
                <c:pt idx="10">
                  <c:v>0.23510057287180114</c:v>
                </c:pt>
                <c:pt idx="11">
                  <c:v>0.26344312860257196</c:v>
                </c:pt>
                <c:pt idx="12">
                  <c:v>0.29887132326603538</c:v>
                </c:pt>
                <c:pt idx="13">
                  <c:v>0.3431565665953647</c:v>
                </c:pt>
                <c:pt idx="14">
                  <c:v>0.39851312075702638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4522-4C1B-9735-4557B511DCF2}"/>
            </c:ext>
          </c:extLst>
        </c:ser>
        <c:ser>
          <c:idx val="22"/>
          <c:order val="2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'Partial Uncompetitive'!$AN$36:$AN$50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Uncompetitive'!$BK$36:$BK$50</c:f>
              <c:numCache>
                <c:formatCode>General</c:formatCode>
                <c:ptCount val="15"/>
                <c:pt idx="0">
                  <c:v>0.14904589784615391</c:v>
                </c:pt>
                <c:pt idx="1">
                  <c:v>0.15243330461538468</c:v>
                </c:pt>
                <c:pt idx="2">
                  <c:v>0.15666756307692312</c:v>
                </c:pt>
                <c:pt idx="3">
                  <c:v>0.1619603861538462</c:v>
                </c:pt>
                <c:pt idx="4">
                  <c:v>0.16857641500000006</c:v>
                </c:pt>
                <c:pt idx="5">
                  <c:v>0.17684645105769237</c:v>
                </c:pt>
                <c:pt idx="6">
                  <c:v>0.18718399612980777</c:v>
                </c:pt>
                <c:pt idx="7">
                  <c:v>0.20010592746995196</c:v>
                </c:pt>
                <c:pt idx="8">
                  <c:v>0.21625834164513225</c:v>
                </c:pt>
                <c:pt idx="9">
                  <c:v>0.23644885936410759</c:v>
                </c:pt>
                <c:pt idx="10">
                  <c:v>0.26168700651282678</c:v>
                </c:pt>
                <c:pt idx="11">
                  <c:v>0.2932346904487258</c:v>
                </c:pt>
                <c:pt idx="12">
                  <c:v>0.33266929536859952</c:v>
                </c:pt>
                <c:pt idx="13">
                  <c:v>0.38196255151844172</c:v>
                </c:pt>
                <c:pt idx="14">
                  <c:v>0.44357912170574432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4522-4C1B-9735-4557B511DCF2}"/>
            </c:ext>
          </c:extLst>
        </c:ser>
        <c:ser>
          <c:idx val="23"/>
          <c:order val="23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'Partial Uncompetitive'!$AN$36:$AN$50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Uncompetitive'!$BL$36:$BL$50</c:f>
              <c:numCache>
                <c:formatCode>General</c:formatCode>
                <c:ptCount val="15"/>
                <c:pt idx="0">
                  <c:v>0.16797403897435906</c:v>
                </c:pt>
                <c:pt idx="1">
                  <c:v>0.17179163076923085</c:v>
                </c:pt>
                <c:pt idx="2">
                  <c:v>0.17656362051282057</c:v>
                </c:pt>
                <c:pt idx="3">
                  <c:v>0.18252860769230772</c:v>
                </c:pt>
                <c:pt idx="4">
                  <c:v>0.18998484166666671</c:v>
                </c:pt>
                <c:pt idx="5">
                  <c:v>0.19930513413461545</c:v>
                </c:pt>
                <c:pt idx="6">
                  <c:v>0.21095549971955135</c:v>
                </c:pt>
                <c:pt idx="7">
                  <c:v>0.22551845670072115</c:v>
                </c:pt>
                <c:pt idx="8">
                  <c:v>0.24372215292718352</c:v>
                </c:pt>
                <c:pt idx="9">
                  <c:v>0.26647677321026142</c:v>
                </c:pt>
                <c:pt idx="10">
                  <c:v>0.29492004856410881</c:v>
                </c:pt>
                <c:pt idx="11">
                  <c:v>0.33047414275641812</c:v>
                </c:pt>
                <c:pt idx="12">
                  <c:v>0.37491676049680461</c:v>
                </c:pt>
                <c:pt idx="13">
                  <c:v>0.43047003267228784</c:v>
                </c:pt>
                <c:pt idx="14">
                  <c:v>0.49991162289164182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4522-4C1B-9735-4557B511DCF2}"/>
            </c:ext>
          </c:extLst>
        </c:ser>
        <c:ser>
          <c:idx val="24"/>
          <c:order val="24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Uncompetitive'!$AN$36:$AN$50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Uncompetitive'!$BM$36:$BM$50</c:f>
              <c:numCache>
                <c:formatCode>General</c:formatCode>
                <c:ptCount val="15"/>
                <c:pt idx="0">
                  <c:v>0.19163421538461542</c:v>
                </c:pt>
                <c:pt idx="1">
                  <c:v>0.19598953846153852</c:v>
                </c:pt>
                <c:pt idx="2">
                  <c:v>0.20143369230769234</c:v>
                </c:pt>
                <c:pt idx="3">
                  <c:v>0.20823888461538467</c:v>
                </c:pt>
                <c:pt idx="4">
                  <c:v>0.21674537500000007</c:v>
                </c:pt>
                <c:pt idx="5">
                  <c:v>0.22737848798076929</c:v>
                </c:pt>
                <c:pt idx="6">
                  <c:v>0.24066987920673083</c:v>
                </c:pt>
                <c:pt idx="7">
                  <c:v>0.25728411823918268</c:v>
                </c:pt>
                <c:pt idx="8">
                  <c:v>0.27805191702974763</c:v>
                </c:pt>
                <c:pt idx="9">
                  <c:v>0.30401166551795372</c:v>
                </c:pt>
                <c:pt idx="10">
                  <c:v>0.33646135112821135</c:v>
                </c:pt>
                <c:pt idx="11">
                  <c:v>0.3770234581410335</c:v>
                </c:pt>
                <c:pt idx="12">
                  <c:v>0.42772609190706107</c:v>
                </c:pt>
                <c:pt idx="13">
                  <c:v>0.49110438411459545</c:v>
                </c:pt>
                <c:pt idx="14">
                  <c:v>0.57032724937401358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4522-4C1B-9735-4557B511DCF2}"/>
            </c:ext>
          </c:extLst>
        </c:ser>
        <c:ser>
          <c:idx val="25"/>
          <c:order val="2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Uncompetitive'!$AN$36:$AN$50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Uncompetitive'!$BN$36:$BN$50</c:f>
              <c:numCache>
                <c:formatCode>General</c:formatCode>
                <c:ptCount val="15"/>
                <c:pt idx="0">
                  <c:v>0.22120943589743597</c:v>
                </c:pt>
                <c:pt idx="1">
                  <c:v>0.22623692307692317</c:v>
                </c:pt>
                <c:pt idx="2">
                  <c:v>0.23252128205128206</c:v>
                </c:pt>
                <c:pt idx="3">
                  <c:v>0.24037673076923086</c:v>
                </c:pt>
                <c:pt idx="4">
                  <c:v>0.25019604166666676</c:v>
                </c:pt>
                <c:pt idx="5">
                  <c:v>0.26247018028846159</c:v>
                </c:pt>
                <c:pt idx="6">
                  <c:v>0.27781285356570518</c:v>
                </c:pt>
                <c:pt idx="7">
                  <c:v>0.29699119516225964</c:v>
                </c:pt>
                <c:pt idx="8">
                  <c:v>0.32096412215795278</c:v>
                </c:pt>
                <c:pt idx="9">
                  <c:v>0.35093028090256917</c:v>
                </c:pt>
                <c:pt idx="10">
                  <c:v>0.38838797933333963</c:v>
                </c:pt>
                <c:pt idx="11">
                  <c:v>0.43521010237180269</c:v>
                </c:pt>
                <c:pt idx="12">
                  <c:v>0.49373775616988158</c:v>
                </c:pt>
                <c:pt idx="13">
                  <c:v>0.56689732341748011</c:v>
                </c:pt>
                <c:pt idx="14">
                  <c:v>0.65834678247697831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4522-4C1B-9735-4557B511DCF2}"/>
            </c:ext>
          </c:extLst>
        </c:ser>
        <c:ser>
          <c:idx val="26"/>
          <c:order val="2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Uncompetitive'!$AN$36:$AN$50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Uncompetitive'!$BO$36:$BO$50</c:f>
              <c:numCache>
                <c:formatCode>General</c:formatCode>
                <c:ptCount val="15"/>
                <c:pt idx="0">
                  <c:v>0.25817846153846163</c:v>
                </c:pt>
                <c:pt idx="1">
                  <c:v>0.26404615384615393</c:v>
                </c:pt>
                <c:pt idx="2">
                  <c:v>0.27138076923076931</c:v>
                </c:pt>
                <c:pt idx="3">
                  <c:v>0.28054903846153856</c:v>
                </c:pt>
                <c:pt idx="4">
                  <c:v>0.29200937500000007</c:v>
                </c:pt>
                <c:pt idx="5">
                  <c:v>0.30633479567307698</c:v>
                </c:pt>
                <c:pt idx="6">
                  <c:v>0.32424157151442318</c:v>
                </c:pt>
                <c:pt idx="7">
                  <c:v>0.34662504131610578</c:v>
                </c:pt>
                <c:pt idx="8">
                  <c:v>0.37460437856820916</c:v>
                </c:pt>
                <c:pt idx="9">
                  <c:v>0.40957855013333833</c:v>
                </c:pt>
                <c:pt idx="10">
                  <c:v>0.45329626458974986</c:v>
                </c:pt>
                <c:pt idx="11">
                  <c:v>0.50794340766026425</c:v>
                </c:pt>
                <c:pt idx="12">
                  <c:v>0.57625233649840724</c:v>
                </c:pt>
                <c:pt idx="13">
                  <c:v>0.66163849754608595</c:v>
                </c:pt>
                <c:pt idx="14">
                  <c:v>0.76837119885568417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4522-4C1B-9735-4557B511DCF2}"/>
            </c:ext>
          </c:extLst>
        </c:ser>
        <c:ser>
          <c:idx val="27"/>
          <c:order val="2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Uncompetitive'!$AN$36:$AN$50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Uncompetitive'!$BP$36:$BP$50</c:f>
              <c:numCache>
                <c:formatCode>General</c:formatCode>
                <c:ptCount val="15"/>
                <c:pt idx="0">
                  <c:v>0.30438974358974369</c:v>
                </c:pt>
                <c:pt idx="1">
                  <c:v>0.3113076923076924</c:v>
                </c:pt>
                <c:pt idx="2">
                  <c:v>0.31995512820512828</c:v>
                </c:pt>
                <c:pt idx="3">
                  <c:v>0.33076442307692316</c:v>
                </c:pt>
                <c:pt idx="4">
                  <c:v>0.3442760416666667</c:v>
                </c:pt>
                <c:pt idx="5">
                  <c:v>0.36116556490384621</c:v>
                </c:pt>
                <c:pt idx="6">
                  <c:v>0.38227746895032061</c:v>
                </c:pt>
                <c:pt idx="7">
                  <c:v>0.40866734900841351</c:v>
                </c:pt>
                <c:pt idx="8">
                  <c:v>0.44165469908102967</c:v>
                </c:pt>
                <c:pt idx="9">
                  <c:v>0.4828888866717998</c:v>
                </c:pt>
                <c:pt idx="10">
                  <c:v>0.53443162116026266</c:v>
                </c:pt>
                <c:pt idx="11">
                  <c:v>0.59886003927084119</c:v>
                </c:pt>
                <c:pt idx="12">
                  <c:v>0.67939556190906414</c:v>
                </c:pt>
                <c:pt idx="13">
                  <c:v>0.78006496520684299</c:v>
                </c:pt>
                <c:pt idx="14">
                  <c:v>0.90590171932906638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4522-4C1B-9735-4557B511DCF2}"/>
            </c:ext>
          </c:extLst>
        </c:ser>
        <c:ser>
          <c:idx val="28"/>
          <c:order val="2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Uncompetitive'!$AN$36:$AN$50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Uncompetitive'!$BQ$36:$BQ$50</c:f>
              <c:numCache>
                <c:formatCode>General</c:formatCode>
                <c:ptCount val="15"/>
                <c:pt idx="0">
                  <c:v>0.36215384615384622</c:v>
                </c:pt>
                <c:pt idx="1">
                  <c:v>0.37038461538461537</c:v>
                </c:pt>
                <c:pt idx="2">
                  <c:v>0.38067307692307695</c:v>
                </c:pt>
                <c:pt idx="3">
                  <c:v>0.39353365384615385</c:v>
                </c:pt>
                <c:pt idx="4">
                  <c:v>0.40960937500000005</c:v>
                </c:pt>
                <c:pt idx="5">
                  <c:v>0.42970402644230765</c:v>
                </c:pt>
                <c:pt idx="6">
                  <c:v>0.45482234074519234</c:v>
                </c:pt>
                <c:pt idx="7">
                  <c:v>0.48622023362379801</c:v>
                </c:pt>
                <c:pt idx="8">
                  <c:v>0.52546759972205526</c:v>
                </c:pt>
                <c:pt idx="9">
                  <c:v>0.57452680734487671</c:v>
                </c:pt>
                <c:pt idx="10">
                  <c:v>0.63585081687340361</c:v>
                </c:pt>
                <c:pt idx="11">
                  <c:v>0.71250582878406232</c:v>
                </c:pt>
                <c:pt idx="12">
                  <c:v>0.80832459367238541</c:v>
                </c:pt>
                <c:pt idx="13">
                  <c:v>0.92809804978278931</c:v>
                </c:pt>
                <c:pt idx="14">
                  <c:v>1.0778148699207943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4522-4C1B-9735-4557B511DCF2}"/>
            </c:ext>
          </c:extLst>
        </c:ser>
        <c:ser>
          <c:idx val="29"/>
          <c:order val="2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Uncompetitive'!$AN$36:$AN$50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Uncompetitive'!$BR$36:$BR$50</c:f>
              <c:numCache>
                <c:formatCode>General</c:formatCode>
                <c:ptCount val="15"/>
                <c:pt idx="0">
                  <c:v>0.43435897435897447</c:v>
                </c:pt>
                <c:pt idx="1">
                  <c:v>0.44423076923076937</c:v>
                </c:pt>
                <c:pt idx="2">
                  <c:v>0.45657051282051286</c:v>
                </c:pt>
                <c:pt idx="3">
                  <c:v>0.47199519230769232</c:v>
                </c:pt>
                <c:pt idx="4">
                  <c:v>0.49127604166666683</c:v>
                </c:pt>
                <c:pt idx="5">
                  <c:v>0.51537710336538467</c:v>
                </c:pt>
                <c:pt idx="6">
                  <c:v>0.54550343048878225</c:v>
                </c:pt>
                <c:pt idx="7">
                  <c:v>0.58316133939302883</c:v>
                </c:pt>
                <c:pt idx="8">
                  <c:v>0.63023372552333734</c:v>
                </c:pt>
                <c:pt idx="9">
                  <c:v>0.68907420818622289</c:v>
                </c:pt>
                <c:pt idx="10">
                  <c:v>0.76262481151482997</c:v>
                </c:pt>
                <c:pt idx="11">
                  <c:v>0.85456306567558871</c:v>
                </c:pt>
                <c:pt idx="12">
                  <c:v>0.96948588337653707</c:v>
                </c:pt>
                <c:pt idx="13">
                  <c:v>1.1131394055027226</c:v>
                </c:pt>
                <c:pt idx="14">
                  <c:v>1.2927063081604544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4522-4C1B-9735-4557B511DCF2}"/>
            </c:ext>
          </c:extLst>
        </c:ser>
        <c:ser>
          <c:idx val="30"/>
          <c:order val="3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xVal>
            <c:numRef>
              <c:f>'Partial Uncompetitive'!$AN$36:$AN$50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Uncompetitive'!$BS$36:$BS$50</c:f>
              <c:numCache>
                <c:formatCode>General</c:formatCode>
                <c:ptCount val="15"/>
                <c:pt idx="0">
                  <c:v>0.52461538461538471</c:v>
                </c:pt>
                <c:pt idx="1">
                  <c:v>0.53653846153846152</c:v>
                </c:pt>
                <c:pt idx="2">
                  <c:v>0.55144230769230762</c:v>
                </c:pt>
                <c:pt idx="3">
                  <c:v>0.57007211538461533</c:v>
                </c:pt>
                <c:pt idx="4">
                  <c:v>0.59335937500000002</c:v>
                </c:pt>
                <c:pt idx="5">
                  <c:v>0.62246844951923075</c:v>
                </c:pt>
                <c:pt idx="6">
                  <c:v>0.65885479266826918</c:v>
                </c:pt>
                <c:pt idx="7">
                  <c:v>0.70433772160456709</c:v>
                </c:pt>
                <c:pt idx="8">
                  <c:v>0.76119138277493992</c:v>
                </c:pt>
                <c:pt idx="9">
                  <c:v>0.83225845923790542</c:v>
                </c:pt>
                <c:pt idx="10">
                  <c:v>0.92109230481661253</c:v>
                </c:pt>
                <c:pt idx="11">
                  <c:v>1.0321346117899968</c:v>
                </c:pt>
                <c:pt idx="12">
                  <c:v>1.1709374955067264</c:v>
                </c:pt>
                <c:pt idx="13">
                  <c:v>1.3444411001526388</c:v>
                </c:pt>
                <c:pt idx="14">
                  <c:v>1.5613206059600291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4522-4C1B-9735-4557B511DCF2}"/>
            </c:ext>
          </c:extLst>
        </c:ser>
        <c:ser>
          <c:idx val="31"/>
          <c:order val="3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50000"/>
                </a:schemeClr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xVal>
            <c:numRef>
              <c:f>'Partial Uncompetitive'!$AN$36:$AN$50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Uncompetitive'!$BT$36:$BT$50</c:f>
              <c:numCache>
                <c:formatCode>General</c:formatCode>
                <c:ptCount val="15"/>
                <c:pt idx="0">
                  <c:v>0.63743589743589746</c:v>
                </c:pt>
                <c:pt idx="1">
                  <c:v>0.65192307692307694</c:v>
                </c:pt>
                <c:pt idx="2">
                  <c:v>0.67003205128205123</c:v>
                </c:pt>
                <c:pt idx="3">
                  <c:v>0.69266826923076918</c:v>
                </c:pt>
                <c:pt idx="4">
                  <c:v>0.72096354166666654</c:v>
                </c:pt>
                <c:pt idx="5">
                  <c:v>0.75633263221153835</c:v>
                </c:pt>
                <c:pt idx="6">
                  <c:v>0.8005439953926281</c:v>
                </c:pt>
                <c:pt idx="7">
                  <c:v>0.85580819936899022</c:v>
                </c:pt>
                <c:pt idx="8">
                  <c:v>0.92488845433944278</c:v>
                </c:pt>
                <c:pt idx="9">
                  <c:v>1.0112387730525088</c:v>
                </c:pt>
                <c:pt idx="10">
                  <c:v>1.1191766714438409</c:v>
                </c:pt>
                <c:pt idx="11">
                  <c:v>1.2540990444330067</c:v>
                </c:pt>
                <c:pt idx="12">
                  <c:v>1.4227520106694631</c:v>
                </c:pt>
                <c:pt idx="13">
                  <c:v>1.633568218465034</c:v>
                </c:pt>
                <c:pt idx="14">
                  <c:v>1.8970884782094977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F-4522-4C1B-9735-4557B511DC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145920"/>
        <c:axId val="367143952"/>
      </c:scatterChart>
      <c:valAx>
        <c:axId val="367145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1/[S]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3952"/>
        <c:crosses val="autoZero"/>
        <c:crossBetween val="midCat"/>
      </c:valAx>
      <c:valAx>
        <c:axId val="36714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1/v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5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Correlation plot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linear"/>
            <c:intercept val="0"/>
            <c:dispRSqr val="1"/>
            <c:dispEq val="1"/>
            <c:trendlineLbl>
              <c:layout>
                <c:manualLayout>
                  <c:x val="-0.1049484153815953"/>
                  <c:y val="-9.1416058615385789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'partial Mixed Non-competitive'!$X$21:$X$260</c:f>
              <c:numCache>
                <c:formatCode>General</c:formatCode>
                <c:ptCount val="240"/>
                <c:pt idx="0">
                  <c:v>13.636363636363635</c:v>
                </c:pt>
                <c:pt idx="1">
                  <c:v>13.333333333333332</c:v>
                </c:pt>
                <c:pt idx="2">
                  <c:v>12.972972972972974</c:v>
                </c:pt>
                <c:pt idx="3">
                  <c:v>12.549019607843137</c:v>
                </c:pt>
                <c:pt idx="4">
                  <c:v>12.05651491365777</c:v>
                </c:pt>
                <c:pt idx="5">
                  <c:v>11.49270482603816</c:v>
                </c:pt>
                <c:pt idx="6">
                  <c:v>10.858001237076964</c:v>
                </c:pt>
                <c:pt idx="7">
                  <c:v>10.156840865414422</c:v>
                </c:pt>
                <c:pt idx="8">
                  <c:v>9.3982227278593875</c:v>
                </c:pt>
                <c:pt idx="9">
                  <c:v>8.595702542208933</c:v>
                </c:pt>
                <c:pt idx="10">
                  <c:v>7.7666984258113727</c:v>
                </c:pt>
                <c:pt idx="11">
                  <c:v>6.9311173873333018</c:v>
                </c:pt>
                <c:pt idx="12">
                  <c:v>6.1095030104491679</c:v>
                </c:pt>
                <c:pt idx="13">
                  <c:v>5.321055829841824</c:v>
                </c:pt>
                <c:pt idx="14">
                  <c:v>4.5819200275316794</c:v>
                </c:pt>
                <c:pt idx="15">
                  <c:v>10.189231714008006</c:v>
                </c:pt>
                <c:pt idx="16">
                  <c:v>9.9628043425856063</c:v>
                </c:pt>
                <c:pt idx="17">
                  <c:v>9.6935393603535633</c:v>
                </c:pt>
                <c:pt idx="18">
                  <c:v>9.3767570283158665</c:v>
                </c:pt>
                <c:pt idx="19">
                  <c:v>9.0087524353678319</c:v>
                </c:pt>
                <c:pt idx="20">
                  <c:v>8.5874677161680655</c:v>
                </c:pt>
                <c:pt idx="21">
                  <c:v>8.1132106407412703</c:v>
                </c:pt>
                <c:pt idx="22">
                  <c:v>7.5892963710676318</c:v>
                </c:pt>
                <c:pt idx="23">
                  <c:v>7.0224490654278187</c:v>
                </c:pt>
                <c:pt idx="24">
                  <c:v>6.4227976961319975</c:v>
                </c:pt>
                <c:pt idx="25">
                  <c:v>5.8033572603169752</c:v>
                </c:pt>
                <c:pt idx="26">
                  <c:v>5.1790024804121124</c:v>
                </c:pt>
                <c:pt idx="27">
                  <c:v>4.5650837342657109</c:v>
                </c:pt>
                <c:pt idx="28">
                  <c:v>3.9759478596516438</c:v>
                </c:pt>
                <c:pt idx="29">
                  <c:v>3.4236579560754432</c:v>
                </c:pt>
                <c:pt idx="30">
                  <c:v>9.583574542204996</c:v>
                </c:pt>
                <c:pt idx="31">
                  <c:v>9.3706062190448876</c:v>
                </c:pt>
                <c:pt idx="32">
                  <c:v>9.117346591503134</c:v>
                </c:pt>
                <c:pt idx="33">
                  <c:v>8.8193940885128352</c:v>
                </c:pt>
                <c:pt idx="34">
                  <c:v>8.4732640222446705</c:v>
                </c:pt>
                <c:pt idx="35">
                  <c:v>8.0770208487390267</c:v>
                </c:pt>
                <c:pt idx="36">
                  <c:v>7.6309540438912862</c:v>
                </c:pt>
                <c:pt idx="37">
                  <c:v>7.1381817134476222</c:v>
                </c:pt>
                <c:pt idx="38">
                  <c:v>6.6050283256236133</c:v>
                </c:pt>
                <c:pt idx="39">
                  <c:v>6.041020777431223</c:v>
                </c:pt>
                <c:pt idx="40">
                  <c:v>5.4584004427765631</c:v>
                </c:pt>
                <c:pt idx="41">
                  <c:v>4.8711578771006696</c:v>
                </c:pt>
                <c:pt idx="42">
                  <c:v>4.2937310178741326</c:v>
                </c:pt>
                <c:pt idx="43">
                  <c:v>3.7396139138250635</c:v>
                </c:pt>
                <c:pt idx="44">
                  <c:v>3.2201526228866002</c:v>
                </c:pt>
                <c:pt idx="45">
                  <c:v>8.9207525193031323</c:v>
                </c:pt>
                <c:pt idx="46">
                  <c:v>8.7225135744297297</c:v>
                </c:pt>
                <c:pt idx="47">
                  <c:v>8.4867699643100085</c:v>
                </c:pt>
                <c:pt idx="48">
                  <c:v>8.2094245406397466</c:v>
                </c:pt>
                <c:pt idx="49">
                  <c:v>7.8872336246020787</c:v>
                </c:pt>
                <c:pt idx="50">
                  <c:v>7.5183955389023938</c:v>
                </c:pt>
                <c:pt idx="51">
                  <c:v>7.1031797386183966</c:v>
                </c:pt>
                <c:pt idx="52">
                  <c:v>6.644488674142492</c:v>
                </c:pt>
                <c:pt idx="53">
                  <c:v>6.1482093989450632</c:v>
                </c:pt>
                <c:pt idx="54">
                  <c:v>5.6232099079633171</c:v>
                </c:pt>
                <c:pt idx="55">
                  <c:v>5.0808849335731283</c:v>
                </c:pt>
                <c:pt idx="56">
                  <c:v>4.5342574122735488</c:v>
                </c:pt>
                <c:pt idx="57">
                  <c:v>3.9967667206246622</c:v>
                </c:pt>
                <c:pt idx="58">
                  <c:v>3.4809736279570322</c:v>
                </c:pt>
                <c:pt idx="59">
                  <c:v>2.9974394727822387</c:v>
                </c:pt>
                <c:pt idx="60">
                  <c:v>8.2108969120459676</c:v>
                </c:pt>
                <c:pt idx="61">
                  <c:v>8.0284325362227236</c:v>
                </c:pt>
                <c:pt idx="62">
                  <c:v>7.8114478730815691</c:v>
                </c:pt>
                <c:pt idx="63">
                  <c:v>7.5561717987978589</c:v>
                </c:pt>
                <c:pt idx="64">
                  <c:v>7.2596187454698411</c:v>
                </c:pt>
                <c:pt idx="65">
                  <c:v>6.920130401592651</c:v>
                </c:pt>
                <c:pt idx="66">
                  <c:v>6.537954780757147</c:v>
                </c:pt>
                <c:pt idx="67">
                  <c:v>6.115763375184728</c:v>
                </c:pt>
                <c:pt idx="68">
                  <c:v>5.6589747848260643</c:v>
                </c:pt>
                <c:pt idx="69">
                  <c:v>5.1757513471171936</c:v>
                </c:pt>
                <c:pt idx="70">
                  <c:v>4.676581075561038</c:v>
                </c:pt>
                <c:pt idx="71">
                  <c:v>4.1734506258634294</c:v>
                </c:pt>
                <c:pt idx="72">
                  <c:v>3.6787299561930591</c:v>
                </c:pt>
                <c:pt idx="73">
                  <c:v>3.2039803313519784</c:v>
                </c:pt>
                <c:pt idx="74">
                  <c:v>2.7589226870554389</c:v>
                </c:pt>
                <c:pt idx="75">
                  <c:v>7.4680711053068256</c:v>
                </c:pt>
                <c:pt idx="76">
                  <c:v>7.302113969633341</c:v>
                </c:pt>
                <c:pt idx="77">
                  <c:v>7.1047595380216295</c:v>
                </c:pt>
                <c:pt idx="78">
                  <c:v>6.8725778537725573</c:v>
                </c:pt>
                <c:pt idx="79">
                  <c:v>6.6028534482084842</c:v>
                </c:pt>
                <c:pt idx="80">
                  <c:v>6.2940780344314327</c:v>
                </c:pt>
                <c:pt idx="81">
                  <c:v>5.9464771886666847</c:v>
                </c:pt>
                <c:pt idx="82">
                  <c:v>5.5624807178014084</c:v>
                </c:pt>
                <c:pt idx="83">
                  <c:v>5.1470170103120694</c:v>
                </c:pt>
                <c:pt idx="84">
                  <c:v>4.7075099709207509</c:v>
                </c:pt>
                <c:pt idx="85">
                  <c:v>4.2534987804784876</c:v>
                </c:pt>
                <c:pt idx="86">
                  <c:v>3.7958856824411287</c:v>
                </c:pt>
                <c:pt idx="87">
                  <c:v>3.345921546008837</c:v>
                </c:pt>
                <c:pt idx="88">
                  <c:v>2.9141217081215189</c:v>
                </c:pt>
                <c:pt idx="89">
                  <c:v>2.5093276680586394</c:v>
                </c:pt>
                <c:pt idx="90">
                  <c:v>6.7093426551880428</c:v>
                </c:pt>
                <c:pt idx="91">
                  <c:v>6.5602461517394195</c:v>
                </c:pt>
                <c:pt idx="92">
                  <c:v>6.3829422016924084</c:v>
                </c:pt>
                <c:pt idx="93">
                  <c:v>6.1743493192841603</c:v>
                </c:pt>
                <c:pt idx="94">
                  <c:v>5.9320279174284236</c:v>
                </c:pt>
                <c:pt idx="95">
                  <c:v>5.6546229456070423</c:v>
                </c:pt>
                <c:pt idx="96">
                  <c:v>5.3423370623337005</c:v>
                </c:pt>
                <c:pt idx="97">
                  <c:v>4.9973532150873474</c:v>
                </c:pt>
                <c:pt idx="98">
                  <c:v>4.6240990862722127</c:v>
                </c:pt>
                <c:pt idx="99">
                  <c:v>4.2292443393017178</c:v>
                </c:pt>
                <c:pt idx="100">
                  <c:v>3.8213590094737251</c:v>
                </c:pt>
                <c:pt idx="101">
                  <c:v>3.410237712563061</c:v>
                </c:pt>
                <c:pt idx="102">
                  <c:v>3.0059882710004664</c:v>
                </c:pt>
                <c:pt idx="103">
                  <c:v>2.6180577023182821</c:v>
                </c:pt>
                <c:pt idx="104">
                  <c:v>2.2543892421144358</c:v>
                </c:pt>
                <c:pt idx="105">
                  <c:v>5.9533009154625871</c:v>
                </c:pt>
                <c:pt idx="106">
                  <c:v>5.8210053395634187</c:v>
                </c:pt>
                <c:pt idx="107">
                  <c:v>5.6636808709265702</c:v>
                </c:pt>
                <c:pt idx="108">
                  <c:v>5.4785932607655718</c:v>
                </c:pt>
                <c:pt idx="109">
                  <c:v>5.2635778266695912</c:v>
                </c:pt>
                <c:pt idx="110">
                  <c:v>5.01743221187958</c:v>
                </c:pt>
                <c:pt idx="111">
                  <c:v>4.7403362383508414</c:v>
                </c:pt>
                <c:pt idx="112">
                  <c:v>4.4342268683004971</c:v>
                </c:pt>
                <c:pt idx="113">
                  <c:v>4.1030328510956835</c:v>
                </c:pt>
                <c:pt idx="114">
                  <c:v>3.7526722796622796</c:v>
                </c:pt>
                <c:pt idx="115">
                  <c:v>3.3907494755570102</c:v>
                </c:pt>
                <c:pt idx="116">
                  <c:v>3.0259553490606006</c:v>
                </c:pt>
                <c:pt idx="117">
                  <c:v>2.6672587234427545</c:v>
                </c:pt>
                <c:pt idx="118">
                  <c:v>2.3230420798218239</c:v>
                </c:pt>
                <c:pt idx="119">
                  <c:v>2.0003535709285853</c:v>
                </c:pt>
                <c:pt idx="120">
                  <c:v>5.2182748158671508</c:v>
                </c:pt>
                <c:pt idx="121">
                  <c:v>5.1023131532923252</c:v>
                </c:pt>
                <c:pt idx="122">
                  <c:v>4.9644127977979382</c:v>
                </c:pt>
                <c:pt idx="123">
                  <c:v>4.8021770854515999</c:v>
                </c:pt>
                <c:pt idx="124">
                  <c:v>4.6137085970115841</c:v>
                </c:pt>
                <c:pt idx="125">
                  <c:v>4.3979534250600514</c:v>
                </c:pt>
                <c:pt idx="126">
                  <c:v>4.1550691897801597</c:v>
                </c:pt>
                <c:pt idx="127">
                  <c:v>3.8867537057625756</c:v>
                </c:pt>
                <c:pt idx="128">
                  <c:v>3.5964506581445872</c:v>
                </c:pt>
                <c:pt idx="129">
                  <c:v>3.2893474607175688</c:v>
                </c:pt>
                <c:pt idx="130">
                  <c:v>2.9721095651754124</c:v>
                </c:pt>
                <c:pt idx="131">
                  <c:v>2.6523548559302883</c:v>
                </c:pt>
                <c:pt idx="132">
                  <c:v>2.3379448177720383</c:v>
                </c:pt>
                <c:pt idx="133">
                  <c:v>2.0362269862503561</c:v>
                </c:pt>
                <c:pt idx="134">
                  <c:v>1.7533793117856313</c:v>
                </c:pt>
                <c:pt idx="135">
                  <c:v>4.5206028212270803</c:v>
                </c:pt>
                <c:pt idx="136">
                  <c:v>4.4201449807553672</c:v>
                </c:pt>
                <c:pt idx="137">
                  <c:v>4.3006816028971153</c:v>
                </c:pt>
                <c:pt idx="138">
                  <c:v>4.1601364524756397</c:v>
                </c:pt>
                <c:pt idx="139">
                  <c:v>3.9968657910754972</c:v>
                </c:pt>
                <c:pt idx="140">
                  <c:v>3.8099566164086673</c:v>
                </c:pt>
                <c:pt idx="141">
                  <c:v>3.5995454751825986</c:v>
                </c:pt>
                <c:pt idx="142">
                  <c:v>3.367103187869442</c:v>
                </c:pt>
                <c:pt idx="143">
                  <c:v>3.1156130263926518</c:v>
                </c:pt>
                <c:pt idx="144">
                  <c:v>2.8495688586008225</c:v>
                </c:pt>
                <c:pt idx="145">
                  <c:v>2.5747449797918063</c:v>
                </c:pt>
                <c:pt idx="146">
                  <c:v>2.2977407797985667</c:v>
                </c:pt>
                <c:pt idx="147">
                  <c:v>2.0253666799910022</c:v>
                </c:pt>
                <c:pt idx="148">
                  <c:v>1.763987866394582</c:v>
                </c:pt>
                <c:pt idx="149">
                  <c:v>1.5189563108937485</c:v>
                </c:pt>
                <c:pt idx="150">
                  <c:v>3.8732897935834472</c:v>
                </c:pt>
                <c:pt idx="151">
                  <c:v>3.7872166870593706</c:v>
                </c:pt>
                <c:pt idx="152">
                  <c:v>3.6848594793010094</c:v>
                </c:pt>
                <c:pt idx="153">
                  <c:v>3.5644392348794076</c:v>
                </c:pt>
                <c:pt idx="154">
                  <c:v>3.4245475851588658</c:v>
                </c:pt>
                <c:pt idx="155">
                  <c:v>3.2644022622464615</c:v>
                </c:pt>
                <c:pt idx="156">
                  <c:v>3.0841202604876878</c:v>
                </c:pt>
                <c:pt idx="157">
                  <c:v>2.8849617909978029</c:v>
                </c:pt>
                <c:pt idx="158">
                  <c:v>2.6694829457737286</c:v>
                </c:pt>
                <c:pt idx="159">
                  <c:v>2.4415341078639248</c:v>
                </c:pt>
                <c:pt idx="160">
                  <c:v>2.2060627411192932</c:v>
                </c:pt>
                <c:pt idx="161">
                  <c:v>1.9687232571957025</c:v>
                </c:pt>
                <c:pt idx="162">
                  <c:v>1.7353508813109413</c:v>
                </c:pt>
                <c:pt idx="163">
                  <c:v>1.5113993573663627</c:v>
                </c:pt>
                <c:pt idx="164">
                  <c:v>1.3014542990279629</c:v>
                </c:pt>
                <c:pt idx="165">
                  <c:v>3.2852618100950188</c:v>
                </c:pt>
                <c:pt idx="166">
                  <c:v>3.2122559920929072</c:v>
                </c:pt>
                <c:pt idx="167">
                  <c:v>3.1254382625768828</c:v>
                </c:pt>
                <c:pt idx="168">
                  <c:v>3.0232997572639131</c:v>
                </c:pt>
                <c:pt idx="169">
                  <c:v>2.9046459206366011</c:v>
                </c:pt>
                <c:pt idx="170">
                  <c:v>2.7688132457097119</c:v>
                </c:pt>
                <c:pt idx="171">
                  <c:v>2.6159009651964511</c:v>
                </c:pt>
                <c:pt idx="172">
                  <c:v>2.4469779697996188</c:v>
                </c:pt>
                <c:pt idx="173">
                  <c:v>2.2642122954442554</c:v>
                </c:pt>
                <c:pt idx="174">
                  <c:v>2.0708697748094167</c:v>
                </c:pt>
                <c:pt idx="175">
                  <c:v>1.8711467667818351</c:v>
                </c:pt>
                <c:pt idx="176">
                  <c:v>1.6698392519520555</c:v>
                </c:pt>
                <c:pt idx="177">
                  <c:v>1.471896574051875</c:v>
                </c:pt>
                <c:pt idx="178">
                  <c:v>1.2819445105252725</c:v>
                </c:pt>
                <c:pt idx="179">
                  <c:v>1.1038725047796853</c:v>
                </c:pt>
                <c:pt idx="180">
                  <c:v>2.7612574341546301</c:v>
                </c:pt>
                <c:pt idx="181">
                  <c:v>2.6998961578400831</c:v>
                </c:pt>
                <c:pt idx="182">
                  <c:v>2.6269259914119725</c:v>
                </c:pt>
                <c:pt idx="183">
                  <c:v>2.5410787367906664</c:v>
                </c:pt>
                <c:pt idx="184">
                  <c:v>2.4413503719244702</c:v>
                </c:pt>
                <c:pt idx="185">
                  <c:v>2.3271832202257956</c:v>
                </c:pt>
                <c:pt idx="186">
                  <c:v>2.1986606866355221</c:v>
                </c:pt>
                <c:pt idx="187">
                  <c:v>2.0566811721244154</c:v>
                </c:pt>
                <c:pt idx="188">
                  <c:v>1.9030669075104676</c:v>
                </c:pt>
                <c:pt idx="189">
                  <c:v>1.74056282007346</c:v>
                </c:pt>
                <c:pt idx="190">
                  <c:v>1.5726959429213059</c:v>
                </c:pt>
                <c:pt idx="191">
                  <c:v>1.4034972902699832</c:v>
                </c:pt>
                <c:pt idx="192">
                  <c:v>1.2371267778168096</c:v>
                </c:pt>
                <c:pt idx="193">
                  <c:v>1.0774723642981887</c:v>
                </c:pt>
                <c:pt idx="194">
                  <c:v>0.92780312083974792</c:v>
                </c:pt>
                <c:pt idx="195">
                  <c:v>2.3022432113341198</c:v>
                </c:pt>
                <c:pt idx="196">
                  <c:v>2.2510822510822504</c:v>
                </c:pt>
                <c:pt idx="197">
                  <c:v>2.19024219024219</c:v>
                </c:pt>
                <c:pt idx="198">
                  <c:v>2.1186656480774126</c:v>
                </c:pt>
                <c:pt idx="199">
                  <c:v>2.0355155049032594</c:v>
                </c:pt>
                <c:pt idx="200">
                  <c:v>1.9403267888116369</c:v>
                </c:pt>
                <c:pt idx="201">
                  <c:v>1.8331690400259804</c:v>
                </c:pt>
                <c:pt idx="202">
                  <c:v>1.7147913149400968</c:v>
                </c:pt>
                <c:pt idx="203">
                  <c:v>1.586712928080156</c:v>
                </c:pt>
                <c:pt idx="204">
                  <c:v>1.4512225071261833</c:v>
                </c:pt>
                <c:pt idx="205">
                  <c:v>1.3112607731889327</c:v>
                </c:pt>
                <c:pt idx="206">
                  <c:v>1.1701886498095184</c:v>
                </c:pt>
                <c:pt idx="207">
                  <c:v>1.0314745342316776</c:v>
                </c:pt>
                <c:pt idx="208">
                  <c:v>0.89836007516810001</c:v>
                </c:pt>
                <c:pt idx="209">
                  <c:v>0.77357091373911446</c:v>
                </c:pt>
                <c:pt idx="210">
                  <c:v>1.9061583577712606</c:v>
                </c:pt>
                <c:pt idx="211">
                  <c:v>1.8637992831541219</c:v>
                </c:pt>
                <c:pt idx="212">
                  <c:v>1.8134263295553619</c:v>
                </c:pt>
                <c:pt idx="213">
                  <c:v>1.7541640312038795</c:v>
                </c:pt>
                <c:pt idx="214">
                  <c:v>1.685319289005925</c:v>
                </c:pt>
                <c:pt idx="215">
                  <c:v>1.6065071262203878</c:v>
                </c:pt>
                <c:pt idx="216">
                  <c:v>1.5177851191612961</c:v>
                </c:pt>
                <c:pt idx="217">
                  <c:v>1.4197734543052418</c:v>
                </c:pt>
                <c:pt idx="218">
                  <c:v>1.3137300587330325</c:v>
                </c:pt>
                <c:pt idx="219">
                  <c:v>1.2015498177281305</c:v>
                </c:pt>
                <c:pt idx="220">
                  <c:v>1.0856675218876113</c:v>
                </c:pt>
                <c:pt idx="221">
                  <c:v>0.96886587134766577</c:v>
                </c:pt>
                <c:pt idx="222">
                  <c:v>0.85401654984773312</c:v>
                </c:pt>
                <c:pt idx="223">
                  <c:v>0.74380350309616894</c:v>
                </c:pt>
                <c:pt idx="224">
                  <c:v>0.64048344470872931</c:v>
                </c:pt>
                <c:pt idx="225">
                  <c:v>1.5687851971037812</c:v>
                </c:pt>
                <c:pt idx="226">
                  <c:v>1.5339233038348083</c:v>
                </c:pt>
                <c:pt idx="227">
                  <c:v>1.4924659172446784</c:v>
                </c:pt>
                <c:pt idx="228">
                  <c:v>1.4436925212562903</c:v>
                </c:pt>
                <c:pt idx="229">
                  <c:v>1.3870326891818676</c:v>
                </c:pt>
                <c:pt idx="230">
                  <c:v>1.3221695817566026</c:v>
                </c:pt>
                <c:pt idx="231">
                  <c:v>1.249150584796465</c:v>
                </c:pt>
                <c:pt idx="232">
                  <c:v>1.1684861172600662</c:v>
                </c:pt>
                <c:pt idx="233">
                  <c:v>1.0812114642670094</c:v>
                </c:pt>
                <c:pt idx="234">
                  <c:v>0.98888613317447915</c:v>
                </c:pt>
                <c:pt idx="235">
                  <c:v>0.89351397819068901</c:v>
                </c:pt>
                <c:pt idx="236">
                  <c:v>0.79738518615338883</c:v>
                </c:pt>
                <c:pt idx="237">
                  <c:v>0.70286317819326716</c:v>
                </c:pt>
                <c:pt idx="238">
                  <c:v>0.61215686538003289</c:v>
                </c:pt>
                <c:pt idx="239">
                  <c:v>0.52712354299037012</c:v>
                </c:pt>
              </c:numCache>
            </c:numRef>
          </c:xVal>
          <c:yVal>
            <c:numRef>
              <c:f>'partial Mixed Non-competitive'!$Y$21:$Y$260</c:f>
              <c:numCache>
                <c:formatCode>General</c:formatCode>
                <c:ptCount val="240"/>
                <c:pt idx="0">
                  <c:v>13.636281387868221</c:v>
                </c:pt>
                <c:pt idx="1">
                  <c:v>13.333258752771567</c:v>
                </c:pt>
                <c:pt idx="2">
                  <c:v>12.972907165493394</c:v>
                </c:pt>
                <c:pt idx="3">
                  <c:v>12.548963641015913</c:v>
                </c:pt>
                <c:pt idx="4">
                  <c:v>12.056469726264853</c:v>
                </c:pt>
                <c:pt idx="5">
                  <c:v>11.49267111789807</c:v>
                </c:pt>
                <c:pt idx="6">
                  <c:v>10.857979352050434</c:v>
                </c:pt>
                <c:pt idx="7">
                  <c:v>10.156830687569228</c:v>
                </c:pt>
                <c:pt idx="8">
                  <c:v>9.3982236158594255</c:v>
                </c:pt>
                <c:pt idx="9">
                  <c:v>8.5957133255287825</c:v>
                </c:pt>
                <c:pt idx="10">
                  <c:v>7.7667174759773863</c:v>
                </c:pt>
                <c:pt idx="11">
                  <c:v>6.9311427594540556</c:v>
                </c:pt>
                <c:pt idx="12">
                  <c:v>6.1095326307510902</c:v>
                </c:pt>
                <c:pt idx="13">
                  <c:v>5.321087691889792</c:v>
                </c:pt>
                <c:pt idx="14">
                  <c:v>4.5819523590542426</c:v>
                </c:pt>
                <c:pt idx="15">
                  <c:v>10.189194876178535</c:v>
                </c:pt>
                <c:pt idx="16">
                  <c:v>9.9627712473497567</c:v>
                </c:pt>
                <c:pt idx="17">
                  <c:v>9.6935105427681201</c:v>
                </c:pt>
                <c:pt idx="18">
                  <c:v>9.3767330026291944</c:v>
                </c:pt>
                <c:pt idx="19">
                  <c:v>9.0087336497696349</c:v>
                </c:pt>
                <c:pt idx="20">
                  <c:v>8.5874544983303256</c:v>
                </c:pt>
                <c:pt idx="21">
                  <c:v>8.1132031402513736</c:v>
                </c:pt>
                <c:pt idx="22">
                  <c:v>7.5892945087233974</c:v>
                </c:pt>
                <c:pt idx="23">
                  <c:v>7.0224525018412836</c:v>
                </c:pt>
                <c:pt idx="24">
                  <c:v>6.4228058312852934</c:v>
                </c:pt>
                <c:pt idx="25">
                  <c:v>5.8033692704602142</c:v>
                </c:pt>
                <c:pt idx="26">
                  <c:v>5.1790173897151917</c:v>
                </c:pt>
                <c:pt idx="27">
                  <c:v>4.5651005089132823</c:v>
                </c:pt>
                <c:pt idx="28">
                  <c:v>3.9759655056558292</c:v>
                </c:pt>
                <c:pt idx="29">
                  <c:v>3.4236756018257077</c:v>
                </c:pt>
                <c:pt idx="30">
                  <c:v>9.5835439624938097</c:v>
                </c:pt>
                <c:pt idx="31">
                  <c:v>9.3705788311062683</c:v>
                </c:pt>
                <c:pt idx="32">
                  <c:v>9.1173228505462429</c:v>
                </c:pt>
                <c:pt idx="33">
                  <c:v>8.819374431376831</c:v>
                </c:pt>
                <c:pt idx="34">
                  <c:v>8.4732488286229994</c:v>
                </c:pt>
                <c:pt idx="35">
                  <c:v>8.0770103945623166</c:v>
                </c:pt>
                <c:pt idx="36">
                  <c:v>7.630948452115585</c:v>
                </c:pt>
                <c:pt idx="37">
                  <c:v>7.1381809108057164</c:v>
                </c:pt>
                <c:pt idx="38">
                  <c:v>6.6050320160082689</c:v>
                </c:pt>
                <c:pt idx="39">
                  <c:v>6.041028441871453</c:v>
                </c:pt>
                <c:pt idx="40">
                  <c:v>5.4584113714428977</c:v>
                </c:pt>
                <c:pt idx="41">
                  <c:v>4.8711712310624558</c:v>
                </c:pt>
                <c:pt idx="42">
                  <c:v>4.2937459099940956</c:v>
                </c:pt>
                <c:pt idx="43">
                  <c:v>3.7396294926926053</c:v>
                </c:pt>
                <c:pt idx="44">
                  <c:v>3.2201681435030087</c:v>
                </c:pt>
                <c:pt idx="45">
                  <c:v>8.9207281990611804</c:v>
                </c:pt>
                <c:pt idx="46">
                  <c:v>8.7224918907130906</c:v>
                </c:pt>
                <c:pt idx="47">
                  <c:v>8.4867512919029693</c:v>
                </c:pt>
                <c:pt idx="48">
                  <c:v>8.2094092384511441</c:v>
                </c:pt>
                <c:pt idx="49">
                  <c:v>7.8872220034269693</c:v>
                </c:pt>
                <c:pt idx="50">
                  <c:v>7.518387822720042</c:v>
                </c:pt>
                <c:pt idx="51">
                  <c:v>7.1031760238096355</c:v>
                </c:pt>
                <c:pt idx="52">
                  <c:v>6.6444888937575994</c:v>
                </c:pt>
                <c:pt idx="53">
                  <c:v>6.148213300895577</c:v>
                </c:pt>
                <c:pt idx="54">
                  <c:v>5.6232170554012679</c:v>
                </c:pt>
                <c:pt idx="55">
                  <c:v>5.0808947319329114</c:v>
                </c:pt>
                <c:pt idx="56">
                  <c:v>4.5342691610171171</c:v>
                </c:pt>
                <c:pt idx="57">
                  <c:v>3.9967796807916862</c:v>
                </c:pt>
                <c:pt idx="58">
                  <c:v>3.4809870920770591</c:v>
                </c:pt>
                <c:pt idx="59">
                  <c:v>2.9974528235832647</c:v>
                </c:pt>
                <c:pt idx="60">
                  <c:v>8.2108786124588065</c:v>
                </c:pt>
                <c:pt idx="61">
                  <c:v>8.028416333635894</c:v>
                </c:pt>
                <c:pt idx="62">
                  <c:v>7.8114340642127855</c:v>
                </c:pt>
                <c:pt idx="63">
                  <c:v>7.5561606669592454</c:v>
                </c:pt>
                <c:pt idx="64">
                  <c:v>7.2596105346955229</c:v>
                </c:pt>
                <c:pt idx="65">
                  <c:v>6.9201252856404549</c:v>
                </c:pt>
                <c:pt idx="66">
                  <c:v>6.5379528305250352</c:v>
                </c:pt>
                <c:pt idx="67">
                  <c:v>6.1157645302828536</c:v>
                </c:pt>
                <c:pt idx="68">
                  <c:v>5.6589788364292959</c:v>
                </c:pt>
                <c:pt idx="69">
                  <c:v>5.1757579387097739</c:v>
                </c:pt>
                <c:pt idx="70">
                  <c:v>4.6765897251159707</c:v>
                </c:pt>
                <c:pt idx="71">
                  <c:v>4.173460767811159</c:v>
                </c:pt>
                <c:pt idx="72">
                  <c:v>3.6787409959573751</c:v>
                </c:pt>
                <c:pt idx="73">
                  <c:v>3.2039917016000676</c:v>
                </c:pt>
                <c:pt idx="74">
                  <c:v>2.7589338947479991</c:v>
                </c:pt>
                <c:pt idx="75">
                  <c:v>7.4680583496495636</c:v>
                </c:pt>
                <c:pt idx="76">
                  <c:v>7.3021028074371657</c:v>
                </c:pt>
                <c:pt idx="77">
                  <c:v>7.1047501932434951</c:v>
                </c:pt>
                <c:pt idx="78">
                  <c:v>6.8725705393250385</c:v>
                </c:pt>
                <c:pt idx="79">
                  <c:v>6.6028483460453309</c:v>
                </c:pt>
                <c:pt idx="80">
                  <c:v>6.294075271754707</c:v>
                </c:pt>
                <c:pt idx="81">
                  <c:v>5.9464768130059387</c:v>
                </c:pt>
                <c:pt idx="82">
                  <c:v>5.5624826754032872</c:v>
                </c:pt>
                <c:pt idx="83">
                  <c:v>5.1470211333284288</c:v>
                </c:pt>
                <c:pt idx="84">
                  <c:v>4.7075159784624327</c:v>
                </c:pt>
                <c:pt idx="85">
                  <c:v>4.2535062962082284</c:v>
                </c:pt>
                <c:pt idx="86">
                  <c:v>3.7958942673592997</c:v>
                </c:pt>
                <c:pt idx="87">
                  <c:v>3.3459307407849095</c:v>
                </c:pt>
                <c:pt idx="88">
                  <c:v>2.9141310765468766</c:v>
                </c:pt>
                <c:pt idx="89">
                  <c:v>2.5093368331902783</c:v>
                </c:pt>
                <c:pt idx="90">
                  <c:v>6.7093347635996441</c:v>
                </c:pt>
                <c:pt idx="91">
                  <c:v>6.5602394037423766</c:v>
                </c:pt>
                <c:pt idx="92">
                  <c:v>6.3829367563551038</c:v>
                </c:pt>
                <c:pt idx="93">
                  <c:v>6.1743453268065247</c:v>
                </c:pt>
                <c:pt idx="94">
                  <c:v>5.9320255045701265</c:v>
                </c:pt>
                <c:pt idx="95">
                  <c:v>5.6546221983504958</c:v>
                </c:pt>
                <c:pt idx="96">
                  <c:v>5.3423380078217289</c:v>
                </c:pt>
                <c:pt idx="97">
                  <c:v>4.9973558061043519</c:v>
                </c:pt>
                <c:pt idx="98">
                  <c:v>4.6241031922888789</c:v>
                </c:pt>
                <c:pt idx="99">
                  <c:v>4.2292497477672075</c:v>
                </c:pt>
                <c:pt idx="100">
                  <c:v>3.8213654392537211</c:v>
                </c:pt>
                <c:pt idx="101">
                  <c:v>3.4102448384521016</c:v>
                </c:pt>
                <c:pt idx="102">
                  <c:v>3.0059957550808387</c:v>
                </c:pt>
                <c:pt idx="103">
                  <c:v>2.6180652259246782</c:v>
                </c:pt>
                <c:pt idx="104">
                  <c:v>2.2543965322034323</c:v>
                </c:pt>
                <c:pt idx="105">
                  <c:v>5.9532970679947645</c:v>
                </c:pt>
                <c:pt idx="106">
                  <c:v>5.8210022521968758</c:v>
                </c:pt>
                <c:pt idx="107">
                  <c:v>5.6636786475500838</c:v>
                </c:pt>
                <c:pt idx="108">
                  <c:v>5.4785919983306259</c:v>
                </c:pt>
                <c:pt idx="109">
                  <c:v>5.2635776051955139</c:v>
                </c:pt>
                <c:pt idx="110">
                  <c:v>5.0174330826409914</c:v>
                </c:pt>
                <c:pt idx="111">
                  <c:v>4.7403382116761694</c:v>
                </c:pt>
                <c:pt idx="112">
                  <c:v>4.4342299032466377</c:v>
                </c:pt>
                <c:pt idx="113">
                  <c:v>4.1030368497608452</c:v>
                </c:pt>
                <c:pt idx="114">
                  <c:v>3.752677088638007</c:v>
                </c:pt>
                <c:pt idx="115">
                  <c:v>3.3907548957586791</c:v>
                </c:pt>
                <c:pt idx="116">
                  <c:v>3.0259611531075423</c:v>
                </c:pt>
                <c:pt idx="117">
                  <c:v>2.6672646775843982</c:v>
                </c:pt>
                <c:pt idx="118">
                  <c:v>2.32304796604621</c:v>
                </c:pt>
                <c:pt idx="119">
                  <c:v>2.0003592049650454</c:v>
                </c:pt>
                <c:pt idx="120">
                  <c:v>5.2182741319050168</c:v>
                </c:pt>
                <c:pt idx="121">
                  <c:v>5.1023129186015987</c:v>
                </c:pt>
                <c:pt idx="122">
                  <c:v>4.9644130716931336</c:v>
                </c:pt>
                <c:pt idx="123">
                  <c:v>4.8021779219605234</c:v>
                </c:pt>
                <c:pt idx="124">
                  <c:v>4.6137100386155652</c:v>
                </c:pt>
                <c:pt idx="125">
                  <c:v>4.3979554953827815</c:v>
                </c:pt>
                <c:pt idx="126">
                  <c:v>4.1550718861526343</c:v>
                </c:pt>
                <c:pt idx="127">
                  <c:v>3.886756993108099</c:v>
                </c:pt>
                <c:pt idx="128">
                  <c:v>3.5964544659188311</c:v>
                </c:pt>
                <c:pt idx="129">
                  <c:v>3.2893516844415971</c:v>
                </c:pt>
                <c:pt idx="130">
                  <c:v>2.9721140732686053</c:v>
                </c:pt>
                <c:pt idx="131">
                  <c:v>2.6523595012205985</c:v>
                </c:pt>
                <c:pt idx="132">
                  <c:v>2.3379494516879853</c:v>
                </c:pt>
                <c:pt idx="133">
                  <c:v>2.036231472870266</c:v>
                </c:pt>
                <c:pt idx="134">
                  <c:v>1.7533835390198491</c:v>
                </c:pt>
                <c:pt idx="135">
                  <c:v>4.5206044393830851</c:v>
                </c:pt>
                <c:pt idx="136">
                  <c:v>4.4201468096952183</c:v>
                </c:pt>
                <c:pt idx="137">
                  <c:v>4.300683667899766</c:v>
                </c:pt>
                <c:pt idx="138">
                  <c:v>4.1601387748931247</c:v>
                </c:pt>
                <c:pt idx="139">
                  <c:v>3.9968683849666413</c:v>
                </c:pt>
                <c:pt idx="140">
                  <c:v>3.8099594847075711</c:v>
                </c:pt>
                <c:pt idx="141">
                  <c:v>3.5995486059382298</c:v>
                </c:pt>
                <c:pt idx="142">
                  <c:v>3.3671065513620038</c:v>
                </c:pt>
                <c:pt idx="143">
                  <c:v>3.1156165740656694</c:v>
                </c:pt>
                <c:pt idx="144">
                  <c:v>2.8495725246032162</c:v>
                </c:pt>
                <c:pt idx="145">
                  <c:v>2.5747486854304422</c:v>
                </c:pt>
                <c:pt idx="146">
                  <c:v>2.2977444404474228</c:v>
                </c:pt>
                <c:pt idx="147">
                  <c:v>2.0253702132521147</c:v>
                </c:pt>
                <c:pt idx="148">
                  <c:v>1.7639911998864859</c:v>
                </c:pt>
                <c:pt idx="149">
                  <c:v>1.5189593881580341</c:v>
                </c:pt>
                <c:pt idx="150">
                  <c:v>3.8732929374375806</c:v>
                </c:pt>
                <c:pt idx="151">
                  <c:v>3.7872198696766333</c:v>
                </c:pt>
                <c:pt idx="152">
                  <c:v>3.6848627015878375</c:v>
                </c:pt>
                <c:pt idx="153">
                  <c:v>3.5644424948967015</c:v>
                </c:pt>
                <c:pt idx="154">
                  <c:v>3.4245508768726398</c:v>
                </c:pt>
                <c:pt idx="155">
                  <c:v>3.2644055742340812</c:v>
                </c:pt>
                <c:pt idx="156">
                  <c:v>3.0841235748469042</c:v>
                </c:pt>
                <c:pt idx="157">
                  <c:v>2.8849650827949129</c:v>
                </c:pt>
                <c:pt idx="158">
                  <c:v>2.6694861833869346</c:v>
                </c:pt>
                <c:pt idx="159">
                  <c:v>2.4415372544747207</c:v>
                </c:pt>
                <c:pt idx="160">
                  <c:v>2.2060657573613636</c:v>
                </c:pt>
                <c:pt idx="161">
                  <c:v>1.968726104640417</c:v>
                </c:pt>
                <c:pt idx="162">
                  <c:v>1.7353535261736532</c:v>
                </c:pt>
                <c:pt idx="163">
                  <c:v>1.5114017736957255</c:v>
                </c:pt>
                <c:pt idx="164">
                  <c:v>1.3014564707612688</c:v>
                </c:pt>
                <c:pt idx="165">
                  <c:v>3.2852658307459062</c:v>
                </c:pt>
                <c:pt idx="166">
                  <c:v>3.2122599363353053</c:v>
                </c:pt>
                <c:pt idx="167">
                  <c:v>3.1254421151895482</c:v>
                </c:pt>
                <c:pt idx="168">
                  <c:v>3.0233035010120286</c:v>
                </c:pt>
                <c:pt idx="169">
                  <c:v>2.904649536471795</c:v>
                </c:pt>
                <c:pt idx="170">
                  <c:v>2.7688167132053332</c:v>
                </c:pt>
                <c:pt idx="171">
                  <c:v>2.6159042632641483</c:v>
                </c:pt>
                <c:pt idx="172">
                  <c:v>2.4469810776997858</c:v>
                </c:pt>
                <c:pt idx="173">
                  <c:v>2.2642151940468231</c:v>
                </c:pt>
                <c:pt idx="174">
                  <c:v>2.0708724479898977</c:v>
                </c:pt>
                <c:pt idx="175">
                  <c:v>1.8711492027696048</c:v>
                </c:pt>
                <c:pt idx="176">
                  <c:v>1.6698414444110257</c:v>
                </c:pt>
                <c:pt idx="177">
                  <c:v>1.4718985226921899</c:v>
                </c:pt>
                <c:pt idx="178">
                  <c:v>1.2819462211241004</c:v>
                </c:pt>
                <c:pt idx="179">
                  <c:v>1.1038739886088214</c:v>
                </c:pt>
                <c:pt idx="180">
                  <c:v>2.7612618276969592</c:v>
                </c:pt>
                <c:pt idx="181">
                  <c:v>2.6999004053068179</c:v>
                </c:pt>
                <c:pt idx="182">
                  <c:v>2.626930068033333</c:v>
                </c:pt>
                <c:pt idx="183">
                  <c:v>2.5410826164040392</c:v>
                </c:pt>
                <c:pt idx="184">
                  <c:v>2.4413540280860206</c:v>
                </c:pt>
                <c:pt idx="185">
                  <c:v>2.327186627724231</c:v>
                </c:pt>
                <c:pt idx="186">
                  <c:v>2.1986638233241536</c:v>
                </c:pt>
                <c:pt idx="187">
                  <c:v>2.0566840208778117</c:v>
                </c:pt>
                <c:pt idx="188">
                  <c:v>1.9030694580103382</c:v>
                </c:pt>
                <c:pt idx="189">
                  <c:v>1.7405650700801956</c:v>
                </c:pt>
                <c:pt idx="190">
                  <c:v>1.5726978987342592</c:v>
                </c:pt>
                <c:pt idx="191">
                  <c:v>1.4034989662309227</c:v>
                </c:pt>
                <c:pt idx="192">
                  <c:v>1.2371281949276682</c:v>
                </c:pt>
                <c:pt idx="193">
                  <c:v>1.0774735482280087</c:v>
                </c:pt>
                <c:pt idx="194">
                  <c:v>0.92780409970915401</c:v>
                </c:pt>
                <c:pt idx="195">
                  <c:v>2.3022476152443199</c:v>
                </c:pt>
                <c:pt idx="196">
                  <c:v>2.2510864734165197</c:v>
                </c:pt>
                <c:pt idx="197">
                  <c:v>2.1902462016012998</c:v>
                </c:pt>
                <c:pt idx="198">
                  <c:v>2.1186694181196342</c:v>
                </c:pt>
                <c:pt idx="199">
                  <c:v>2.03551900396028</c:v>
                </c:pt>
                <c:pt idx="200">
                  <c:v>1.9403299899890729</c:v>
                </c:pt>
                <c:pt idx="201">
                  <c:v>1.8331719216290674</c:v>
                </c:pt>
                <c:pt idx="202">
                  <c:v>1.7147938629138604</c:v>
                </c:pt>
                <c:pt idx="203">
                  <c:v>1.586715138028798</c:v>
                </c:pt>
                <c:pt idx="204">
                  <c:v>1.4512243854449454</c:v>
                </c:pt>
                <c:pt idx="205">
                  <c:v>1.3112623369563661</c:v>
                </c:pt>
                <c:pt idx="206">
                  <c:v>1.1701899253474362</c:v>
                </c:pt>
                <c:pt idx="207">
                  <c:v>1.0314755545676415</c:v>
                </c:pt>
                <c:pt idx="208">
                  <c:v>0.89836087690527389</c:v>
                </c:pt>
                <c:pt idx="209">
                  <c:v>0.77357153394227884</c:v>
                </c:pt>
                <c:pt idx="210">
                  <c:v>1.9061625332269247</c:v>
                </c:pt>
                <c:pt idx="211">
                  <c:v>1.8638032655608872</c:v>
                </c:pt>
                <c:pt idx="212">
                  <c:v>1.8134300883226475</c:v>
                </c:pt>
                <c:pt idx="213">
                  <c:v>1.7541675351170749</c:v>
                </c:pt>
                <c:pt idx="214">
                  <c:v>1.6853225080566185</c:v>
                </c:pt>
                <c:pt idx="215">
                  <c:v>1.6065100339444884</c:v>
                </c:pt>
                <c:pt idx="216">
                  <c:v>1.5177876952890976</c:v>
                </c:pt>
                <c:pt idx="217">
                  <c:v>1.4197756873596139</c:v>
                </c:pt>
                <c:pt idx="218">
                  <c:v>1.3137319480803058</c:v>
                </c:pt>
                <c:pt idx="219">
                  <c:v>1.2015513745664543</c:v>
                </c:pt>
                <c:pt idx="220">
                  <c:v>1.0856687688066096</c:v>
                </c:pt>
                <c:pt idx="221">
                  <c:v>0.9688668404030818</c:v>
                </c:pt>
                <c:pt idx="222">
                  <c:v>0.85401727947094241</c:v>
                </c:pt>
                <c:pt idx="223">
                  <c:v>0.74380403445345245</c:v>
                </c:pt>
                <c:pt idx="224">
                  <c:v>0.64048381821800338</c:v>
                </c:pt>
                <c:pt idx="225">
                  <c:v>1.5687890045228468</c:v>
                </c:pt>
                <c:pt idx="226">
                  <c:v>1.533926922431293</c:v>
                </c:pt>
                <c:pt idx="227">
                  <c:v>1.4924693174614241</c:v>
                </c:pt>
                <c:pt idx="228">
                  <c:v>1.4436956731321404</c:v>
                </c:pt>
                <c:pt idx="229">
                  <c:v>1.3870355642030863</c:v>
                </c:pt>
                <c:pt idx="230">
                  <c:v>1.3221721552010648</c:v>
                </c:pt>
                <c:pt idx="231">
                  <c:v>1.2491528383645261</c:v>
                </c:pt>
                <c:pt idx="232">
                  <c:v>1.1684880416179617</c:v>
                </c:pt>
                <c:pt idx="233">
                  <c:v>1.0812130610003825</c:v>
                </c:pt>
                <c:pt idx="234">
                  <c:v>0.98888741563771554</c:v>
                </c:pt>
                <c:pt idx="235">
                  <c:v>0.89351497089834664</c:v>
                </c:pt>
                <c:pt idx="236">
                  <c:v>0.79738592268173047</c:v>
                </c:pt>
                <c:pt idx="237">
                  <c:v>0.70286369794308323</c:v>
                </c:pt>
                <c:pt idx="238">
                  <c:v>0.61215720984485678</c:v>
                </c:pt>
                <c:pt idx="239">
                  <c:v>0.52712375225528174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F7F-4A0E-9E3F-34D2FBC0E4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5960176"/>
        <c:axId val="475956240"/>
      </c:scatterChart>
      <c:valAx>
        <c:axId val="4759601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CA"/>
                  <a:t>Calculated Values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956240"/>
        <c:crosses val="autoZero"/>
        <c:crossBetween val="midCat"/>
      </c:valAx>
      <c:valAx>
        <c:axId val="475956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CA"/>
                  <a:t>Experimental values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9601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Mixed Non-competitive'!$AO$20:$AO$34</c:f>
              <c:numCache>
                <c:formatCode>General</c:formatCode>
                <c:ptCount val="15"/>
                <c:pt idx="0">
                  <c:v>13.636281387868221</c:v>
                </c:pt>
                <c:pt idx="1">
                  <c:v>13.333258752771567</c:v>
                </c:pt>
                <c:pt idx="2">
                  <c:v>12.972907165493394</c:v>
                </c:pt>
                <c:pt idx="3">
                  <c:v>12.548963641015913</c:v>
                </c:pt>
                <c:pt idx="4">
                  <c:v>12.056469726264853</c:v>
                </c:pt>
                <c:pt idx="5">
                  <c:v>11.49267111789807</c:v>
                </c:pt>
                <c:pt idx="6">
                  <c:v>10.857979352050434</c:v>
                </c:pt>
                <c:pt idx="7">
                  <c:v>10.156830687569228</c:v>
                </c:pt>
                <c:pt idx="8">
                  <c:v>9.3982236158594255</c:v>
                </c:pt>
                <c:pt idx="9">
                  <c:v>8.5957133255287825</c:v>
                </c:pt>
                <c:pt idx="10">
                  <c:v>7.7667174759773863</c:v>
                </c:pt>
                <c:pt idx="11">
                  <c:v>6.9311427594540556</c:v>
                </c:pt>
                <c:pt idx="12">
                  <c:v>6.1095326307510902</c:v>
                </c:pt>
                <c:pt idx="13">
                  <c:v>5.321087691889792</c:v>
                </c:pt>
                <c:pt idx="14">
                  <c:v>4.5819523590542426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670-4238-8941-2D086BBFAEF6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Mixed Non-competitive'!$AP$20:$AP$34</c:f>
              <c:numCache>
                <c:formatCode>General</c:formatCode>
                <c:ptCount val="15"/>
                <c:pt idx="0">
                  <c:v>10.189194876178535</c:v>
                </c:pt>
                <c:pt idx="1">
                  <c:v>9.9627712473497567</c:v>
                </c:pt>
                <c:pt idx="2">
                  <c:v>9.6935105427681201</c:v>
                </c:pt>
                <c:pt idx="3">
                  <c:v>9.3767330026291944</c:v>
                </c:pt>
                <c:pt idx="4">
                  <c:v>9.0087336497696349</c:v>
                </c:pt>
                <c:pt idx="5">
                  <c:v>8.5874544983303256</c:v>
                </c:pt>
                <c:pt idx="6">
                  <c:v>8.1132031402513736</c:v>
                </c:pt>
                <c:pt idx="7">
                  <c:v>7.5892945087233974</c:v>
                </c:pt>
                <c:pt idx="8">
                  <c:v>7.0224525018412836</c:v>
                </c:pt>
                <c:pt idx="9">
                  <c:v>6.4228058312852934</c:v>
                </c:pt>
                <c:pt idx="10">
                  <c:v>5.8033692704602142</c:v>
                </c:pt>
                <c:pt idx="11">
                  <c:v>5.1790173897151917</c:v>
                </c:pt>
                <c:pt idx="12">
                  <c:v>4.5651005089132823</c:v>
                </c:pt>
                <c:pt idx="13">
                  <c:v>3.9759655056558292</c:v>
                </c:pt>
                <c:pt idx="14">
                  <c:v>3.4236756018257077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670-4238-8941-2D086BBFAEF6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Mixed Non-competitive'!$AQ$20:$AQ$34</c:f>
              <c:numCache>
                <c:formatCode>General</c:formatCode>
                <c:ptCount val="15"/>
                <c:pt idx="0">
                  <c:v>9.5835439624938097</c:v>
                </c:pt>
                <c:pt idx="1">
                  <c:v>9.3705788311062683</c:v>
                </c:pt>
                <c:pt idx="2">
                  <c:v>9.1173228505462429</c:v>
                </c:pt>
                <c:pt idx="3">
                  <c:v>8.819374431376831</c:v>
                </c:pt>
                <c:pt idx="4">
                  <c:v>8.4732488286229994</c:v>
                </c:pt>
                <c:pt idx="5">
                  <c:v>8.0770103945623166</c:v>
                </c:pt>
                <c:pt idx="6">
                  <c:v>7.630948452115585</c:v>
                </c:pt>
                <c:pt idx="7">
                  <c:v>7.1381809108057164</c:v>
                </c:pt>
                <c:pt idx="8">
                  <c:v>6.6050320160082689</c:v>
                </c:pt>
                <c:pt idx="9">
                  <c:v>6.041028441871453</c:v>
                </c:pt>
                <c:pt idx="10">
                  <c:v>5.4584113714428977</c:v>
                </c:pt>
                <c:pt idx="11">
                  <c:v>4.8711712310624558</c:v>
                </c:pt>
                <c:pt idx="12">
                  <c:v>4.2937459099940956</c:v>
                </c:pt>
                <c:pt idx="13">
                  <c:v>3.7396294926926053</c:v>
                </c:pt>
                <c:pt idx="14">
                  <c:v>3.2201681435030087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670-4238-8941-2D086BBFAEF6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Mixed Non-competitive'!$AR$20:$AR$34</c:f>
              <c:numCache>
                <c:formatCode>General</c:formatCode>
                <c:ptCount val="15"/>
                <c:pt idx="0">
                  <c:v>8.9207281990611804</c:v>
                </c:pt>
                <c:pt idx="1">
                  <c:v>8.7224918907130906</c:v>
                </c:pt>
                <c:pt idx="2">
                  <c:v>8.4867512919029693</c:v>
                </c:pt>
                <c:pt idx="3">
                  <c:v>8.2094092384511441</c:v>
                </c:pt>
                <c:pt idx="4">
                  <c:v>7.8872220034269693</c:v>
                </c:pt>
                <c:pt idx="5">
                  <c:v>7.518387822720042</c:v>
                </c:pt>
                <c:pt idx="6">
                  <c:v>7.1031760238096355</c:v>
                </c:pt>
                <c:pt idx="7">
                  <c:v>6.6444888937575994</c:v>
                </c:pt>
                <c:pt idx="8">
                  <c:v>6.148213300895577</c:v>
                </c:pt>
                <c:pt idx="9">
                  <c:v>5.6232170554012679</c:v>
                </c:pt>
                <c:pt idx="10">
                  <c:v>5.0808947319329114</c:v>
                </c:pt>
                <c:pt idx="11">
                  <c:v>4.5342691610171171</c:v>
                </c:pt>
                <c:pt idx="12">
                  <c:v>3.9967796807916862</c:v>
                </c:pt>
                <c:pt idx="13">
                  <c:v>3.4809870920770591</c:v>
                </c:pt>
                <c:pt idx="14">
                  <c:v>2.9974528235832647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670-4238-8941-2D086BBFAEF6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Mixed Non-competitive'!$AS$20:$AS$34</c:f>
              <c:numCache>
                <c:formatCode>General</c:formatCode>
                <c:ptCount val="15"/>
                <c:pt idx="0">
                  <c:v>8.2108786124588065</c:v>
                </c:pt>
                <c:pt idx="1">
                  <c:v>8.028416333635894</c:v>
                </c:pt>
                <c:pt idx="2">
                  <c:v>7.8114340642127855</c:v>
                </c:pt>
                <c:pt idx="3">
                  <c:v>7.5561606669592454</c:v>
                </c:pt>
                <c:pt idx="4">
                  <c:v>7.2596105346955229</c:v>
                </c:pt>
                <c:pt idx="5">
                  <c:v>6.9201252856404549</c:v>
                </c:pt>
                <c:pt idx="6">
                  <c:v>6.5379528305250352</c:v>
                </c:pt>
                <c:pt idx="7">
                  <c:v>6.1157645302828536</c:v>
                </c:pt>
                <c:pt idx="8">
                  <c:v>5.6589788364292959</c:v>
                </c:pt>
                <c:pt idx="9">
                  <c:v>5.1757579387097739</c:v>
                </c:pt>
                <c:pt idx="10">
                  <c:v>4.6765897251159707</c:v>
                </c:pt>
                <c:pt idx="11">
                  <c:v>4.173460767811159</c:v>
                </c:pt>
                <c:pt idx="12">
                  <c:v>3.6787409959573751</c:v>
                </c:pt>
                <c:pt idx="13">
                  <c:v>3.2039917016000676</c:v>
                </c:pt>
                <c:pt idx="14">
                  <c:v>2.7589338947479991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4670-4238-8941-2D086BBFAEF6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Mixed Non-competitive'!$AT$20:$AT$34</c:f>
              <c:numCache>
                <c:formatCode>General</c:formatCode>
                <c:ptCount val="15"/>
                <c:pt idx="0">
                  <c:v>7.4680583496495636</c:v>
                </c:pt>
                <c:pt idx="1">
                  <c:v>7.3021028074371657</c:v>
                </c:pt>
                <c:pt idx="2">
                  <c:v>7.1047501932434951</c:v>
                </c:pt>
                <c:pt idx="3">
                  <c:v>6.8725705393250385</c:v>
                </c:pt>
                <c:pt idx="4">
                  <c:v>6.6028483460453309</c:v>
                </c:pt>
                <c:pt idx="5">
                  <c:v>6.294075271754707</c:v>
                </c:pt>
                <c:pt idx="6">
                  <c:v>5.9464768130059387</c:v>
                </c:pt>
                <c:pt idx="7">
                  <c:v>5.5624826754032872</c:v>
                </c:pt>
                <c:pt idx="8">
                  <c:v>5.1470211333284288</c:v>
                </c:pt>
                <c:pt idx="9">
                  <c:v>4.7075159784624327</c:v>
                </c:pt>
                <c:pt idx="10">
                  <c:v>4.2535062962082284</c:v>
                </c:pt>
                <c:pt idx="11">
                  <c:v>3.7958942673592997</c:v>
                </c:pt>
                <c:pt idx="12">
                  <c:v>3.3459307407849095</c:v>
                </c:pt>
                <c:pt idx="13">
                  <c:v>2.9141310765468766</c:v>
                </c:pt>
                <c:pt idx="14">
                  <c:v>2.5093368331902783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4670-4238-8941-2D086BBFAEF6}"/>
            </c:ext>
          </c:extLst>
        </c:ser>
        <c:ser>
          <c:idx val="6"/>
          <c:order val="6"/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Mixed Non-competitive'!$AU$20:$AU$34</c:f>
              <c:numCache>
                <c:formatCode>General</c:formatCode>
                <c:ptCount val="15"/>
                <c:pt idx="0">
                  <c:v>6.7093347635996441</c:v>
                </c:pt>
                <c:pt idx="1">
                  <c:v>6.5602394037423766</c:v>
                </c:pt>
                <c:pt idx="2">
                  <c:v>6.3829367563551038</c:v>
                </c:pt>
                <c:pt idx="3">
                  <c:v>6.1743453268065247</c:v>
                </c:pt>
                <c:pt idx="4">
                  <c:v>5.9320255045701265</c:v>
                </c:pt>
                <c:pt idx="5">
                  <c:v>5.6546221983504958</c:v>
                </c:pt>
                <c:pt idx="6">
                  <c:v>5.3423380078217289</c:v>
                </c:pt>
                <c:pt idx="7">
                  <c:v>4.9973558061043519</c:v>
                </c:pt>
                <c:pt idx="8">
                  <c:v>4.6241031922888789</c:v>
                </c:pt>
                <c:pt idx="9">
                  <c:v>4.2292497477672075</c:v>
                </c:pt>
                <c:pt idx="10">
                  <c:v>3.8213654392537211</c:v>
                </c:pt>
                <c:pt idx="11">
                  <c:v>3.4102448384521016</c:v>
                </c:pt>
                <c:pt idx="12">
                  <c:v>3.0059957550808387</c:v>
                </c:pt>
                <c:pt idx="13">
                  <c:v>2.6180652259246782</c:v>
                </c:pt>
                <c:pt idx="14">
                  <c:v>2.2543965322034323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4670-4238-8941-2D086BBFAEF6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Mixed Non-competitive'!$AV$20:$AV$34</c:f>
              <c:numCache>
                <c:formatCode>General</c:formatCode>
                <c:ptCount val="15"/>
                <c:pt idx="0">
                  <c:v>5.9532970679947645</c:v>
                </c:pt>
                <c:pt idx="1">
                  <c:v>5.8210022521968758</c:v>
                </c:pt>
                <c:pt idx="2">
                  <c:v>5.6636786475500838</c:v>
                </c:pt>
                <c:pt idx="3">
                  <c:v>5.4785919983306259</c:v>
                </c:pt>
                <c:pt idx="4">
                  <c:v>5.2635776051955139</c:v>
                </c:pt>
                <c:pt idx="5">
                  <c:v>5.0174330826409914</c:v>
                </c:pt>
                <c:pt idx="6">
                  <c:v>4.7403382116761694</c:v>
                </c:pt>
                <c:pt idx="7">
                  <c:v>4.4342299032466377</c:v>
                </c:pt>
                <c:pt idx="8">
                  <c:v>4.1030368497608452</c:v>
                </c:pt>
                <c:pt idx="9">
                  <c:v>3.752677088638007</c:v>
                </c:pt>
                <c:pt idx="10">
                  <c:v>3.3907548957586791</c:v>
                </c:pt>
                <c:pt idx="11">
                  <c:v>3.0259611531075423</c:v>
                </c:pt>
                <c:pt idx="12">
                  <c:v>2.6672646775843982</c:v>
                </c:pt>
                <c:pt idx="13">
                  <c:v>2.32304796604621</c:v>
                </c:pt>
                <c:pt idx="14">
                  <c:v>2.0003592049650454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4670-4238-8941-2D086BBFAEF6}"/>
            </c:ext>
          </c:extLst>
        </c:ser>
        <c:ser>
          <c:idx val="8"/>
          <c:order val="8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Mixed Non-competitive'!$AW$20:$AW$34</c:f>
              <c:numCache>
                <c:formatCode>General</c:formatCode>
                <c:ptCount val="15"/>
                <c:pt idx="0">
                  <c:v>5.2182741319050168</c:v>
                </c:pt>
                <c:pt idx="1">
                  <c:v>5.1023129186015987</c:v>
                </c:pt>
                <c:pt idx="2">
                  <c:v>4.9644130716931336</c:v>
                </c:pt>
                <c:pt idx="3">
                  <c:v>4.8021779219605234</c:v>
                </c:pt>
                <c:pt idx="4">
                  <c:v>4.6137100386155652</c:v>
                </c:pt>
                <c:pt idx="5">
                  <c:v>4.3979554953827815</c:v>
                </c:pt>
                <c:pt idx="6">
                  <c:v>4.1550718861526343</c:v>
                </c:pt>
                <c:pt idx="7">
                  <c:v>3.886756993108099</c:v>
                </c:pt>
                <c:pt idx="8">
                  <c:v>3.5964544659188311</c:v>
                </c:pt>
                <c:pt idx="9">
                  <c:v>3.2893516844415971</c:v>
                </c:pt>
                <c:pt idx="10">
                  <c:v>2.9721140732686053</c:v>
                </c:pt>
                <c:pt idx="11">
                  <c:v>2.6523595012205985</c:v>
                </c:pt>
                <c:pt idx="12">
                  <c:v>2.3379494516879853</c:v>
                </c:pt>
                <c:pt idx="13">
                  <c:v>2.036231472870266</c:v>
                </c:pt>
                <c:pt idx="14">
                  <c:v>1.7533835390198491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4670-4238-8941-2D086BBFAEF6}"/>
            </c:ext>
          </c:extLst>
        </c:ser>
        <c:ser>
          <c:idx val="9"/>
          <c:order val="9"/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Mixed Non-competitive'!$AX$20:$AX$34</c:f>
              <c:numCache>
                <c:formatCode>General</c:formatCode>
                <c:ptCount val="15"/>
                <c:pt idx="0">
                  <c:v>4.5206044393830851</c:v>
                </c:pt>
                <c:pt idx="1">
                  <c:v>4.4201468096952183</c:v>
                </c:pt>
                <c:pt idx="2">
                  <c:v>4.300683667899766</c:v>
                </c:pt>
                <c:pt idx="3">
                  <c:v>4.1601387748931247</c:v>
                </c:pt>
                <c:pt idx="4">
                  <c:v>3.9968683849666413</c:v>
                </c:pt>
                <c:pt idx="5">
                  <c:v>3.8099594847075711</c:v>
                </c:pt>
                <c:pt idx="6">
                  <c:v>3.5995486059382298</c:v>
                </c:pt>
                <c:pt idx="7">
                  <c:v>3.3671065513620038</c:v>
                </c:pt>
                <c:pt idx="8">
                  <c:v>3.1156165740656694</c:v>
                </c:pt>
                <c:pt idx="9">
                  <c:v>2.8495725246032162</c:v>
                </c:pt>
                <c:pt idx="10">
                  <c:v>2.5747486854304422</c:v>
                </c:pt>
                <c:pt idx="11">
                  <c:v>2.2977444404474228</c:v>
                </c:pt>
                <c:pt idx="12">
                  <c:v>2.0253702132521147</c:v>
                </c:pt>
                <c:pt idx="13">
                  <c:v>1.7639911998864859</c:v>
                </c:pt>
                <c:pt idx="14">
                  <c:v>1.5189593881580341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4670-4238-8941-2D086BBFAEF6}"/>
            </c:ext>
          </c:extLst>
        </c:ser>
        <c:ser>
          <c:idx val="10"/>
          <c:order val="10"/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Mixed Non-competitive'!$AY$20:$AY$34</c:f>
              <c:numCache>
                <c:formatCode>General</c:formatCode>
                <c:ptCount val="15"/>
                <c:pt idx="0">
                  <c:v>3.8732929374375806</c:v>
                </c:pt>
                <c:pt idx="1">
                  <c:v>3.7872198696766333</c:v>
                </c:pt>
                <c:pt idx="2">
                  <c:v>3.6848627015878375</c:v>
                </c:pt>
                <c:pt idx="3">
                  <c:v>3.5644424948967015</c:v>
                </c:pt>
                <c:pt idx="4">
                  <c:v>3.4245508768726398</c:v>
                </c:pt>
                <c:pt idx="5">
                  <c:v>3.2644055742340812</c:v>
                </c:pt>
                <c:pt idx="6">
                  <c:v>3.0841235748469042</c:v>
                </c:pt>
                <c:pt idx="7">
                  <c:v>2.8849650827949129</c:v>
                </c:pt>
                <c:pt idx="8">
                  <c:v>2.6694861833869346</c:v>
                </c:pt>
                <c:pt idx="9">
                  <c:v>2.4415372544747207</c:v>
                </c:pt>
                <c:pt idx="10">
                  <c:v>2.2060657573613636</c:v>
                </c:pt>
                <c:pt idx="11">
                  <c:v>1.968726104640417</c:v>
                </c:pt>
                <c:pt idx="12">
                  <c:v>1.7353535261736532</c:v>
                </c:pt>
                <c:pt idx="13">
                  <c:v>1.5114017736957255</c:v>
                </c:pt>
                <c:pt idx="14">
                  <c:v>1.3014564707612688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4670-4238-8941-2D086BBFAEF6}"/>
            </c:ext>
          </c:extLst>
        </c:ser>
        <c:ser>
          <c:idx val="11"/>
          <c:order val="11"/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Mixed Non-competitive'!$AZ$20:$AZ$34</c:f>
              <c:numCache>
                <c:formatCode>General</c:formatCode>
                <c:ptCount val="15"/>
                <c:pt idx="0">
                  <c:v>3.2852658307459062</c:v>
                </c:pt>
                <c:pt idx="1">
                  <c:v>3.2122599363353053</c:v>
                </c:pt>
                <c:pt idx="2">
                  <c:v>3.1254421151895482</c:v>
                </c:pt>
                <c:pt idx="3">
                  <c:v>3.0233035010120286</c:v>
                </c:pt>
                <c:pt idx="4">
                  <c:v>2.904649536471795</c:v>
                </c:pt>
                <c:pt idx="5">
                  <c:v>2.7688167132053332</c:v>
                </c:pt>
                <c:pt idx="6">
                  <c:v>2.6159042632641483</c:v>
                </c:pt>
                <c:pt idx="7">
                  <c:v>2.4469810776997858</c:v>
                </c:pt>
                <c:pt idx="8">
                  <c:v>2.2642151940468231</c:v>
                </c:pt>
                <c:pt idx="9">
                  <c:v>2.0708724479898977</c:v>
                </c:pt>
                <c:pt idx="10">
                  <c:v>1.8711492027696048</c:v>
                </c:pt>
                <c:pt idx="11">
                  <c:v>1.6698414444110257</c:v>
                </c:pt>
                <c:pt idx="12">
                  <c:v>1.4718985226921899</c:v>
                </c:pt>
                <c:pt idx="13">
                  <c:v>1.2819462211241004</c:v>
                </c:pt>
                <c:pt idx="14">
                  <c:v>1.1038739886088214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4670-4238-8941-2D086BBFAEF6}"/>
            </c:ext>
          </c:extLst>
        </c:ser>
        <c:ser>
          <c:idx val="12"/>
          <c:order val="12"/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Mixed Non-competitive'!$BA$20:$BA$34</c:f>
              <c:numCache>
                <c:formatCode>General</c:formatCode>
                <c:ptCount val="15"/>
                <c:pt idx="0">
                  <c:v>2.7612618276969592</c:v>
                </c:pt>
                <c:pt idx="1">
                  <c:v>2.6999004053068179</c:v>
                </c:pt>
                <c:pt idx="2">
                  <c:v>2.626930068033333</c:v>
                </c:pt>
                <c:pt idx="3">
                  <c:v>2.5410826164040392</c:v>
                </c:pt>
                <c:pt idx="4">
                  <c:v>2.4413540280860206</c:v>
                </c:pt>
                <c:pt idx="5">
                  <c:v>2.327186627724231</c:v>
                </c:pt>
                <c:pt idx="6">
                  <c:v>2.1986638233241536</c:v>
                </c:pt>
                <c:pt idx="7">
                  <c:v>2.0566840208778117</c:v>
                </c:pt>
                <c:pt idx="8">
                  <c:v>1.9030694580103382</c:v>
                </c:pt>
                <c:pt idx="9">
                  <c:v>1.7405650700801956</c:v>
                </c:pt>
                <c:pt idx="10">
                  <c:v>1.5726978987342592</c:v>
                </c:pt>
                <c:pt idx="11">
                  <c:v>1.4034989662309227</c:v>
                </c:pt>
                <c:pt idx="12">
                  <c:v>1.2371281949276682</c:v>
                </c:pt>
                <c:pt idx="13">
                  <c:v>1.0774735482280087</c:v>
                </c:pt>
                <c:pt idx="14">
                  <c:v>0.92780409970915401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4670-4238-8941-2D086BBFAEF6}"/>
            </c:ext>
          </c:extLst>
        </c:ser>
        <c:ser>
          <c:idx val="13"/>
          <c:order val="13"/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Mixed Non-competitive'!$BB$20:$BB$34</c:f>
              <c:numCache>
                <c:formatCode>General</c:formatCode>
                <c:ptCount val="15"/>
                <c:pt idx="0">
                  <c:v>2.3022476152443199</c:v>
                </c:pt>
                <c:pt idx="1">
                  <c:v>2.2510864734165197</c:v>
                </c:pt>
                <c:pt idx="2">
                  <c:v>2.1902462016012998</c:v>
                </c:pt>
                <c:pt idx="3">
                  <c:v>2.1186694181196342</c:v>
                </c:pt>
                <c:pt idx="4">
                  <c:v>2.03551900396028</c:v>
                </c:pt>
                <c:pt idx="5">
                  <c:v>1.9403299899890729</c:v>
                </c:pt>
                <c:pt idx="6">
                  <c:v>1.8331719216290674</c:v>
                </c:pt>
                <c:pt idx="7">
                  <c:v>1.7147938629138604</c:v>
                </c:pt>
                <c:pt idx="8">
                  <c:v>1.586715138028798</c:v>
                </c:pt>
                <c:pt idx="9">
                  <c:v>1.4512243854449454</c:v>
                </c:pt>
                <c:pt idx="10">
                  <c:v>1.3112623369563661</c:v>
                </c:pt>
                <c:pt idx="11">
                  <c:v>1.1701899253474362</c:v>
                </c:pt>
                <c:pt idx="12">
                  <c:v>1.0314755545676415</c:v>
                </c:pt>
                <c:pt idx="13">
                  <c:v>0.89836087690527389</c:v>
                </c:pt>
                <c:pt idx="14">
                  <c:v>0.77357153394227884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4670-4238-8941-2D086BBFAEF6}"/>
            </c:ext>
          </c:extLst>
        </c:ser>
        <c:ser>
          <c:idx val="14"/>
          <c:order val="14"/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Mixed Non-competitive'!$BC$20:$BC$34</c:f>
              <c:numCache>
                <c:formatCode>General</c:formatCode>
                <c:ptCount val="15"/>
                <c:pt idx="0">
                  <c:v>1.9061625332269247</c:v>
                </c:pt>
                <c:pt idx="1">
                  <c:v>1.8638032655608872</c:v>
                </c:pt>
                <c:pt idx="2">
                  <c:v>1.8134300883226475</c:v>
                </c:pt>
                <c:pt idx="3">
                  <c:v>1.7541675351170749</c:v>
                </c:pt>
                <c:pt idx="4">
                  <c:v>1.6853225080566185</c:v>
                </c:pt>
                <c:pt idx="5">
                  <c:v>1.6065100339444884</c:v>
                </c:pt>
                <c:pt idx="6">
                  <c:v>1.5177876952890976</c:v>
                </c:pt>
                <c:pt idx="7">
                  <c:v>1.4197756873596139</c:v>
                </c:pt>
                <c:pt idx="8">
                  <c:v>1.3137319480803058</c:v>
                </c:pt>
                <c:pt idx="9">
                  <c:v>1.2015513745664543</c:v>
                </c:pt>
                <c:pt idx="10">
                  <c:v>1.0856687688066096</c:v>
                </c:pt>
                <c:pt idx="11">
                  <c:v>0.9688668404030818</c:v>
                </c:pt>
                <c:pt idx="12">
                  <c:v>0.85401727947094241</c:v>
                </c:pt>
                <c:pt idx="13">
                  <c:v>0.74380403445345245</c:v>
                </c:pt>
                <c:pt idx="14">
                  <c:v>0.64048381821800338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4670-4238-8941-2D086BBFAEF6}"/>
            </c:ext>
          </c:extLst>
        </c:ser>
        <c:ser>
          <c:idx val="15"/>
          <c:order val="15"/>
          <c:spPr>
            <a:ln w="190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Mixed Non-competitive'!$BD$20:$BD$34</c:f>
              <c:numCache>
                <c:formatCode>General</c:formatCode>
                <c:ptCount val="15"/>
                <c:pt idx="0">
                  <c:v>1.5687890045228468</c:v>
                </c:pt>
                <c:pt idx="1">
                  <c:v>1.533926922431293</c:v>
                </c:pt>
                <c:pt idx="2">
                  <c:v>1.4924693174614241</c:v>
                </c:pt>
                <c:pt idx="3">
                  <c:v>1.4436956731321404</c:v>
                </c:pt>
                <c:pt idx="4">
                  <c:v>1.3870355642030863</c:v>
                </c:pt>
                <c:pt idx="5">
                  <c:v>1.3221721552010648</c:v>
                </c:pt>
                <c:pt idx="6">
                  <c:v>1.2491528383645261</c:v>
                </c:pt>
                <c:pt idx="7">
                  <c:v>1.1684880416179617</c:v>
                </c:pt>
                <c:pt idx="8">
                  <c:v>1.0812130610003825</c:v>
                </c:pt>
                <c:pt idx="9">
                  <c:v>0.98888741563771554</c:v>
                </c:pt>
                <c:pt idx="10">
                  <c:v>0.89351497089834664</c:v>
                </c:pt>
                <c:pt idx="11">
                  <c:v>0.79738592268173047</c:v>
                </c:pt>
                <c:pt idx="12">
                  <c:v>0.70286369794308323</c:v>
                </c:pt>
                <c:pt idx="13">
                  <c:v>0.61215720984485678</c:v>
                </c:pt>
                <c:pt idx="14">
                  <c:v>0.52712375225528174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4670-4238-8941-2D086BBFAEF6}"/>
            </c:ext>
          </c:extLst>
        </c:ser>
        <c:ser>
          <c:idx val="16"/>
          <c:order val="16"/>
          <c:spPr>
            <a:ln w="1905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'partial 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Mixed Non-competitive'!$BE$20:$BE$34</c:f>
              <c:numCache>
                <c:formatCode>General</c:formatCode>
                <c:ptCount val="15"/>
                <c:pt idx="0">
                  <c:v>13.636363636363635</c:v>
                </c:pt>
                <c:pt idx="1">
                  <c:v>13.333333333333332</c:v>
                </c:pt>
                <c:pt idx="2">
                  <c:v>12.972972972972974</c:v>
                </c:pt>
                <c:pt idx="3">
                  <c:v>12.549019607843137</c:v>
                </c:pt>
                <c:pt idx="4">
                  <c:v>12.05651491365777</c:v>
                </c:pt>
                <c:pt idx="5">
                  <c:v>11.49270482603816</c:v>
                </c:pt>
                <c:pt idx="6">
                  <c:v>10.858001237076964</c:v>
                </c:pt>
                <c:pt idx="7">
                  <c:v>10.156840865414422</c:v>
                </c:pt>
                <c:pt idx="8">
                  <c:v>9.3982227278593875</c:v>
                </c:pt>
                <c:pt idx="9">
                  <c:v>8.595702542208933</c:v>
                </c:pt>
                <c:pt idx="10">
                  <c:v>7.7666984258113727</c:v>
                </c:pt>
                <c:pt idx="11">
                  <c:v>6.9311173873333018</c:v>
                </c:pt>
                <c:pt idx="12">
                  <c:v>6.1095030104491679</c:v>
                </c:pt>
                <c:pt idx="13">
                  <c:v>5.321055829841824</c:v>
                </c:pt>
                <c:pt idx="14">
                  <c:v>4.5819200275316794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4670-4238-8941-2D086BBFAEF6}"/>
            </c:ext>
          </c:extLst>
        </c:ser>
        <c:ser>
          <c:idx val="17"/>
          <c:order val="17"/>
          <c:spPr>
            <a:ln w="19050" cap="rnd">
              <a:noFill/>
              <a:round/>
            </a:ln>
            <a:effectLst/>
          </c:spPr>
          <c:marker>
            <c:symbol val="squar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'partial 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Mixed Non-competitive'!$BF$20:$BF$34</c:f>
              <c:numCache>
                <c:formatCode>General</c:formatCode>
                <c:ptCount val="15"/>
                <c:pt idx="0">
                  <c:v>10.189231714008006</c:v>
                </c:pt>
                <c:pt idx="1">
                  <c:v>9.9628043425856063</c:v>
                </c:pt>
                <c:pt idx="2">
                  <c:v>9.6935393603535633</c:v>
                </c:pt>
                <c:pt idx="3">
                  <c:v>9.3767570283158665</c:v>
                </c:pt>
                <c:pt idx="4">
                  <c:v>9.0087524353678319</c:v>
                </c:pt>
                <c:pt idx="5">
                  <c:v>8.5874677161680655</c:v>
                </c:pt>
                <c:pt idx="6">
                  <c:v>8.1132106407412703</c:v>
                </c:pt>
                <c:pt idx="7">
                  <c:v>7.5892963710676318</c:v>
                </c:pt>
                <c:pt idx="8">
                  <c:v>7.0224490654278187</c:v>
                </c:pt>
                <c:pt idx="9">
                  <c:v>6.4227976961319975</c:v>
                </c:pt>
                <c:pt idx="10">
                  <c:v>5.8033572603169752</c:v>
                </c:pt>
                <c:pt idx="11">
                  <c:v>5.1790024804121124</c:v>
                </c:pt>
                <c:pt idx="12">
                  <c:v>4.5650837342657109</c:v>
                </c:pt>
                <c:pt idx="13">
                  <c:v>3.9759478596516438</c:v>
                </c:pt>
                <c:pt idx="14">
                  <c:v>3.4236579560754432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4670-4238-8941-2D086BBFAEF6}"/>
            </c:ext>
          </c:extLst>
        </c:ser>
        <c:ser>
          <c:idx val="18"/>
          <c:order val="1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'partial 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Mixed Non-competitive'!$BG$20:$BG$34</c:f>
              <c:numCache>
                <c:formatCode>General</c:formatCode>
                <c:ptCount val="15"/>
                <c:pt idx="0">
                  <c:v>9.583574542204996</c:v>
                </c:pt>
                <c:pt idx="1">
                  <c:v>9.3706062190448876</c:v>
                </c:pt>
                <c:pt idx="2">
                  <c:v>9.117346591503134</c:v>
                </c:pt>
                <c:pt idx="3">
                  <c:v>8.8193940885128352</c:v>
                </c:pt>
                <c:pt idx="4">
                  <c:v>8.4732640222446705</c:v>
                </c:pt>
                <c:pt idx="5">
                  <c:v>8.0770208487390267</c:v>
                </c:pt>
                <c:pt idx="6">
                  <c:v>7.6309540438912862</c:v>
                </c:pt>
                <c:pt idx="7">
                  <c:v>7.1381817134476222</c:v>
                </c:pt>
                <c:pt idx="8">
                  <c:v>6.6050283256236133</c:v>
                </c:pt>
                <c:pt idx="9">
                  <c:v>6.041020777431223</c:v>
                </c:pt>
                <c:pt idx="10">
                  <c:v>5.4584004427765631</c:v>
                </c:pt>
                <c:pt idx="11">
                  <c:v>4.8711578771006696</c:v>
                </c:pt>
                <c:pt idx="12">
                  <c:v>4.2937310178741326</c:v>
                </c:pt>
                <c:pt idx="13">
                  <c:v>3.7396139138250635</c:v>
                </c:pt>
                <c:pt idx="14">
                  <c:v>3.2201526228866002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4670-4238-8941-2D086BBFAEF6}"/>
            </c:ext>
          </c:extLst>
        </c:ser>
        <c:ser>
          <c:idx val="19"/>
          <c:order val="1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'partial 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Mixed Non-competitive'!$BH$20:$BH$34</c:f>
              <c:numCache>
                <c:formatCode>General</c:formatCode>
                <c:ptCount val="15"/>
                <c:pt idx="0">
                  <c:v>8.9207525193031323</c:v>
                </c:pt>
                <c:pt idx="1">
                  <c:v>8.7225135744297297</c:v>
                </c:pt>
                <c:pt idx="2">
                  <c:v>8.4867699643100085</c:v>
                </c:pt>
                <c:pt idx="3">
                  <c:v>8.2094245406397466</c:v>
                </c:pt>
                <c:pt idx="4">
                  <c:v>7.8872336246020787</c:v>
                </c:pt>
                <c:pt idx="5">
                  <c:v>7.5183955389023938</c:v>
                </c:pt>
                <c:pt idx="6">
                  <c:v>7.1031797386183966</c:v>
                </c:pt>
                <c:pt idx="7">
                  <c:v>6.644488674142492</c:v>
                </c:pt>
                <c:pt idx="8">
                  <c:v>6.1482093989450632</c:v>
                </c:pt>
                <c:pt idx="9">
                  <c:v>5.6232099079633171</c:v>
                </c:pt>
                <c:pt idx="10">
                  <c:v>5.0808849335731283</c:v>
                </c:pt>
                <c:pt idx="11">
                  <c:v>4.5342574122735488</c:v>
                </c:pt>
                <c:pt idx="12">
                  <c:v>3.9967667206246622</c:v>
                </c:pt>
                <c:pt idx="13">
                  <c:v>3.4809736279570322</c:v>
                </c:pt>
                <c:pt idx="14">
                  <c:v>2.9974394727822387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4670-4238-8941-2D086BBFAEF6}"/>
            </c:ext>
          </c:extLst>
        </c:ser>
        <c:ser>
          <c:idx val="20"/>
          <c:order val="2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'partial 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Mixed Non-competitive'!$BI$20:$BI$34</c:f>
              <c:numCache>
                <c:formatCode>General</c:formatCode>
                <c:ptCount val="15"/>
                <c:pt idx="0">
                  <c:v>8.2108969120459676</c:v>
                </c:pt>
                <c:pt idx="1">
                  <c:v>8.0284325362227236</c:v>
                </c:pt>
                <c:pt idx="2">
                  <c:v>7.8114478730815691</c:v>
                </c:pt>
                <c:pt idx="3">
                  <c:v>7.5561717987978589</c:v>
                </c:pt>
                <c:pt idx="4">
                  <c:v>7.2596187454698411</c:v>
                </c:pt>
                <c:pt idx="5">
                  <c:v>6.920130401592651</c:v>
                </c:pt>
                <c:pt idx="6">
                  <c:v>6.537954780757147</c:v>
                </c:pt>
                <c:pt idx="7">
                  <c:v>6.115763375184728</c:v>
                </c:pt>
                <c:pt idx="8">
                  <c:v>5.6589747848260643</c:v>
                </c:pt>
                <c:pt idx="9">
                  <c:v>5.1757513471171936</c:v>
                </c:pt>
                <c:pt idx="10">
                  <c:v>4.676581075561038</c:v>
                </c:pt>
                <c:pt idx="11">
                  <c:v>4.1734506258634294</c:v>
                </c:pt>
                <c:pt idx="12">
                  <c:v>3.6787299561930591</c:v>
                </c:pt>
                <c:pt idx="13">
                  <c:v>3.2039803313519784</c:v>
                </c:pt>
                <c:pt idx="14">
                  <c:v>2.7589226870554389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4670-4238-8941-2D086BBFAEF6}"/>
            </c:ext>
          </c:extLst>
        </c:ser>
        <c:ser>
          <c:idx val="21"/>
          <c:order val="2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'partial 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Mixed Non-competitive'!$BJ$20:$BJ$34</c:f>
              <c:numCache>
                <c:formatCode>General</c:formatCode>
                <c:ptCount val="15"/>
                <c:pt idx="0">
                  <c:v>7.4680711053068256</c:v>
                </c:pt>
                <c:pt idx="1">
                  <c:v>7.302113969633341</c:v>
                </c:pt>
                <c:pt idx="2">
                  <c:v>7.1047595380216295</c:v>
                </c:pt>
                <c:pt idx="3">
                  <c:v>6.8725778537725573</c:v>
                </c:pt>
                <c:pt idx="4">
                  <c:v>6.6028534482084842</c:v>
                </c:pt>
                <c:pt idx="5">
                  <c:v>6.2940780344314327</c:v>
                </c:pt>
                <c:pt idx="6">
                  <c:v>5.9464771886666847</c:v>
                </c:pt>
                <c:pt idx="7">
                  <c:v>5.5624807178014084</c:v>
                </c:pt>
                <c:pt idx="8">
                  <c:v>5.1470170103120694</c:v>
                </c:pt>
                <c:pt idx="9">
                  <c:v>4.7075099709207509</c:v>
                </c:pt>
                <c:pt idx="10">
                  <c:v>4.2534987804784876</c:v>
                </c:pt>
                <c:pt idx="11">
                  <c:v>3.7958856824411287</c:v>
                </c:pt>
                <c:pt idx="12">
                  <c:v>3.345921546008837</c:v>
                </c:pt>
                <c:pt idx="13">
                  <c:v>2.9141217081215189</c:v>
                </c:pt>
                <c:pt idx="14">
                  <c:v>2.5093276680586394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4670-4238-8941-2D086BBFAEF6}"/>
            </c:ext>
          </c:extLst>
        </c:ser>
        <c:ser>
          <c:idx val="22"/>
          <c:order val="2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'partial 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Mixed Non-competitive'!$BK$20:$BK$34</c:f>
              <c:numCache>
                <c:formatCode>General</c:formatCode>
                <c:ptCount val="15"/>
                <c:pt idx="0">
                  <c:v>6.7093426551880428</c:v>
                </c:pt>
                <c:pt idx="1">
                  <c:v>6.5602461517394195</c:v>
                </c:pt>
                <c:pt idx="2">
                  <c:v>6.3829422016924084</c:v>
                </c:pt>
                <c:pt idx="3">
                  <c:v>6.1743493192841603</c:v>
                </c:pt>
                <c:pt idx="4">
                  <c:v>5.9320279174284236</c:v>
                </c:pt>
                <c:pt idx="5">
                  <c:v>5.6546229456070423</c:v>
                </c:pt>
                <c:pt idx="6">
                  <c:v>5.3423370623337005</c:v>
                </c:pt>
                <c:pt idx="7">
                  <c:v>4.9973532150873474</c:v>
                </c:pt>
                <c:pt idx="8">
                  <c:v>4.6240990862722127</c:v>
                </c:pt>
                <c:pt idx="9">
                  <c:v>4.2292443393017178</c:v>
                </c:pt>
                <c:pt idx="10">
                  <c:v>3.8213590094737251</c:v>
                </c:pt>
                <c:pt idx="11">
                  <c:v>3.410237712563061</c:v>
                </c:pt>
                <c:pt idx="12">
                  <c:v>3.0059882710004664</c:v>
                </c:pt>
                <c:pt idx="13">
                  <c:v>2.6180577023182821</c:v>
                </c:pt>
                <c:pt idx="14">
                  <c:v>2.2543892421144358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4670-4238-8941-2D086BBFAEF6}"/>
            </c:ext>
          </c:extLst>
        </c:ser>
        <c:ser>
          <c:idx val="23"/>
          <c:order val="23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'partial 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Mixed Non-competitive'!$BL$20:$BL$34</c:f>
              <c:numCache>
                <c:formatCode>General</c:formatCode>
                <c:ptCount val="15"/>
                <c:pt idx="0">
                  <c:v>5.9533009154625871</c:v>
                </c:pt>
                <c:pt idx="1">
                  <c:v>5.8210053395634187</c:v>
                </c:pt>
                <c:pt idx="2">
                  <c:v>5.6636808709265702</c:v>
                </c:pt>
                <c:pt idx="3">
                  <c:v>5.4785932607655718</c:v>
                </c:pt>
                <c:pt idx="4">
                  <c:v>5.2635778266695912</c:v>
                </c:pt>
                <c:pt idx="5">
                  <c:v>5.01743221187958</c:v>
                </c:pt>
                <c:pt idx="6">
                  <c:v>4.7403362383508414</c:v>
                </c:pt>
                <c:pt idx="7">
                  <c:v>4.4342268683004971</c:v>
                </c:pt>
                <c:pt idx="8">
                  <c:v>4.1030328510956835</c:v>
                </c:pt>
                <c:pt idx="9">
                  <c:v>3.7526722796622796</c:v>
                </c:pt>
                <c:pt idx="10">
                  <c:v>3.3907494755570102</c:v>
                </c:pt>
                <c:pt idx="11">
                  <c:v>3.0259553490606006</c:v>
                </c:pt>
                <c:pt idx="12">
                  <c:v>2.6672587234427545</c:v>
                </c:pt>
                <c:pt idx="13">
                  <c:v>2.3230420798218239</c:v>
                </c:pt>
                <c:pt idx="14">
                  <c:v>2.0003535709285853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4670-4238-8941-2D086BBFAEF6}"/>
            </c:ext>
          </c:extLst>
        </c:ser>
        <c:ser>
          <c:idx val="24"/>
          <c:order val="24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Mixed Non-competitive'!$BM$20:$BM$34</c:f>
              <c:numCache>
                <c:formatCode>General</c:formatCode>
                <c:ptCount val="15"/>
                <c:pt idx="0">
                  <c:v>5.2182748158671508</c:v>
                </c:pt>
                <c:pt idx="1">
                  <c:v>5.1023131532923252</c:v>
                </c:pt>
                <c:pt idx="2">
                  <c:v>4.9644127977979382</c:v>
                </c:pt>
                <c:pt idx="3">
                  <c:v>4.8021770854515999</c:v>
                </c:pt>
                <c:pt idx="4">
                  <c:v>4.6137085970115841</c:v>
                </c:pt>
                <c:pt idx="5">
                  <c:v>4.3979534250600514</c:v>
                </c:pt>
                <c:pt idx="6">
                  <c:v>4.1550691897801597</c:v>
                </c:pt>
                <c:pt idx="7">
                  <c:v>3.8867537057625756</c:v>
                </c:pt>
                <c:pt idx="8">
                  <c:v>3.5964506581445872</c:v>
                </c:pt>
                <c:pt idx="9">
                  <c:v>3.2893474607175688</c:v>
                </c:pt>
                <c:pt idx="10">
                  <c:v>2.9721095651754124</c:v>
                </c:pt>
                <c:pt idx="11">
                  <c:v>2.6523548559302883</c:v>
                </c:pt>
                <c:pt idx="12">
                  <c:v>2.3379448177720383</c:v>
                </c:pt>
                <c:pt idx="13">
                  <c:v>2.0362269862503561</c:v>
                </c:pt>
                <c:pt idx="14">
                  <c:v>1.7533793117856313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4670-4238-8941-2D086BBFAEF6}"/>
            </c:ext>
          </c:extLst>
        </c:ser>
        <c:ser>
          <c:idx val="25"/>
          <c:order val="2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Mixed Non-competitive'!$BN$20:$BN$34</c:f>
              <c:numCache>
                <c:formatCode>General</c:formatCode>
                <c:ptCount val="15"/>
                <c:pt idx="0">
                  <c:v>4.5206028212270803</c:v>
                </c:pt>
                <c:pt idx="1">
                  <c:v>4.4201449807553672</c:v>
                </c:pt>
                <c:pt idx="2">
                  <c:v>4.3006816028971153</c:v>
                </c:pt>
                <c:pt idx="3">
                  <c:v>4.1601364524756397</c:v>
                </c:pt>
                <c:pt idx="4">
                  <c:v>3.9968657910754972</c:v>
                </c:pt>
                <c:pt idx="5">
                  <c:v>3.8099566164086673</c:v>
                </c:pt>
                <c:pt idx="6">
                  <c:v>3.5995454751825986</c:v>
                </c:pt>
                <c:pt idx="7">
                  <c:v>3.367103187869442</c:v>
                </c:pt>
                <c:pt idx="8">
                  <c:v>3.1156130263926518</c:v>
                </c:pt>
                <c:pt idx="9">
                  <c:v>2.8495688586008225</c:v>
                </c:pt>
                <c:pt idx="10">
                  <c:v>2.5747449797918063</c:v>
                </c:pt>
                <c:pt idx="11">
                  <c:v>2.2977407797985667</c:v>
                </c:pt>
                <c:pt idx="12">
                  <c:v>2.0253666799910022</c:v>
                </c:pt>
                <c:pt idx="13">
                  <c:v>1.763987866394582</c:v>
                </c:pt>
                <c:pt idx="14">
                  <c:v>1.5189563108937485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4670-4238-8941-2D086BBFAEF6}"/>
            </c:ext>
          </c:extLst>
        </c:ser>
        <c:ser>
          <c:idx val="26"/>
          <c:order val="2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Mixed Non-competitive'!$BO$20:$BO$34</c:f>
              <c:numCache>
                <c:formatCode>General</c:formatCode>
                <c:ptCount val="15"/>
                <c:pt idx="0">
                  <c:v>3.8732897935834472</c:v>
                </c:pt>
                <c:pt idx="1">
                  <c:v>3.7872166870593706</c:v>
                </c:pt>
                <c:pt idx="2">
                  <c:v>3.6848594793010094</c:v>
                </c:pt>
                <c:pt idx="3">
                  <c:v>3.5644392348794076</c:v>
                </c:pt>
                <c:pt idx="4">
                  <c:v>3.4245475851588658</c:v>
                </c:pt>
                <c:pt idx="5">
                  <c:v>3.2644022622464615</c:v>
                </c:pt>
                <c:pt idx="6">
                  <c:v>3.0841202604876878</c:v>
                </c:pt>
                <c:pt idx="7">
                  <c:v>2.8849617909978029</c:v>
                </c:pt>
                <c:pt idx="8">
                  <c:v>2.6694829457737286</c:v>
                </c:pt>
                <c:pt idx="9">
                  <c:v>2.4415341078639248</c:v>
                </c:pt>
                <c:pt idx="10">
                  <c:v>2.2060627411192932</c:v>
                </c:pt>
                <c:pt idx="11">
                  <c:v>1.9687232571957025</c:v>
                </c:pt>
                <c:pt idx="12">
                  <c:v>1.7353508813109413</c:v>
                </c:pt>
                <c:pt idx="13">
                  <c:v>1.5113993573663627</c:v>
                </c:pt>
                <c:pt idx="14">
                  <c:v>1.3014542990279629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4670-4238-8941-2D086BBFAEF6}"/>
            </c:ext>
          </c:extLst>
        </c:ser>
        <c:ser>
          <c:idx val="27"/>
          <c:order val="2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Mixed Non-competitive'!$BP$20:$BP$34</c:f>
              <c:numCache>
                <c:formatCode>General</c:formatCode>
                <c:ptCount val="15"/>
                <c:pt idx="0">
                  <c:v>3.2852618100950188</c:v>
                </c:pt>
                <c:pt idx="1">
                  <c:v>3.2122559920929072</c:v>
                </c:pt>
                <c:pt idx="2">
                  <c:v>3.1254382625768828</c:v>
                </c:pt>
                <c:pt idx="3">
                  <c:v>3.0232997572639131</c:v>
                </c:pt>
                <c:pt idx="4">
                  <c:v>2.9046459206366011</c:v>
                </c:pt>
                <c:pt idx="5">
                  <c:v>2.7688132457097119</c:v>
                </c:pt>
                <c:pt idx="6">
                  <c:v>2.6159009651964511</c:v>
                </c:pt>
                <c:pt idx="7">
                  <c:v>2.4469779697996188</c:v>
                </c:pt>
                <c:pt idx="8">
                  <c:v>2.2642122954442554</c:v>
                </c:pt>
                <c:pt idx="9">
                  <c:v>2.0708697748094167</c:v>
                </c:pt>
                <c:pt idx="10">
                  <c:v>1.8711467667818351</c:v>
                </c:pt>
                <c:pt idx="11">
                  <c:v>1.6698392519520555</c:v>
                </c:pt>
                <c:pt idx="12">
                  <c:v>1.471896574051875</c:v>
                </c:pt>
                <c:pt idx="13">
                  <c:v>1.2819445105252725</c:v>
                </c:pt>
                <c:pt idx="14">
                  <c:v>1.1038725047796853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4670-4238-8941-2D086BBFAEF6}"/>
            </c:ext>
          </c:extLst>
        </c:ser>
        <c:ser>
          <c:idx val="28"/>
          <c:order val="2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Mixed Non-competitive'!$BQ$20:$BQ$34</c:f>
              <c:numCache>
                <c:formatCode>General</c:formatCode>
                <c:ptCount val="15"/>
                <c:pt idx="0">
                  <c:v>2.7612574341546301</c:v>
                </c:pt>
                <c:pt idx="1">
                  <c:v>2.6998961578400831</c:v>
                </c:pt>
                <c:pt idx="2">
                  <c:v>2.6269259914119725</c:v>
                </c:pt>
                <c:pt idx="3">
                  <c:v>2.5410787367906664</c:v>
                </c:pt>
                <c:pt idx="4">
                  <c:v>2.4413503719244702</c:v>
                </c:pt>
                <c:pt idx="5">
                  <c:v>2.3271832202257956</c:v>
                </c:pt>
                <c:pt idx="6">
                  <c:v>2.1986606866355221</c:v>
                </c:pt>
                <c:pt idx="7">
                  <c:v>2.0566811721244154</c:v>
                </c:pt>
                <c:pt idx="8">
                  <c:v>1.9030669075104676</c:v>
                </c:pt>
                <c:pt idx="9">
                  <c:v>1.74056282007346</c:v>
                </c:pt>
                <c:pt idx="10">
                  <c:v>1.5726959429213059</c:v>
                </c:pt>
                <c:pt idx="11">
                  <c:v>1.4034972902699832</c:v>
                </c:pt>
                <c:pt idx="12">
                  <c:v>1.2371267778168096</c:v>
                </c:pt>
                <c:pt idx="13">
                  <c:v>1.0774723642981887</c:v>
                </c:pt>
                <c:pt idx="14">
                  <c:v>0.92780312083974792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4670-4238-8941-2D086BBFAEF6}"/>
            </c:ext>
          </c:extLst>
        </c:ser>
        <c:ser>
          <c:idx val="29"/>
          <c:order val="2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Mixed Non-competitive'!$BR$20:$BR$34</c:f>
              <c:numCache>
                <c:formatCode>General</c:formatCode>
                <c:ptCount val="15"/>
                <c:pt idx="0">
                  <c:v>2.3022432113341198</c:v>
                </c:pt>
                <c:pt idx="1">
                  <c:v>2.2510822510822504</c:v>
                </c:pt>
                <c:pt idx="2">
                  <c:v>2.19024219024219</c:v>
                </c:pt>
                <c:pt idx="3">
                  <c:v>2.1186656480774126</c:v>
                </c:pt>
                <c:pt idx="4">
                  <c:v>2.0355155049032594</c:v>
                </c:pt>
                <c:pt idx="5">
                  <c:v>1.9403267888116369</c:v>
                </c:pt>
                <c:pt idx="6">
                  <c:v>1.8331690400259804</c:v>
                </c:pt>
                <c:pt idx="7">
                  <c:v>1.7147913149400968</c:v>
                </c:pt>
                <c:pt idx="8">
                  <c:v>1.586712928080156</c:v>
                </c:pt>
                <c:pt idx="9">
                  <c:v>1.4512225071261833</c:v>
                </c:pt>
                <c:pt idx="10">
                  <c:v>1.3112607731889327</c:v>
                </c:pt>
                <c:pt idx="11">
                  <c:v>1.1701886498095184</c:v>
                </c:pt>
                <c:pt idx="12">
                  <c:v>1.0314745342316776</c:v>
                </c:pt>
                <c:pt idx="13">
                  <c:v>0.89836007516810001</c:v>
                </c:pt>
                <c:pt idx="14">
                  <c:v>0.77357091373911446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4670-4238-8941-2D086BBFAEF6}"/>
            </c:ext>
          </c:extLst>
        </c:ser>
        <c:ser>
          <c:idx val="30"/>
          <c:order val="3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xVal>
            <c:numRef>
              <c:f>'partial 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Mixed Non-competitive'!$BS$20:$BS$34</c:f>
              <c:numCache>
                <c:formatCode>General</c:formatCode>
                <c:ptCount val="15"/>
                <c:pt idx="0">
                  <c:v>1.9061583577712606</c:v>
                </c:pt>
                <c:pt idx="1">
                  <c:v>1.8637992831541219</c:v>
                </c:pt>
                <c:pt idx="2">
                  <c:v>1.8134263295553619</c:v>
                </c:pt>
                <c:pt idx="3">
                  <c:v>1.7541640312038795</c:v>
                </c:pt>
                <c:pt idx="4">
                  <c:v>1.685319289005925</c:v>
                </c:pt>
                <c:pt idx="5">
                  <c:v>1.6065071262203878</c:v>
                </c:pt>
                <c:pt idx="6">
                  <c:v>1.5177851191612961</c:v>
                </c:pt>
                <c:pt idx="7">
                  <c:v>1.4197734543052418</c:v>
                </c:pt>
                <c:pt idx="8">
                  <c:v>1.3137300587330325</c:v>
                </c:pt>
                <c:pt idx="9">
                  <c:v>1.2015498177281305</c:v>
                </c:pt>
                <c:pt idx="10">
                  <c:v>1.0856675218876113</c:v>
                </c:pt>
                <c:pt idx="11">
                  <c:v>0.96886587134766577</c:v>
                </c:pt>
                <c:pt idx="12">
                  <c:v>0.85401654984773312</c:v>
                </c:pt>
                <c:pt idx="13">
                  <c:v>0.74380350309616894</c:v>
                </c:pt>
                <c:pt idx="14">
                  <c:v>0.64048344470872931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4670-4238-8941-2D086BBFAEF6}"/>
            </c:ext>
          </c:extLst>
        </c:ser>
        <c:ser>
          <c:idx val="31"/>
          <c:order val="3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50000"/>
                </a:schemeClr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xVal>
            <c:numRef>
              <c:f>'partial 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Mixed Non-competitive'!$BT$20:$BT$34</c:f>
              <c:numCache>
                <c:formatCode>General</c:formatCode>
                <c:ptCount val="15"/>
                <c:pt idx="0">
                  <c:v>1.5687851971037812</c:v>
                </c:pt>
                <c:pt idx="1">
                  <c:v>1.5339233038348083</c:v>
                </c:pt>
                <c:pt idx="2">
                  <c:v>1.4924659172446784</c:v>
                </c:pt>
                <c:pt idx="3">
                  <c:v>1.4436925212562903</c:v>
                </c:pt>
                <c:pt idx="4">
                  <c:v>1.3870326891818676</c:v>
                </c:pt>
                <c:pt idx="5">
                  <c:v>1.3221695817566026</c:v>
                </c:pt>
                <c:pt idx="6">
                  <c:v>1.249150584796465</c:v>
                </c:pt>
                <c:pt idx="7">
                  <c:v>1.1684861172600662</c:v>
                </c:pt>
                <c:pt idx="8">
                  <c:v>1.0812114642670094</c:v>
                </c:pt>
                <c:pt idx="9">
                  <c:v>0.98888613317447915</c:v>
                </c:pt>
                <c:pt idx="10">
                  <c:v>0.89351397819068901</c:v>
                </c:pt>
                <c:pt idx="11">
                  <c:v>0.79738518615338883</c:v>
                </c:pt>
                <c:pt idx="12">
                  <c:v>0.70286317819326716</c:v>
                </c:pt>
                <c:pt idx="13">
                  <c:v>0.61215686538003289</c:v>
                </c:pt>
                <c:pt idx="14">
                  <c:v>0.52712354299037012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F-4670-4238-8941-2D086BBFAE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145920"/>
        <c:axId val="367143952"/>
      </c:scatterChart>
      <c:valAx>
        <c:axId val="367145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[S]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3952"/>
        <c:crosses val="autoZero"/>
        <c:crossBetween val="midCat"/>
      </c:valAx>
      <c:valAx>
        <c:axId val="36714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5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Mixed Non-competitive'!$AO$36:$AO$50</c:f>
              <c:numCache>
                <c:formatCode>General</c:formatCode>
                <c:ptCount val="15"/>
                <c:pt idx="0">
                  <c:v>7.3333775650132091E-2</c:v>
                </c:pt>
                <c:pt idx="1">
                  <c:v>7.5000419518006525E-2</c:v>
                </c:pt>
                <c:pt idx="2">
                  <c:v>7.7083724352849575E-2</c:v>
                </c:pt>
                <c:pt idx="3">
                  <c:v>7.9687855396403398E-2</c:v>
                </c:pt>
                <c:pt idx="4">
                  <c:v>8.2943019200845652E-2</c:v>
                </c:pt>
                <c:pt idx="5">
                  <c:v>8.7011973956398495E-2</c:v>
                </c:pt>
                <c:pt idx="6">
                  <c:v>9.2098167400839537E-2</c:v>
                </c:pt>
                <c:pt idx="7">
                  <c:v>9.8455909206390829E-2</c:v>
                </c:pt>
                <c:pt idx="8">
                  <c:v>0.10640308646332997</c:v>
                </c:pt>
                <c:pt idx="9">
                  <c:v>0.11633705803450384</c:v>
                </c:pt>
                <c:pt idx="10">
                  <c:v>0.12875452249847122</c:v>
                </c:pt>
                <c:pt idx="11">
                  <c:v>0.14427635307843045</c:v>
                </c:pt>
                <c:pt idx="12">
                  <c:v>0.16367864130337947</c:v>
                </c:pt>
                <c:pt idx="13">
                  <c:v>0.18793150158456579</c:v>
                </c:pt>
                <c:pt idx="14">
                  <c:v>0.21824757693604857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710-4072-873C-7EC7B4DE8952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Mixed Non-competitive'!$AP$36:$AP$50</c:f>
              <c:numCache>
                <c:formatCode>General</c:formatCode>
                <c:ptCount val="15"/>
                <c:pt idx="0">
                  <c:v>9.8143181296680704E-2</c:v>
                </c:pt>
                <c:pt idx="1">
                  <c:v>0.10037367868563826</c:v>
                </c:pt>
                <c:pt idx="2">
                  <c:v>0.10316180042183518</c:v>
                </c:pt>
                <c:pt idx="3">
                  <c:v>0.10664695259208132</c:v>
                </c:pt>
                <c:pt idx="4">
                  <c:v>0.11100339280488898</c:v>
                </c:pt>
                <c:pt idx="5">
                  <c:v>0.11644894307089858</c:v>
                </c:pt>
                <c:pt idx="6">
                  <c:v>0.12325588090341058</c:v>
                </c:pt>
                <c:pt idx="7">
                  <c:v>0.13176455319405056</c:v>
                </c:pt>
                <c:pt idx="8">
                  <c:v>0.1424003935573506</c:v>
                </c:pt>
                <c:pt idx="9">
                  <c:v>0.15569519401147552</c:v>
                </c:pt>
                <c:pt idx="10">
                  <c:v>0.17231369457913176</c:v>
                </c:pt>
                <c:pt idx="11">
                  <c:v>0.19308682028870205</c:v>
                </c:pt>
                <c:pt idx="12">
                  <c:v>0.21905322742566494</c:v>
                </c:pt>
                <c:pt idx="13">
                  <c:v>0.25151123634686856</c:v>
                </c:pt>
                <c:pt idx="14">
                  <c:v>0.2920837474983729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710-4072-873C-7EC7B4DE8952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Mixed Non-competitive'!$AQ$36:$AQ$50</c:f>
              <c:numCache>
                <c:formatCode>General</c:formatCode>
                <c:ptCount val="15"/>
                <c:pt idx="0">
                  <c:v>0.10434553270831787</c:v>
                </c:pt>
                <c:pt idx="1">
                  <c:v>0.10671699347754618</c:v>
                </c:pt>
                <c:pt idx="2">
                  <c:v>0.10968131943908155</c:v>
                </c:pt>
                <c:pt idx="3">
                  <c:v>0.11338672689100078</c:v>
                </c:pt>
                <c:pt idx="4">
                  <c:v>0.11801848620589979</c:v>
                </c:pt>
                <c:pt idx="5">
                  <c:v>0.12380818534952359</c:v>
                </c:pt>
                <c:pt idx="6">
                  <c:v>0.13104530927905331</c:v>
                </c:pt>
                <c:pt idx="7">
                  <c:v>0.14009171419096547</c:v>
                </c:pt>
                <c:pt idx="8">
                  <c:v>0.15139972033085572</c:v>
                </c:pt>
                <c:pt idx="9">
                  <c:v>0.16553472800571845</c:v>
                </c:pt>
                <c:pt idx="10">
                  <c:v>0.18320348759929689</c:v>
                </c:pt>
                <c:pt idx="11">
                  <c:v>0.20528943709126996</c:v>
                </c:pt>
                <c:pt idx="12">
                  <c:v>0.23289687395623629</c:v>
                </c:pt>
                <c:pt idx="13">
                  <c:v>0.26740617003744421</c:v>
                </c:pt>
                <c:pt idx="14">
                  <c:v>0.31054279013895403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710-4072-873C-7EC7B4DE8952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Mixed Non-competitive'!$AR$36:$AR$50</c:f>
              <c:numCache>
                <c:formatCode>General</c:formatCode>
                <c:ptCount val="15"/>
                <c:pt idx="0">
                  <c:v>0.11209847197286431</c:v>
                </c:pt>
                <c:pt idx="1">
                  <c:v>0.11464613696743109</c:v>
                </c:pt>
                <c:pt idx="2">
                  <c:v>0.11783071821063956</c:v>
                </c:pt>
                <c:pt idx="3">
                  <c:v>0.12181144476465013</c:v>
                </c:pt>
                <c:pt idx="4">
                  <c:v>0.12678735295716331</c:v>
                </c:pt>
                <c:pt idx="5">
                  <c:v>0.13300723819780486</c:v>
                </c:pt>
                <c:pt idx="6">
                  <c:v>0.14078209474860676</c:v>
                </c:pt>
                <c:pt idx="7">
                  <c:v>0.15050066543710916</c:v>
                </c:pt>
                <c:pt idx="8">
                  <c:v>0.16264887879773712</c:v>
                </c:pt>
                <c:pt idx="9">
                  <c:v>0.17783414549852208</c:v>
                </c:pt>
                <c:pt idx="10">
                  <c:v>0.1968157288745033</c:v>
                </c:pt>
                <c:pt idx="11">
                  <c:v>0.22054270809447982</c:v>
                </c:pt>
                <c:pt idx="12">
                  <c:v>0.25020143211945045</c:v>
                </c:pt>
                <c:pt idx="13">
                  <c:v>0.28727483715066382</c:v>
                </c:pt>
                <c:pt idx="14">
                  <c:v>0.33361659343968036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710-4072-873C-7EC7B4DE8952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Mixed Non-competitive'!$AS$36:$AS$50</c:f>
              <c:numCache>
                <c:formatCode>General</c:formatCode>
                <c:ptCount val="15"/>
                <c:pt idx="0">
                  <c:v>0.12178964605354735</c:v>
                </c:pt>
                <c:pt idx="1">
                  <c:v>0.12455756632978722</c:v>
                </c:pt>
                <c:pt idx="2">
                  <c:v>0.12801746667508704</c:v>
                </c:pt>
                <c:pt idx="3">
                  <c:v>0.13234234210671178</c:v>
                </c:pt>
                <c:pt idx="4">
                  <c:v>0.13774843639624273</c:v>
                </c:pt>
                <c:pt idx="5">
                  <c:v>0.14450605425815646</c:v>
                </c:pt>
                <c:pt idx="6">
                  <c:v>0.1529530765855486</c:v>
                </c:pt>
                <c:pt idx="7">
                  <c:v>0.16351185449478875</c:v>
                </c:pt>
                <c:pt idx="8">
                  <c:v>0.17671032688133895</c:v>
                </c:pt>
                <c:pt idx="9">
                  <c:v>0.19320841736452662</c:v>
                </c:pt>
                <c:pt idx="10">
                  <c:v>0.21383103046851129</c:v>
                </c:pt>
                <c:pt idx="11">
                  <c:v>0.23960929684849216</c:v>
                </c:pt>
                <c:pt idx="12">
                  <c:v>0.27183212982346822</c:v>
                </c:pt>
                <c:pt idx="13">
                  <c:v>0.31211067104218837</c:v>
                </c:pt>
                <c:pt idx="14">
                  <c:v>0.36245884756558838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3710-4072-873C-7EC7B4DE8952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Mixed Non-competitive'!$AT$36:$AT$50</c:f>
              <c:numCache>
                <c:formatCode>General</c:formatCode>
                <c:ptCount val="15"/>
                <c:pt idx="0">
                  <c:v>0.13390361365440118</c:v>
                </c:pt>
                <c:pt idx="1">
                  <c:v>0.13694685303273238</c:v>
                </c:pt>
                <c:pt idx="2">
                  <c:v>0.1407509022556464</c:v>
                </c:pt>
                <c:pt idx="3">
                  <c:v>0.14550596378428893</c:v>
                </c:pt>
                <c:pt idx="4">
                  <c:v>0.15144979069509204</c:v>
                </c:pt>
                <c:pt idx="5">
                  <c:v>0.15887957433359592</c:v>
                </c:pt>
                <c:pt idx="6">
                  <c:v>0.16816680388172586</c:v>
                </c:pt>
                <c:pt idx="7">
                  <c:v>0.17977584081688824</c:v>
                </c:pt>
                <c:pt idx="8">
                  <c:v>0.19428713698584119</c:v>
                </c:pt>
                <c:pt idx="9">
                  <c:v>0.21242625719703231</c:v>
                </c:pt>
                <c:pt idx="10">
                  <c:v>0.23510015746102131</c:v>
                </c:pt>
                <c:pt idx="11">
                  <c:v>0.2634425327910076</c:v>
                </c:pt>
                <c:pt idx="12">
                  <c:v>0.29887050195349046</c:v>
                </c:pt>
                <c:pt idx="13">
                  <c:v>0.34315546340659397</c:v>
                </c:pt>
                <c:pt idx="14">
                  <c:v>0.39851166522297321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3710-4072-873C-7EC7B4DE8952}"/>
            </c:ext>
          </c:extLst>
        </c:ser>
        <c:ser>
          <c:idx val="6"/>
          <c:order val="6"/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Mixed Non-competitive'!$AU$36:$AU$50</c:f>
              <c:numCache>
                <c:formatCode>General</c:formatCode>
                <c:ptCount val="15"/>
                <c:pt idx="0">
                  <c:v>0.14904607315546842</c:v>
                </c:pt>
                <c:pt idx="1">
                  <c:v>0.15243346141141381</c:v>
                </c:pt>
                <c:pt idx="2">
                  <c:v>0.15666769673134556</c:v>
                </c:pt>
                <c:pt idx="3">
                  <c:v>0.16196049088126024</c:v>
                </c:pt>
                <c:pt idx="4">
                  <c:v>0.1685764835686536</c:v>
                </c:pt>
                <c:pt idx="5">
                  <c:v>0.17684647442789528</c:v>
                </c:pt>
                <c:pt idx="6">
                  <c:v>0.18718396300194742</c:v>
                </c:pt>
                <c:pt idx="7">
                  <c:v>0.20010582371951255</c:v>
                </c:pt>
                <c:pt idx="8">
                  <c:v>0.21625814961646894</c:v>
                </c:pt>
                <c:pt idx="9">
                  <c:v>0.23644855698766443</c:v>
                </c:pt>
                <c:pt idx="10">
                  <c:v>0.26168656620165887</c:v>
                </c:pt>
                <c:pt idx="11">
                  <c:v>0.29323407771915183</c:v>
                </c:pt>
                <c:pt idx="12">
                  <c:v>0.33266846711601811</c:v>
                </c:pt>
                <c:pt idx="13">
                  <c:v>0.38196145386210101</c:v>
                </c:pt>
                <c:pt idx="14">
                  <c:v>0.44357768729470437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3710-4072-873C-7EC7B4DE8952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Mixed Non-competitive'!$AV$36:$AV$50</c:f>
              <c:numCache>
                <c:formatCode>General</c:formatCode>
                <c:ptCount val="15"/>
                <c:pt idx="0">
                  <c:v>0.16797414753180254</c:v>
                </c:pt>
                <c:pt idx="1">
                  <c:v>0.17179172188476563</c:v>
                </c:pt>
                <c:pt idx="2">
                  <c:v>0.17656368982596959</c:v>
                </c:pt>
                <c:pt idx="3">
                  <c:v>0.18252864975247446</c:v>
                </c:pt>
                <c:pt idx="4">
                  <c:v>0.18998484966060558</c:v>
                </c:pt>
                <c:pt idx="5">
                  <c:v>0.19930509954576953</c:v>
                </c:pt>
                <c:pt idx="6">
                  <c:v>0.21095541190222439</c:v>
                </c:pt>
                <c:pt idx="7">
                  <c:v>0.22551830234779296</c:v>
                </c:pt>
                <c:pt idx="8">
                  <c:v>0.24372191540475374</c:v>
                </c:pt>
                <c:pt idx="9">
                  <c:v>0.26647643172595459</c:v>
                </c:pt>
                <c:pt idx="10">
                  <c:v>0.29491957712745576</c:v>
                </c:pt>
                <c:pt idx="11">
                  <c:v>0.3304735088793323</c:v>
                </c:pt>
                <c:pt idx="12">
                  <c:v>0.37491592356917786</c:v>
                </c:pt>
                <c:pt idx="13">
                  <c:v>0.43046894193148488</c:v>
                </c:pt>
                <c:pt idx="14">
                  <c:v>0.49991021488436832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3710-4072-873C-7EC7B4DE8952}"/>
            </c:ext>
          </c:extLst>
        </c:ser>
        <c:ser>
          <c:idx val="8"/>
          <c:order val="8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Mixed Non-competitive'!$AW$36:$AW$50</c:f>
              <c:numCache>
                <c:formatCode>General</c:formatCode>
                <c:ptCount val="15"/>
                <c:pt idx="0">
                  <c:v>0.19163424050222014</c:v>
                </c:pt>
                <c:pt idx="1">
                  <c:v>0.19598954747645544</c:v>
                </c:pt>
                <c:pt idx="2">
                  <c:v>0.20143368119424959</c:v>
                </c:pt>
                <c:pt idx="3">
                  <c:v>0.20823884834149228</c:v>
                </c:pt>
                <c:pt idx="4">
                  <c:v>0.21674530727554558</c:v>
                </c:pt>
                <c:pt idx="5">
                  <c:v>0.22737838094311225</c:v>
                </c:pt>
                <c:pt idx="6">
                  <c:v>0.24066972302757064</c:v>
                </c:pt>
                <c:pt idx="7">
                  <c:v>0.25728390063314355</c:v>
                </c:pt>
                <c:pt idx="8">
                  <c:v>0.27805162264010969</c:v>
                </c:pt>
                <c:pt idx="9">
                  <c:v>0.30401127514881732</c:v>
                </c:pt>
                <c:pt idx="10">
                  <c:v>0.3364608407847019</c:v>
                </c:pt>
                <c:pt idx="11">
                  <c:v>0.37702279782955761</c:v>
                </c:pt>
                <c:pt idx="12">
                  <c:v>0.42772524413562751</c:v>
                </c:pt>
                <c:pt idx="13">
                  <c:v>0.4911033020182145</c:v>
                </c:pt>
                <c:pt idx="14">
                  <c:v>0.57032587437144833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3710-4072-873C-7EC7B4DE8952}"/>
            </c:ext>
          </c:extLst>
        </c:ser>
        <c:ser>
          <c:idx val="9"/>
          <c:order val="9"/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Mixed Non-competitive'!$AX$36:$AX$50</c:f>
              <c:numCache>
                <c:formatCode>General</c:formatCode>
                <c:ptCount val="15"/>
                <c:pt idx="0">
                  <c:v>0.22120935671524211</c:v>
                </c:pt>
                <c:pt idx="1">
                  <c:v>0.22623682946606763</c:v>
                </c:pt>
                <c:pt idx="2">
                  <c:v>0.23252117040459963</c:v>
                </c:pt>
                <c:pt idx="3">
                  <c:v>0.24037659657776447</c:v>
                </c:pt>
                <c:pt idx="4">
                  <c:v>0.25019587929422055</c:v>
                </c:pt>
                <c:pt idx="5">
                  <c:v>0.26246998268979066</c:v>
                </c:pt>
                <c:pt idx="6">
                  <c:v>0.27781261193425333</c:v>
                </c:pt>
                <c:pt idx="7">
                  <c:v>0.29699089848983168</c:v>
                </c:pt>
                <c:pt idx="8">
                  <c:v>0.32096375668430455</c:v>
                </c:pt>
                <c:pt idx="9">
                  <c:v>0.3509298294273957</c:v>
                </c:pt>
                <c:pt idx="10">
                  <c:v>0.38838742035625962</c:v>
                </c:pt>
                <c:pt idx="11">
                  <c:v>0.43520940901733934</c:v>
                </c:pt>
                <c:pt idx="12">
                  <c:v>0.49373689484368932</c:v>
                </c:pt>
                <c:pt idx="13">
                  <c:v>0.56689625212662664</c:v>
                </c:pt>
                <c:pt idx="14">
                  <c:v>0.6583454487302981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3710-4072-873C-7EC7B4DE8952}"/>
            </c:ext>
          </c:extLst>
        </c:ser>
        <c:ser>
          <c:idx val="10"/>
          <c:order val="10"/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Mixed Non-competitive'!$AY$36:$AY$50</c:f>
              <c:numCache>
                <c:formatCode>General</c:formatCode>
                <c:ptCount val="15"/>
                <c:pt idx="0">
                  <c:v>0.25817825198151961</c:v>
                </c:pt>
                <c:pt idx="1">
                  <c:v>0.26404593195308296</c:v>
                </c:pt>
                <c:pt idx="2">
                  <c:v>0.27138053191753708</c:v>
                </c:pt>
                <c:pt idx="3">
                  <c:v>0.28054878187310472</c:v>
                </c:pt>
                <c:pt idx="4">
                  <c:v>0.29200909431756422</c:v>
                </c:pt>
                <c:pt idx="5">
                  <c:v>0.30633448487313875</c:v>
                </c:pt>
                <c:pt idx="6">
                  <c:v>0.32424122306760678</c:v>
                </c:pt>
                <c:pt idx="7">
                  <c:v>0.34662464581069186</c:v>
                </c:pt>
                <c:pt idx="8">
                  <c:v>0.37460392423954825</c:v>
                </c:pt>
                <c:pt idx="9">
                  <c:v>0.40957802227561868</c:v>
                </c:pt>
                <c:pt idx="10">
                  <c:v>0.45329564482070672</c:v>
                </c:pt>
                <c:pt idx="11">
                  <c:v>0.50794267300206675</c:v>
                </c:pt>
                <c:pt idx="12">
                  <c:v>0.57625145822876678</c:v>
                </c:pt>
                <c:pt idx="13">
                  <c:v>0.66163743976214195</c:v>
                </c:pt>
                <c:pt idx="14">
                  <c:v>0.76836991667886057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3710-4072-873C-7EC7B4DE8952}"/>
            </c:ext>
          </c:extLst>
        </c:ser>
        <c:ser>
          <c:idx val="11"/>
          <c:order val="11"/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Mixed Non-competitive'!$AZ$36:$AZ$50</c:f>
              <c:numCache>
                <c:formatCode>General</c:formatCode>
                <c:ptCount val="15"/>
                <c:pt idx="0">
                  <c:v>0.30438937106436653</c:v>
                </c:pt>
                <c:pt idx="1">
                  <c:v>0.31130731006185203</c:v>
                </c:pt>
                <c:pt idx="2">
                  <c:v>0.31995473380870892</c:v>
                </c:pt>
                <c:pt idx="3">
                  <c:v>0.33076401349228002</c:v>
                </c:pt>
                <c:pt idx="4">
                  <c:v>0.34427561309674382</c:v>
                </c:pt>
                <c:pt idx="5">
                  <c:v>0.3611651126023237</c:v>
                </c:pt>
                <c:pt idx="6">
                  <c:v>0.38227698698429857</c:v>
                </c:pt>
                <c:pt idx="7">
                  <c:v>0.40866682996176712</c:v>
                </c:pt>
                <c:pt idx="8">
                  <c:v>0.44165413368360268</c:v>
                </c:pt>
                <c:pt idx="9">
                  <c:v>0.48288826333589729</c:v>
                </c:pt>
                <c:pt idx="10">
                  <c:v>0.53443092540126547</c:v>
                </c:pt>
                <c:pt idx="11">
                  <c:v>0.59885925298297571</c:v>
                </c:pt>
                <c:pt idx="12">
                  <c:v>0.67939466246011349</c:v>
                </c:pt>
                <c:pt idx="13">
                  <c:v>0.78006392430653593</c:v>
                </c:pt>
                <c:pt idx="14">
                  <c:v>0.90590050161456326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3710-4072-873C-7EC7B4DE8952}"/>
            </c:ext>
          </c:extLst>
        </c:ser>
        <c:ser>
          <c:idx val="12"/>
          <c:order val="12"/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Mixed Non-competitive'!$BA$36:$BA$50</c:f>
              <c:numCache>
                <c:formatCode>General</c:formatCode>
                <c:ptCount val="15"/>
                <c:pt idx="0">
                  <c:v>0.36215326991792507</c:v>
                </c:pt>
                <c:pt idx="1">
                  <c:v>0.37038403269781339</c:v>
                </c:pt>
                <c:pt idx="2">
                  <c:v>0.3806724861726738</c:v>
                </c:pt>
                <c:pt idx="3">
                  <c:v>0.39353305301624919</c:v>
                </c:pt>
                <c:pt idx="4">
                  <c:v>0.40960876157071852</c:v>
                </c:pt>
                <c:pt idx="5">
                  <c:v>0.42970339726380502</c:v>
                </c:pt>
                <c:pt idx="6">
                  <c:v>0.4548216918801633</c:v>
                </c:pt>
                <c:pt idx="7">
                  <c:v>0.48621956015061119</c:v>
                </c:pt>
                <c:pt idx="8">
                  <c:v>0.52546689548867087</c:v>
                </c:pt>
                <c:pt idx="9">
                  <c:v>0.57452606466124567</c:v>
                </c:pt>
                <c:pt idx="10">
                  <c:v>0.63585002612696395</c:v>
                </c:pt>
                <c:pt idx="11">
                  <c:v>0.71250497795911194</c:v>
                </c:pt>
                <c:pt idx="12">
                  <c:v>0.80832366774929698</c:v>
                </c:pt>
                <c:pt idx="13">
                  <c:v>0.92809702998702837</c:v>
                </c:pt>
                <c:pt idx="14">
                  <c:v>1.0778137327841921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3710-4072-873C-7EC7B4DE8952}"/>
            </c:ext>
          </c:extLst>
        </c:ser>
        <c:ser>
          <c:idx val="13"/>
          <c:order val="13"/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Mixed Non-competitive'!$BB$36:$BB$50</c:f>
              <c:numCache>
                <c:formatCode>General</c:formatCode>
                <c:ptCount val="15"/>
                <c:pt idx="0">
                  <c:v>0.43435814348487345</c:v>
                </c:pt>
                <c:pt idx="1">
                  <c:v>0.44422993599276517</c:v>
                </c:pt>
                <c:pt idx="2">
                  <c:v>0.45656967662762982</c:v>
                </c:pt>
                <c:pt idx="3">
                  <c:v>0.47199435242121068</c:v>
                </c:pt>
                <c:pt idx="4">
                  <c:v>0.49127519716318674</c:v>
                </c:pt>
                <c:pt idx="5">
                  <c:v>0.51537625309065682</c:v>
                </c:pt>
                <c:pt idx="6">
                  <c:v>0.54550257299999416</c:v>
                </c:pt>
                <c:pt idx="7">
                  <c:v>0.58316047288666628</c:v>
                </c:pt>
                <c:pt idx="8">
                  <c:v>0.63023284774500621</c:v>
                </c:pt>
                <c:pt idx="9">
                  <c:v>0.68907331631793112</c:v>
                </c:pt>
                <c:pt idx="10">
                  <c:v>0.76262390203408725</c:v>
                </c:pt>
                <c:pt idx="11">
                  <c:v>0.85456213417928228</c:v>
                </c:pt>
                <c:pt idx="12">
                  <c:v>0.9694849243607766</c:v>
                </c:pt>
                <c:pt idx="13">
                  <c:v>1.113138412087644</c:v>
                </c:pt>
                <c:pt idx="14">
                  <c:v>1.292705271746228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3710-4072-873C-7EC7B4DE8952}"/>
            </c:ext>
          </c:extLst>
        </c:ser>
        <c:ser>
          <c:idx val="14"/>
          <c:order val="14"/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Mixed Non-competitive'!$BC$36:$BC$50</c:f>
              <c:numCache>
                <c:formatCode>General</c:formatCode>
                <c:ptCount val="15"/>
                <c:pt idx="0">
                  <c:v>0.52461423544355856</c:v>
                </c:pt>
                <c:pt idx="1">
                  <c:v>0.53653731511145475</c:v>
                </c:pt>
                <c:pt idx="2">
                  <c:v>0.55144116469632487</c:v>
                </c:pt>
                <c:pt idx="3">
                  <c:v>0.57007097667741236</c:v>
                </c:pt>
                <c:pt idx="4">
                  <c:v>0.59335824165377193</c:v>
                </c:pt>
                <c:pt idx="5">
                  <c:v>0.62246732287422124</c:v>
                </c:pt>
                <c:pt idx="6">
                  <c:v>0.65885367439978293</c:v>
                </c:pt>
                <c:pt idx="7">
                  <c:v>0.70433661380673496</c:v>
                </c:pt>
                <c:pt idx="8">
                  <c:v>0.7611902880654251</c:v>
                </c:pt>
                <c:pt idx="9">
                  <c:v>0.83225738088878765</c:v>
                </c:pt>
                <c:pt idx="10">
                  <c:v>0.92109124691799094</c:v>
                </c:pt>
                <c:pt idx="11">
                  <c:v>1.0321335794544952</c:v>
                </c:pt>
                <c:pt idx="12">
                  <c:v>1.1709364951251253</c:v>
                </c:pt>
                <c:pt idx="13">
                  <c:v>1.3444401397134131</c:v>
                </c:pt>
                <c:pt idx="14">
                  <c:v>1.5613196954487725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3710-4072-873C-7EC7B4DE8952}"/>
            </c:ext>
          </c:extLst>
        </c:ser>
        <c:ser>
          <c:idx val="15"/>
          <c:order val="15"/>
          <c:spPr>
            <a:ln w="190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Mixed Non-competitive'!$BD$36:$BD$50</c:f>
              <c:numCache>
                <c:formatCode>General</c:formatCode>
                <c:ptCount val="15"/>
                <c:pt idx="0">
                  <c:v>0.63743435039191509</c:v>
                </c:pt>
                <c:pt idx="1">
                  <c:v>0.65192153900981653</c:v>
                </c:pt>
                <c:pt idx="2">
                  <c:v>0.67003052478219338</c:v>
                </c:pt>
                <c:pt idx="3">
                  <c:v>0.69266675699766456</c:v>
                </c:pt>
                <c:pt idx="4">
                  <c:v>0.72096204726700319</c:v>
                </c:pt>
                <c:pt idx="5">
                  <c:v>0.75633116010367685</c:v>
                </c:pt>
                <c:pt idx="6">
                  <c:v>0.80054255114951867</c:v>
                </c:pt>
                <c:pt idx="7">
                  <c:v>0.85580678995682091</c:v>
                </c:pt>
                <c:pt idx="8">
                  <c:v>0.92488708846594869</c:v>
                </c:pt>
                <c:pt idx="9">
                  <c:v>1.0112374616023585</c:v>
                </c:pt>
                <c:pt idx="10">
                  <c:v>1.1191754280228707</c:v>
                </c:pt>
                <c:pt idx="11">
                  <c:v>1.2540978860485115</c:v>
                </c:pt>
                <c:pt idx="12">
                  <c:v>1.4227509585805616</c:v>
                </c:pt>
                <c:pt idx="13">
                  <c:v>1.6335672992456249</c:v>
                </c:pt>
                <c:pt idx="14">
                  <c:v>1.8970877250769533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3710-4072-873C-7EC7B4DE8952}"/>
            </c:ext>
          </c:extLst>
        </c:ser>
        <c:ser>
          <c:idx val="16"/>
          <c:order val="1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'partial 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Mixed Non-competitive'!$BE$36:$BE$50</c:f>
              <c:numCache>
                <c:formatCode>General</c:formatCode>
                <c:ptCount val="15"/>
                <c:pt idx="0">
                  <c:v>7.3333333333333348E-2</c:v>
                </c:pt>
                <c:pt idx="1">
                  <c:v>7.5000000000000011E-2</c:v>
                </c:pt>
                <c:pt idx="2">
                  <c:v>7.7083333333333323E-2</c:v>
                </c:pt>
                <c:pt idx="3">
                  <c:v>7.9687499999999994E-2</c:v>
                </c:pt>
                <c:pt idx="4">
                  <c:v>8.2942708333333337E-2</c:v>
                </c:pt>
                <c:pt idx="5">
                  <c:v>8.7011718749999994E-2</c:v>
                </c:pt>
                <c:pt idx="6">
                  <c:v>9.2097981770833337E-2</c:v>
                </c:pt>
                <c:pt idx="7">
                  <c:v>9.8455810546874981E-2</c:v>
                </c:pt>
                <c:pt idx="8">
                  <c:v>0.10640309651692707</c:v>
                </c:pt>
                <c:pt idx="9">
                  <c:v>0.11633720397949217</c:v>
                </c:pt>
                <c:pt idx="10">
                  <c:v>0.12875483830769854</c:v>
                </c:pt>
                <c:pt idx="11">
                  <c:v>0.14427688121795654</c:v>
                </c:pt>
                <c:pt idx="12">
                  <c:v>0.16367943485577896</c:v>
                </c:pt>
                <c:pt idx="13">
                  <c:v>0.18793262690305704</c:v>
                </c:pt>
                <c:pt idx="14">
                  <c:v>0.21824911696215457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3710-4072-873C-7EC7B4DE8952}"/>
            </c:ext>
          </c:extLst>
        </c:ser>
        <c:ser>
          <c:idx val="17"/>
          <c:order val="1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'partial 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Mixed Non-competitive'!$BF$36:$BF$50</c:f>
              <c:numCache>
                <c:formatCode>General</c:formatCode>
                <c:ptCount val="15"/>
                <c:pt idx="0">
                  <c:v>9.8142826472894393E-2</c:v>
                </c:pt>
                <c:pt idx="1">
                  <c:v>0.10037334525636926</c:v>
                </c:pt>
                <c:pt idx="2">
                  <c:v>0.10316149373571284</c:v>
                </c:pt>
                <c:pt idx="3">
                  <c:v>0.10664667933489232</c:v>
                </c:pt>
                <c:pt idx="4">
                  <c:v>0.1110031613338667</c:v>
                </c:pt>
                <c:pt idx="5">
                  <c:v>0.11644876383258464</c:v>
                </c:pt>
                <c:pt idx="6">
                  <c:v>0.12325576695598207</c:v>
                </c:pt>
                <c:pt idx="7">
                  <c:v>0.13176452086022883</c:v>
                </c:pt>
                <c:pt idx="8">
                  <c:v>0.14240046324053734</c:v>
                </c:pt>
                <c:pt idx="9">
                  <c:v>0.15569539121592296</c:v>
                </c:pt>
                <c:pt idx="10">
                  <c:v>0.17231405118515497</c:v>
                </c:pt>
                <c:pt idx="11">
                  <c:v>0.19308737614669502</c:v>
                </c:pt>
                <c:pt idx="12">
                  <c:v>0.21905403234862</c:v>
                </c:pt>
                <c:pt idx="13">
                  <c:v>0.25151235260102628</c:v>
                </c:pt>
                <c:pt idx="14">
                  <c:v>0.29208525291653409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3710-4072-873C-7EC7B4DE8952}"/>
            </c:ext>
          </c:extLst>
        </c:ser>
        <c:ser>
          <c:idx val="18"/>
          <c:order val="1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'partial 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Mixed Non-competitive'!$BG$36:$BG$50</c:f>
              <c:numCache>
                <c:formatCode>General</c:formatCode>
                <c:ptCount val="15"/>
                <c:pt idx="0">
                  <c:v>0.10434519975778467</c:v>
                </c:pt>
                <c:pt idx="1">
                  <c:v>0.10671668157046156</c:v>
                </c:pt>
                <c:pt idx="2">
                  <c:v>0.10968103383630771</c:v>
                </c:pt>
                <c:pt idx="3">
                  <c:v>0.1133864741686154</c:v>
                </c:pt>
                <c:pt idx="4">
                  <c:v>0.11801827458400002</c:v>
                </c:pt>
                <c:pt idx="5">
                  <c:v>0.1238080251032308</c:v>
                </c:pt>
                <c:pt idx="6">
                  <c:v>0.13104521325226925</c:v>
                </c:pt>
                <c:pt idx="7">
                  <c:v>0.14009169843856731</c:v>
                </c:pt>
                <c:pt idx="8">
                  <c:v>0.15139980492143992</c:v>
                </c:pt>
                <c:pt idx="9">
                  <c:v>0.16553493802503066</c:v>
                </c:pt>
                <c:pt idx="10">
                  <c:v>0.18320385440451908</c:v>
                </c:pt>
                <c:pt idx="11">
                  <c:v>0.20528999987887964</c:v>
                </c:pt>
                <c:pt idx="12">
                  <c:v>0.23289768172183026</c:v>
                </c:pt>
                <c:pt idx="13">
                  <c:v>0.26740728402551861</c:v>
                </c:pt>
                <c:pt idx="14">
                  <c:v>0.31054428690512897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3710-4072-873C-7EC7B4DE8952}"/>
            </c:ext>
          </c:extLst>
        </c:ser>
        <c:ser>
          <c:idx val="19"/>
          <c:order val="1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'partial 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Mixed Non-competitive'!$BH$36:$BH$50</c:f>
              <c:numCache>
                <c:formatCode>General</c:formatCode>
                <c:ptCount val="15"/>
                <c:pt idx="0">
                  <c:v>0.11209816636389747</c:v>
                </c:pt>
                <c:pt idx="1">
                  <c:v>0.11464585196307696</c:v>
                </c:pt>
                <c:pt idx="2">
                  <c:v>0.1178304589620513</c:v>
                </c:pt>
                <c:pt idx="3">
                  <c:v>0.12181121771076925</c:v>
                </c:pt>
                <c:pt idx="4">
                  <c:v>0.12678716614666671</c:v>
                </c:pt>
                <c:pt idx="5">
                  <c:v>0.13300710169153848</c:v>
                </c:pt>
                <c:pt idx="6">
                  <c:v>0.14078202112262822</c:v>
                </c:pt>
                <c:pt idx="7">
                  <c:v>0.1505006704114904</c:v>
                </c:pt>
                <c:pt idx="8">
                  <c:v>0.16264898202256814</c:v>
                </c:pt>
                <c:pt idx="9">
                  <c:v>0.17783437153641526</c:v>
                </c:pt>
                <c:pt idx="10">
                  <c:v>0.19681610842872421</c:v>
                </c:pt>
                <c:pt idx="11">
                  <c:v>0.2205432795441104</c:v>
                </c:pt>
                <c:pt idx="12">
                  <c:v>0.25020224343834313</c:v>
                </c:pt>
                <c:pt idx="13">
                  <c:v>0.28727594830613395</c:v>
                </c:pt>
                <c:pt idx="14">
                  <c:v>0.33361807939087251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3710-4072-873C-7EC7B4DE8952}"/>
            </c:ext>
          </c:extLst>
        </c:ser>
        <c:ser>
          <c:idx val="20"/>
          <c:order val="2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'partial 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Mixed Non-competitive'!$BI$36:$BI$50</c:f>
              <c:numCache>
                <c:formatCode>General</c:formatCode>
                <c:ptCount val="15"/>
                <c:pt idx="0">
                  <c:v>0.12178937462153849</c:v>
                </c:pt>
                <c:pt idx="1">
                  <c:v>0.1245573149538462</c:v>
                </c:pt>
                <c:pt idx="2">
                  <c:v>0.12801724036923082</c:v>
                </c:pt>
                <c:pt idx="3">
                  <c:v>0.13234214713846157</c:v>
                </c:pt>
                <c:pt idx="4">
                  <c:v>0.13774828060000005</c:v>
                </c:pt>
                <c:pt idx="5">
                  <c:v>0.14450594742692313</c:v>
                </c:pt>
                <c:pt idx="6">
                  <c:v>0.15295303096057694</c:v>
                </c:pt>
                <c:pt idx="7">
                  <c:v>0.16351188537764424</c:v>
                </c:pt>
                <c:pt idx="8">
                  <c:v>0.1767104533989784</c:v>
                </c:pt>
                <c:pt idx="9">
                  <c:v>0.19320866342564605</c:v>
                </c:pt>
                <c:pt idx="10">
                  <c:v>0.21383142595898061</c:v>
                </c:pt>
                <c:pt idx="11">
                  <c:v>0.23960987912564888</c:v>
                </c:pt>
                <c:pt idx="12">
                  <c:v>0.27183294558398408</c:v>
                </c:pt>
                <c:pt idx="13">
                  <c:v>0.3121117786569032</c:v>
                </c:pt>
                <c:pt idx="14">
                  <c:v>0.36246031999805206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3710-4072-873C-7EC7B4DE8952}"/>
            </c:ext>
          </c:extLst>
        </c:ser>
        <c:ser>
          <c:idx val="21"/>
          <c:order val="2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'partial 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Mixed Non-competitive'!$BJ$36:$BJ$50</c:f>
              <c:numCache>
                <c:formatCode>General</c:formatCode>
                <c:ptCount val="15"/>
                <c:pt idx="0">
                  <c:v>0.1339033849435898</c:v>
                </c:pt>
                <c:pt idx="1">
                  <c:v>0.13694664369230775</c:v>
                </c:pt>
                <c:pt idx="2">
                  <c:v>0.14075071712820517</c:v>
                </c:pt>
                <c:pt idx="3">
                  <c:v>0.14550580892307696</c:v>
                </c:pt>
                <c:pt idx="4">
                  <c:v>0.15144967366666673</c:v>
                </c:pt>
                <c:pt idx="5">
                  <c:v>0.15887950459615388</c:v>
                </c:pt>
                <c:pt idx="6">
                  <c:v>0.16816679325801287</c:v>
                </c:pt>
                <c:pt idx="7">
                  <c:v>0.17977590408533656</c:v>
                </c:pt>
                <c:pt idx="8">
                  <c:v>0.19428729261949124</c:v>
                </c:pt>
                <c:pt idx="9">
                  <c:v>0.2124265282871845</c:v>
                </c:pt>
                <c:pt idx="10">
                  <c:v>0.23510057287180114</c:v>
                </c:pt>
                <c:pt idx="11">
                  <c:v>0.26344312860257196</c:v>
                </c:pt>
                <c:pt idx="12">
                  <c:v>0.29887132326603538</c:v>
                </c:pt>
                <c:pt idx="13">
                  <c:v>0.3431565665953647</c:v>
                </c:pt>
                <c:pt idx="14">
                  <c:v>0.39851312075702638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3710-4072-873C-7EC7B4DE8952}"/>
            </c:ext>
          </c:extLst>
        </c:ser>
        <c:ser>
          <c:idx val="22"/>
          <c:order val="2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'partial 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Mixed Non-competitive'!$BK$36:$BK$50</c:f>
              <c:numCache>
                <c:formatCode>General</c:formatCode>
                <c:ptCount val="15"/>
                <c:pt idx="0">
                  <c:v>0.14904589784615391</c:v>
                </c:pt>
                <c:pt idx="1">
                  <c:v>0.15243330461538468</c:v>
                </c:pt>
                <c:pt idx="2">
                  <c:v>0.15666756307692312</c:v>
                </c:pt>
                <c:pt idx="3">
                  <c:v>0.1619603861538462</c:v>
                </c:pt>
                <c:pt idx="4">
                  <c:v>0.16857641500000006</c:v>
                </c:pt>
                <c:pt idx="5">
                  <c:v>0.17684645105769237</c:v>
                </c:pt>
                <c:pt idx="6">
                  <c:v>0.18718399612980777</c:v>
                </c:pt>
                <c:pt idx="7">
                  <c:v>0.20010592746995196</c:v>
                </c:pt>
                <c:pt idx="8">
                  <c:v>0.21625834164513225</c:v>
                </c:pt>
                <c:pt idx="9">
                  <c:v>0.23644885936410759</c:v>
                </c:pt>
                <c:pt idx="10">
                  <c:v>0.26168700651282678</c:v>
                </c:pt>
                <c:pt idx="11">
                  <c:v>0.2932346904487258</c:v>
                </c:pt>
                <c:pt idx="12">
                  <c:v>0.33266929536859952</c:v>
                </c:pt>
                <c:pt idx="13">
                  <c:v>0.38196255151844172</c:v>
                </c:pt>
                <c:pt idx="14">
                  <c:v>0.44357912170574432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3710-4072-873C-7EC7B4DE8952}"/>
            </c:ext>
          </c:extLst>
        </c:ser>
        <c:ser>
          <c:idx val="23"/>
          <c:order val="23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'partial 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Mixed Non-competitive'!$BL$36:$BL$50</c:f>
              <c:numCache>
                <c:formatCode>General</c:formatCode>
                <c:ptCount val="15"/>
                <c:pt idx="0">
                  <c:v>0.16797403897435906</c:v>
                </c:pt>
                <c:pt idx="1">
                  <c:v>0.17179163076923085</c:v>
                </c:pt>
                <c:pt idx="2">
                  <c:v>0.17656362051282057</c:v>
                </c:pt>
                <c:pt idx="3">
                  <c:v>0.18252860769230772</c:v>
                </c:pt>
                <c:pt idx="4">
                  <c:v>0.18998484166666671</c:v>
                </c:pt>
                <c:pt idx="5">
                  <c:v>0.19930513413461545</c:v>
                </c:pt>
                <c:pt idx="6">
                  <c:v>0.21095549971955135</c:v>
                </c:pt>
                <c:pt idx="7">
                  <c:v>0.22551845670072115</c:v>
                </c:pt>
                <c:pt idx="8">
                  <c:v>0.24372215292718352</c:v>
                </c:pt>
                <c:pt idx="9">
                  <c:v>0.26647677321026142</c:v>
                </c:pt>
                <c:pt idx="10">
                  <c:v>0.29492004856410881</c:v>
                </c:pt>
                <c:pt idx="11">
                  <c:v>0.33047414275641812</c:v>
                </c:pt>
                <c:pt idx="12">
                  <c:v>0.37491676049680461</c:v>
                </c:pt>
                <c:pt idx="13">
                  <c:v>0.43047003267228784</c:v>
                </c:pt>
                <c:pt idx="14">
                  <c:v>0.49991162289164182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3710-4072-873C-7EC7B4DE8952}"/>
            </c:ext>
          </c:extLst>
        </c:ser>
        <c:ser>
          <c:idx val="24"/>
          <c:order val="24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Mixed Non-competitive'!$BM$36:$BM$50</c:f>
              <c:numCache>
                <c:formatCode>General</c:formatCode>
                <c:ptCount val="15"/>
                <c:pt idx="0">
                  <c:v>0.19163421538461542</c:v>
                </c:pt>
                <c:pt idx="1">
                  <c:v>0.19598953846153852</c:v>
                </c:pt>
                <c:pt idx="2">
                  <c:v>0.20143369230769234</c:v>
                </c:pt>
                <c:pt idx="3">
                  <c:v>0.20823888461538467</c:v>
                </c:pt>
                <c:pt idx="4">
                  <c:v>0.21674537500000007</c:v>
                </c:pt>
                <c:pt idx="5">
                  <c:v>0.22737848798076929</c:v>
                </c:pt>
                <c:pt idx="6">
                  <c:v>0.24066987920673083</c:v>
                </c:pt>
                <c:pt idx="7">
                  <c:v>0.25728411823918268</c:v>
                </c:pt>
                <c:pt idx="8">
                  <c:v>0.27805191702974763</c:v>
                </c:pt>
                <c:pt idx="9">
                  <c:v>0.30401166551795372</c:v>
                </c:pt>
                <c:pt idx="10">
                  <c:v>0.33646135112821135</c:v>
                </c:pt>
                <c:pt idx="11">
                  <c:v>0.3770234581410335</c:v>
                </c:pt>
                <c:pt idx="12">
                  <c:v>0.42772609190706107</c:v>
                </c:pt>
                <c:pt idx="13">
                  <c:v>0.49110438411459545</c:v>
                </c:pt>
                <c:pt idx="14">
                  <c:v>0.57032724937401358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3710-4072-873C-7EC7B4DE8952}"/>
            </c:ext>
          </c:extLst>
        </c:ser>
        <c:ser>
          <c:idx val="25"/>
          <c:order val="2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Mixed Non-competitive'!$BN$36:$BN$50</c:f>
              <c:numCache>
                <c:formatCode>General</c:formatCode>
                <c:ptCount val="15"/>
                <c:pt idx="0">
                  <c:v>0.22120943589743597</c:v>
                </c:pt>
                <c:pt idx="1">
                  <c:v>0.22623692307692317</c:v>
                </c:pt>
                <c:pt idx="2">
                  <c:v>0.23252128205128206</c:v>
                </c:pt>
                <c:pt idx="3">
                  <c:v>0.24037673076923086</c:v>
                </c:pt>
                <c:pt idx="4">
                  <c:v>0.25019604166666676</c:v>
                </c:pt>
                <c:pt idx="5">
                  <c:v>0.26247018028846159</c:v>
                </c:pt>
                <c:pt idx="6">
                  <c:v>0.27781285356570518</c:v>
                </c:pt>
                <c:pt idx="7">
                  <c:v>0.29699119516225964</c:v>
                </c:pt>
                <c:pt idx="8">
                  <c:v>0.32096412215795278</c:v>
                </c:pt>
                <c:pt idx="9">
                  <c:v>0.35093028090256917</c:v>
                </c:pt>
                <c:pt idx="10">
                  <c:v>0.38838797933333963</c:v>
                </c:pt>
                <c:pt idx="11">
                  <c:v>0.43521010237180269</c:v>
                </c:pt>
                <c:pt idx="12">
                  <c:v>0.49373775616988158</c:v>
                </c:pt>
                <c:pt idx="13">
                  <c:v>0.56689732341748011</c:v>
                </c:pt>
                <c:pt idx="14">
                  <c:v>0.65834678247697831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3710-4072-873C-7EC7B4DE8952}"/>
            </c:ext>
          </c:extLst>
        </c:ser>
        <c:ser>
          <c:idx val="26"/>
          <c:order val="2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Mixed Non-competitive'!$BO$36:$BO$50</c:f>
              <c:numCache>
                <c:formatCode>General</c:formatCode>
                <c:ptCount val="15"/>
                <c:pt idx="0">
                  <c:v>0.25817846153846163</c:v>
                </c:pt>
                <c:pt idx="1">
                  <c:v>0.26404615384615393</c:v>
                </c:pt>
                <c:pt idx="2">
                  <c:v>0.27138076923076931</c:v>
                </c:pt>
                <c:pt idx="3">
                  <c:v>0.28054903846153856</c:v>
                </c:pt>
                <c:pt idx="4">
                  <c:v>0.29200937500000007</c:v>
                </c:pt>
                <c:pt idx="5">
                  <c:v>0.30633479567307698</c:v>
                </c:pt>
                <c:pt idx="6">
                  <c:v>0.32424157151442318</c:v>
                </c:pt>
                <c:pt idx="7">
                  <c:v>0.34662504131610578</c:v>
                </c:pt>
                <c:pt idx="8">
                  <c:v>0.37460437856820916</c:v>
                </c:pt>
                <c:pt idx="9">
                  <c:v>0.40957855013333833</c:v>
                </c:pt>
                <c:pt idx="10">
                  <c:v>0.45329626458974986</c:v>
                </c:pt>
                <c:pt idx="11">
                  <c:v>0.50794340766026425</c:v>
                </c:pt>
                <c:pt idx="12">
                  <c:v>0.57625233649840724</c:v>
                </c:pt>
                <c:pt idx="13">
                  <c:v>0.66163849754608595</c:v>
                </c:pt>
                <c:pt idx="14">
                  <c:v>0.76837119885568417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3710-4072-873C-7EC7B4DE8952}"/>
            </c:ext>
          </c:extLst>
        </c:ser>
        <c:ser>
          <c:idx val="27"/>
          <c:order val="2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Mixed Non-competitive'!$BP$36:$BP$50</c:f>
              <c:numCache>
                <c:formatCode>General</c:formatCode>
                <c:ptCount val="15"/>
                <c:pt idx="0">
                  <c:v>0.30438974358974369</c:v>
                </c:pt>
                <c:pt idx="1">
                  <c:v>0.3113076923076924</c:v>
                </c:pt>
                <c:pt idx="2">
                  <c:v>0.31995512820512828</c:v>
                </c:pt>
                <c:pt idx="3">
                  <c:v>0.33076442307692316</c:v>
                </c:pt>
                <c:pt idx="4">
                  <c:v>0.3442760416666667</c:v>
                </c:pt>
                <c:pt idx="5">
                  <c:v>0.36116556490384621</c:v>
                </c:pt>
                <c:pt idx="6">
                  <c:v>0.38227746895032061</c:v>
                </c:pt>
                <c:pt idx="7">
                  <c:v>0.40866734900841351</c:v>
                </c:pt>
                <c:pt idx="8">
                  <c:v>0.44165469908102967</c:v>
                </c:pt>
                <c:pt idx="9">
                  <c:v>0.4828888866717998</c:v>
                </c:pt>
                <c:pt idx="10">
                  <c:v>0.53443162116026266</c:v>
                </c:pt>
                <c:pt idx="11">
                  <c:v>0.59886003927084119</c:v>
                </c:pt>
                <c:pt idx="12">
                  <c:v>0.67939556190906414</c:v>
                </c:pt>
                <c:pt idx="13">
                  <c:v>0.78006496520684299</c:v>
                </c:pt>
                <c:pt idx="14">
                  <c:v>0.90590171932906638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3710-4072-873C-7EC7B4DE8952}"/>
            </c:ext>
          </c:extLst>
        </c:ser>
        <c:ser>
          <c:idx val="28"/>
          <c:order val="2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Mixed Non-competitive'!$BQ$36:$BQ$50</c:f>
              <c:numCache>
                <c:formatCode>General</c:formatCode>
                <c:ptCount val="15"/>
                <c:pt idx="0">
                  <c:v>0.36215384615384622</c:v>
                </c:pt>
                <c:pt idx="1">
                  <c:v>0.37038461538461537</c:v>
                </c:pt>
                <c:pt idx="2">
                  <c:v>0.38067307692307695</c:v>
                </c:pt>
                <c:pt idx="3">
                  <c:v>0.39353365384615385</c:v>
                </c:pt>
                <c:pt idx="4">
                  <c:v>0.40960937500000005</c:v>
                </c:pt>
                <c:pt idx="5">
                  <c:v>0.42970402644230765</c:v>
                </c:pt>
                <c:pt idx="6">
                  <c:v>0.45482234074519234</c:v>
                </c:pt>
                <c:pt idx="7">
                  <c:v>0.48622023362379801</c:v>
                </c:pt>
                <c:pt idx="8">
                  <c:v>0.52546759972205526</c:v>
                </c:pt>
                <c:pt idx="9">
                  <c:v>0.57452680734487671</c:v>
                </c:pt>
                <c:pt idx="10">
                  <c:v>0.63585081687340361</c:v>
                </c:pt>
                <c:pt idx="11">
                  <c:v>0.71250582878406232</c:v>
                </c:pt>
                <c:pt idx="12">
                  <c:v>0.80832459367238541</c:v>
                </c:pt>
                <c:pt idx="13">
                  <c:v>0.92809804978278931</c:v>
                </c:pt>
                <c:pt idx="14">
                  <c:v>1.0778148699207943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3710-4072-873C-7EC7B4DE8952}"/>
            </c:ext>
          </c:extLst>
        </c:ser>
        <c:ser>
          <c:idx val="29"/>
          <c:order val="2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Mixed Non-competitive'!$BR$36:$BR$50</c:f>
              <c:numCache>
                <c:formatCode>General</c:formatCode>
                <c:ptCount val="15"/>
                <c:pt idx="0">
                  <c:v>0.43435897435897447</c:v>
                </c:pt>
                <c:pt idx="1">
                  <c:v>0.44423076923076937</c:v>
                </c:pt>
                <c:pt idx="2">
                  <c:v>0.45657051282051286</c:v>
                </c:pt>
                <c:pt idx="3">
                  <c:v>0.47199519230769232</c:v>
                </c:pt>
                <c:pt idx="4">
                  <c:v>0.49127604166666683</c:v>
                </c:pt>
                <c:pt idx="5">
                  <c:v>0.51537710336538467</c:v>
                </c:pt>
                <c:pt idx="6">
                  <c:v>0.54550343048878225</c:v>
                </c:pt>
                <c:pt idx="7">
                  <c:v>0.58316133939302883</c:v>
                </c:pt>
                <c:pt idx="8">
                  <c:v>0.63023372552333734</c:v>
                </c:pt>
                <c:pt idx="9">
                  <c:v>0.68907420818622289</c:v>
                </c:pt>
                <c:pt idx="10">
                  <c:v>0.76262481151482997</c:v>
                </c:pt>
                <c:pt idx="11">
                  <c:v>0.85456306567558871</c:v>
                </c:pt>
                <c:pt idx="12">
                  <c:v>0.96948588337653707</c:v>
                </c:pt>
                <c:pt idx="13">
                  <c:v>1.1131394055027226</c:v>
                </c:pt>
                <c:pt idx="14">
                  <c:v>1.2927063081604544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3710-4072-873C-7EC7B4DE8952}"/>
            </c:ext>
          </c:extLst>
        </c:ser>
        <c:ser>
          <c:idx val="30"/>
          <c:order val="3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xVal>
            <c:numRef>
              <c:f>'partial 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Mixed Non-competitive'!$BS$36:$BS$50</c:f>
              <c:numCache>
                <c:formatCode>General</c:formatCode>
                <c:ptCount val="15"/>
                <c:pt idx="0">
                  <c:v>0.52461538461538471</c:v>
                </c:pt>
                <c:pt idx="1">
                  <c:v>0.53653846153846152</c:v>
                </c:pt>
                <c:pt idx="2">
                  <c:v>0.55144230769230762</c:v>
                </c:pt>
                <c:pt idx="3">
                  <c:v>0.57007211538461533</c:v>
                </c:pt>
                <c:pt idx="4">
                  <c:v>0.59335937500000002</c:v>
                </c:pt>
                <c:pt idx="5">
                  <c:v>0.62246844951923075</c:v>
                </c:pt>
                <c:pt idx="6">
                  <c:v>0.65885479266826918</c:v>
                </c:pt>
                <c:pt idx="7">
                  <c:v>0.70433772160456709</c:v>
                </c:pt>
                <c:pt idx="8">
                  <c:v>0.76119138277493992</c:v>
                </c:pt>
                <c:pt idx="9">
                  <c:v>0.83225845923790542</c:v>
                </c:pt>
                <c:pt idx="10">
                  <c:v>0.92109230481661253</c:v>
                </c:pt>
                <c:pt idx="11">
                  <c:v>1.0321346117899968</c:v>
                </c:pt>
                <c:pt idx="12">
                  <c:v>1.1709374955067264</c:v>
                </c:pt>
                <c:pt idx="13">
                  <c:v>1.3444411001526388</c:v>
                </c:pt>
                <c:pt idx="14">
                  <c:v>1.5613206059600291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3710-4072-873C-7EC7B4DE8952}"/>
            </c:ext>
          </c:extLst>
        </c:ser>
        <c:ser>
          <c:idx val="31"/>
          <c:order val="3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50000"/>
                </a:schemeClr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xVal>
            <c:numRef>
              <c:f>'partial 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Mixed Non-competitive'!$BT$36:$BT$50</c:f>
              <c:numCache>
                <c:formatCode>General</c:formatCode>
                <c:ptCount val="15"/>
                <c:pt idx="0">
                  <c:v>0.63743589743589746</c:v>
                </c:pt>
                <c:pt idx="1">
                  <c:v>0.65192307692307694</c:v>
                </c:pt>
                <c:pt idx="2">
                  <c:v>0.67003205128205123</c:v>
                </c:pt>
                <c:pt idx="3">
                  <c:v>0.69266826923076918</c:v>
                </c:pt>
                <c:pt idx="4">
                  <c:v>0.72096354166666654</c:v>
                </c:pt>
                <c:pt idx="5">
                  <c:v>0.75633263221153835</c:v>
                </c:pt>
                <c:pt idx="6">
                  <c:v>0.8005439953926281</c:v>
                </c:pt>
                <c:pt idx="7">
                  <c:v>0.85580819936899022</c:v>
                </c:pt>
                <c:pt idx="8">
                  <c:v>0.92488845433944278</c:v>
                </c:pt>
                <c:pt idx="9">
                  <c:v>1.0112387730525088</c:v>
                </c:pt>
                <c:pt idx="10">
                  <c:v>1.1191766714438409</c:v>
                </c:pt>
                <c:pt idx="11">
                  <c:v>1.2540990444330067</c:v>
                </c:pt>
                <c:pt idx="12">
                  <c:v>1.4227520106694631</c:v>
                </c:pt>
                <c:pt idx="13">
                  <c:v>1.633568218465034</c:v>
                </c:pt>
                <c:pt idx="14">
                  <c:v>1.8970884782094977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F-3710-4072-873C-7EC7B4DE89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145920"/>
        <c:axId val="367143952"/>
      </c:scatterChart>
      <c:valAx>
        <c:axId val="367145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1/[S]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3952"/>
        <c:crosses val="autoZero"/>
        <c:crossBetween val="midCat"/>
      </c:valAx>
      <c:valAx>
        <c:axId val="36714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1/v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5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Correlation plot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linear"/>
            <c:intercept val="0"/>
            <c:dispRSqr val="1"/>
            <c:dispEq val="1"/>
            <c:trendlineLbl>
              <c:layout>
                <c:manualLayout>
                  <c:x val="-0.1049484153815953"/>
                  <c:y val="-9.1416058615385789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'Modifier equation'!$X$21:$X$260</c:f>
              <c:numCache>
                <c:formatCode>General</c:formatCode>
                <c:ptCount val="240"/>
                <c:pt idx="0">
                  <c:v>13.636363636363635</c:v>
                </c:pt>
                <c:pt idx="1">
                  <c:v>13.333333333333332</c:v>
                </c:pt>
                <c:pt idx="2">
                  <c:v>12.972972972972974</c:v>
                </c:pt>
                <c:pt idx="3">
                  <c:v>12.549019607843137</c:v>
                </c:pt>
                <c:pt idx="4">
                  <c:v>12.05651491365777</c:v>
                </c:pt>
                <c:pt idx="5">
                  <c:v>11.49270482603816</c:v>
                </c:pt>
                <c:pt idx="6">
                  <c:v>10.858001237076964</c:v>
                </c:pt>
                <c:pt idx="7">
                  <c:v>10.156840865414422</c:v>
                </c:pt>
                <c:pt idx="8">
                  <c:v>9.3982227278593875</c:v>
                </c:pt>
                <c:pt idx="9">
                  <c:v>8.595702542208933</c:v>
                </c:pt>
                <c:pt idx="10">
                  <c:v>7.7666984258113727</c:v>
                </c:pt>
                <c:pt idx="11">
                  <c:v>6.9311173873333018</c:v>
                </c:pt>
                <c:pt idx="12">
                  <c:v>6.1095030104491679</c:v>
                </c:pt>
                <c:pt idx="13">
                  <c:v>5.321055829841824</c:v>
                </c:pt>
                <c:pt idx="14">
                  <c:v>4.5819200275316794</c:v>
                </c:pt>
                <c:pt idx="15">
                  <c:v>10.189231714008006</c:v>
                </c:pt>
                <c:pt idx="16">
                  <c:v>9.9628043425856063</c:v>
                </c:pt>
                <c:pt idx="17">
                  <c:v>9.6935393603535633</c:v>
                </c:pt>
                <c:pt idx="18">
                  <c:v>9.3767570283158665</c:v>
                </c:pt>
                <c:pt idx="19">
                  <c:v>9.0087524353678319</c:v>
                </c:pt>
                <c:pt idx="20">
                  <c:v>8.5874677161680655</c:v>
                </c:pt>
                <c:pt idx="21">
                  <c:v>8.1132106407412703</c:v>
                </c:pt>
                <c:pt idx="22">
                  <c:v>7.5892963710676318</c:v>
                </c:pt>
                <c:pt idx="23">
                  <c:v>7.0224490654278187</c:v>
                </c:pt>
                <c:pt idx="24">
                  <c:v>6.4227976961319975</c:v>
                </c:pt>
                <c:pt idx="25">
                  <c:v>5.8033572603169752</c:v>
                </c:pt>
                <c:pt idx="26">
                  <c:v>5.1790024804121124</c:v>
                </c:pt>
                <c:pt idx="27">
                  <c:v>4.5650837342657109</c:v>
                </c:pt>
                <c:pt idx="28">
                  <c:v>3.9759478596516438</c:v>
                </c:pt>
                <c:pt idx="29">
                  <c:v>3.4236579560754432</c:v>
                </c:pt>
                <c:pt idx="30">
                  <c:v>9.583574542204996</c:v>
                </c:pt>
                <c:pt idx="31">
                  <c:v>9.3706062190448876</c:v>
                </c:pt>
                <c:pt idx="32">
                  <c:v>9.117346591503134</c:v>
                </c:pt>
                <c:pt idx="33">
                  <c:v>8.8193940885128352</c:v>
                </c:pt>
                <c:pt idx="34">
                  <c:v>8.4732640222446705</c:v>
                </c:pt>
                <c:pt idx="35">
                  <c:v>8.0770208487390267</c:v>
                </c:pt>
                <c:pt idx="36">
                  <c:v>7.6309540438912862</c:v>
                </c:pt>
                <c:pt idx="37">
                  <c:v>7.1381817134476222</c:v>
                </c:pt>
                <c:pt idx="38">
                  <c:v>6.6050283256236133</c:v>
                </c:pt>
                <c:pt idx="39">
                  <c:v>6.041020777431223</c:v>
                </c:pt>
                <c:pt idx="40">
                  <c:v>5.4584004427765631</c:v>
                </c:pt>
                <c:pt idx="41">
                  <c:v>4.8711578771006696</c:v>
                </c:pt>
                <c:pt idx="42">
                  <c:v>4.2937310178741326</c:v>
                </c:pt>
                <c:pt idx="43">
                  <c:v>3.7396139138250635</c:v>
                </c:pt>
                <c:pt idx="44">
                  <c:v>3.2201526228866002</c:v>
                </c:pt>
                <c:pt idx="45">
                  <c:v>8.9207525193031323</c:v>
                </c:pt>
                <c:pt idx="46">
                  <c:v>8.7225135744297297</c:v>
                </c:pt>
                <c:pt idx="47">
                  <c:v>8.4867699643100085</c:v>
                </c:pt>
                <c:pt idx="48">
                  <c:v>8.2094245406397466</c:v>
                </c:pt>
                <c:pt idx="49">
                  <c:v>7.8872336246020787</c:v>
                </c:pt>
                <c:pt idx="50">
                  <c:v>7.5183955389023938</c:v>
                </c:pt>
                <c:pt idx="51">
                  <c:v>7.1031797386183966</c:v>
                </c:pt>
                <c:pt idx="52">
                  <c:v>6.644488674142492</c:v>
                </c:pt>
                <c:pt idx="53">
                  <c:v>6.1482093989450632</c:v>
                </c:pt>
                <c:pt idx="54">
                  <c:v>5.6232099079633171</c:v>
                </c:pt>
                <c:pt idx="55">
                  <c:v>5.0808849335731283</c:v>
                </c:pt>
                <c:pt idx="56">
                  <c:v>4.5342574122735488</c:v>
                </c:pt>
                <c:pt idx="57">
                  <c:v>3.9967667206246622</c:v>
                </c:pt>
                <c:pt idx="58">
                  <c:v>3.4809736279570322</c:v>
                </c:pt>
                <c:pt idx="59">
                  <c:v>2.9974394727822387</c:v>
                </c:pt>
                <c:pt idx="60">
                  <c:v>8.2108969120459676</c:v>
                </c:pt>
                <c:pt idx="61">
                  <c:v>8.0284325362227236</c:v>
                </c:pt>
                <c:pt idx="62">
                  <c:v>7.8114478730815691</c:v>
                </c:pt>
                <c:pt idx="63">
                  <c:v>7.5561717987978589</c:v>
                </c:pt>
                <c:pt idx="64">
                  <c:v>7.2596187454698411</c:v>
                </c:pt>
                <c:pt idx="65">
                  <c:v>6.920130401592651</c:v>
                </c:pt>
                <c:pt idx="66">
                  <c:v>6.537954780757147</c:v>
                </c:pt>
                <c:pt idx="67">
                  <c:v>6.115763375184728</c:v>
                </c:pt>
                <c:pt idx="68">
                  <c:v>5.6589747848260643</c:v>
                </c:pt>
                <c:pt idx="69">
                  <c:v>5.1757513471171936</c:v>
                </c:pt>
                <c:pt idx="70">
                  <c:v>4.676581075561038</c:v>
                </c:pt>
                <c:pt idx="71">
                  <c:v>4.1734506258634294</c:v>
                </c:pt>
                <c:pt idx="72">
                  <c:v>3.6787299561930591</c:v>
                </c:pt>
                <c:pt idx="73">
                  <c:v>3.2039803313519784</c:v>
                </c:pt>
                <c:pt idx="74">
                  <c:v>2.7589226870554389</c:v>
                </c:pt>
                <c:pt idx="75">
                  <c:v>7.4680711053068256</c:v>
                </c:pt>
                <c:pt idx="76">
                  <c:v>7.302113969633341</c:v>
                </c:pt>
                <c:pt idx="77">
                  <c:v>7.1047595380216295</c:v>
                </c:pt>
                <c:pt idx="78">
                  <c:v>6.8725778537725573</c:v>
                </c:pt>
                <c:pt idx="79">
                  <c:v>6.6028534482084842</c:v>
                </c:pt>
                <c:pt idx="80">
                  <c:v>6.2940780344314327</c:v>
                </c:pt>
                <c:pt idx="81">
                  <c:v>5.9464771886666847</c:v>
                </c:pt>
                <c:pt idx="82">
                  <c:v>5.5624807178014084</c:v>
                </c:pt>
                <c:pt idx="83">
                  <c:v>5.1470170103120694</c:v>
                </c:pt>
                <c:pt idx="84">
                  <c:v>4.7075099709207509</c:v>
                </c:pt>
                <c:pt idx="85">
                  <c:v>4.2534987804784876</c:v>
                </c:pt>
                <c:pt idx="86">
                  <c:v>3.7958856824411287</c:v>
                </c:pt>
                <c:pt idx="87">
                  <c:v>3.345921546008837</c:v>
                </c:pt>
                <c:pt idx="88">
                  <c:v>2.9141217081215189</c:v>
                </c:pt>
                <c:pt idx="89">
                  <c:v>2.5093276680586394</c:v>
                </c:pt>
                <c:pt idx="90">
                  <c:v>6.7093426551880428</c:v>
                </c:pt>
                <c:pt idx="91">
                  <c:v>6.5602461517394195</c:v>
                </c:pt>
                <c:pt idx="92">
                  <c:v>6.3829422016924084</c:v>
                </c:pt>
                <c:pt idx="93">
                  <c:v>6.1743493192841603</c:v>
                </c:pt>
                <c:pt idx="94">
                  <c:v>5.9320279174284236</c:v>
                </c:pt>
                <c:pt idx="95">
                  <c:v>5.6546229456070423</c:v>
                </c:pt>
                <c:pt idx="96">
                  <c:v>5.3423370623337005</c:v>
                </c:pt>
                <c:pt idx="97">
                  <c:v>4.9973532150873474</c:v>
                </c:pt>
                <c:pt idx="98">
                  <c:v>4.6240990862722127</c:v>
                </c:pt>
                <c:pt idx="99">
                  <c:v>4.2292443393017178</c:v>
                </c:pt>
                <c:pt idx="100">
                  <c:v>3.8213590094737251</c:v>
                </c:pt>
                <c:pt idx="101">
                  <c:v>3.410237712563061</c:v>
                </c:pt>
                <c:pt idx="102">
                  <c:v>3.0059882710004664</c:v>
                </c:pt>
                <c:pt idx="103">
                  <c:v>2.6180577023182821</c:v>
                </c:pt>
                <c:pt idx="104">
                  <c:v>2.2543892421144358</c:v>
                </c:pt>
                <c:pt idx="105">
                  <c:v>5.9533009154625871</c:v>
                </c:pt>
                <c:pt idx="106">
                  <c:v>5.8210053395634187</c:v>
                </c:pt>
                <c:pt idx="107">
                  <c:v>5.6636808709265702</c:v>
                </c:pt>
                <c:pt idx="108">
                  <c:v>5.4785932607655718</c:v>
                </c:pt>
                <c:pt idx="109">
                  <c:v>5.2635778266695912</c:v>
                </c:pt>
                <c:pt idx="110">
                  <c:v>5.01743221187958</c:v>
                </c:pt>
                <c:pt idx="111">
                  <c:v>4.7403362383508414</c:v>
                </c:pt>
                <c:pt idx="112">
                  <c:v>4.4342268683004971</c:v>
                </c:pt>
                <c:pt idx="113">
                  <c:v>4.1030328510956835</c:v>
                </c:pt>
                <c:pt idx="114">
                  <c:v>3.7526722796622796</c:v>
                </c:pt>
                <c:pt idx="115">
                  <c:v>3.3907494755570102</c:v>
                </c:pt>
                <c:pt idx="116">
                  <c:v>3.0259553490606006</c:v>
                </c:pt>
                <c:pt idx="117">
                  <c:v>2.6672587234427545</c:v>
                </c:pt>
                <c:pt idx="118">
                  <c:v>2.3230420798218239</c:v>
                </c:pt>
                <c:pt idx="119">
                  <c:v>2.0003535709285853</c:v>
                </c:pt>
                <c:pt idx="120">
                  <c:v>5.2182748158671508</c:v>
                </c:pt>
                <c:pt idx="121">
                  <c:v>5.1023131532923252</c:v>
                </c:pt>
                <c:pt idx="122">
                  <c:v>4.9644127977979382</c:v>
                </c:pt>
                <c:pt idx="123">
                  <c:v>4.8021770854515999</c:v>
                </c:pt>
                <c:pt idx="124">
                  <c:v>4.6137085970115841</c:v>
                </c:pt>
                <c:pt idx="125">
                  <c:v>4.3979534250600514</c:v>
                </c:pt>
                <c:pt idx="126">
                  <c:v>4.1550691897801597</c:v>
                </c:pt>
                <c:pt idx="127">
                  <c:v>3.8867537057625756</c:v>
                </c:pt>
                <c:pt idx="128">
                  <c:v>3.5964506581445872</c:v>
                </c:pt>
                <c:pt idx="129">
                  <c:v>3.2893474607175688</c:v>
                </c:pt>
                <c:pt idx="130">
                  <c:v>2.9721095651754124</c:v>
                </c:pt>
                <c:pt idx="131">
                  <c:v>2.6523548559302883</c:v>
                </c:pt>
                <c:pt idx="132">
                  <c:v>2.3379448177720383</c:v>
                </c:pt>
                <c:pt idx="133">
                  <c:v>2.0362269862503561</c:v>
                </c:pt>
                <c:pt idx="134">
                  <c:v>1.7533793117856313</c:v>
                </c:pt>
                <c:pt idx="135">
                  <c:v>4.5206028212270803</c:v>
                </c:pt>
                <c:pt idx="136">
                  <c:v>4.4201449807553672</c:v>
                </c:pt>
                <c:pt idx="137">
                  <c:v>4.3006816028971153</c:v>
                </c:pt>
                <c:pt idx="138">
                  <c:v>4.1601364524756397</c:v>
                </c:pt>
                <c:pt idx="139">
                  <c:v>3.9968657910754972</c:v>
                </c:pt>
                <c:pt idx="140">
                  <c:v>3.8099566164086673</c:v>
                </c:pt>
                <c:pt idx="141">
                  <c:v>3.5995454751825986</c:v>
                </c:pt>
                <c:pt idx="142">
                  <c:v>3.367103187869442</c:v>
                </c:pt>
                <c:pt idx="143">
                  <c:v>3.1156130263926518</c:v>
                </c:pt>
                <c:pt idx="144">
                  <c:v>2.8495688586008225</c:v>
                </c:pt>
                <c:pt idx="145">
                  <c:v>2.5747449797918063</c:v>
                </c:pt>
                <c:pt idx="146">
                  <c:v>2.2977407797985667</c:v>
                </c:pt>
                <c:pt idx="147">
                  <c:v>2.0253666799910022</c:v>
                </c:pt>
                <c:pt idx="148">
                  <c:v>1.763987866394582</c:v>
                </c:pt>
                <c:pt idx="149">
                  <c:v>1.5189563108937485</c:v>
                </c:pt>
                <c:pt idx="150">
                  <c:v>3.8732897935834472</c:v>
                </c:pt>
                <c:pt idx="151">
                  <c:v>3.7872166870593706</c:v>
                </c:pt>
                <c:pt idx="152">
                  <c:v>3.6848594793010094</c:v>
                </c:pt>
                <c:pt idx="153">
                  <c:v>3.5644392348794076</c:v>
                </c:pt>
                <c:pt idx="154">
                  <c:v>3.4245475851588658</c:v>
                </c:pt>
                <c:pt idx="155">
                  <c:v>3.2644022622464615</c:v>
                </c:pt>
                <c:pt idx="156">
                  <c:v>3.0841202604876878</c:v>
                </c:pt>
                <c:pt idx="157">
                  <c:v>2.8849617909978029</c:v>
                </c:pt>
                <c:pt idx="158">
                  <c:v>2.6694829457737286</c:v>
                </c:pt>
                <c:pt idx="159">
                  <c:v>2.4415341078639248</c:v>
                </c:pt>
                <c:pt idx="160">
                  <c:v>2.2060627411192932</c:v>
                </c:pt>
                <c:pt idx="161">
                  <c:v>1.9687232571957025</c:v>
                </c:pt>
                <c:pt idx="162">
                  <c:v>1.7353508813109413</c:v>
                </c:pt>
                <c:pt idx="163">
                  <c:v>1.5113993573663627</c:v>
                </c:pt>
                <c:pt idx="164">
                  <c:v>1.3014542990279629</c:v>
                </c:pt>
                <c:pt idx="165">
                  <c:v>3.2852618100950188</c:v>
                </c:pt>
                <c:pt idx="166">
                  <c:v>3.2122559920929072</c:v>
                </c:pt>
                <c:pt idx="167">
                  <c:v>3.1254382625768828</c:v>
                </c:pt>
                <c:pt idx="168">
                  <c:v>3.0232997572639131</c:v>
                </c:pt>
                <c:pt idx="169">
                  <c:v>2.9046459206366011</c:v>
                </c:pt>
                <c:pt idx="170">
                  <c:v>2.7688132457097119</c:v>
                </c:pt>
                <c:pt idx="171">
                  <c:v>2.6159009651964511</c:v>
                </c:pt>
                <c:pt idx="172">
                  <c:v>2.4469779697996188</c:v>
                </c:pt>
                <c:pt idx="173">
                  <c:v>2.2642122954442554</c:v>
                </c:pt>
                <c:pt idx="174">
                  <c:v>2.0708697748094167</c:v>
                </c:pt>
                <c:pt idx="175">
                  <c:v>1.8711467667818351</c:v>
                </c:pt>
                <c:pt idx="176">
                  <c:v>1.6698392519520555</c:v>
                </c:pt>
                <c:pt idx="177">
                  <c:v>1.471896574051875</c:v>
                </c:pt>
                <c:pt idx="178">
                  <c:v>1.2819445105252725</c:v>
                </c:pt>
                <c:pt idx="179">
                  <c:v>1.1038725047796853</c:v>
                </c:pt>
                <c:pt idx="180">
                  <c:v>2.7612574341546301</c:v>
                </c:pt>
                <c:pt idx="181">
                  <c:v>2.6998961578400831</c:v>
                </c:pt>
                <c:pt idx="182">
                  <c:v>2.6269259914119725</c:v>
                </c:pt>
                <c:pt idx="183">
                  <c:v>2.5410787367906664</c:v>
                </c:pt>
                <c:pt idx="184">
                  <c:v>2.4413503719244702</c:v>
                </c:pt>
                <c:pt idx="185">
                  <c:v>2.3271832202257956</c:v>
                </c:pt>
                <c:pt idx="186">
                  <c:v>2.1986606866355221</c:v>
                </c:pt>
                <c:pt idx="187">
                  <c:v>2.0566811721244154</c:v>
                </c:pt>
                <c:pt idx="188">
                  <c:v>1.9030669075104676</c:v>
                </c:pt>
                <c:pt idx="189">
                  <c:v>1.74056282007346</c:v>
                </c:pt>
                <c:pt idx="190">
                  <c:v>1.5726959429213059</c:v>
                </c:pt>
                <c:pt idx="191">
                  <c:v>1.4034972902699832</c:v>
                </c:pt>
                <c:pt idx="192">
                  <c:v>1.2371267778168096</c:v>
                </c:pt>
                <c:pt idx="193">
                  <c:v>1.0774723642981887</c:v>
                </c:pt>
                <c:pt idx="194">
                  <c:v>0.92780312083974792</c:v>
                </c:pt>
                <c:pt idx="195">
                  <c:v>2.3022432113341198</c:v>
                </c:pt>
                <c:pt idx="196">
                  <c:v>2.2510822510822504</c:v>
                </c:pt>
                <c:pt idx="197">
                  <c:v>2.19024219024219</c:v>
                </c:pt>
                <c:pt idx="198">
                  <c:v>2.1186656480774126</c:v>
                </c:pt>
                <c:pt idx="199">
                  <c:v>2.0355155049032594</c:v>
                </c:pt>
                <c:pt idx="200">
                  <c:v>1.9403267888116369</c:v>
                </c:pt>
                <c:pt idx="201">
                  <c:v>1.8331690400259804</c:v>
                </c:pt>
                <c:pt idx="202">
                  <c:v>1.7147913149400968</c:v>
                </c:pt>
                <c:pt idx="203">
                  <c:v>1.586712928080156</c:v>
                </c:pt>
                <c:pt idx="204">
                  <c:v>1.4512225071261833</c:v>
                </c:pt>
                <c:pt idx="205">
                  <c:v>1.3112607731889327</c:v>
                </c:pt>
                <c:pt idx="206">
                  <c:v>1.1701886498095184</c:v>
                </c:pt>
                <c:pt idx="207">
                  <c:v>1.0314745342316776</c:v>
                </c:pt>
                <c:pt idx="208">
                  <c:v>0.89836007516810001</c:v>
                </c:pt>
                <c:pt idx="209">
                  <c:v>0.77357091373911446</c:v>
                </c:pt>
                <c:pt idx="210">
                  <c:v>1.9061583577712606</c:v>
                </c:pt>
                <c:pt idx="211">
                  <c:v>1.8637992831541219</c:v>
                </c:pt>
                <c:pt idx="212">
                  <c:v>1.8134263295553619</c:v>
                </c:pt>
                <c:pt idx="213">
                  <c:v>1.7541640312038795</c:v>
                </c:pt>
                <c:pt idx="214">
                  <c:v>1.685319289005925</c:v>
                </c:pt>
                <c:pt idx="215">
                  <c:v>1.6065071262203878</c:v>
                </c:pt>
                <c:pt idx="216">
                  <c:v>1.5177851191612961</c:v>
                </c:pt>
                <c:pt idx="217">
                  <c:v>1.4197734543052418</c:v>
                </c:pt>
                <c:pt idx="218">
                  <c:v>1.3137300587330325</c:v>
                </c:pt>
                <c:pt idx="219">
                  <c:v>1.2015498177281305</c:v>
                </c:pt>
                <c:pt idx="220">
                  <c:v>1.0856675218876113</c:v>
                </c:pt>
                <c:pt idx="221">
                  <c:v>0.96886587134766577</c:v>
                </c:pt>
                <c:pt idx="222">
                  <c:v>0.85401654984773312</c:v>
                </c:pt>
                <c:pt idx="223">
                  <c:v>0.74380350309616894</c:v>
                </c:pt>
                <c:pt idx="224">
                  <c:v>0.64048344470872931</c:v>
                </c:pt>
                <c:pt idx="225">
                  <c:v>1.5687851971037812</c:v>
                </c:pt>
                <c:pt idx="226">
                  <c:v>1.5339233038348083</c:v>
                </c:pt>
                <c:pt idx="227">
                  <c:v>1.4924659172446784</c:v>
                </c:pt>
                <c:pt idx="228">
                  <c:v>1.4436925212562903</c:v>
                </c:pt>
                <c:pt idx="229">
                  <c:v>1.3870326891818676</c:v>
                </c:pt>
                <c:pt idx="230">
                  <c:v>1.3221695817566026</c:v>
                </c:pt>
                <c:pt idx="231">
                  <c:v>1.249150584796465</c:v>
                </c:pt>
                <c:pt idx="232">
                  <c:v>1.1684861172600662</c:v>
                </c:pt>
                <c:pt idx="233">
                  <c:v>1.0812114642670094</c:v>
                </c:pt>
                <c:pt idx="234">
                  <c:v>0.98888613317447915</c:v>
                </c:pt>
                <c:pt idx="235">
                  <c:v>0.89351397819068901</c:v>
                </c:pt>
                <c:pt idx="236">
                  <c:v>0.79738518615338883</c:v>
                </c:pt>
                <c:pt idx="237">
                  <c:v>0.70286317819326716</c:v>
                </c:pt>
                <c:pt idx="238">
                  <c:v>0.61215686538003289</c:v>
                </c:pt>
                <c:pt idx="239">
                  <c:v>0.52712354299037012</c:v>
                </c:pt>
              </c:numCache>
            </c:numRef>
          </c:xVal>
          <c:yVal>
            <c:numRef>
              <c:f>'Modifier equation'!$Y$21:$Y$260</c:f>
              <c:numCache>
                <c:formatCode>General</c:formatCode>
                <c:ptCount val="240"/>
                <c:pt idx="0">
                  <c:v>13.636363636363635</c:v>
                </c:pt>
                <c:pt idx="1">
                  <c:v>13.33333333333333</c:v>
                </c:pt>
                <c:pt idx="2">
                  <c:v>12.97297297297297</c:v>
                </c:pt>
                <c:pt idx="3">
                  <c:v>12.549019607843135</c:v>
                </c:pt>
                <c:pt idx="4">
                  <c:v>12.05651491365777</c:v>
                </c:pt>
                <c:pt idx="5">
                  <c:v>11.492704826038159</c:v>
                </c:pt>
                <c:pt idx="6">
                  <c:v>10.858001237076962</c:v>
                </c:pt>
                <c:pt idx="7">
                  <c:v>10.15684086541442</c:v>
                </c:pt>
                <c:pt idx="8">
                  <c:v>9.3982227278593875</c:v>
                </c:pt>
                <c:pt idx="9">
                  <c:v>8.5957025422089313</c:v>
                </c:pt>
                <c:pt idx="10">
                  <c:v>7.7666984258113718</c:v>
                </c:pt>
                <c:pt idx="11">
                  <c:v>6.9311173873333027</c:v>
                </c:pt>
                <c:pt idx="12">
                  <c:v>6.1095030104491679</c:v>
                </c:pt>
                <c:pt idx="13">
                  <c:v>5.3210558298418249</c:v>
                </c:pt>
                <c:pt idx="14">
                  <c:v>4.5819200275316794</c:v>
                </c:pt>
                <c:pt idx="15">
                  <c:v>10.189231714008004</c:v>
                </c:pt>
                <c:pt idx="16">
                  <c:v>9.9628043425856063</c:v>
                </c:pt>
                <c:pt idx="17">
                  <c:v>9.6935393603535616</c:v>
                </c:pt>
                <c:pt idx="18">
                  <c:v>9.3767570283158648</c:v>
                </c:pt>
                <c:pt idx="19">
                  <c:v>9.0087524353678337</c:v>
                </c:pt>
                <c:pt idx="20">
                  <c:v>8.5874677161680655</c:v>
                </c:pt>
                <c:pt idx="21">
                  <c:v>8.1132106407412703</c:v>
                </c:pt>
                <c:pt idx="22">
                  <c:v>7.58929637106763</c:v>
                </c:pt>
                <c:pt idx="23">
                  <c:v>7.0224490654278195</c:v>
                </c:pt>
                <c:pt idx="24">
                  <c:v>6.4227976961319975</c:v>
                </c:pt>
                <c:pt idx="25">
                  <c:v>5.8033572603169743</c:v>
                </c:pt>
                <c:pt idx="26">
                  <c:v>5.1790024804121133</c:v>
                </c:pt>
                <c:pt idx="27">
                  <c:v>4.5650837342657109</c:v>
                </c:pt>
                <c:pt idx="28">
                  <c:v>3.9759478596516433</c:v>
                </c:pt>
                <c:pt idx="29">
                  <c:v>3.4236579560754432</c:v>
                </c:pt>
                <c:pt idx="30">
                  <c:v>9.583574542204996</c:v>
                </c:pt>
                <c:pt idx="31">
                  <c:v>9.3706062190448858</c:v>
                </c:pt>
                <c:pt idx="32">
                  <c:v>9.117346591503134</c:v>
                </c:pt>
                <c:pt idx="33">
                  <c:v>8.8193940885128335</c:v>
                </c:pt>
                <c:pt idx="34">
                  <c:v>8.4732640222446705</c:v>
                </c:pt>
                <c:pt idx="35">
                  <c:v>8.0770208487390285</c:v>
                </c:pt>
                <c:pt idx="36">
                  <c:v>7.6309540438912862</c:v>
                </c:pt>
                <c:pt idx="37">
                  <c:v>7.1381817134476213</c:v>
                </c:pt>
                <c:pt idx="38">
                  <c:v>6.6050283256236142</c:v>
                </c:pt>
                <c:pt idx="39">
                  <c:v>6.041020777431223</c:v>
                </c:pt>
                <c:pt idx="40">
                  <c:v>5.4584004427765631</c:v>
                </c:pt>
                <c:pt idx="41">
                  <c:v>4.8711578771006705</c:v>
                </c:pt>
                <c:pt idx="42">
                  <c:v>4.2937310178741326</c:v>
                </c:pt>
                <c:pt idx="43">
                  <c:v>3.7396139138250635</c:v>
                </c:pt>
                <c:pt idx="44">
                  <c:v>3.2201526228866006</c:v>
                </c:pt>
                <c:pt idx="45">
                  <c:v>8.9207525193031305</c:v>
                </c:pt>
                <c:pt idx="46">
                  <c:v>8.722513574429728</c:v>
                </c:pt>
                <c:pt idx="47">
                  <c:v>8.486769964310005</c:v>
                </c:pt>
                <c:pt idx="48">
                  <c:v>8.2094245406397448</c:v>
                </c:pt>
                <c:pt idx="49">
                  <c:v>7.8872336246020787</c:v>
                </c:pt>
                <c:pt idx="50">
                  <c:v>7.518395538902392</c:v>
                </c:pt>
                <c:pt idx="51">
                  <c:v>7.1031797386183957</c:v>
                </c:pt>
                <c:pt idx="52">
                  <c:v>6.6444886741424911</c:v>
                </c:pt>
                <c:pt idx="53">
                  <c:v>6.1482093989450632</c:v>
                </c:pt>
                <c:pt idx="54">
                  <c:v>5.6232099079633162</c:v>
                </c:pt>
                <c:pt idx="55">
                  <c:v>5.0808849335731274</c:v>
                </c:pt>
                <c:pt idx="56">
                  <c:v>4.5342574122735497</c:v>
                </c:pt>
                <c:pt idx="57">
                  <c:v>3.9967667206246626</c:v>
                </c:pt>
                <c:pt idx="58">
                  <c:v>3.4809736279570314</c:v>
                </c:pt>
                <c:pt idx="59">
                  <c:v>2.9974394727822382</c:v>
                </c:pt>
                <c:pt idx="60">
                  <c:v>8.2108969120459658</c:v>
                </c:pt>
                <c:pt idx="61">
                  <c:v>8.0284325362227218</c:v>
                </c:pt>
                <c:pt idx="62">
                  <c:v>7.8114478730815673</c:v>
                </c:pt>
                <c:pt idx="63">
                  <c:v>7.5561717987978572</c:v>
                </c:pt>
                <c:pt idx="64">
                  <c:v>7.2596187454698411</c:v>
                </c:pt>
                <c:pt idx="65">
                  <c:v>6.920130401592651</c:v>
                </c:pt>
                <c:pt idx="66">
                  <c:v>6.5379547807571461</c:v>
                </c:pt>
                <c:pt idx="67">
                  <c:v>6.1157633751847262</c:v>
                </c:pt>
                <c:pt idx="68">
                  <c:v>5.6589747848260643</c:v>
                </c:pt>
                <c:pt idx="69">
                  <c:v>5.1757513471171928</c:v>
                </c:pt>
                <c:pt idx="70">
                  <c:v>4.6765810755610371</c:v>
                </c:pt>
                <c:pt idx="71">
                  <c:v>4.1734506258634294</c:v>
                </c:pt>
                <c:pt idx="72">
                  <c:v>3.6787299561930582</c:v>
                </c:pt>
                <c:pt idx="73">
                  <c:v>3.2039803313519775</c:v>
                </c:pt>
                <c:pt idx="74">
                  <c:v>2.7589226870554384</c:v>
                </c:pt>
                <c:pt idx="75">
                  <c:v>7.4680711053068256</c:v>
                </c:pt>
                <c:pt idx="76">
                  <c:v>7.302113969633341</c:v>
                </c:pt>
                <c:pt idx="77">
                  <c:v>7.1047595380216286</c:v>
                </c:pt>
                <c:pt idx="78">
                  <c:v>6.8725778537725573</c:v>
                </c:pt>
                <c:pt idx="79">
                  <c:v>6.6028534482084851</c:v>
                </c:pt>
                <c:pt idx="80">
                  <c:v>6.2940780344314327</c:v>
                </c:pt>
                <c:pt idx="81">
                  <c:v>5.9464771886666856</c:v>
                </c:pt>
                <c:pt idx="82">
                  <c:v>5.5624807178014084</c:v>
                </c:pt>
                <c:pt idx="83">
                  <c:v>5.1470170103120712</c:v>
                </c:pt>
                <c:pt idx="84">
                  <c:v>4.7075099709207509</c:v>
                </c:pt>
                <c:pt idx="85">
                  <c:v>4.2534987804784876</c:v>
                </c:pt>
                <c:pt idx="86">
                  <c:v>3.79588568244113</c:v>
                </c:pt>
                <c:pt idx="87">
                  <c:v>3.345921546008837</c:v>
                </c:pt>
                <c:pt idx="88">
                  <c:v>2.9141217081215189</c:v>
                </c:pt>
                <c:pt idx="89">
                  <c:v>2.5093276680586394</c:v>
                </c:pt>
                <c:pt idx="90">
                  <c:v>6.709342655188042</c:v>
                </c:pt>
                <c:pt idx="91">
                  <c:v>6.5602461517394195</c:v>
                </c:pt>
                <c:pt idx="92">
                  <c:v>6.3829422016924093</c:v>
                </c:pt>
                <c:pt idx="93">
                  <c:v>6.1743493192841603</c:v>
                </c:pt>
                <c:pt idx="94">
                  <c:v>5.9320279174284236</c:v>
                </c:pt>
                <c:pt idx="95">
                  <c:v>5.6546229456070431</c:v>
                </c:pt>
                <c:pt idx="96">
                  <c:v>5.3423370623337014</c:v>
                </c:pt>
                <c:pt idx="97">
                  <c:v>4.9973532150873474</c:v>
                </c:pt>
                <c:pt idx="98">
                  <c:v>4.6240990862722118</c:v>
                </c:pt>
                <c:pt idx="99">
                  <c:v>4.2292443393017178</c:v>
                </c:pt>
                <c:pt idx="100">
                  <c:v>3.8213590094737246</c:v>
                </c:pt>
                <c:pt idx="101">
                  <c:v>3.4102377125630619</c:v>
                </c:pt>
                <c:pt idx="102">
                  <c:v>3.0059882710004664</c:v>
                </c:pt>
                <c:pt idx="103">
                  <c:v>2.6180577023182829</c:v>
                </c:pt>
                <c:pt idx="104">
                  <c:v>2.2543892421144358</c:v>
                </c:pt>
                <c:pt idx="105">
                  <c:v>5.9533009154625862</c:v>
                </c:pt>
                <c:pt idx="106">
                  <c:v>5.8210053395634187</c:v>
                </c:pt>
                <c:pt idx="107">
                  <c:v>5.6636808709265694</c:v>
                </c:pt>
                <c:pt idx="108">
                  <c:v>5.4785932607655701</c:v>
                </c:pt>
                <c:pt idx="109">
                  <c:v>5.2635778266695903</c:v>
                </c:pt>
                <c:pt idx="110">
                  <c:v>5.01743221187958</c:v>
                </c:pt>
                <c:pt idx="111">
                  <c:v>4.7403362383508414</c:v>
                </c:pt>
                <c:pt idx="112">
                  <c:v>4.4342268683004962</c:v>
                </c:pt>
                <c:pt idx="113">
                  <c:v>4.1030328510956826</c:v>
                </c:pt>
                <c:pt idx="114">
                  <c:v>3.7526722796622787</c:v>
                </c:pt>
                <c:pt idx="115">
                  <c:v>3.3907494755570098</c:v>
                </c:pt>
                <c:pt idx="116">
                  <c:v>3.0259553490606006</c:v>
                </c:pt>
                <c:pt idx="117">
                  <c:v>2.6672587234427541</c:v>
                </c:pt>
                <c:pt idx="118">
                  <c:v>2.3230420798218239</c:v>
                </c:pt>
                <c:pt idx="119">
                  <c:v>2.0003535709285853</c:v>
                </c:pt>
                <c:pt idx="120">
                  <c:v>5.218274815867149</c:v>
                </c:pt>
                <c:pt idx="121">
                  <c:v>5.1023131532923243</c:v>
                </c:pt>
                <c:pt idx="122">
                  <c:v>4.9644127977979373</c:v>
                </c:pt>
                <c:pt idx="123">
                  <c:v>4.802177085451599</c:v>
                </c:pt>
                <c:pt idx="124">
                  <c:v>4.6137085970115832</c:v>
                </c:pt>
                <c:pt idx="125">
                  <c:v>4.3979534250600505</c:v>
                </c:pt>
                <c:pt idx="126">
                  <c:v>4.1550691897801597</c:v>
                </c:pt>
                <c:pt idx="127">
                  <c:v>3.8867537057625747</c:v>
                </c:pt>
                <c:pt idx="128">
                  <c:v>3.5964506581445868</c:v>
                </c:pt>
                <c:pt idx="129">
                  <c:v>3.2893474607175679</c:v>
                </c:pt>
                <c:pt idx="130">
                  <c:v>2.9721095651754115</c:v>
                </c:pt>
                <c:pt idx="131">
                  <c:v>2.6523548559302883</c:v>
                </c:pt>
                <c:pt idx="132">
                  <c:v>2.3379448177720383</c:v>
                </c:pt>
                <c:pt idx="133">
                  <c:v>2.0362269862503561</c:v>
                </c:pt>
                <c:pt idx="134">
                  <c:v>1.7533793117856311</c:v>
                </c:pt>
                <c:pt idx="135">
                  <c:v>4.5206028212270777</c:v>
                </c:pt>
                <c:pt idx="136">
                  <c:v>4.4201449807553654</c:v>
                </c:pt>
                <c:pt idx="137">
                  <c:v>4.3006816028971127</c:v>
                </c:pt>
                <c:pt idx="138">
                  <c:v>4.1601364524756388</c:v>
                </c:pt>
                <c:pt idx="139">
                  <c:v>3.996865791075495</c:v>
                </c:pt>
                <c:pt idx="140">
                  <c:v>3.809956616408666</c:v>
                </c:pt>
                <c:pt idx="141">
                  <c:v>3.5995454751825977</c:v>
                </c:pt>
                <c:pt idx="142">
                  <c:v>3.3671031878694402</c:v>
                </c:pt>
                <c:pt idx="143">
                  <c:v>3.1156130263926505</c:v>
                </c:pt>
                <c:pt idx="144">
                  <c:v>2.8495688586008217</c:v>
                </c:pt>
                <c:pt idx="145">
                  <c:v>2.5747449797918054</c:v>
                </c:pt>
                <c:pt idx="146">
                  <c:v>2.2977407797985658</c:v>
                </c:pt>
                <c:pt idx="147">
                  <c:v>2.0253666799910017</c:v>
                </c:pt>
                <c:pt idx="148">
                  <c:v>1.7639878663945816</c:v>
                </c:pt>
                <c:pt idx="149">
                  <c:v>1.5189563108937481</c:v>
                </c:pt>
                <c:pt idx="150">
                  <c:v>3.8732897935834463</c:v>
                </c:pt>
                <c:pt idx="151">
                  <c:v>3.7872166870593702</c:v>
                </c:pt>
                <c:pt idx="152">
                  <c:v>3.6848594793010094</c:v>
                </c:pt>
                <c:pt idx="153">
                  <c:v>3.5644392348794081</c:v>
                </c:pt>
                <c:pt idx="154">
                  <c:v>3.4245475851588654</c:v>
                </c:pt>
                <c:pt idx="155">
                  <c:v>3.264402262246461</c:v>
                </c:pt>
                <c:pt idx="156">
                  <c:v>3.0841202604876878</c:v>
                </c:pt>
                <c:pt idx="157">
                  <c:v>2.8849617909978025</c:v>
                </c:pt>
                <c:pt idx="158">
                  <c:v>2.6694829457737281</c:v>
                </c:pt>
                <c:pt idx="159">
                  <c:v>2.4415341078639239</c:v>
                </c:pt>
                <c:pt idx="160">
                  <c:v>2.2060627411192928</c:v>
                </c:pt>
                <c:pt idx="161">
                  <c:v>1.9687232571957023</c:v>
                </c:pt>
                <c:pt idx="162">
                  <c:v>1.7353508813109413</c:v>
                </c:pt>
                <c:pt idx="163">
                  <c:v>1.5113993573663629</c:v>
                </c:pt>
                <c:pt idx="164">
                  <c:v>1.3014542990279632</c:v>
                </c:pt>
                <c:pt idx="165">
                  <c:v>3.2852618100950175</c:v>
                </c:pt>
                <c:pt idx="166">
                  <c:v>3.2122559920929068</c:v>
                </c:pt>
                <c:pt idx="167">
                  <c:v>3.125438262576882</c:v>
                </c:pt>
                <c:pt idx="168">
                  <c:v>3.0232997572639118</c:v>
                </c:pt>
                <c:pt idx="169">
                  <c:v>2.9046459206365998</c:v>
                </c:pt>
                <c:pt idx="170">
                  <c:v>2.768813245709711</c:v>
                </c:pt>
                <c:pt idx="171">
                  <c:v>2.6159009651964507</c:v>
                </c:pt>
                <c:pt idx="172">
                  <c:v>2.4469779697996183</c:v>
                </c:pt>
                <c:pt idx="173">
                  <c:v>2.2642122954442541</c:v>
                </c:pt>
                <c:pt idx="174">
                  <c:v>2.0708697748094154</c:v>
                </c:pt>
                <c:pt idx="175">
                  <c:v>1.8711467667818344</c:v>
                </c:pt>
                <c:pt idx="176">
                  <c:v>1.6698392519520551</c:v>
                </c:pt>
                <c:pt idx="177">
                  <c:v>1.4718965740518744</c:v>
                </c:pt>
                <c:pt idx="178">
                  <c:v>1.281944510525272</c:v>
                </c:pt>
                <c:pt idx="179">
                  <c:v>1.1038725047796849</c:v>
                </c:pt>
                <c:pt idx="180">
                  <c:v>2.7612574341546305</c:v>
                </c:pt>
                <c:pt idx="181">
                  <c:v>2.699896157840084</c:v>
                </c:pt>
                <c:pt idx="182">
                  <c:v>2.6269259914119734</c:v>
                </c:pt>
                <c:pt idx="183">
                  <c:v>2.5410787367906669</c:v>
                </c:pt>
                <c:pt idx="184">
                  <c:v>2.4413503719244707</c:v>
                </c:pt>
                <c:pt idx="185">
                  <c:v>2.327183220225796</c:v>
                </c:pt>
                <c:pt idx="186">
                  <c:v>2.1986606866355229</c:v>
                </c:pt>
                <c:pt idx="187">
                  <c:v>2.0566811721244158</c:v>
                </c:pt>
                <c:pt idx="188">
                  <c:v>1.9030669075104683</c:v>
                </c:pt>
                <c:pt idx="189">
                  <c:v>1.7405628200734602</c:v>
                </c:pt>
                <c:pt idx="190">
                  <c:v>1.5726959429213061</c:v>
                </c:pt>
                <c:pt idx="191">
                  <c:v>1.4034972902699838</c:v>
                </c:pt>
                <c:pt idx="192">
                  <c:v>1.23712677781681</c:v>
                </c:pt>
                <c:pt idx="193">
                  <c:v>1.0774723642981889</c:v>
                </c:pt>
                <c:pt idx="194">
                  <c:v>0.92780312083974836</c:v>
                </c:pt>
                <c:pt idx="195">
                  <c:v>2.3022432113341198</c:v>
                </c:pt>
                <c:pt idx="196">
                  <c:v>2.2510822510822508</c:v>
                </c:pt>
                <c:pt idx="197">
                  <c:v>2.1902421902421896</c:v>
                </c:pt>
                <c:pt idx="198">
                  <c:v>2.1186656480774122</c:v>
                </c:pt>
                <c:pt idx="199">
                  <c:v>2.0355155049032594</c:v>
                </c:pt>
                <c:pt idx="200">
                  <c:v>1.9403267888116371</c:v>
                </c:pt>
                <c:pt idx="201">
                  <c:v>1.8331690400259808</c:v>
                </c:pt>
                <c:pt idx="202">
                  <c:v>1.7147913149400966</c:v>
                </c:pt>
                <c:pt idx="203">
                  <c:v>1.586712928080156</c:v>
                </c:pt>
                <c:pt idx="204">
                  <c:v>1.4512225071261831</c:v>
                </c:pt>
                <c:pt idx="205">
                  <c:v>1.3112607731889327</c:v>
                </c:pt>
                <c:pt idx="206">
                  <c:v>1.1701886498095186</c:v>
                </c:pt>
                <c:pt idx="207">
                  <c:v>1.0314745342316776</c:v>
                </c:pt>
                <c:pt idx="208">
                  <c:v>0.89836007516810013</c:v>
                </c:pt>
                <c:pt idx="209">
                  <c:v>0.77357091373911457</c:v>
                </c:pt>
                <c:pt idx="210">
                  <c:v>1.90615835777126</c:v>
                </c:pt>
                <c:pt idx="211">
                  <c:v>1.8637992831541212</c:v>
                </c:pt>
                <c:pt idx="212">
                  <c:v>1.813426329555361</c:v>
                </c:pt>
                <c:pt idx="213">
                  <c:v>1.7541640312038786</c:v>
                </c:pt>
                <c:pt idx="214">
                  <c:v>1.6853192890059243</c:v>
                </c:pt>
                <c:pt idx="215">
                  <c:v>1.6065071262203872</c:v>
                </c:pt>
                <c:pt idx="216">
                  <c:v>1.5177851191612952</c:v>
                </c:pt>
                <c:pt idx="217">
                  <c:v>1.4197734543052412</c:v>
                </c:pt>
                <c:pt idx="218">
                  <c:v>1.3137300587330321</c:v>
                </c:pt>
                <c:pt idx="219">
                  <c:v>1.2015498177281299</c:v>
                </c:pt>
                <c:pt idx="220">
                  <c:v>1.0856675218876108</c:v>
                </c:pt>
                <c:pt idx="221">
                  <c:v>0.96886587134766544</c:v>
                </c:pt>
                <c:pt idx="222">
                  <c:v>0.85401654984773268</c:v>
                </c:pt>
                <c:pt idx="223">
                  <c:v>0.74380350309616861</c:v>
                </c:pt>
                <c:pt idx="224">
                  <c:v>0.64048344470872909</c:v>
                </c:pt>
                <c:pt idx="225">
                  <c:v>1.5687851971037809</c:v>
                </c:pt>
                <c:pt idx="226">
                  <c:v>1.5339233038348081</c:v>
                </c:pt>
                <c:pt idx="227">
                  <c:v>1.4924659172446781</c:v>
                </c:pt>
                <c:pt idx="228">
                  <c:v>1.4436925212562901</c:v>
                </c:pt>
                <c:pt idx="229">
                  <c:v>1.3870326891818672</c:v>
                </c:pt>
                <c:pt idx="230">
                  <c:v>1.3221695817566022</c:v>
                </c:pt>
                <c:pt idx="231">
                  <c:v>1.2491505847964648</c:v>
                </c:pt>
                <c:pt idx="232">
                  <c:v>1.168486117260066</c:v>
                </c:pt>
                <c:pt idx="233">
                  <c:v>1.081211464267009</c:v>
                </c:pt>
                <c:pt idx="234">
                  <c:v>0.98888613317447882</c:v>
                </c:pt>
                <c:pt idx="235">
                  <c:v>0.89351397819068878</c:v>
                </c:pt>
                <c:pt idx="236">
                  <c:v>0.79738518615338871</c:v>
                </c:pt>
                <c:pt idx="237">
                  <c:v>0.70286317819326705</c:v>
                </c:pt>
                <c:pt idx="238">
                  <c:v>0.61215686538003278</c:v>
                </c:pt>
                <c:pt idx="239">
                  <c:v>0.52712354299037001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6AA-4415-93B7-19BFE1437D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5960176"/>
        <c:axId val="475956240"/>
      </c:scatterChart>
      <c:valAx>
        <c:axId val="4759601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CA"/>
                  <a:t>Calculated Values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956240"/>
        <c:crosses val="autoZero"/>
        <c:crossBetween val="midCat"/>
      </c:valAx>
      <c:valAx>
        <c:axId val="475956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CA"/>
                  <a:t>Experimental values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9601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equation'!$AO$20:$AO$34</c:f>
              <c:numCache>
                <c:formatCode>General</c:formatCode>
                <c:ptCount val="15"/>
                <c:pt idx="0">
                  <c:v>13.636363636363635</c:v>
                </c:pt>
                <c:pt idx="1">
                  <c:v>13.33333333333333</c:v>
                </c:pt>
                <c:pt idx="2">
                  <c:v>12.97297297297297</c:v>
                </c:pt>
                <c:pt idx="3">
                  <c:v>12.549019607843135</c:v>
                </c:pt>
                <c:pt idx="4">
                  <c:v>12.05651491365777</c:v>
                </c:pt>
                <c:pt idx="5">
                  <c:v>11.492704826038159</c:v>
                </c:pt>
                <c:pt idx="6">
                  <c:v>10.858001237076962</c:v>
                </c:pt>
                <c:pt idx="7">
                  <c:v>10.15684086541442</c:v>
                </c:pt>
                <c:pt idx="8">
                  <c:v>9.3982227278593875</c:v>
                </c:pt>
                <c:pt idx="9">
                  <c:v>8.5957025422089313</c:v>
                </c:pt>
                <c:pt idx="10">
                  <c:v>7.7666984258113718</c:v>
                </c:pt>
                <c:pt idx="11">
                  <c:v>6.9311173873333027</c:v>
                </c:pt>
                <c:pt idx="12">
                  <c:v>6.1095030104491679</c:v>
                </c:pt>
                <c:pt idx="13">
                  <c:v>5.3210558298418249</c:v>
                </c:pt>
                <c:pt idx="14">
                  <c:v>4.5819200275316794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272-400B-B33A-DE67DDC67355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equation'!$AP$20:$AP$34</c:f>
              <c:numCache>
                <c:formatCode>General</c:formatCode>
                <c:ptCount val="15"/>
                <c:pt idx="0">
                  <c:v>10.189231714008004</c:v>
                </c:pt>
                <c:pt idx="1">
                  <c:v>9.9628043425856063</c:v>
                </c:pt>
                <c:pt idx="2">
                  <c:v>9.6935393603535616</c:v>
                </c:pt>
                <c:pt idx="3">
                  <c:v>9.3767570283158648</c:v>
                </c:pt>
                <c:pt idx="4">
                  <c:v>9.0087524353678337</c:v>
                </c:pt>
                <c:pt idx="5">
                  <c:v>8.5874677161680655</c:v>
                </c:pt>
                <c:pt idx="6">
                  <c:v>8.1132106407412703</c:v>
                </c:pt>
                <c:pt idx="7">
                  <c:v>7.58929637106763</c:v>
                </c:pt>
                <c:pt idx="8">
                  <c:v>7.0224490654278195</c:v>
                </c:pt>
                <c:pt idx="9">
                  <c:v>6.4227976961319975</c:v>
                </c:pt>
                <c:pt idx="10">
                  <c:v>5.8033572603169743</c:v>
                </c:pt>
                <c:pt idx="11">
                  <c:v>5.1790024804121133</c:v>
                </c:pt>
                <c:pt idx="12">
                  <c:v>4.5650837342657109</c:v>
                </c:pt>
                <c:pt idx="13">
                  <c:v>3.9759478596516433</c:v>
                </c:pt>
                <c:pt idx="14">
                  <c:v>3.4236579560754432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272-400B-B33A-DE67DDC67355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equation'!$AQ$20:$AQ$34</c:f>
              <c:numCache>
                <c:formatCode>General</c:formatCode>
                <c:ptCount val="15"/>
                <c:pt idx="0">
                  <c:v>9.583574542204996</c:v>
                </c:pt>
                <c:pt idx="1">
                  <c:v>9.3706062190448858</c:v>
                </c:pt>
                <c:pt idx="2">
                  <c:v>9.117346591503134</c:v>
                </c:pt>
                <c:pt idx="3">
                  <c:v>8.8193940885128335</c:v>
                </c:pt>
                <c:pt idx="4">
                  <c:v>8.4732640222446705</c:v>
                </c:pt>
                <c:pt idx="5">
                  <c:v>8.0770208487390285</c:v>
                </c:pt>
                <c:pt idx="6">
                  <c:v>7.6309540438912862</c:v>
                </c:pt>
                <c:pt idx="7">
                  <c:v>7.1381817134476213</c:v>
                </c:pt>
                <c:pt idx="8">
                  <c:v>6.6050283256236142</c:v>
                </c:pt>
                <c:pt idx="9">
                  <c:v>6.041020777431223</c:v>
                </c:pt>
                <c:pt idx="10">
                  <c:v>5.4584004427765631</c:v>
                </c:pt>
                <c:pt idx="11">
                  <c:v>4.8711578771006705</c:v>
                </c:pt>
                <c:pt idx="12">
                  <c:v>4.2937310178741326</c:v>
                </c:pt>
                <c:pt idx="13">
                  <c:v>3.7396139138250635</c:v>
                </c:pt>
                <c:pt idx="14">
                  <c:v>3.2201526228866006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272-400B-B33A-DE67DDC67355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equation'!$AR$20:$AR$34</c:f>
              <c:numCache>
                <c:formatCode>General</c:formatCode>
                <c:ptCount val="15"/>
                <c:pt idx="0">
                  <c:v>8.9207525193031305</c:v>
                </c:pt>
                <c:pt idx="1">
                  <c:v>8.722513574429728</c:v>
                </c:pt>
                <c:pt idx="2">
                  <c:v>8.486769964310005</c:v>
                </c:pt>
                <c:pt idx="3">
                  <c:v>8.2094245406397448</c:v>
                </c:pt>
                <c:pt idx="4">
                  <c:v>7.8872336246020787</c:v>
                </c:pt>
                <c:pt idx="5">
                  <c:v>7.518395538902392</c:v>
                </c:pt>
                <c:pt idx="6">
                  <c:v>7.1031797386183957</c:v>
                </c:pt>
                <c:pt idx="7">
                  <c:v>6.6444886741424911</c:v>
                </c:pt>
                <c:pt idx="8">
                  <c:v>6.1482093989450632</c:v>
                </c:pt>
                <c:pt idx="9">
                  <c:v>5.6232099079633162</c:v>
                </c:pt>
                <c:pt idx="10">
                  <c:v>5.0808849335731274</c:v>
                </c:pt>
                <c:pt idx="11">
                  <c:v>4.5342574122735497</c:v>
                </c:pt>
                <c:pt idx="12">
                  <c:v>3.9967667206246626</c:v>
                </c:pt>
                <c:pt idx="13">
                  <c:v>3.4809736279570314</c:v>
                </c:pt>
                <c:pt idx="14">
                  <c:v>2.9974394727822382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272-400B-B33A-DE67DDC67355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equation'!$AS$20:$AS$34</c:f>
              <c:numCache>
                <c:formatCode>General</c:formatCode>
                <c:ptCount val="15"/>
                <c:pt idx="0">
                  <c:v>8.2108969120459658</c:v>
                </c:pt>
                <c:pt idx="1">
                  <c:v>8.0284325362227218</c:v>
                </c:pt>
                <c:pt idx="2">
                  <c:v>7.8114478730815673</c:v>
                </c:pt>
                <c:pt idx="3">
                  <c:v>7.5561717987978572</c:v>
                </c:pt>
                <c:pt idx="4">
                  <c:v>7.2596187454698411</c:v>
                </c:pt>
                <c:pt idx="5">
                  <c:v>6.920130401592651</c:v>
                </c:pt>
                <c:pt idx="6">
                  <c:v>6.5379547807571461</c:v>
                </c:pt>
                <c:pt idx="7">
                  <c:v>6.1157633751847262</c:v>
                </c:pt>
                <c:pt idx="8">
                  <c:v>5.6589747848260643</c:v>
                </c:pt>
                <c:pt idx="9">
                  <c:v>5.1757513471171928</c:v>
                </c:pt>
                <c:pt idx="10">
                  <c:v>4.6765810755610371</c:v>
                </c:pt>
                <c:pt idx="11">
                  <c:v>4.1734506258634294</c:v>
                </c:pt>
                <c:pt idx="12">
                  <c:v>3.6787299561930582</c:v>
                </c:pt>
                <c:pt idx="13">
                  <c:v>3.2039803313519775</c:v>
                </c:pt>
                <c:pt idx="14">
                  <c:v>2.7589226870554384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F272-400B-B33A-DE67DDC67355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equation'!$AT$20:$AT$34</c:f>
              <c:numCache>
                <c:formatCode>General</c:formatCode>
                <c:ptCount val="15"/>
                <c:pt idx="0">
                  <c:v>7.4680711053068256</c:v>
                </c:pt>
                <c:pt idx="1">
                  <c:v>7.302113969633341</c:v>
                </c:pt>
                <c:pt idx="2">
                  <c:v>7.1047595380216286</c:v>
                </c:pt>
                <c:pt idx="3">
                  <c:v>6.8725778537725573</c:v>
                </c:pt>
                <c:pt idx="4">
                  <c:v>6.6028534482084851</c:v>
                </c:pt>
                <c:pt idx="5">
                  <c:v>6.2940780344314327</c:v>
                </c:pt>
                <c:pt idx="6">
                  <c:v>5.9464771886666856</c:v>
                </c:pt>
                <c:pt idx="7">
                  <c:v>5.5624807178014084</c:v>
                </c:pt>
                <c:pt idx="8">
                  <c:v>5.1470170103120712</c:v>
                </c:pt>
                <c:pt idx="9">
                  <c:v>4.7075099709207509</c:v>
                </c:pt>
                <c:pt idx="10">
                  <c:v>4.2534987804784876</c:v>
                </c:pt>
                <c:pt idx="11">
                  <c:v>3.79588568244113</c:v>
                </c:pt>
                <c:pt idx="12">
                  <c:v>3.345921546008837</c:v>
                </c:pt>
                <c:pt idx="13">
                  <c:v>2.9141217081215189</c:v>
                </c:pt>
                <c:pt idx="14">
                  <c:v>2.5093276680586394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F272-400B-B33A-DE67DDC67355}"/>
            </c:ext>
          </c:extLst>
        </c:ser>
        <c:ser>
          <c:idx val="6"/>
          <c:order val="6"/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equation'!$AU$20:$AU$34</c:f>
              <c:numCache>
                <c:formatCode>General</c:formatCode>
                <c:ptCount val="15"/>
                <c:pt idx="0">
                  <c:v>6.709342655188042</c:v>
                </c:pt>
                <c:pt idx="1">
                  <c:v>6.5602461517394195</c:v>
                </c:pt>
                <c:pt idx="2">
                  <c:v>6.3829422016924093</c:v>
                </c:pt>
                <c:pt idx="3">
                  <c:v>6.1743493192841603</c:v>
                </c:pt>
                <c:pt idx="4">
                  <c:v>5.9320279174284236</c:v>
                </c:pt>
                <c:pt idx="5">
                  <c:v>5.6546229456070431</c:v>
                </c:pt>
                <c:pt idx="6">
                  <c:v>5.3423370623337014</c:v>
                </c:pt>
                <c:pt idx="7">
                  <c:v>4.9973532150873474</c:v>
                </c:pt>
                <c:pt idx="8">
                  <c:v>4.6240990862722118</c:v>
                </c:pt>
                <c:pt idx="9">
                  <c:v>4.2292443393017178</c:v>
                </c:pt>
                <c:pt idx="10">
                  <c:v>3.8213590094737246</c:v>
                </c:pt>
                <c:pt idx="11">
                  <c:v>3.4102377125630619</c:v>
                </c:pt>
                <c:pt idx="12">
                  <c:v>3.0059882710004664</c:v>
                </c:pt>
                <c:pt idx="13">
                  <c:v>2.6180577023182829</c:v>
                </c:pt>
                <c:pt idx="14">
                  <c:v>2.2543892421144358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F272-400B-B33A-DE67DDC67355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equation'!$AV$20:$AV$34</c:f>
              <c:numCache>
                <c:formatCode>General</c:formatCode>
                <c:ptCount val="15"/>
                <c:pt idx="0">
                  <c:v>5.9533009154625862</c:v>
                </c:pt>
                <c:pt idx="1">
                  <c:v>5.8210053395634187</c:v>
                </c:pt>
                <c:pt idx="2">
                  <c:v>5.6636808709265694</c:v>
                </c:pt>
                <c:pt idx="3">
                  <c:v>5.4785932607655701</c:v>
                </c:pt>
                <c:pt idx="4">
                  <c:v>5.2635778266695903</c:v>
                </c:pt>
                <c:pt idx="5">
                  <c:v>5.01743221187958</c:v>
                </c:pt>
                <c:pt idx="6">
                  <c:v>4.7403362383508414</c:v>
                </c:pt>
                <c:pt idx="7">
                  <c:v>4.4342268683004962</c:v>
                </c:pt>
                <c:pt idx="8">
                  <c:v>4.1030328510956826</c:v>
                </c:pt>
                <c:pt idx="9">
                  <c:v>3.7526722796622787</c:v>
                </c:pt>
                <c:pt idx="10">
                  <c:v>3.3907494755570098</c:v>
                </c:pt>
                <c:pt idx="11">
                  <c:v>3.0259553490606006</c:v>
                </c:pt>
                <c:pt idx="12">
                  <c:v>2.6672587234427541</c:v>
                </c:pt>
                <c:pt idx="13">
                  <c:v>2.3230420798218239</c:v>
                </c:pt>
                <c:pt idx="14">
                  <c:v>2.0003535709285853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F272-400B-B33A-DE67DDC67355}"/>
            </c:ext>
          </c:extLst>
        </c:ser>
        <c:ser>
          <c:idx val="8"/>
          <c:order val="8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equation'!$AW$20:$AW$34</c:f>
              <c:numCache>
                <c:formatCode>General</c:formatCode>
                <c:ptCount val="15"/>
                <c:pt idx="0">
                  <c:v>5.218274815867149</c:v>
                </c:pt>
                <c:pt idx="1">
                  <c:v>5.1023131532923243</c:v>
                </c:pt>
                <c:pt idx="2">
                  <c:v>4.9644127977979373</c:v>
                </c:pt>
                <c:pt idx="3">
                  <c:v>4.802177085451599</c:v>
                </c:pt>
                <c:pt idx="4">
                  <c:v>4.6137085970115832</c:v>
                </c:pt>
                <c:pt idx="5">
                  <c:v>4.3979534250600505</c:v>
                </c:pt>
                <c:pt idx="6">
                  <c:v>4.1550691897801597</c:v>
                </c:pt>
                <c:pt idx="7">
                  <c:v>3.8867537057625747</c:v>
                </c:pt>
                <c:pt idx="8">
                  <c:v>3.5964506581445868</c:v>
                </c:pt>
                <c:pt idx="9">
                  <c:v>3.2893474607175679</c:v>
                </c:pt>
                <c:pt idx="10">
                  <c:v>2.9721095651754115</c:v>
                </c:pt>
                <c:pt idx="11">
                  <c:v>2.6523548559302883</c:v>
                </c:pt>
                <c:pt idx="12">
                  <c:v>2.3379448177720383</c:v>
                </c:pt>
                <c:pt idx="13">
                  <c:v>2.0362269862503561</c:v>
                </c:pt>
                <c:pt idx="14">
                  <c:v>1.7533793117856311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F272-400B-B33A-DE67DDC67355}"/>
            </c:ext>
          </c:extLst>
        </c:ser>
        <c:ser>
          <c:idx val="9"/>
          <c:order val="9"/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equation'!$AX$20:$AX$34</c:f>
              <c:numCache>
                <c:formatCode>General</c:formatCode>
                <c:ptCount val="15"/>
                <c:pt idx="0">
                  <c:v>4.5206028212270777</c:v>
                </c:pt>
                <c:pt idx="1">
                  <c:v>4.4201449807553654</c:v>
                </c:pt>
                <c:pt idx="2">
                  <c:v>4.3006816028971127</c:v>
                </c:pt>
                <c:pt idx="3">
                  <c:v>4.1601364524756388</c:v>
                </c:pt>
                <c:pt idx="4">
                  <c:v>3.996865791075495</c:v>
                </c:pt>
                <c:pt idx="5">
                  <c:v>3.809956616408666</c:v>
                </c:pt>
                <c:pt idx="6">
                  <c:v>3.5995454751825977</c:v>
                </c:pt>
                <c:pt idx="7">
                  <c:v>3.3671031878694402</c:v>
                </c:pt>
                <c:pt idx="8">
                  <c:v>3.1156130263926505</c:v>
                </c:pt>
                <c:pt idx="9">
                  <c:v>2.8495688586008217</c:v>
                </c:pt>
                <c:pt idx="10">
                  <c:v>2.5747449797918054</c:v>
                </c:pt>
                <c:pt idx="11">
                  <c:v>2.2977407797985658</c:v>
                </c:pt>
                <c:pt idx="12">
                  <c:v>2.0253666799910017</c:v>
                </c:pt>
                <c:pt idx="13">
                  <c:v>1.7639878663945816</c:v>
                </c:pt>
                <c:pt idx="14">
                  <c:v>1.5189563108937481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F272-400B-B33A-DE67DDC67355}"/>
            </c:ext>
          </c:extLst>
        </c:ser>
        <c:ser>
          <c:idx val="10"/>
          <c:order val="10"/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equation'!$AY$20:$AY$34</c:f>
              <c:numCache>
                <c:formatCode>General</c:formatCode>
                <c:ptCount val="15"/>
                <c:pt idx="0">
                  <c:v>3.8732897935834463</c:v>
                </c:pt>
                <c:pt idx="1">
                  <c:v>3.7872166870593702</c:v>
                </c:pt>
                <c:pt idx="2">
                  <c:v>3.6848594793010094</c:v>
                </c:pt>
                <c:pt idx="3">
                  <c:v>3.5644392348794081</c:v>
                </c:pt>
                <c:pt idx="4">
                  <c:v>3.4245475851588654</c:v>
                </c:pt>
                <c:pt idx="5">
                  <c:v>3.264402262246461</c:v>
                </c:pt>
                <c:pt idx="6">
                  <c:v>3.0841202604876878</c:v>
                </c:pt>
                <c:pt idx="7">
                  <c:v>2.8849617909978025</c:v>
                </c:pt>
                <c:pt idx="8">
                  <c:v>2.6694829457737281</c:v>
                </c:pt>
                <c:pt idx="9">
                  <c:v>2.4415341078639239</c:v>
                </c:pt>
                <c:pt idx="10">
                  <c:v>2.2060627411192928</c:v>
                </c:pt>
                <c:pt idx="11">
                  <c:v>1.9687232571957023</c:v>
                </c:pt>
                <c:pt idx="12">
                  <c:v>1.7353508813109413</c:v>
                </c:pt>
                <c:pt idx="13">
                  <c:v>1.5113993573663629</c:v>
                </c:pt>
                <c:pt idx="14">
                  <c:v>1.3014542990279632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F272-400B-B33A-DE67DDC67355}"/>
            </c:ext>
          </c:extLst>
        </c:ser>
        <c:ser>
          <c:idx val="11"/>
          <c:order val="11"/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equation'!$AZ$20:$AZ$34</c:f>
              <c:numCache>
                <c:formatCode>General</c:formatCode>
                <c:ptCount val="15"/>
                <c:pt idx="0">
                  <c:v>3.2852618100950175</c:v>
                </c:pt>
                <c:pt idx="1">
                  <c:v>3.2122559920929068</c:v>
                </c:pt>
                <c:pt idx="2">
                  <c:v>3.125438262576882</c:v>
                </c:pt>
                <c:pt idx="3">
                  <c:v>3.0232997572639118</c:v>
                </c:pt>
                <c:pt idx="4">
                  <c:v>2.9046459206365998</c:v>
                </c:pt>
                <c:pt idx="5">
                  <c:v>2.768813245709711</c:v>
                </c:pt>
                <c:pt idx="6">
                  <c:v>2.6159009651964507</c:v>
                </c:pt>
                <c:pt idx="7">
                  <c:v>2.4469779697996183</c:v>
                </c:pt>
                <c:pt idx="8">
                  <c:v>2.2642122954442541</c:v>
                </c:pt>
                <c:pt idx="9">
                  <c:v>2.0708697748094154</c:v>
                </c:pt>
                <c:pt idx="10">
                  <c:v>1.8711467667818344</c:v>
                </c:pt>
                <c:pt idx="11">
                  <c:v>1.6698392519520551</c:v>
                </c:pt>
                <c:pt idx="12">
                  <c:v>1.4718965740518744</c:v>
                </c:pt>
                <c:pt idx="13">
                  <c:v>1.281944510525272</c:v>
                </c:pt>
                <c:pt idx="14">
                  <c:v>1.1038725047796849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F272-400B-B33A-DE67DDC67355}"/>
            </c:ext>
          </c:extLst>
        </c:ser>
        <c:ser>
          <c:idx val="12"/>
          <c:order val="12"/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equation'!$BA$20:$BA$34</c:f>
              <c:numCache>
                <c:formatCode>General</c:formatCode>
                <c:ptCount val="15"/>
                <c:pt idx="0">
                  <c:v>2.7612574341546305</c:v>
                </c:pt>
                <c:pt idx="1">
                  <c:v>2.699896157840084</c:v>
                </c:pt>
                <c:pt idx="2">
                  <c:v>2.6269259914119734</c:v>
                </c:pt>
                <c:pt idx="3">
                  <c:v>2.5410787367906669</c:v>
                </c:pt>
                <c:pt idx="4">
                  <c:v>2.4413503719244707</c:v>
                </c:pt>
                <c:pt idx="5">
                  <c:v>2.327183220225796</c:v>
                </c:pt>
                <c:pt idx="6">
                  <c:v>2.1986606866355229</c:v>
                </c:pt>
                <c:pt idx="7">
                  <c:v>2.0566811721244158</c:v>
                </c:pt>
                <c:pt idx="8">
                  <c:v>1.9030669075104683</c:v>
                </c:pt>
                <c:pt idx="9">
                  <c:v>1.7405628200734602</c:v>
                </c:pt>
                <c:pt idx="10">
                  <c:v>1.5726959429213061</c:v>
                </c:pt>
                <c:pt idx="11">
                  <c:v>1.4034972902699838</c:v>
                </c:pt>
                <c:pt idx="12">
                  <c:v>1.23712677781681</c:v>
                </c:pt>
                <c:pt idx="13">
                  <c:v>1.0774723642981889</c:v>
                </c:pt>
                <c:pt idx="14">
                  <c:v>0.92780312083974836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F272-400B-B33A-DE67DDC67355}"/>
            </c:ext>
          </c:extLst>
        </c:ser>
        <c:ser>
          <c:idx val="13"/>
          <c:order val="13"/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equation'!$BB$20:$BB$34</c:f>
              <c:numCache>
                <c:formatCode>General</c:formatCode>
                <c:ptCount val="15"/>
                <c:pt idx="0">
                  <c:v>2.3022432113341198</c:v>
                </c:pt>
                <c:pt idx="1">
                  <c:v>2.2510822510822508</c:v>
                </c:pt>
                <c:pt idx="2">
                  <c:v>2.1902421902421896</c:v>
                </c:pt>
                <c:pt idx="3">
                  <c:v>2.1186656480774122</c:v>
                </c:pt>
                <c:pt idx="4">
                  <c:v>2.0355155049032594</c:v>
                </c:pt>
                <c:pt idx="5">
                  <c:v>1.9403267888116371</c:v>
                </c:pt>
                <c:pt idx="6">
                  <c:v>1.8331690400259808</c:v>
                </c:pt>
                <c:pt idx="7">
                  <c:v>1.7147913149400966</c:v>
                </c:pt>
                <c:pt idx="8">
                  <c:v>1.586712928080156</c:v>
                </c:pt>
                <c:pt idx="9">
                  <c:v>1.4512225071261831</c:v>
                </c:pt>
                <c:pt idx="10">
                  <c:v>1.3112607731889327</c:v>
                </c:pt>
                <c:pt idx="11">
                  <c:v>1.1701886498095186</c:v>
                </c:pt>
                <c:pt idx="12">
                  <c:v>1.0314745342316776</c:v>
                </c:pt>
                <c:pt idx="13">
                  <c:v>0.89836007516810013</c:v>
                </c:pt>
                <c:pt idx="14">
                  <c:v>0.77357091373911457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F272-400B-B33A-DE67DDC67355}"/>
            </c:ext>
          </c:extLst>
        </c:ser>
        <c:ser>
          <c:idx val="14"/>
          <c:order val="14"/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equation'!$BC$20:$BC$34</c:f>
              <c:numCache>
                <c:formatCode>General</c:formatCode>
                <c:ptCount val="15"/>
                <c:pt idx="0">
                  <c:v>1.90615835777126</c:v>
                </c:pt>
                <c:pt idx="1">
                  <c:v>1.8637992831541212</c:v>
                </c:pt>
                <c:pt idx="2">
                  <c:v>1.813426329555361</c:v>
                </c:pt>
                <c:pt idx="3">
                  <c:v>1.7541640312038786</c:v>
                </c:pt>
                <c:pt idx="4">
                  <c:v>1.6853192890059243</c:v>
                </c:pt>
                <c:pt idx="5">
                  <c:v>1.6065071262203872</c:v>
                </c:pt>
                <c:pt idx="6">
                  <c:v>1.5177851191612952</c:v>
                </c:pt>
                <c:pt idx="7">
                  <c:v>1.4197734543052412</c:v>
                </c:pt>
                <c:pt idx="8">
                  <c:v>1.3137300587330321</c:v>
                </c:pt>
                <c:pt idx="9">
                  <c:v>1.2015498177281299</c:v>
                </c:pt>
                <c:pt idx="10">
                  <c:v>1.0856675218876108</c:v>
                </c:pt>
                <c:pt idx="11">
                  <c:v>0.96886587134766544</c:v>
                </c:pt>
                <c:pt idx="12">
                  <c:v>0.85401654984773268</c:v>
                </c:pt>
                <c:pt idx="13">
                  <c:v>0.74380350309616861</c:v>
                </c:pt>
                <c:pt idx="14">
                  <c:v>0.64048344470872909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F272-400B-B33A-DE67DDC67355}"/>
            </c:ext>
          </c:extLst>
        </c:ser>
        <c:ser>
          <c:idx val="15"/>
          <c:order val="15"/>
          <c:spPr>
            <a:ln w="190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equation'!$BD$20:$BD$34</c:f>
              <c:numCache>
                <c:formatCode>General</c:formatCode>
                <c:ptCount val="15"/>
                <c:pt idx="0">
                  <c:v>1.5687851971037809</c:v>
                </c:pt>
                <c:pt idx="1">
                  <c:v>1.5339233038348081</c:v>
                </c:pt>
                <c:pt idx="2">
                  <c:v>1.4924659172446781</c:v>
                </c:pt>
                <c:pt idx="3">
                  <c:v>1.4436925212562901</c:v>
                </c:pt>
                <c:pt idx="4">
                  <c:v>1.3870326891818672</c:v>
                </c:pt>
                <c:pt idx="5">
                  <c:v>1.3221695817566022</c:v>
                </c:pt>
                <c:pt idx="6">
                  <c:v>1.2491505847964648</c:v>
                </c:pt>
                <c:pt idx="7">
                  <c:v>1.168486117260066</c:v>
                </c:pt>
                <c:pt idx="8">
                  <c:v>1.081211464267009</c:v>
                </c:pt>
                <c:pt idx="9">
                  <c:v>0.98888613317447882</c:v>
                </c:pt>
                <c:pt idx="10">
                  <c:v>0.89351397819068878</c:v>
                </c:pt>
                <c:pt idx="11">
                  <c:v>0.79738518615338871</c:v>
                </c:pt>
                <c:pt idx="12">
                  <c:v>0.70286317819326705</c:v>
                </c:pt>
                <c:pt idx="13">
                  <c:v>0.61215686538003278</c:v>
                </c:pt>
                <c:pt idx="14">
                  <c:v>0.52712354299037001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F272-400B-B33A-DE67DDC67355}"/>
            </c:ext>
          </c:extLst>
        </c:ser>
        <c:ser>
          <c:idx val="16"/>
          <c:order val="16"/>
          <c:spPr>
            <a:ln w="1905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equation'!$BE$20:$BE$34</c:f>
              <c:numCache>
                <c:formatCode>General</c:formatCode>
                <c:ptCount val="15"/>
                <c:pt idx="0">
                  <c:v>13.636363636363635</c:v>
                </c:pt>
                <c:pt idx="1">
                  <c:v>13.333333333333332</c:v>
                </c:pt>
                <c:pt idx="2">
                  <c:v>12.972972972972974</c:v>
                </c:pt>
                <c:pt idx="3">
                  <c:v>12.549019607843137</c:v>
                </c:pt>
                <c:pt idx="4">
                  <c:v>12.05651491365777</c:v>
                </c:pt>
                <c:pt idx="5">
                  <c:v>11.49270482603816</c:v>
                </c:pt>
                <c:pt idx="6">
                  <c:v>10.858001237076964</c:v>
                </c:pt>
                <c:pt idx="7">
                  <c:v>10.156840865414422</c:v>
                </c:pt>
                <c:pt idx="8">
                  <c:v>9.3982227278593875</c:v>
                </c:pt>
                <c:pt idx="9">
                  <c:v>8.595702542208933</c:v>
                </c:pt>
                <c:pt idx="10">
                  <c:v>7.7666984258113727</c:v>
                </c:pt>
                <c:pt idx="11">
                  <c:v>6.9311173873333018</c:v>
                </c:pt>
                <c:pt idx="12">
                  <c:v>6.1095030104491679</c:v>
                </c:pt>
                <c:pt idx="13">
                  <c:v>5.321055829841824</c:v>
                </c:pt>
                <c:pt idx="14">
                  <c:v>4.5819200275316794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F272-400B-B33A-DE67DDC67355}"/>
            </c:ext>
          </c:extLst>
        </c:ser>
        <c:ser>
          <c:idx val="17"/>
          <c:order val="17"/>
          <c:spPr>
            <a:ln w="19050" cap="rnd">
              <a:noFill/>
              <a:round/>
            </a:ln>
            <a:effectLst/>
          </c:spPr>
          <c:marker>
            <c:symbol val="squar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equation'!$BF$20:$BF$34</c:f>
              <c:numCache>
                <c:formatCode>General</c:formatCode>
                <c:ptCount val="15"/>
                <c:pt idx="0">
                  <c:v>10.189231714008006</c:v>
                </c:pt>
                <c:pt idx="1">
                  <c:v>9.9628043425856063</c:v>
                </c:pt>
                <c:pt idx="2">
                  <c:v>9.6935393603535633</c:v>
                </c:pt>
                <c:pt idx="3">
                  <c:v>9.3767570283158665</c:v>
                </c:pt>
                <c:pt idx="4">
                  <c:v>9.0087524353678319</c:v>
                </c:pt>
                <c:pt idx="5">
                  <c:v>8.5874677161680655</c:v>
                </c:pt>
                <c:pt idx="6">
                  <c:v>8.1132106407412703</c:v>
                </c:pt>
                <c:pt idx="7">
                  <c:v>7.5892963710676318</c:v>
                </c:pt>
                <c:pt idx="8">
                  <c:v>7.0224490654278187</c:v>
                </c:pt>
                <c:pt idx="9">
                  <c:v>6.4227976961319975</c:v>
                </c:pt>
                <c:pt idx="10">
                  <c:v>5.8033572603169752</c:v>
                </c:pt>
                <c:pt idx="11">
                  <c:v>5.1790024804121124</c:v>
                </c:pt>
                <c:pt idx="12">
                  <c:v>4.5650837342657109</c:v>
                </c:pt>
                <c:pt idx="13">
                  <c:v>3.9759478596516438</c:v>
                </c:pt>
                <c:pt idx="14">
                  <c:v>3.4236579560754432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F272-400B-B33A-DE67DDC67355}"/>
            </c:ext>
          </c:extLst>
        </c:ser>
        <c:ser>
          <c:idx val="18"/>
          <c:order val="1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equation'!$BG$20:$BG$34</c:f>
              <c:numCache>
                <c:formatCode>General</c:formatCode>
                <c:ptCount val="15"/>
                <c:pt idx="0">
                  <c:v>9.583574542204996</c:v>
                </c:pt>
                <c:pt idx="1">
                  <c:v>9.3706062190448876</c:v>
                </c:pt>
                <c:pt idx="2">
                  <c:v>9.117346591503134</c:v>
                </c:pt>
                <c:pt idx="3">
                  <c:v>8.8193940885128352</c:v>
                </c:pt>
                <c:pt idx="4">
                  <c:v>8.4732640222446705</c:v>
                </c:pt>
                <c:pt idx="5">
                  <c:v>8.0770208487390267</c:v>
                </c:pt>
                <c:pt idx="6">
                  <c:v>7.6309540438912862</c:v>
                </c:pt>
                <c:pt idx="7">
                  <c:v>7.1381817134476222</c:v>
                </c:pt>
                <c:pt idx="8">
                  <c:v>6.6050283256236133</c:v>
                </c:pt>
                <c:pt idx="9">
                  <c:v>6.041020777431223</c:v>
                </c:pt>
                <c:pt idx="10">
                  <c:v>5.4584004427765631</c:v>
                </c:pt>
                <c:pt idx="11">
                  <c:v>4.8711578771006696</c:v>
                </c:pt>
                <c:pt idx="12">
                  <c:v>4.2937310178741326</c:v>
                </c:pt>
                <c:pt idx="13">
                  <c:v>3.7396139138250635</c:v>
                </c:pt>
                <c:pt idx="14">
                  <c:v>3.2201526228866002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F272-400B-B33A-DE67DDC67355}"/>
            </c:ext>
          </c:extLst>
        </c:ser>
        <c:ser>
          <c:idx val="19"/>
          <c:order val="1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equation'!$BH$20:$BH$34</c:f>
              <c:numCache>
                <c:formatCode>General</c:formatCode>
                <c:ptCount val="15"/>
                <c:pt idx="0">
                  <c:v>8.9207525193031323</c:v>
                </c:pt>
                <c:pt idx="1">
                  <c:v>8.7225135744297297</c:v>
                </c:pt>
                <c:pt idx="2">
                  <c:v>8.4867699643100085</c:v>
                </c:pt>
                <c:pt idx="3">
                  <c:v>8.2094245406397466</c:v>
                </c:pt>
                <c:pt idx="4">
                  <c:v>7.8872336246020787</c:v>
                </c:pt>
                <c:pt idx="5">
                  <c:v>7.5183955389023938</c:v>
                </c:pt>
                <c:pt idx="6">
                  <c:v>7.1031797386183966</c:v>
                </c:pt>
                <c:pt idx="7">
                  <c:v>6.644488674142492</c:v>
                </c:pt>
                <c:pt idx="8">
                  <c:v>6.1482093989450632</c:v>
                </c:pt>
                <c:pt idx="9">
                  <c:v>5.6232099079633171</c:v>
                </c:pt>
                <c:pt idx="10">
                  <c:v>5.0808849335731283</c:v>
                </c:pt>
                <c:pt idx="11">
                  <c:v>4.5342574122735488</c:v>
                </c:pt>
                <c:pt idx="12">
                  <c:v>3.9967667206246622</c:v>
                </c:pt>
                <c:pt idx="13">
                  <c:v>3.4809736279570322</c:v>
                </c:pt>
                <c:pt idx="14">
                  <c:v>2.9974394727822387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F272-400B-B33A-DE67DDC67355}"/>
            </c:ext>
          </c:extLst>
        </c:ser>
        <c:ser>
          <c:idx val="20"/>
          <c:order val="2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equation'!$BI$20:$BI$34</c:f>
              <c:numCache>
                <c:formatCode>General</c:formatCode>
                <c:ptCount val="15"/>
                <c:pt idx="0">
                  <c:v>8.2108969120459676</c:v>
                </c:pt>
                <c:pt idx="1">
                  <c:v>8.0284325362227236</c:v>
                </c:pt>
                <c:pt idx="2">
                  <c:v>7.8114478730815691</c:v>
                </c:pt>
                <c:pt idx="3">
                  <c:v>7.5561717987978589</c:v>
                </c:pt>
                <c:pt idx="4">
                  <c:v>7.2596187454698411</c:v>
                </c:pt>
                <c:pt idx="5">
                  <c:v>6.920130401592651</c:v>
                </c:pt>
                <c:pt idx="6">
                  <c:v>6.537954780757147</c:v>
                </c:pt>
                <c:pt idx="7">
                  <c:v>6.115763375184728</c:v>
                </c:pt>
                <c:pt idx="8">
                  <c:v>5.6589747848260643</c:v>
                </c:pt>
                <c:pt idx="9">
                  <c:v>5.1757513471171936</c:v>
                </c:pt>
                <c:pt idx="10">
                  <c:v>4.676581075561038</c:v>
                </c:pt>
                <c:pt idx="11">
                  <c:v>4.1734506258634294</c:v>
                </c:pt>
                <c:pt idx="12">
                  <c:v>3.6787299561930591</c:v>
                </c:pt>
                <c:pt idx="13">
                  <c:v>3.2039803313519784</c:v>
                </c:pt>
                <c:pt idx="14">
                  <c:v>2.7589226870554389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F272-400B-B33A-DE67DDC67355}"/>
            </c:ext>
          </c:extLst>
        </c:ser>
        <c:ser>
          <c:idx val="21"/>
          <c:order val="2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equation'!$BJ$20:$BJ$34</c:f>
              <c:numCache>
                <c:formatCode>General</c:formatCode>
                <c:ptCount val="15"/>
                <c:pt idx="0">
                  <c:v>7.4680711053068256</c:v>
                </c:pt>
                <c:pt idx="1">
                  <c:v>7.302113969633341</c:v>
                </c:pt>
                <c:pt idx="2">
                  <c:v>7.1047595380216295</c:v>
                </c:pt>
                <c:pt idx="3">
                  <c:v>6.8725778537725573</c:v>
                </c:pt>
                <c:pt idx="4">
                  <c:v>6.6028534482084842</c:v>
                </c:pt>
                <c:pt idx="5">
                  <c:v>6.2940780344314327</c:v>
                </c:pt>
                <c:pt idx="6">
                  <c:v>5.9464771886666847</c:v>
                </c:pt>
                <c:pt idx="7">
                  <c:v>5.5624807178014084</c:v>
                </c:pt>
                <c:pt idx="8">
                  <c:v>5.1470170103120694</c:v>
                </c:pt>
                <c:pt idx="9">
                  <c:v>4.7075099709207509</c:v>
                </c:pt>
                <c:pt idx="10">
                  <c:v>4.2534987804784876</c:v>
                </c:pt>
                <c:pt idx="11">
                  <c:v>3.7958856824411287</c:v>
                </c:pt>
                <c:pt idx="12">
                  <c:v>3.345921546008837</c:v>
                </c:pt>
                <c:pt idx="13">
                  <c:v>2.9141217081215189</c:v>
                </c:pt>
                <c:pt idx="14">
                  <c:v>2.5093276680586394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F272-400B-B33A-DE67DDC67355}"/>
            </c:ext>
          </c:extLst>
        </c:ser>
        <c:ser>
          <c:idx val="22"/>
          <c:order val="2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equation'!$BK$20:$BK$34</c:f>
              <c:numCache>
                <c:formatCode>General</c:formatCode>
                <c:ptCount val="15"/>
                <c:pt idx="0">
                  <c:v>6.7093426551880428</c:v>
                </c:pt>
                <c:pt idx="1">
                  <c:v>6.5602461517394195</c:v>
                </c:pt>
                <c:pt idx="2">
                  <c:v>6.3829422016924084</c:v>
                </c:pt>
                <c:pt idx="3">
                  <c:v>6.1743493192841603</c:v>
                </c:pt>
                <c:pt idx="4">
                  <c:v>5.9320279174284236</c:v>
                </c:pt>
                <c:pt idx="5">
                  <c:v>5.6546229456070423</c:v>
                </c:pt>
                <c:pt idx="6">
                  <c:v>5.3423370623337005</c:v>
                </c:pt>
                <c:pt idx="7">
                  <c:v>4.9973532150873474</c:v>
                </c:pt>
                <c:pt idx="8">
                  <c:v>4.6240990862722127</c:v>
                </c:pt>
                <c:pt idx="9">
                  <c:v>4.2292443393017178</c:v>
                </c:pt>
                <c:pt idx="10">
                  <c:v>3.8213590094737251</c:v>
                </c:pt>
                <c:pt idx="11">
                  <c:v>3.410237712563061</c:v>
                </c:pt>
                <c:pt idx="12">
                  <c:v>3.0059882710004664</c:v>
                </c:pt>
                <c:pt idx="13">
                  <c:v>2.6180577023182821</c:v>
                </c:pt>
                <c:pt idx="14">
                  <c:v>2.2543892421144358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F272-400B-B33A-DE67DDC67355}"/>
            </c:ext>
          </c:extLst>
        </c:ser>
        <c:ser>
          <c:idx val="23"/>
          <c:order val="23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equation'!$BL$20:$BL$34</c:f>
              <c:numCache>
                <c:formatCode>General</c:formatCode>
                <c:ptCount val="15"/>
                <c:pt idx="0">
                  <c:v>5.9533009154625871</c:v>
                </c:pt>
                <c:pt idx="1">
                  <c:v>5.8210053395634187</c:v>
                </c:pt>
                <c:pt idx="2">
                  <c:v>5.6636808709265702</c:v>
                </c:pt>
                <c:pt idx="3">
                  <c:v>5.4785932607655718</c:v>
                </c:pt>
                <c:pt idx="4">
                  <c:v>5.2635778266695912</c:v>
                </c:pt>
                <c:pt idx="5">
                  <c:v>5.01743221187958</c:v>
                </c:pt>
                <c:pt idx="6">
                  <c:v>4.7403362383508414</c:v>
                </c:pt>
                <c:pt idx="7">
                  <c:v>4.4342268683004971</c:v>
                </c:pt>
                <c:pt idx="8">
                  <c:v>4.1030328510956835</c:v>
                </c:pt>
                <c:pt idx="9">
                  <c:v>3.7526722796622796</c:v>
                </c:pt>
                <c:pt idx="10">
                  <c:v>3.3907494755570102</c:v>
                </c:pt>
                <c:pt idx="11">
                  <c:v>3.0259553490606006</c:v>
                </c:pt>
                <c:pt idx="12">
                  <c:v>2.6672587234427545</c:v>
                </c:pt>
                <c:pt idx="13">
                  <c:v>2.3230420798218239</c:v>
                </c:pt>
                <c:pt idx="14">
                  <c:v>2.0003535709285853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F272-400B-B33A-DE67DDC67355}"/>
            </c:ext>
          </c:extLst>
        </c:ser>
        <c:ser>
          <c:idx val="24"/>
          <c:order val="24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equation'!$BM$20:$BM$34</c:f>
              <c:numCache>
                <c:formatCode>General</c:formatCode>
                <c:ptCount val="15"/>
                <c:pt idx="0">
                  <c:v>5.2182748158671508</c:v>
                </c:pt>
                <c:pt idx="1">
                  <c:v>5.1023131532923252</c:v>
                </c:pt>
                <c:pt idx="2">
                  <c:v>4.9644127977979382</c:v>
                </c:pt>
                <c:pt idx="3">
                  <c:v>4.8021770854515999</c:v>
                </c:pt>
                <c:pt idx="4">
                  <c:v>4.6137085970115841</c:v>
                </c:pt>
                <c:pt idx="5">
                  <c:v>4.3979534250600514</c:v>
                </c:pt>
                <c:pt idx="6">
                  <c:v>4.1550691897801597</c:v>
                </c:pt>
                <c:pt idx="7">
                  <c:v>3.8867537057625756</c:v>
                </c:pt>
                <c:pt idx="8">
                  <c:v>3.5964506581445872</c:v>
                </c:pt>
                <c:pt idx="9">
                  <c:v>3.2893474607175688</c:v>
                </c:pt>
                <c:pt idx="10">
                  <c:v>2.9721095651754124</c:v>
                </c:pt>
                <c:pt idx="11">
                  <c:v>2.6523548559302883</c:v>
                </c:pt>
                <c:pt idx="12">
                  <c:v>2.3379448177720383</c:v>
                </c:pt>
                <c:pt idx="13">
                  <c:v>2.0362269862503561</c:v>
                </c:pt>
                <c:pt idx="14">
                  <c:v>1.7533793117856313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F272-400B-B33A-DE67DDC67355}"/>
            </c:ext>
          </c:extLst>
        </c:ser>
        <c:ser>
          <c:idx val="25"/>
          <c:order val="2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equation'!$BN$20:$BN$34</c:f>
              <c:numCache>
                <c:formatCode>General</c:formatCode>
                <c:ptCount val="15"/>
                <c:pt idx="0">
                  <c:v>4.5206028212270803</c:v>
                </c:pt>
                <c:pt idx="1">
                  <c:v>4.4201449807553672</c:v>
                </c:pt>
                <c:pt idx="2">
                  <c:v>4.3006816028971153</c:v>
                </c:pt>
                <c:pt idx="3">
                  <c:v>4.1601364524756397</c:v>
                </c:pt>
                <c:pt idx="4">
                  <c:v>3.9968657910754972</c:v>
                </c:pt>
                <c:pt idx="5">
                  <c:v>3.8099566164086673</c:v>
                </c:pt>
                <c:pt idx="6">
                  <c:v>3.5995454751825986</c:v>
                </c:pt>
                <c:pt idx="7">
                  <c:v>3.367103187869442</c:v>
                </c:pt>
                <c:pt idx="8">
                  <c:v>3.1156130263926518</c:v>
                </c:pt>
                <c:pt idx="9">
                  <c:v>2.8495688586008225</c:v>
                </c:pt>
                <c:pt idx="10">
                  <c:v>2.5747449797918063</c:v>
                </c:pt>
                <c:pt idx="11">
                  <c:v>2.2977407797985667</c:v>
                </c:pt>
                <c:pt idx="12">
                  <c:v>2.0253666799910022</c:v>
                </c:pt>
                <c:pt idx="13">
                  <c:v>1.763987866394582</c:v>
                </c:pt>
                <c:pt idx="14">
                  <c:v>1.5189563108937485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F272-400B-B33A-DE67DDC67355}"/>
            </c:ext>
          </c:extLst>
        </c:ser>
        <c:ser>
          <c:idx val="26"/>
          <c:order val="2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equation'!$BO$20:$BO$34</c:f>
              <c:numCache>
                <c:formatCode>General</c:formatCode>
                <c:ptCount val="15"/>
                <c:pt idx="0">
                  <c:v>3.8732897935834472</c:v>
                </c:pt>
                <c:pt idx="1">
                  <c:v>3.7872166870593706</c:v>
                </c:pt>
                <c:pt idx="2">
                  <c:v>3.6848594793010094</c:v>
                </c:pt>
                <c:pt idx="3">
                  <c:v>3.5644392348794076</c:v>
                </c:pt>
                <c:pt idx="4">
                  <c:v>3.4245475851588658</c:v>
                </c:pt>
                <c:pt idx="5">
                  <c:v>3.2644022622464615</c:v>
                </c:pt>
                <c:pt idx="6">
                  <c:v>3.0841202604876878</c:v>
                </c:pt>
                <c:pt idx="7">
                  <c:v>2.8849617909978029</c:v>
                </c:pt>
                <c:pt idx="8">
                  <c:v>2.6694829457737286</c:v>
                </c:pt>
                <c:pt idx="9">
                  <c:v>2.4415341078639248</c:v>
                </c:pt>
                <c:pt idx="10">
                  <c:v>2.2060627411192932</c:v>
                </c:pt>
                <c:pt idx="11">
                  <c:v>1.9687232571957025</c:v>
                </c:pt>
                <c:pt idx="12">
                  <c:v>1.7353508813109413</c:v>
                </c:pt>
                <c:pt idx="13">
                  <c:v>1.5113993573663627</c:v>
                </c:pt>
                <c:pt idx="14">
                  <c:v>1.3014542990279629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F272-400B-B33A-DE67DDC67355}"/>
            </c:ext>
          </c:extLst>
        </c:ser>
        <c:ser>
          <c:idx val="27"/>
          <c:order val="2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equation'!$BP$20:$BP$34</c:f>
              <c:numCache>
                <c:formatCode>General</c:formatCode>
                <c:ptCount val="15"/>
                <c:pt idx="0">
                  <c:v>3.2852618100950188</c:v>
                </c:pt>
                <c:pt idx="1">
                  <c:v>3.2122559920929072</c:v>
                </c:pt>
                <c:pt idx="2">
                  <c:v>3.1254382625768828</c:v>
                </c:pt>
                <c:pt idx="3">
                  <c:v>3.0232997572639131</c:v>
                </c:pt>
                <c:pt idx="4">
                  <c:v>2.9046459206366011</c:v>
                </c:pt>
                <c:pt idx="5">
                  <c:v>2.7688132457097119</c:v>
                </c:pt>
                <c:pt idx="6">
                  <c:v>2.6159009651964511</c:v>
                </c:pt>
                <c:pt idx="7">
                  <c:v>2.4469779697996188</c:v>
                </c:pt>
                <c:pt idx="8">
                  <c:v>2.2642122954442554</c:v>
                </c:pt>
                <c:pt idx="9">
                  <c:v>2.0708697748094167</c:v>
                </c:pt>
                <c:pt idx="10">
                  <c:v>1.8711467667818351</c:v>
                </c:pt>
                <c:pt idx="11">
                  <c:v>1.6698392519520555</c:v>
                </c:pt>
                <c:pt idx="12">
                  <c:v>1.471896574051875</c:v>
                </c:pt>
                <c:pt idx="13">
                  <c:v>1.2819445105252725</c:v>
                </c:pt>
                <c:pt idx="14">
                  <c:v>1.1038725047796853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F272-400B-B33A-DE67DDC67355}"/>
            </c:ext>
          </c:extLst>
        </c:ser>
        <c:ser>
          <c:idx val="28"/>
          <c:order val="2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equation'!$BQ$20:$BQ$34</c:f>
              <c:numCache>
                <c:formatCode>General</c:formatCode>
                <c:ptCount val="15"/>
                <c:pt idx="0">
                  <c:v>2.7612574341546301</c:v>
                </c:pt>
                <c:pt idx="1">
                  <c:v>2.6998961578400831</c:v>
                </c:pt>
                <c:pt idx="2">
                  <c:v>2.6269259914119725</c:v>
                </c:pt>
                <c:pt idx="3">
                  <c:v>2.5410787367906664</c:v>
                </c:pt>
                <c:pt idx="4">
                  <c:v>2.4413503719244702</c:v>
                </c:pt>
                <c:pt idx="5">
                  <c:v>2.3271832202257956</c:v>
                </c:pt>
                <c:pt idx="6">
                  <c:v>2.1986606866355221</c:v>
                </c:pt>
                <c:pt idx="7">
                  <c:v>2.0566811721244154</c:v>
                </c:pt>
                <c:pt idx="8">
                  <c:v>1.9030669075104676</c:v>
                </c:pt>
                <c:pt idx="9">
                  <c:v>1.74056282007346</c:v>
                </c:pt>
                <c:pt idx="10">
                  <c:v>1.5726959429213059</c:v>
                </c:pt>
                <c:pt idx="11">
                  <c:v>1.4034972902699832</c:v>
                </c:pt>
                <c:pt idx="12">
                  <c:v>1.2371267778168096</c:v>
                </c:pt>
                <c:pt idx="13">
                  <c:v>1.0774723642981887</c:v>
                </c:pt>
                <c:pt idx="14">
                  <c:v>0.92780312083974792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F272-400B-B33A-DE67DDC67355}"/>
            </c:ext>
          </c:extLst>
        </c:ser>
        <c:ser>
          <c:idx val="29"/>
          <c:order val="2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equation'!$BR$20:$BR$34</c:f>
              <c:numCache>
                <c:formatCode>General</c:formatCode>
                <c:ptCount val="15"/>
                <c:pt idx="0">
                  <c:v>2.3022432113341198</c:v>
                </c:pt>
                <c:pt idx="1">
                  <c:v>2.2510822510822504</c:v>
                </c:pt>
                <c:pt idx="2">
                  <c:v>2.19024219024219</c:v>
                </c:pt>
                <c:pt idx="3">
                  <c:v>2.1186656480774126</c:v>
                </c:pt>
                <c:pt idx="4">
                  <c:v>2.0355155049032594</c:v>
                </c:pt>
                <c:pt idx="5">
                  <c:v>1.9403267888116369</c:v>
                </c:pt>
                <c:pt idx="6">
                  <c:v>1.8331690400259804</c:v>
                </c:pt>
                <c:pt idx="7">
                  <c:v>1.7147913149400968</c:v>
                </c:pt>
                <c:pt idx="8">
                  <c:v>1.586712928080156</c:v>
                </c:pt>
                <c:pt idx="9">
                  <c:v>1.4512225071261833</c:v>
                </c:pt>
                <c:pt idx="10">
                  <c:v>1.3112607731889327</c:v>
                </c:pt>
                <c:pt idx="11">
                  <c:v>1.1701886498095184</c:v>
                </c:pt>
                <c:pt idx="12">
                  <c:v>1.0314745342316776</c:v>
                </c:pt>
                <c:pt idx="13">
                  <c:v>0.89836007516810001</c:v>
                </c:pt>
                <c:pt idx="14">
                  <c:v>0.77357091373911446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F272-400B-B33A-DE67DDC67355}"/>
            </c:ext>
          </c:extLst>
        </c:ser>
        <c:ser>
          <c:idx val="30"/>
          <c:order val="3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equation'!$BS$20:$BS$34</c:f>
              <c:numCache>
                <c:formatCode>General</c:formatCode>
                <c:ptCount val="15"/>
                <c:pt idx="0">
                  <c:v>1.9061583577712606</c:v>
                </c:pt>
                <c:pt idx="1">
                  <c:v>1.8637992831541219</c:v>
                </c:pt>
                <c:pt idx="2">
                  <c:v>1.8134263295553619</c:v>
                </c:pt>
                <c:pt idx="3">
                  <c:v>1.7541640312038795</c:v>
                </c:pt>
                <c:pt idx="4">
                  <c:v>1.685319289005925</c:v>
                </c:pt>
                <c:pt idx="5">
                  <c:v>1.6065071262203878</c:v>
                </c:pt>
                <c:pt idx="6">
                  <c:v>1.5177851191612961</c:v>
                </c:pt>
                <c:pt idx="7">
                  <c:v>1.4197734543052418</c:v>
                </c:pt>
                <c:pt idx="8">
                  <c:v>1.3137300587330325</c:v>
                </c:pt>
                <c:pt idx="9">
                  <c:v>1.2015498177281305</c:v>
                </c:pt>
                <c:pt idx="10">
                  <c:v>1.0856675218876113</c:v>
                </c:pt>
                <c:pt idx="11">
                  <c:v>0.96886587134766577</c:v>
                </c:pt>
                <c:pt idx="12">
                  <c:v>0.85401654984773312</c:v>
                </c:pt>
                <c:pt idx="13">
                  <c:v>0.74380350309616894</c:v>
                </c:pt>
                <c:pt idx="14">
                  <c:v>0.64048344470872931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F272-400B-B33A-DE67DDC67355}"/>
            </c:ext>
          </c:extLst>
        </c:ser>
        <c:ser>
          <c:idx val="31"/>
          <c:order val="3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50000"/>
                </a:schemeClr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equation'!$BT$20:$BT$34</c:f>
              <c:numCache>
                <c:formatCode>General</c:formatCode>
                <c:ptCount val="15"/>
                <c:pt idx="0">
                  <c:v>1.5687851971037812</c:v>
                </c:pt>
                <c:pt idx="1">
                  <c:v>1.5339233038348083</c:v>
                </c:pt>
                <c:pt idx="2">
                  <c:v>1.4924659172446784</c:v>
                </c:pt>
                <c:pt idx="3">
                  <c:v>1.4436925212562903</c:v>
                </c:pt>
                <c:pt idx="4">
                  <c:v>1.3870326891818676</c:v>
                </c:pt>
                <c:pt idx="5">
                  <c:v>1.3221695817566026</c:v>
                </c:pt>
                <c:pt idx="6">
                  <c:v>1.249150584796465</c:v>
                </c:pt>
                <c:pt idx="7">
                  <c:v>1.1684861172600662</c:v>
                </c:pt>
                <c:pt idx="8">
                  <c:v>1.0812114642670094</c:v>
                </c:pt>
                <c:pt idx="9">
                  <c:v>0.98888613317447915</c:v>
                </c:pt>
                <c:pt idx="10">
                  <c:v>0.89351397819068901</c:v>
                </c:pt>
                <c:pt idx="11">
                  <c:v>0.79738518615338883</c:v>
                </c:pt>
                <c:pt idx="12">
                  <c:v>0.70286317819326716</c:v>
                </c:pt>
                <c:pt idx="13">
                  <c:v>0.61215686538003289</c:v>
                </c:pt>
                <c:pt idx="14">
                  <c:v>0.52712354299037012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F-F272-400B-B33A-DE67DDC673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145920"/>
        <c:axId val="367143952"/>
      </c:scatterChart>
      <c:valAx>
        <c:axId val="367145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[S]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3952"/>
        <c:crosses val="autoZero"/>
        <c:crossBetween val="midCat"/>
      </c:valAx>
      <c:valAx>
        <c:axId val="36714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5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equation'!$AO$36:$AO$50</c:f>
              <c:numCache>
                <c:formatCode>General</c:formatCode>
                <c:ptCount val="15"/>
                <c:pt idx="0">
                  <c:v>7.3333333333333348E-2</c:v>
                </c:pt>
                <c:pt idx="1">
                  <c:v>7.5000000000000011E-2</c:v>
                </c:pt>
                <c:pt idx="2">
                  <c:v>7.7083333333333351E-2</c:v>
                </c:pt>
                <c:pt idx="3">
                  <c:v>7.9687500000000008E-2</c:v>
                </c:pt>
                <c:pt idx="4">
                  <c:v>8.2942708333333337E-2</c:v>
                </c:pt>
                <c:pt idx="5">
                  <c:v>8.7011718750000008E-2</c:v>
                </c:pt>
                <c:pt idx="6">
                  <c:v>9.2097981770833351E-2</c:v>
                </c:pt>
                <c:pt idx="7">
                  <c:v>9.8455810546874994E-2</c:v>
                </c:pt>
                <c:pt idx="8">
                  <c:v>0.10640309651692707</c:v>
                </c:pt>
                <c:pt idx="9">
                  <c:v>0.11633720397949218</c:v>
                </c:pt>
                <c:pt idx="10">
                  <c:v>0.12875483830769854</c:v>
                </c:pt>
                <c:pt idx="11">
                  <c:v>0.14427688121795651</c:v>
                </c:pt>
                <c:pt idx="12">
                  <c:v>0.16367943485577896</c:v>
                </c:pt>
                <c:pt idx="13">
                  <c:v>0.18793262690305698</c:v>
                </c:pt>
                <c:pt idx="14">
                  <c:v>0.21824911696215457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9A7-4890-9FA5-87B61A5B5C52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equation'!$AP$36:$AP$50</c:f>
              <c:numCache>
                <c:formatCode>General</c:formatCode>
                <c:ptCount val="15"/>
                <c:pt idx="0">
                  <c:v>9.8142826472894407E-2</c:v>
                </c:pt>
                <c:pt idx="1">
                  <c:v>0.10037334525636926</c:v>
                </c:pt>
                <c:pt idx="2">
                  <c:v>0.10316149373571286</c:v>
                </c:pt>
                <c:pt idx="3">
                  <c:v>0.10664667933489233</c:v>
                </c:pt>
                <c:pt idx="4">
                  <c:v>0.11100316133386667</c:v>
                </c:pt>
                <c:pt idx="5">
                  <c:v>0.11644876383258464</c:v>
                </c:pt>
                <c:pt idx="6">
                  <c:v>0.12325576695598207</c:v>
                </c:pt>
                <c:pt idx="7">
                  <c:v>0.13176452086022888</c:v>
                </c:pt>
                <c:pt idx="8">
                  <c:v>0.14240046324053734</c:v>
                </c:pt>
                <c:pt idx="9">
                  <c:v>0.15569539121592296</c:v>
                </c:pt>
                <c:pt idx="10">
                  <c:v>0.172314051185155</c:v>
                </c:pt>
                <c:pt idx="11">
                  <c:v>0.19308737614669497</c:v>
                </c:pt>
                <c:pt idx="12">
                  <c:v>0.21905403234862</c:v>
                </c:pt>
                <c:pt idx="13">
                  <c:v>0.25151235260102633</c:v>
                </c:pt>
                <c:pt idx="14">
                  <c:v>0.29208525291653409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9A7-4890-9FA5-87B61A5B5C52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equation'!$AQ$36:$AQ$50</c:f>
              <c:numCache>
                <c:formatCode>General</c:formatCode>
                <c:ptCount val="15"/>
                <c:pt idx="0">
                  <c:v>0.10434519975778467</c:v>
                </c:pt>
                <c:pt idx="1">
                  <c:v>0.10671668157046157</c:v>
                </c:pt>
                <c:pt idx="2">
                  <c:v>0.10968103383630771</c:v>
                </c:pt>
                <c:pt idx="3">
                  <c:v>0.11338647416861543</c:v>
                </c:pt>
                <c:pt idx="4">
                  <c:v>0.11801827458400002</c:v>
                </c:pt>
                <c:pt idx="5">
                  <c:v>0.12380802510323077</c:v>
                </c:pt>
                <c:pt idx="6">
                  <c:v>0.13104521325226925</c:v>
                </c:pt>
                <c:pt idx="7">
                  <c:v>0.14009169843856734</c:v>
                </c:pt>
                <c:pt idx="8">
                  <c:v>0.1513998049214399</c:v>
                </c:pt>
                <c:pt idx="9">
                  <c:v>0.16553493802503066</c:v>
                </c:pt>
                <c:pt idx="10">
                  <c:v>0.18320385440451908</c:v>
                </c:pt>
                <c:pt idx="11">
                  <c:v>0.20528999987887958</c:v>
                </c:pt>
                <c:pt idx="12">
                  <c:v>0.23289768172183026</c:v>
                </c:pt>
                <c:pt idx="13">
                  <c:v>0.26740728402551861</c:v>
                </c:pt>
                <c:pt idx="14">
                  <c:v>0.31054428690512892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9A7-4890-9FA5-87B61A5B5C52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equation'!$AR$36:$AR$50</c:f>
              <c:numCache>
                <c:formatCode>General</c:formatCode>
                <c:ptCount val="15"/>
                <c:pt idx="0">
                  <c:v>0.11209816636389749</c:v>
                </c:pt>
                <c:pt idx="1">
                  <c:v>0.11464585196307697</c:v>
                </c:pt>
                <c:pt idx="2">
                  <c:v>0.11783045896205134</c:v>
                </c:pt>
                <c:pt idx="3">
                  <c:v>0.12181121771076928</c:v>
                </c:pt>
                <c:pt idx="4">
                  <c:v>0.12678716614666671</c:v>
                </c:pt>
                <c:pt idx="5">
                  <c:v>0.13300710169153851</c:v>
                </c:pt>
                <c:pt idx="6">
                  <c:v>0.14078202112262825</c:v>
                </c:pt>
                <c:pt idx="7">
                  <c:v>0.15050067041149043</c:v>
                </c:pt>
                <c:pt idx="8">
                  <c:v>0.16264898202256814</c:v>
                </c:pt>
                <c:pt idx="9">
                  <c:v>0.17783437153641529</c:v>
                </c:pt>
                <c:pt idx="10">
                  <c:v>0.19681610842872424</c:v>
                </c:pt>
                <c:pt idx="11">
                  <c:v>0.22054327954411038</c:v>
                </c:pt>
                <c:pt idx="12">
                  <c:v>0.25020224343834307</c:v>
                </c:pt>
                <c:pt idx="13">
                  <c:v>0.28727594830613407</c:v>
                </c:pt>
                <c:pt idx="14">
                  <c:v>0.33361807939087257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9A7-4890-9FA5-87B61A5B5C52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equation'!$AS$36:$AS$50</c:f>
              <c:numCache>
                <c:formatCode>General</c:formatCode>
                <c:ptCount val="15"/>
                <c:pt idx="0">
                  <c:v>0.12178937462153852</c:v>
                </c:pt>
                <c:pt idx="1">
                  <c:v>0.12455731495384623</c:v>
                </c:pt>
                <c:pt idx="2">
                  <c:v>0.12801724036923084</c:v>
                </c:pt>
                <c:pt idx="3">
                  <c:v>0.1323421471384616</c:v>
                </c:pt>
                <c:pt idx="4">
                  <c:v>0.13774828060000005</c:v>
                </c:pt>
                <c:pt idx="5">
                  <c:v>0.14450594742692313</c:v>
                </c:pt>
                <c:pt idx="6">
                  <c:v>0.15295303096057697</c:v>
                </c:pt>
                <c:pt idx="7">
                  <c:v>0.1635118853776443</c:v>
                </c:pt>
                <c:pt idx="8">
                  <c:v>0.1767104533989784</c:v>
                </c:pt>
                <c:pt idx="9">
                  <c:v>0.19320866342564608</c:v>
                </c:pt>
                <c:pt idx="10">
                  <c:v>0.21383142595898066</c:v>
                </c:pt>
                <c:pt idx="11">
                  <c:v>0.23960987912564888</c:v>
                </c:pt>
                <c:pt idx="12">
                  <c:v>0.27183294558398413</c:v>
                </c:pt>
                <c:pt idx="13">
                  <c:v>0.31211177865690326</c:v>
                </c:pt>
                <c:pt idx="14">
                  <c:v>0.36246031999805212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89A7-4890-9FA5-87B61A5B5C52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equation'!$AT$36:$AT$50</c:f>
              <c:numCache>
                <c:formatCode>General</c:formatCode>
                <c:ptCount val="15"/>
                <c:pt idx="0">
                  <c:v>0.1339033849435898</c:v>
                </c:pt>
                <c:pt idx="1">
                  <c:v>0.13694664369230775</c:v>
                </c:pt>
                <c:pt idx="2">
                  <c:v>0.14075071712820519</c:v>
                </c:pt>
                <c:pt idx="3">
                  <c:v>0.14550580892307696</c:v>
                </c:pt>
                <c:pt idx="4">
                  <c:v>0.1514496736666667</c:v>
                </c:pt>
                <c:pt idx="5">
                  <c:v>0.15887950459615388</c:v>
                </c:pt>
                <c:pt idx="6">
                  <c:v>0.16816679325801284</c:v>
                </c:pt>
                <c:pt idx="7">
                  <c:v>0.17977590408533656</c:v>
                </c:pt>
                <c:pt idx="8">
                  <c:v>0.19428729261949118</c:v>
                </c:pt>
                <c:pt idx="9">
                  <c:v>0.2124265282871845</c:v>
                </c:pt>
                <c:pt idx="10">
                  <c:v>0.23510057287180114</c:v>
                </c:pt>
                <c:pt idx="11">
                  <c:v>0.26344312860257191</c:v>
                </c:pt>
                <c:pt idx="12">
                  <c:v>0.29887132326603538</c:v>
                </c:pt>
                <c:pt idx="13">
                  <c:v>0.3431565665953647</c:v>
                </c:pt>
                <c:pt idx="14">
                  <c:v>0.39851312075702638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89A7-4890-9FA5-87B61A5B5C52}"/>
            </c:ext>
          </c:extLst>
        </c:ser>
        <c:ser>
          <c:idx val="6"/>
          <c:order val="6"/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equation'!$AU$36:$AU$50</c:f>
              <c:numCache>
                <c:formatCode>General</c:formatCode>
                <c:ptCount val="15"/>
                <c:pt idx="0">
                  <c:v>0.14904589784615391</c:v>
                </c:pt>
                <c:pt idx="1">
                  <c:v>0.15243330461538468</c:v>
                </c:pt>
                <c:pt idx="2">
                  <c:v>0.15666756307692312</c:v>
                </c:pt>
                <c:pt idx="3">
                  <c:v>0.1619603861538462</c:v>
                </c:pt>
                <c:pt idx="4">
                  <c:v>0.16857641500000006</c:v>
                </c:pt>
                <c:pt idx="5">
                  <c:v>0.17684645105769234</c:v>
                </c:pt>
                <c:pt idx="6">
                  <c:v>0.18718399612980774</c:v>
                </c:pt>
                <c:pt idx="7">
                  <c:v>0.20010592746995196</c:v>
                </c:pt>
                <c:pt idx="8">
                  <c:v>0.21625834164513227</c:v>
                </c:pt>
                <c:pt idx="9">
                  <c:v>0.23644885936410759</c:v>
                </c:pt>
                <c:pt idx="10">
                  <c:v>0.26168700651282684</c:v>
                </c:pt>
                <c:pt idx="11">
                  <c:v>0.29323469044872574</c:v>
                </c:pt>
                <c:pt idx="12">
                  <c:v>0.33266929536859952</c:v>
                </c:pt>
                <c:pt idx="13">
                  <c:v>0.38196255151844161</c:v>
                </c:pt>
                <c:pt idx="14">
                  <c:v>0.44357912170574432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89A7-4890-9FA5-87B61A5B5C52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equation'!$AV$36:$AV$50</c:f>
              <c:numCache>
                <c:formatCode>General</c:formatCode>
                <c:ptCount val="15"/>
                <c:pt idx="0">
                  <c:v>0.16797403897435909</c:v>
                </c:pt>
                <c:pt idx="1">
                  <c:v>0.17179163076923085</c:v>
                </c:pt>
                <c:pt idx="2">
                  <c:v>0.1765636205128206</c:v>
                </c:pt>
                <c:pt idx="3">
                  <c:v>0.18252860769230778</c:v>
                </c:pt>
                <c:pt idx="4">
                  <c:v>0.18998484166666676</c:v>
                </c:pt>
                <c:pt idx="5">
                  <c:v>0.19930513413461545</c:v>
                </c:pt>
                <c:pt idx="6">
                  <c:v>0.21095549971955135</c:v>
                </c:pt>
                <c:pt idx="7">
                  <c:v>0.22551845670072121</c:v>
                </c:pt>
                <c:pt idx="8">
                  <c:v>0.24372215292718358</c:v>
                </c:pt>
                <c:pt idx="9">
                  <c:v>0.26647677321026148</c:v>
                </c:pt>
                <c:pt idx="10">
                  <c:v>0.29492004856410886</c:v>
                </c:pt>
                <c:pt idx="11">
                  <c:v>0.33047414275641812</c:v>
                </c:pt>
                <c:pt idx="12">
                  <c:v>0.37491676049680467</c:v>
                </c:pt>
                <c:pt idx="13">
                  <c:v>0.43047003267228784</c:v>
                </c:pt>
                <c:pt idx="14">
                  <c:v>0.49991162289164182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89A7-4890-9FA5-87B61A5B5C52}"/>
            </c:ext>
          </c:extLst>
        </c:ser>
        <c:ser>
          <c:idx val="8"/>
          <c:order val="8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equation'!$AW$36:$AW$50</c:f>
              <c:numCache>
                <c:formatCode>General</c:formatCode>
                <c:ptCount val="15"/>
                <c:pt idx="0">
                  <c:v>0.1916342153846155</c:v>
                </c:pt>
                <c:pt idx="1">
                  <c:v>0.19598953846153855</c:v>
                </c:pt>
                <c:pt idx="2">
                  <c:v>0.2014336923076924</c:v>
                </c:pt>
                <c:pt idx="3">
                  <c:v>0.20823888461538473</c:v>
                </c:pt>
                <c:pt idx="4">
                  <c:v>0.2167453750000001</c:v>
                </c:pt>
                <c:pt idx="5">
                  <c:v>0.22737848798076932</c:v>
                </c:pt>
                <c:pt idx="6">
                  <c:v>0.24066987920673083</c:v>
                </c:pt>
                <c:pt idx="7">
                  <c:v>0.25728411823918274</c:v>
                </c:pt>
                <c:pt idx="8">
                  <c:v>0.27805191702974769</c:v>
                </c:pt>
                <c:pt idx="9">
                  <c:v>0.30401166551795383</c:v>
                </c:pt>
                <c:pt idx="10">
                  <c:v>0.33646135112821146</c:v>
                </c:pt>
                <c:pt idx="11">
                  <c:v>0.3770234581410335</c:v>
                </c:pt>
                <c:pt idx="12">
                  <c:v>0.42772609190706107</c:v>
                </c:pt>
                <c:pt idx="13">
                  <c:v>0.49110438411459545</c:v>
                </c:pt>
                <c:pt idx="14">
                  <c:v>0.57032724937401358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89A7-4890-9FA5-87B61A5B5C52}"/>
            </c:ext>
          </c:extLst>
        </c:ser>
        <c:ser>
          <c:idx val="9"/>
          <c:order val="9"/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equation'!$AX$36:$AX$50</c:f>
              <c:numCache>
                <c:formatCode>General</c:formatCode>
                <c:ptCount val="15"/>
                <c:pt idx="0">
                  <c:v>0.22120943589743611</c:v>
                </c:pt>
                <c:pt idx="1">
                  <c:v>0.22623692307692325</c:v>
                </c:pt>
                <c:pt idx="2">
                  <c:v>0.2325212820512822</c:v>
                </c:pt>
                <c:pt idx="3">
                  <c:v>0.24037673076923091</c:v>
                </c:pt>
                <c:pt idx="4">
                  <c:v>0.25019604166666687</c:v>
                </c:pt>
                <c:pt idx="5">
                  <c:v>0.2624701802884617</c:v>
                </c:pt>
                <c:pt idx="6">
                  <c:v>0.27781285356570529</c:v>
                </c:pt>
                <c:pt idx="7">
                  <c:v>0.2969911951622598</c:v>
                </c:pt>
                <c:pt idx="8">
                  <c:v>0.32096412215795289</c:v>
                </c:pt>
                <c:pt idx="9">
                  <c:v>0.35093028090256928</c:v>
                </c:pt>
                <c:pt idx="10">
                  <c:v>0.38838797933333974</c:v>
                </c:pt>
                <c:pt idx="11">
                  <c:v>0.43521010237180285</c:v>
                </c:pt>
                <c:pt idx="12">
                  <c:v>0.49373775616988169</c:v>
                </c:pt>
                <c:pt idx="13">
                  <c:v>0.56689732341748023</c:v>
                </c:pt>
                <c:pt idx="14">
                  <c:v>0.65834678247697842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89A7-4890-9FA5-87B61A5B5C52}"/>
            </c:ext>
          </c:extLst>
        </c:ser>
        <c:ser>
          <c:idx val="10"/>
          <c:order val="10"/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equation'!$AY$36:$AY$50</c:f>
              <c:numCache>
                <c:formatCode>General</c:formatCode>
                <c:ptCount val="15"/>
                <c:pt idx="0">
                  <c:v>0.25817846153846169</c:v>
                </c:pt>
                <c:pt idx="1">
                  <c:v>0.26404615384615399</c:v>
                </c:pt>
                <c:pt idx="2">
                  <c:v>0.27138076923076931</c:v>
                </c:pt>
                <c:pt idx="3">
                  <c:v>0.2805490384615385</c:v>
                </c:pt>
                <c:pt idx="4">
                  <c:v>0.29200937500000013</c:v>
                </c:pt>
                <c:pt idx="5">
                  <c:v>0.30633479567307703</c:v>
                </c:pt>
                <c:pt idx="6">
                  <c:v>0.32424157151442318</c:v>
                </c:pt>
                <c:pt idx="7">
                  <c:v>0.34662504131610583</c:v>
                </c:pt>
                <c:pt idx="8">
                  <c:v>0.37460437856820922</c:v>
                </c:pt>
                <c:pt idx="9">
                  <c:v>0.40957855013333849</c:v>
                </c:pt>
                <c:pt idx="10">
                  <c:v>0.45329626458974998</c:v>
                </c:pt>
                <c:pt idx="11">
                  <c:v>0.50794340766026436</c:v>
                </c:pt>
                <c:pt idx="12">
                  <c:v>0.57625233649840724</c:v>
                </c:pt>
                <c:pt idx="13">
                  <c:v>0.66163849754608584</c:v>
                </c:pt>
                <c:pt idx="14">
                  <c:v>0.76837119885568406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89A7-4890-9FA5-87B61A5B5C52}"/>
            </c:ext>
          </c:extLst>
        </c:ser>
        <c:ser>
          <c:idx val="11"/>
          <c:order val="11"/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equation'!$AZ$36:$AZ$50</c:f>
              <c:numCache>
                <c:formatCode>General</c:formatCode>
                <c:ptCount val="15"/>
                <c:pt idx="0">
                  <c:v>0.3043897435897438</c:v>
                </c:pt>
                <c:pt idx="1">
                  <c:v>0.31130769230769245</c:v>
                </c:pt>
                <c:pt idx="2">
                  <c:v>0.31995512820512839</c:v>
                </c:pt>
                <c:pt idx="3">
                  <c:v>0.33076442307692328</c:v>
                </c:pt>
                <c:pt idx="4">
                  <c:v>0.34427604166666687</c:v>
                </c:pt>
                <c:pt idx="5">
                  <c:v>0.36116556490384633</c:v>
                </c:pt>
                <c:pt idx="6">
                  <c:v>0.38227746895032066</c:v>
                </c:pt>
                <c:pt idx="7">
                  <c:v>0.40866734900841362</c:v>
                </c:pt>
                <c:pt idx="8">
                  <c:v>0.44165469908102989</c:v>
                </c:pt>
                <c:pt idx="9">
                  <c:v>0.48288888667180013</c:v>
                </c:pt>
                <c:pt idx="10">
                  <c:v>0.53443162116026277</c:v>
                </c:pt>
                <c:pt idx="11">
                  <c:v>0.5988600392708413</c:v>
                </c:pt>
                <c:pt idx="12">
                  <c:v>0.67939556190906436</c:v>
                </c:pt>
                <c:pt idx="13">
                  <c:v>0.78006496520684321</c:v>
                </c:pt>
                <c:pt idx="14">
                  <c:v>0.90590171932906671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89A7-4890-9FA5-87B61A5B5C52}"/>
            </c:ext>
          </c:extLst>
        </c:ser>
        <c:ser>
          <c:idx val="12"/>
          <c:order val="12"/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equation'!$BA$36:$BA$50</c:f>
              <c:numCache>
                <c:formatCode>General</c:formatCode>
                <c:ptCount val="15"/>
                <c:pt idx="0">
                  <c:v>0.36215384615384616</c:v>
                </c:pt>
                <c:pt idx="1">
                  <c:v>0.37038461538461526</c:v>
                </c:pt>
                <c:pt idx="2">
                  <c:v>0.38067307692307684</c:v>
                </c:pt>
                <c:pt idx="3">
                  <c:v>0.3935336538461538</c:v>
                </c:pt>
                <c:pt idx="4">
                  <c:v>0.409609375</c:v>
                </c:pt>
                <c:pt idx="5">
                  <c:v>0.4297040264423076</c:v>
                </c:pt>
                <c:pt idx="6">
                  <c:v>0.45482234074519218</c:v>
                </c:pt>
                <c:pt idx="7">
                  <c:v>0.4862202336237979</c:v>
                </c:pt>
                <c:pt idx="8">
                  <c:v>0.52546759972205515</c:v>
                </c:pt>
                <c:pt idx="9">
                  <c:v>0.5745268073448766</c:v>
                </c:pt>
                <c:pt idx="10">
                  <c:v>0.6358508168734035</c:v>
                </c:pt>
                <c:pt idx="11">
                  <c:v>0.71250582878406199</c:v>
                </c:pt>
                <c:pt idx="12">
                  <c:v>0.80832459367238507</c:v>
                </c:pt>
                <c:pt idx="13">
                  <c:v>0.92809804978278909</c:v>
                </c:pt>
                <c:pt idx="14">
                  <c:v>1.0778148699207939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89A7-4890-9FA5-87B61A5B5C52}"/>
            </c:ext>
          </c:extLst>
        </c:ser>
        <c:ser>
          <c:idx val="13"/>
          <c:order val="13"/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equation'!$BB$36:$BB$50</c:f>
              <c:numCache>
                <c:formatCode>General</c:formatCode>
                <c:ptCount val="15"/>
                <c:pt idx="0">
                  <c:v>0.43435897435897447</c:v>
                </c:pt>
                <c:pt idx="1">
                  <c:v>0.44423076923076926</c:v>
                </c:pt>
                <c:pt idx="2">
                  <c:v>0.45657051282051297</c:v>
                </c:pt>
                <c:pt idx="3">
                  <c:v>0.47199519230769243</c:v>
                </c:pt>
                <c:pt idx="4">
                  <c:v>0.49127604166666683</c:v>
                </c:pt>
                <c:pt idx="5">
                  <c:v>0.51537710336538467</c:v>
                </c:pt>
                <c:pt idx="6">
                  <c:v>0.54550343048878214</c:v>
                </c:pt>
                <c:pt idx="7">
                  <c:v>0.58316133939302894</c:v>
                </c:pt>
                <c:pt idx="8">
                  <c:v>0.63023372552333734</c:v>
                </c:pt>
                <c:pt idx="9">
                  <c:v>0.689074208186223</c:v>
                </c:pt>
                <c:pt idx="10">
                  <c:v>0.76262481151482997</c:v>
                </c:pt>
                <c:pt idx="11">
                  <c:v>0.8545630656755886</c:v>
                </c:pt>
                <c:pt idx="12">
                  <c:v>0.96948588337653707</c:v>
                </c:pt>
                <c:pt idx="13">
                  <c:v>1.1131394055027224</c:v>
                </c:pt>
                <c:pt idx="14">
                  <c:v>1.2927063081604542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89A7-4890-9FA5-87B61A5B5C52}"/>
            </c:ext>
          </c:extLst>
        </c:ser>
        <c:ser>
          <c:idx val="14"/>
          <c:order val="14"/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equation'!$BC$36:$BC$50</c:f>
              <c:numCache>
                <c:formatCode>General</c:formatCode>
                <c:ptCount val="15"/>
                <c:pt idx="0">
                  <c:v>0.52461538461538493</c:v>
                </c:pt>
                <c:pt idx="1">
                  <c:v>0.53653846153846174</c:v>
                </c:pt>
                <c:pt idx="2">
                  <c:v>0.55144230769230795</c:v>
                </c:pt>
                <c:pt idx="3">
                  <c:v>0.57007211538461566</c:v>
                </c:pt>
                <c:pt idx="4">
                  <c:v>0.59335937500000024</c:v>
                </c:pt>
                <c:pt idx="5">
                  <c:v>0.62246844951923108</c:v>
                </c:pt>
                <c:pt idx="6">
                  <c:v>0.65885479266826963</c:v>
                </c:pt>
                <c:pt idx="7">
                  <c:v>0.70433772160456742</c:v>
                </c:pt>
                <c:pt idx="8">
                  <c:v>0.76119138277494014</c:v>
                </c:pt>
                <c:pt idx="9">
                  <c:v>0.83225845923790587</c:v>
                </c:pt>
                <c:pt idx="10">
                  <c:v>0.92109230481661286</c:v>
                </c:pt>
                <c:pt idx="11">
                  <c:v>1.0321346117899972</c:v>
                </c:pt>
                <c:pt idx="12">
                  <c:v>1.1709374955067271</c:v>
                </c:pt>
                <c:pt idx="13">
                  <c:v>1.3444411001526393</c:v>
                </c:pt>
                <c:pt idx="14">
                  <c:v>1.5613206059600295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89A7-4890-9FA5-87B61A5B5C52}"/>
            </c:ext>
          </c:extLst>
        </c:ser>
        <c:ser>
          <c:idx val="15"/>
          <c:order val="15"/>
          <c:spPr>
            <a:ln w="190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equation'!$BD$36:$BD$50</c:f>
              <c:numCache>
                <c:formatCode>General</c:formatCode>
                <c:ptCount val="15"/>
                <c:pt idx="0">
                  <c:v>0.63743589743589757</c:v>
                </c:pt>
                <c:pt idx="1">
                  <c:v>0.65192307692307694</c:v>
                </c:pt>
                <c:pt idx="2">
                  <c:v>0.67003205128205134</c:v>
                </c:pt>
                <c:pt idx="3">
                  <c:v>0.6926682692307693</c:v>
                </c:pt>
                <c:pt idx="4">
                  <c:v>0.72096354166666676</c:v>
                </c:pt>
                <c:pt idx="5">
                  <c:v>0.75633263221153857</c:v>
                </c:pt>
                <c:pt idx="6">
                  <c:v>0.80054399539262822</c:v>
                </c:pt>
                <c:pt idx="7">
                  <c:v>0.85580819936899033</c:v>
                </c:pt>
                <c:pt idx="8">
                  <c:v>0.92488845433944311</c:v>
                </c:pt>
                <c:pt idx="9">
                  <c:v>1.011238773052509</c:v>
                </c:pt>
                <c:pt idx="10">
                  <c:v>1.1191766714438411</c:v>
                </c:pt>
                <c:pt idx="11">
                  <c:v>1.2540990444330067</c:v>
                </c:pt>
                <c:pt idx="12">
                  <c:v>1.4227520106694633</c:v>
                </c:pt>
                <c:pt idx="13">
                  <c:v>1.6335682184650344</c:v>
                </c:pt>
                <c:pt idx="14">
                  <c:v>1.8970884782094981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89A7-4890-9FA5-87B61A5B5C52}"/>
            </c:ext>
          </c:extLst>
        </c:ser>
        <c:ser>
          <c:idx val="16"/>
          <c:order val="1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equation'!$BE$36:$BE$50</c:f>
              <c:numCache>
                <c:formatCode>General</c:formatCode>
                <c:ptCount val="15"/>
                <c:pt idx="0">
                  <c:v>7.3333333333333348E-2</c:v>
                </c:pt>
                <c:pt idx="1">
                  <c:v>7.5000000000000011E-2</c:v>
                </c:pt>
                <c:pt idx="2">
                  <c:v>7.7083333333333323E-2</c:v>
                </c:pt>
                <c:pt idx="3">
                  <c:v>7.9687499999999994E-2</c:v>
                </c:pt>
                <c:pt idx="4">
                  <c:v>8.2942708333333337E-2</c:v>
                </c:pt>
                <c:pt idx="5">
                  <c:v>8.7011718749999994E-2</c:v>
                </c:pt>
                <c:pt idx="6">
                  <c:v>9.2097981770833337E-2</c:v>
                </c:pt>
                <c:pt idx="7">
                  <c:v>9.8455810546874981E-2</c:v>
                </c:pt>
                <c:pt idx="8">
                  <c:v>0.10640309651692707</c:v>
                </c:pt>
                <c:pt idx="9">
                  <c:v>0.11633720397949217</c:v>
                </c:pt>
                <c:pt idx="10">
                  <c:v>0.12875483830769854</c:v>
                </c:pt>
                <c:pt idx="11">
                  <c:v>0.14427688121795654</c:v>
                </c:pt>
                <c:pt idx="12">
                  <c:v>0.16367943485577896</c:v>
                </c:pt>
                <c:pt idx="13">
                  <c:v>0.18793262690305704</c:v>
                </c:pt>
                <c:pt idx="14">
                  <c:v>0.21824911696215457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89A7-4890-9FA5-87B61A5B5C52}"/>
            </c:ext>
          </c:extLst>
        </c:ser>
        <c:ser>
          <c:idx val="17"/>
          <c:order val="1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equation'!$BF$36:$BF$50</c:f>
              <c:numCache>
                <c:formatCode>General</c:formatCode>
                <c:ptCount val="15"/>
                <c:pt idx="0">
                  <c:v>9.8142826472894393E-2</c:v>
                </c:pt>
                <c:pt idx="1">
                  <c:v>0.10037334525636926</c:v>
                </c:pt>
                <c:pt idx="2">
                  <c:v>0.10316149373571284</c:v>
                </c:pt>
                <c:pt idx="3">
                  <c:v>0.10664667933489232</c:v>
                </c:pt>
                <c:pt idx="4">
                  <c:v>0.1110031613338667</c:v>
                </c:pt>
                <c:pt idx="5">
                  <c:v>0.11644876383258464</c:v>
                </c:pt>
                <c:pt idx="6">
                  <c:v>0.12325576695598207</c:v>
                </c:pt>
                <c:pt idx="7">
                  <c:v>0.13176452086022883</c:v>
                </c:pt>
                <c:pt idx="8">
                  <c:v>0.14240046324053734</c:v>
                </c:pt>
                <c:pt idx="9">
                  <c:v>0.15569539121592296</c:v>
                </c:pt>
                <c:pt idx="10">
                  <c:v>0.17231405118515497</c:v>
                </c:pt>
                <c:pt idx="11">
                  <c:v>0.19308737614669502</c:v>
                </c:pt>
                <c:pt idx="12">
                  <c:v>0.21905403234862</c:v>
                </c:pt>
                <c:pt idx="13">
                  <c:v>0.25151235260102628</c:v>
                </c:pt>
                <c:pt idx="14">
                  <c:v>0.29208525291653409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89A7-4890-9FA5-87B61A5B5C52}"/>
            </c:ext>
          </c:extLst>
        </c:ser>
        <c:ser>
          <c:idx val="18"/>
          <c:order val="1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equation'!$BG$36:$BG$50</c:f>
              <c:numCache>
                <c:formatCode>General</c:formatCode>
                <c:ptCount val="15"/>
                <c:pt idx="0">
                  <c:v>0.10434519975778467</c:v>
                </c:pt>
                <c:pt idx="1">
                  <c:v>0.10671668157046156</c:v>
                </c:pt>
                <c:pt idx="2">
                  <c:v>0.10968103383630771</c:v>
                </c:pt>
                <c:pt idx="3">
                  <c:v>0.1133864741686154</c:v>
                </c:pt>
                <c:pt idx="4">
                  <c:v>0.11801827458400002</c:v>
                </c:pt>
                <c:pt idx="5">
                  <c:v>0.1238080251032308</c:v>
                </c:pt>
                <c:pt idx="6">
                  <c:v>0.13104521325226925</c:v>
                </c:pt>
                <c:pt idx="7">
                  <c:v>0.14009169843856731</c:v>
                </c:pt>
                <c:pt idx="8">
                  <c:v>0.15139980492143992</c:v>
                </c:pt>
                <c:pt idx="9">
                  <c:v>0.16553493802503066</c:v>
                </c:pt>
                <c:pt idx="10">
                  <c:v>0.18320385440451908</c:v>
                </c:pt>
                <c:pt idx="11">
                  <c:v>0.20528999987887964</c:v>
                </c:pt>
                <c:pt idx="12">
                  <c:v>0.23289768172183026</c:v>
                </c:pt>
                <c:pt idx="13">
                  <c:v>0.26740728402551861</c:v>
                </c:pt>
                <c:pt idx="14">
                  <c:v>0.31054428690512897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89A7-4890-9FA5-87B61A5B5C52}"/>
            </c:ext>
          </c:extLst>
        </c:ser>
        <c:ser>
          <c:idx val="19"/>
          <c:order val="1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equation'!$BH$36:$BH$50</c:f>
              <c:numCache>
                <c:formatCode>General</c:formatCode>
                <c:ptCount val="15"/>
                <c:pt idx="0">
                  <c:v>0.11209816636389747</c:v>
                </c:pt>
                <c:pt idx="1">
                  <c:v>0.11464585196307696</c:v>
                </c:pt>
                <c:pt idx="2">
                  <c:v>0.1178304589620513</c:v>
                </c:pt>
                <c:pt idx="3">
                  <c:v>0.12181121771076925</c:v>
                </c:pt>
                <c:pt idx="4">
                  <c:v>0.12678716614666671</c:v>
                </c:pt>
                <c:pt idx="5">
                  <c:v>0.13300710169153848</c:v>
                </c:pt>
                <c:pt idx="6">
                  <c:v>0.14078202112262822</c:v>
                </c:pt>
                <c:pt idx="7">
                  <c:v>0.1505006704114904</c:v>
                </c:pt>
                <c:pt idx="8">
                  <c:v>0.16264898202256814</c:v>
                </c:pt>
                <c:pt idx="9">
                  <c:v>0.17783437153641526</c:v>
                </c:pt>
                <c:pt idx="10">
                  <c:v>0.19681610842872421</c:v>
                </c:pt>
                <c:pt idx="11">
                  <c:v>0.2205432795441104</c:v>
                </c:pt>
                <c:pt idx="12">
                  <c:v>0.25020224343834313</c:v>
                </c:pt>
                <c:pt idx="13">
                  <c:v>0.28727594830613395</c:v>
                </c:pt>
                <c:pt idx="14">
                  <c:v>0.33361807939087251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89A7-4890-9FA5-87B61A5B5C52}"/>
            </c:ext>
          </c:extLst>
        </c:ser>
        <c:ser>
          <c:idx val="20"/>
          <c:order val="2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equation'!$BI$36:$BI$50</c:f>
              <c:numCache>
                <c:formatCode>General</c:formatCode>
                <c:ptCount val="15"/>
                <c:pt idx="0">
                  <c:v>0.12178937462153849</c:v>
                </c:pt>
                <c:pt idx="1">
                  <c:v>0.1245573149538462</c:v>
                </c:pt>
                <c:pt idx="2">
                  <c:v>0.12801724036923082</c:v>
                </c:pt>
                <c:pt idx="3">
                  <c:v>0.13234214713846157</c:v>
                </c:pt>
                <c:pt idx="4">
                  <c:v>0.13774828060000005</c:v>
                </c:pt>
                <c:pt idx="5">
                  <c:v>0.14450594742692313</c:v>
                </c:pt>
                <c:pt idx="6">
                  <c:v>0.15295303096057694</c:v>
                </c:pt>
                <c:pt idx="7">
                  <c:v>0.16351188537764424</c:v>
                </c:pt>
                <c:pt idx="8">
                  <c:v>0.1767104533989784</c:v>
                </c:pt>
                <c:pt idx="9">
                  <c:v>0.19320866342564605</c:v>
                </c:pt>
                <c:pt idx="10">
                  <c:v>0.21383142595898061</c:v>
                </c:pt>
                <c:pt idx="11">
                  <c:v>0.23960987912564888</c:v>
                </c:pt>
                <c:pt idx="12">
                  <c:v>0.27183294558398408</c:v>
                </c:pt>
                <c:pt idx="13">
                  <c:v>0.3121117786569032</c:v>
                </c:pt>
                <c:pt idx="14">
                  <c:v>0.36246031999805206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89A7-4890-9FA5-87B61A5B5C52}"/>
            </c:ext>
          </c:extLst>
        </c:ser>
        <c:ser>
          <c:idx val="21"/>
          <c:order val="2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equation'!$BJ$36:$BJ$50</c:f>
              <c:numCache>
                <c:formatCode>General</c:formatCode>
                <c:ptCount val="15"/>
                <c:pt idx="0">
                  <c:v>0.1339033849435898</c:v>
                </c:pt>
                <c:pt idx="1">
                  <c:v>0.13694664369230775</c:v>
                </c:pt>
                <c:pt idx="2">
                  <c:v>0.14075071712820517</c:v>
                </c:pt>
                <c:pt idx="3">
                  <c:v>0.14550580892307696</c:v>
                </c:pt>
                <c:pt idx="4">
                  <c:v>0.15144967366666673</c:v>
                </c:pt>
                <c:pt idx="5">
                  <c:v>0.15887950459615388</c:v>
                </c:pt>
                <c:pt idx="6">
                  <c:v>0.16816679325801287</c:v>
                </c:pt>
                <c:pt idx="7">
                  <c:v>0.17977590408533656</c:v>
                </c:pt>
                <c:pt idx="8">
                  <c:v>0.19428729261949124</c:v>
                </c:pt>
                <c:pt idx="9">
                  <c:v>0.2124265282871845</c:v>
                </c:pt>
                <c:pt idx="10">
                  <c:v>0.23510057287180114</c:v>
                </c:pt>
                <c:pt idx="11">
                  <c:v>0.26344312860257196</c:v>
                </c:pt>
                <c:pt idx="12">
                  <c:v>0.29887132326603538</c:v>
                </c:pt>
                <c:pt idx="13">
                  <c:v>0.3431565665953647</c:v>
                </c:pt>
                <c:pt idx="14">
                  <c:v>0.39851312075702638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89A7-4890-9FA5-87B61A5B5C52}"/>
            </c:ext>
          </c:extLst>
        </c:ser>
        <c:ser>
          <c:idx val="22"/>
          <c:order val="2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equation'!$BK$36:$BK$50</c:f>
              <c:numCache>
                <c:formatCode>General</c:formatCode>
                <c:ptCount val="15"/>
                <c:pt idx="0">
                  <c:v>0.14904589784615391</c:v>
                </c:pt>
                <c:pt idx="1">
                  <c:v>0.15243330461538468</c:v>
                </c:pt>
                <c:pt idx="2">
                  <c:v>0.15666756307692312</c:v>
                </c:pt>
                <c:pt idx="3">
                  <c:v>0.1619603861538462</c:v>
                </c:pt>
                <c:pt idx="4">
                  <c:v>0.16857641500000006</c:v>
                </c:pt>
                <c:pt idx="5">
                  <c:v>0.17684645105769237</c:v>
                </c:pt>
                <c:pt idx="6">
                  <c:v>0.18718399612980777</c:v>
                </c:pt>
                <c:pt idx="7">
                  <c:v>0.20010592746995196</c:v>
                </c:pt>
                <c:pt idx="8">
                  <c:v>0.21625834164513225</c:v>
                </c:pt>
                <c:pt idx="9">
                  <c:v>0.23644885936410759</c:v>
                </c:pt>
                <c:pt idx="10">
                  <c:v>0.26168700651282678</c:v>
                </c:pt>
                <c:pt idx="11">
                  <c:v>0.2932346904487258</c:v>
                </c:pt>
                <c:pt idx="12">
                  <c:v>0.33266929536859952</c:v>
                </c:pt>
                <c:pt idx="13">
                  <c:v>0.38196255151844172</c:v>
                </c:pt>
                <c:pt idx="14">
                  <c:v>0.44357912170574432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89A7-4890-9FA5-87B61A5B5C52}"/>
            </c:ext>
          </c:extLst>
        </c:ser>
        <c:ser>
          <c:idx val="23"/>
          <c:order val="23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equation'!$BL$36:$BL$50</c:f>
              <c:numCache>
                <c:formatCode>General</c:formatCode>
                <c:ptCount val="15"/>
                <c:pt idx="0">
                  <c:v>0.16797403897435906</c:v>
                </c:pt>
                <c:pt idx="1">
                  <c:v>0.17179163076923085</c:v>
                </c:pt>
                <c:pt idx="2">
                  <c:v>0.17656362051282057</c:v>
                </c:pt>
                <c:pt idx="3">
                  <c:v>0.18252860769230772</c:v>
                </c:pt>
                <c:pt idx="4">
                  <c:v>0.18998484166666671</c:v>
                </c:pt>
                <c:pt idx="5">
                  <c:v>0.19930513413461545</c:v>
                </c:pt>
                <c:pt idx="6">
                  <c:v>0.21095549971955135</c:v>
                </c:pt>
                <c:pt idx="7">
                  <c:v>0.22551845670072115</c:v>
                </c:pt>
                <c:pt idx="8">
                  <c:v>0.24372215292718352</c:v>
                </c:pt>
                <c:pt idx="9">
                  <c:v>0.26647677321026142</c:v>
                </c:pt>
                <c:pt idx="10">
                  <c:v>0.29492004856410881</c:v>
                </c:pt>
                <c:pt idx="11">
                  <c:v>0.33047414275641812</c:v>
                </c:pt>
                <c:pt idx="12">
                  <c:v>0.37491676049680461</c:v>
                </c:pt>
                <c:pt idx="13">
                  <c:v>0.43047003267228784</c:v>
                </c:pt>
                <c:pt idx="14">
                  <c:v>0.49991162289164182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89A7-4890-9FA5-87B61A5B5C52}"/>
            </c:ext>
          </c:extLst>
        </c:ser>
        <c:ser>
          <c:idx val="24"/>
          <c:order val="24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equation'!$BM$36:$BM$50</c:f>
              <c:numCache>
                <c:formatCode>General</c:formatCode>
                <c:ptCount val="15"/>
                <c:pt idx="0">
                  <c:v>0.19163421538461542</c:v>
                </c:pt>
                <c:pt idx="1">
                  <c:v>0.19598953846153852</c:v>
                </c:pt>
                <c:pt idx="2">
                  <c:v>0.20143369230769234</c:v>
                </c:pt>
                <c:pt idx="3">
                  <c:v>0.20823888461538467</c:v>
                </c:pt>
                <c:pt idx="4">
                  <c:v>0.21674537500000007</c:v>
                </c:pt>
                <c:pt idx="5">
                  <c:v>0.22737848798076929</c:v>
                </c:pt>
                <c:pt idx="6">
                  <c:v>0.24066987920673083</c:v>
                </c:pt>
                <c:pt idx="7">
                  <c:v>0.25728411823918268</c:v>
                </c:pt>
                <c:pt idx="8">
                  <c:v>0.27805191702974763</c:v>
                </c:pt>
                <c:pt idx="9">
                  <c:v>0.30401166551795372</c:v>
                </c:pt>
                <c:pt idx="10">
                  <c:v>0.33646135112821135</c:v>
                </c:pt>
                <c:pt idx="11">
                  <c:v>0.3770234581410335</c:v>
                </c:pt>
                <c:pt idx="12">
                  <c:v>0.42772609190706107</c:v>
                </c:pt>
                <c:pt idx="13">
                  <c:v>0.49110438411459545</c:v>
                </c:pt>
                <c:pt idx="14">
                  <c:v>0.57032724937401358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89A7-4890-9FA5-87B61A5B5C52}"/>
            </c:ext>
          </c:extLst>
        </c:ser>
        <c:ser>
          <c:idx val="25"/>
          <c:order val="2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equation'!$BN$36:$BN$50</c:f>
              <c:numCache>
                <c:formatCode>General</c:formatCode>
                <c:ptCount val="15"/>
                <c:pt idx="0">
                  <c:v>0.22120943589743597</c:v>
                </c:pt>
                <c:pt idx="1">
                  <c:v>0.22623692307692317</c:v>
                </c:pt>
                <c:pt idx="2">
                  <c:v>0.23252128205128206</c:v>
                </c:pt>
                <c:pt idx="3">
                  <c:v>0.24037673076923086</c:v>
                </c:pt>
                <c:pt idx="4">
                  <c:v>0.25019604166666676</c:v>
                </c:pt>
                <c:pt idx="5">
                  <c:v>0.26247018028846159</c:v>
                </c:pt>
                <c:pt idx="6">
                  <c:v>0.27781285356570518</c:v>
                </c:pt>
                <c:pt idx="7">
                  <c:v>0.29699119516225964</c:v>
                </c:pt>
                <c:pt idx="8">
                  <c:v>0.32096412215795278</c:v>
                </c:pt>
                <c:pt idx="9">
                  <c:v>0.35093028090256917</c:v>
                </c:pt>
                <c:pt idx="10">
                  <c:v>0.38838797933333963</c:v>
                </c:pt>
                <c:pt idx="11">
                  <c:v>0.43521010237180269</c:v>
                </c:pt>
                <c:pt idx="12">
                  <c:v>0.49373775616988158</c:v>
                </c:pt>
                <c:pt idx="13">
                  <c:v>0.56689732341748011</c:v>
                </c:pt>
                <c:pt idx="14">
                  <c:v>0.65834678247697831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89A7-4890-9FA5-87B61A5B5C52}"/>
            </c:ext>
          </c:extLst>
        </c:ser>
        <c:ser>
          <c:idx val="26"/>
          <c:order val="2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equation'!$BO$36:$BO$50</c:f>
              <c:numCache>
                <c:formatCode>General</c:formatCode>
                <c:ptCount val="15"/>
                <c:pt idx="0">
                  <c:v>0.25817846153846163</c:v>
                </c:pt>
                <c:pt idx="1">
                  <c:v>0.26404615384615393</c:v>
                </c:pt>
                <c:pt idx="2">
                  <c:v>0.27138076923076931</c:v>
                </c:pt>
                <c:pt idx="3">
                  <c:v>0.28054903846153856</c:v>
                </c:pt>
                <c:pt idx="4">
                  <c:v>0.29200937500000007</c:v>
                </c:pt>
                <c:pt idx="5">
                  <c:v>0.30633479567307698</c:v>
                </c:pt>
                <c:pt idx="6">
                  <c:v>0.32424157151442318</c:v>
                </c:pt>
                <c:pt idx="7">
                  <c:v>0.34662504131610578</c:v>
                </c:pt>
                <c:pt idx="8">
                  <c:v>0.37460437856820916</c:v>
                </c:pt>
                <c:pt idx="9">
                  <c:v>0.40957855013333833</c:v>
                </c:pt>
                <c:pt idx="10">
                  <c:v>0.45329626458974986</c:v>
                </c:pt>
                <c:pt idx="11">
                  <c:v>0.50794340766026425</c:v>
                </c:pt>
                <c:pt idx="12">
                  <c:v>0.57625233649840724</c:v>
                </c:pt>
                <c:pt idx="13">
                  <c:v>0.66163849754608595</c:v>
                </c:pt>
                <c:pt idx="14">
                  <c:v>0.76837119885568417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89A7-4890-9FA5-87B61A5B5C52}"/>
            </c:ext>
          </c:extLst>
        </c:ser>
        <c:ser>
          <c:idx val="27"/>
          <c:order val="2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equation'!$BP$36:$BP$50</c:f>
              <c:numCache>
                <c:formatCode>General</c:formatCode>
                <c:ptCount val="15"/>
                <c:pt idx="0">
                  <c:v>0.30438974358974369</c:v>
                </c:pt>
                <c:pt idx="1">
                  <c:v>0.3113076923076924</c:v>
                </c:pt>
                <c:pt idx="2">
                  <c:v>0.31995512820512828</c:v>
                </c:pt>
                <c:pt idx="3">
                  <c:v>0.33076442307692316</c:v>
                </c:pt>
                <c:pt idx="4">
                  <c:v>0.3442760416666667</c:v>
                </c:pt>
                <c:pt idx="5">
                  <c:v>0.36116556490384621</c:v>
                </c:pt>
                <c:pt idx="6">
                  <c:v>0.38227746895032061</c:v>
                </c:pt>
                <c:pt idx="7">
                  <c:v>0.40866734900841351</c:v>
                </c:pt>
                <c:pt idx="8">
                  <c:v>0.44165469908102967</c:v>
                </c:pt>
                <c:pt idx="9">
                  <c:v>0.4828888866717998</c:v>
                </c:pt>
                <c:pt idx="10">
                  <c:v>0.53443162116026266</c:v>
                </c:pt>
                <c:pt idx="11">
                  <c:v>0.59886003927084119</c:v>
                </c:pt>
                <c:pt idx="12">
                  <c:v>0.67939556190906414</c:v>
                </c:pt>
                <c:pt idx="13">
                  <c:v>0.78006496520684299</c:v>
                </c:pt>
                <c:pt idx="14">
                  <c:v>0.90590171932906638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89A7-4890-9FA5-87B61A5B5C52}"/>
            </c:ext>
          </c:extLst>
        </c:ser>
        <c:ser>
          <c:idx val="28"/>
          <c:order val="2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equation'!$BQ$36:$BQ$50</c:f>
              <c:numCache>
                <c:formatCode>General</c:formatCode>
                <c:ptCount val="15"/>
                <c:pt idx="0">
                  <c:v>0.36215384615384622</c:v>
                </c:pt>
                <c:pt idx="1">
                  <c:v>0.37038461538461537</c:v>
                </c:pt>
                <c:pt idx="2">
                  <c:v>0.38067307692307695</c:v>
                </c:pt>
                <c:pt idx="3">
                  <c:v>0.39353365384615385</c:v>
                </c:pt>
                <c:pt idx="4">
                  <c:v>0.40960937500000005</c:v>
                </c:pt>
                <c:pt idx="5">
                  <c:v>0.42970402644230765</c:v>
                </c:pt>
                <c:pt idx="6">
                  <c:v>0.45482234074519234</c:v>
                </c:pt>
                <c:pt idx="7">
                  <c:v>0.48622023362379801</c:v>
                </c:pt>
                <c:pt idx="8">
                  <c:v>0.52546759972205526</c:v>
                </c:pt>
                <c:pt idx="9">
                  <c:v>0.57452680734487671</c:v>
                </c:pt>
                <c:pt idx="10">
                  <c:v>0.63585081687340361</c:v>
                </c:pt>
                <c:pt idx="11">
                  <c:v>0.71250582878406232</c:v>
                </c:pt>
                <c:pt idx="12">
                  <c:v>0.80832459367238541</c:v>
                </c:pt>
                <c:pt idx="13">
                  <c:v>0.92809804978278931</c:v>
                </c:pt>
                <c:pt idx="14">
                  <c:v>1.0778148699207943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89A7-4890-9FA5-87B61A5B5C52}"/>
            </c:ext>
          </c:extLst>
        </c:ser>
        <c:ser>
          <c:idx val="29"/>
          <c:order val="2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equation'!$BR$36:$BR$50</c:f>
              <c:numCache>
                <c:formatCode>General</c:formatCode>
                <c:ptCount val="15"/>
                <c:pt idx="0">
                  <c:v>0.43435897435897447</c:v>
                </c:pt>
                <c:pt idx="1">
                  <c:v>0.44423076923076937</c:v>
                </c:pt>
                <c:pt idx="2">
                  <c:v>0.45657051282051286</c:v>
                </c:pt>
                <c:pt idx="3">
                  <c:v>0.47199519230769232</c:v>
                </c:pt>
                <c:pt idx="4">
                  <c:v>0.49127604166666683</c:v>
                </c:pt>
                <c:pt idx="5">
                  <c:v>0.51537710336538467</c:v>
                </c:pt>
                <c:pt idx="6">
                  <c:v>0.54550343048878225</c:v>
                </c:pt>
                <c:pt idx="7">
                  <c:v>0.58316133939302883</c:v>
                </c:pt>
                <c:pt idx="8">
                  <c:v>0.63023372552333734</c:v>
                </c:pt>
                <c:pt idx="9">
                  <c:v>0.68907420818622289</c:v>
                </c:pt>
                <c:pt idx="10">
                  <c:v>0.76262481151482997</c:v>
                </c:pt>
                <c:pt idx="11">
                  <c:v>0.85456306567558871</c:v>
                </c:pt>
                <c:pt idx="12">
                  <c:v>0.96948588337653707</c:v>
                </c:pt>
                <c:pt idx="13">
                  <c:v>1.1131394055027226</c:v>
                </c:pt>
                <c:pt idx="14">
                  <c:v>1.2927063081604544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89A7-4890-9FA5-87B61A5B5C52}"/>
            </c:ext>
          </c:extLst>
        </c:ser>
        <c:ser>
          <c:idx val="30"/>
          <c:order val="3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equation'!$BS$36:$BS$50</c:f>
              <c:numCache>
                <c:formatCode>General</c:formatCode>
                <c:ptCount val="15"/>
                <c:pt idx="0">
                  <c:v>0.52461538461538471</c:v>
                </c:pt>
                <c:pt idx="1">
                  <c:v>0.53653846153846152</c:v>
                </c:pt>
                <c:pt idx="2">
                  <c:v>0.55144230769230762</c:v>
                </c:pt>
                <c:pt idx="3">
                  <c:v>0.57007211538461533</c:v>
                </c:pt>
                <c:pt idx="4">
                  <c:v>0.59335937500000002</c:v>
                </c:pt>
                <c:pt idx="5">
                  <c:v>0.62246844951923075</c:v>
                </c:pt>
                <c:pt idx="6">
                  <c:v>0.65885479266826918</c:v>
                </c:pt>
                <c:pt idx="7">
                  <c:v>0.70433772160456709</c:v>
                </c:pt>
                <c:pt idx="8">
                  <c:v>0.76119138277493992</c:v>
                </c:pt>
                <c:pt idx="9">
                  <c:v>0.83225845923790542</c:v>
                </c:pt>
                <c:pt idx="10">
                  <c:v>0.92109230481661253</c:v>
                </c:pt>
                <c:pt idx="11">
                  <c:v>1.0321346117899968</c:v>
                </c:pt>
                <c:pt idx="12">
                  <c:v>1.1709374955067264</c:v>
                </c:pt>
                <c:pt idx="13">
                  <c:v>1.3444411001526388</c:v>
                </c:pt>
                <c:pt idx="14">
                  <c:v>1.5613206059600291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89A7-4890-9FA5-87B61A5B5C52}"/>
            </c:ext>
          </c:extLst>
        </c:ser>
        <c:ser>
          <c:idx val="31"/>
          <c:order val="3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50000"/>
                </a:schemeClr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equation'!$BT$36:$BT$50</c:f>
              <c:numCache>
                <c:formatCode>General</c:formatCode>
                <c:ptCount val="15"/>
                <c:pt idx="0">
                  <c:v>0.63743589743589746</c:v>
                </c:pt>
                <c:pt idx="1">
                  <c:v>0.65192307692307694</c:v>
                </c:pt>
                <c:pt idx="2">
                  <c:v>0.67003205128205123</c:v>
                </c:pt>
                <c:pt idx="3">
                  <c:v>0.69266826923076918</c:v>
                </c:pt>
                <c:pt idx="4">
                  <c:v>0.72096354166666654</c:v>
                </c:pt>
                <c:pt idx="5">
                  <c:v>0.75633263221153835</c:v>
                </c:pt>
                <c:pt idx="6">
                  <c:v>0.8005439953926281</c:v>
                </c:pt>
                <c:pt idx="7">
                  <c:v>0.85580819936899022</c:v>
                </c:pt>
                <c:pt idx="8">
                  <c:v>0.92488845433944278</c:v>
                </c:pt>
                <c:pt idx="9">
                  <c:v>1.0112387730525088</c:v>
                </c:pt>
                <c:pt idx="10">
                  <c:v>1.1191766714438409</c:v>
                </c:pt>
                <c:pt idx="11">
                  <c:v>1.2540990444330067</c:v>
                </c:pt>
                <c:pt idx="12">
                  <c:v>1.4227520106694631</c:v>
                </c:pt>
                <c:pt idx="13">
                  <c:v>1.633568218465034</c:v>
                </c:pt>
                <c:pt idx="14">
                  <c:v>1.8970884782094977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F-89A7-4890-9FA5-87B61A5B5C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145920"/>
        <c:axId val="367143952"/>
      </c:scatterChart>
      <c:valAx>
        <c:axId val="367145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1/[S]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3952"/>
        <c:crosses val="autoZero"/>
        <c:crossBetween val="midCat"/>
      </c:valAx>
      <c:valAx>
        <c:axId val="36714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1/v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5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220053021010565"/>
          <c:y val="7.7017149394281781E-2"/>
          <c:w val="0.71628473074031573"/>
          <c:h val="0.79722548336105659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circle"/>
            <c:size val="5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'Raw data and fitting summary'!$B$6:$B$20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'Raw data and fitting summary'!$C$6:$C$20</c:f>
              <c:numCache>
                <c:formatCode>General</c:formatCode>
                <c:ptCount val="15"/>
                <c:pt idx="0">
                  <c:v>13.636363636363635</c:v>
                </c:pt>
                <c:pt idx="1">
                  <c:v>13.333333333333332</c:v>
                </c:pt>
                <c:pt idx="2">
                  <c:v>12.972972972972974</c:v>
                </c:pt>
                <c:pt idx="3">
                  <c:v>12.549019607843137</c:v>
                </c:pt>
                <c:pt idx="4">
                  <c:v>12.05651491365777</c:v>
                </c:pt>
                <c:pt idx="5">
                  <c:v>11.49270482603816</c:v>
                </c:pt>
                <c:pt idx="6">
                  <c:v>10.858001237076964</c:v>
                </c:pt>
                <c:pt idx="7">
                  <c:v>10.156840865414422</c:v>
                </c:pt>
                <c:pt idx="8">
                  <c:v>9.3982227278593875</c:v>
                </c:pt>
                <c:pt idx="9">
                  <c:v>8.595702542208933</c:v>
                </c:pt>
                <c:pt idx="10">
                  <c:v>7.7666984258113727</c:v>
                </c:pt>
                <c:pt idx="11">
                  <c:v>6.9311173873333018</c:v>
                </c:pt>
                <c:pt idx="12">
                  <c:v>6.1095030104491679</c:v>
                </c:pt>
                <c:pt idx="13">
                  <c:v>5.321055829841824</c:v>
                </c:pt>
                <c:pt idx="14">
                  <c:v>4.5819200275316794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874-4F1F-A403-9AA79CD71487}"/>
            </c:ext>
          </c:extLst>
        </c:ser>
        <c:ser>
          <c:idx val="1"/>
          <c:order val="1"/>
          <c:spPr>
            <a:ln w="19050">
              <a:solidFill>
                <a:srgbClr val="000000"/>
              </a:solidFill>
            </a:ln>
          </c:spPr>
          <c:marker>
            <c:symbol val="none"/>
          </c:marker>
          <c:xVal>
            <c:numRef>
              <c:f>'Raw data and fitting summary'!$O$23:$O$37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'Raw data and fitting summary'!$P$23:$P$37</c:f>
              <c:numCache>
                <c:formatCode>General</c:formatCode>
                <c:ptCount val="15"/>
                <c:pt idx="0">
                  <c:v>13.636363636363635</c:v>
                </c:pt>
                <c:pt idx="1">
                  <c:v>13.33333333333333</c:v>
                </c:pt>
                <c:pt idx="2">
                  <c:v>12.97297297297297</c:v>
                </c:pt>
                <c:pt idx="3">
                  <c:v>12.549019607843135</c:v>
                </c:pt>
                <c:pt idx="4">
                  <c:v>12.05651491365777</c:v>
                </c:pt>
                <c:pt idx="5">
                  <c:v>11.492704826038159</c:v>
                </c:pt>
                <c:pt idx="6">
                  <c:v>10.858001237076962</c:v>
                </c:pt>
                <c:pt idx="7">
                  <c:v>10.15684086541442</c:v>
                </c:pt>
                <c:pt idx="8">
                  <c:v>9.3982227278593875</c:v>
                </c:pt>
                <c:pt idx="9">
                  <c:v>8.5957025422089313</c:v>
                </c:pt>
                <c:pt idx="10">
                  <c:v>7.7666984258113718</c:v>
                </c:pt>
                <c:pt idx="11">
                  <c:v>6.9311173873333027</c:v>
                </c:pt>
                <c:pt idx="12">
                  <c:v>6.1095030104491679</c:v>
                </c:pt>
                <c:pt idx="13">
                  <c:v>5.3210558298418249</c:v>
                </c:pt>
                <c:pt idx="14">
                  <c:v>4.5819200275316794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874-4F1F-A403-9AA79CD714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2348872"/>
        <c:axId val="1"/>
      </c:scatterChart>
      <c:valAx>
        <c:axId val="432348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/>
                </a:pPr>
                <a:r>
                  <a:rPr lang="en-CA" sz="1000"/>
                  <a:t>[substrate]</a:t>
                </a:r>
              </a:p>
            </c:rich>
          </c:tx>
          <c:layout>
            <c:manualLayout>
              <c:xMode val="edge"/>
              <c:yMode val="edge"/>
              <c:x val="0.43272740673406468"/>
              <c:y val="0.931540748862088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/>
                </a:pPr>
                <a:r>
                  <a:rPr lang="en-CA" sz="1000"/>
                  <a:t>v</a:t>
                </a:r>
              </a:p>
            </c:rich>
          </c:tx>
          <c:layout>
            <c:manualLayout>
              <c:xMode val="edge"/>
              <c:yMode val="edge"/>
              <c:x val="8.4847740366307579E-3"/>
              <c:y val="0.44621050533240308"/>
            </c:manualLayout>
          </c:layout>
          <c:overlay val="0"/>
          <c:spPr>
            <a:noFill/>
            <a:ln w="25400">
              <a:noFill/>
            </a:ln>
          </c:spPr>
        </c:title>
        <c:numFmt formatCode="0.0E+0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3234887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-3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692135312153023E-3"/>
          <c:y val="4.8171733542058573E-2"/>
          <c:w val="0.98568663772844145"/>
          <c:h val="0.863531616989613"/>
        </c:manualLayout>
      </c:layout>
      <c:scatterChart>
        <c:scatterStyle val="lineMarker"/>
        <c:varyColors val="0"/>
        <c:ser>
          <c:idx val="0"/>
          <c:order val="0"/>
          <c:tx>
            <c:strRef>
              <c:f>'Raw data and fitting summary'!$C$40</c:f>
              <c:strCache>
                <c:ptCount val="1"/>
                <c:pt idx="0">
                  <c:v>Partial Non-competitive 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'Part Non-competitive'!$AC$21:$AC$260</c:f>
              <c:numCache>
                <c:formatCode>General</c:formatCode>
                <c:ptCount val="24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</c:numCache>
            </c:numRef>
          </c:xVal>
          <c:yVal>
            <c:numRef>
              <c:f>'Part Non-competitive'!$AB$21:$AB$260</c:f>
              <c:numCache>
                <c:formatCode>General</c:formatCode>
                <c:ptCount val="2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E95-4F9C-A49D-D132FC13427E}"/>
            </c:ext>
          </c:extLst>
        </c:ser>
        <c:ser>
          <c:idx val="1"/>
          <c:order val="1"/>
          <c:tx>
            <c:strRef>
              <c:f>'Raw data and fitting summary'!$C$41</c:f>
              <c:strCache>
                <c:ptCount val="1"/>
                <c:pt idx="0">
                  <c:v>Partial Competitive 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'Partial Competitive'!$AC$21:$AC$260</c:f>
              <c:numCache>
                <c:formatCode>General</c:formatCode>
                <c:ptCount val="24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2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2</c:v>
                </c:pt>
                <c:pt idx="133">
                  <c:v>2</c:v>
                </c:pt>
                <c:pt idx="134">
                  <c:v>2</c:v>
                </c:pt>
                <c:pt idx="135">
                  <c:v>2</c:v>
                </c:pt>
                <c:pt idx="136">
                  <c:v>2</c:v>
                </c:pt>
                <c:pt idx="137">
                  <c:v>2</c:v>
                </c:pt>
                <c:pt idx="138">
                  <c:v>2</c:v>
                </c:pt>
                <c:pt idx="139">
                  <c:v>2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</c:v>
                </c:pt>
                <c:pt idx="144">
                  <c:v>2</c:v>
                </c:pt>
                <c:pt idx="145">
                  <c:v>2</c:v>
                </c:pt>
                <c:pt idx="146">
                  <c:v>2</c:v>
                </c:pt>
                <c:pt idx="147">
                  <c:v>2</c:v>
                </c:pt>
                <c:pt idx="148">
                  <c:v>2</c:v>
                </c:pt>
                <c:pt idx="149">
                  <c:v>2</c:v>
                </c:pt>
                <c:pt idx="150">
                  <c:v>2</c:v>
                </c:pt>
                <c:pt idx="151">
                  <c:v>2</c:v>
                </c:pt>
                <c:pt idx="152">
                  <c:v>2</c:v>
                </c:pt>
                <c:pt idx="153">
                  <c:v>2</c:v>
                </c:pt>
                <c:pt idx="154">
                  <c:v>2</c:v>
                </c:pt>
                <c:pt idx="155">
                  <c:v>2</c:v>
                </c:pt>
                <c:pt idx="156">
                  <c:v>2</c:v>
                </c:pt>
                <c:pt idx="157">
                  <c:v>2</c:v>
                </c:pt>
                <c:pt idx="158">
                  <c:v>2</c:v>
                </c:pt>
                <c:pt idx="159">
                  <c:v>2</c:v>
                </c:pt>
                <c:pt idx="160">
                  <c:v>2</c:v>
                </c:pt>
                <c:pt idx="161">
                  <c:v>2</c:v>
                </c:pt>
                <c:pt idx="162">
                  <c:v>2</c:v>
                </c:pt>
                <c:pt idx="163">
                  <c:v>2</c:v>
                </c:pt>
                <c:pt idx="164">
                  <c:v>2</c:v>
                </c:pt>
                <c:pt idx="165">
                  <c:v>2</c:v>
                </c:pt>
                <c:pt idx="166">
                  <c:v>2</c:v>
                </c:pt>
                <c:pt idx="167">
                  <c:v>2</c:v>
                </c:pt>
                <c:pt idx="168">
                  <c:v>2</c:v>
                </c:pt>
                <c:pt idx="169">
                  <c:v>2</c:v>
                </c:pt>
                <c:pt idx="170">
                  <c:v>2</c:v>
                </c:pt>
                <c:pt idx="171">
                  <c:v>2</c:v>
                </c:pt>
                <c:pt idx="172">
                  <c:v>2</c:v>
                </c:pt>
                <c:pt idx="173">
                  <c:v>2</c:v>
                </c:pt>
                <c:pt idx="174">
                  <c:v>2</c:v>
                </c:pt>
                <c:pt idx="175">
                  <c:v>2</c:v>
                </c:pt>
                <c:pt idx="176">
                  <c:v>2</c:v>
                </c:pt>
                <c:pt idx="177">
                  <c:v>2</c:v>
                </c:pt>
                <c:pt idx="178">
                  <c:v>2</c:v>
                </c:pt>
                <c:pt idx="179">
                  <c:v>2</c:v>
                </c:pt>
                <c:pt idx="180">
                  <c:v>2</c:v>
                </c:pt>
                <c:pt idx="181">
                  <c:v>2</c:v>
                </c:pt>
                <c:pt idx="182">
                  <c:v>2</c:v>
                </c:pt>
                <c:pt idx="183">
                  <c:v>2</c:v>
                </c:pt>
                <c:pt idx="184">
                  <c:v>2</c:v>
                </c:pt>
                <c:pt idx="185">
                  <c:v>2</c:v>
                </c:pt>
                <c:pt idx="186">
                  <c:v>2</c:v>
                </c:pt>
                <c:pt idx="187">
                  <c:v>2</c:v>
                </c:pt>
                <c:pt idx="188">
                  <c:v>2</c:v>
                </c:pt>
                <c:pt idx="189">
                  <c:v>2</c:v>
                </c:pt>
                <c:pt idx="190">
                  <c:v>2</c:v>
                </c:pt>
                <c:pt idx="191">
                  <c:v>2</c:v>
                </c:pt>
                <c:pt idx="192">
                  <c:v>2</c:v>
                </c:pt>
                <c:pt idx="193">
                  <c:v>2</c:v>
                </c:pt>
                <c:pt idx="194">
                  <c:v>2</c:v>
                </c:pt>
                <c:pt idx="195">
                  <c:v>2</c:v>
                </c:pt>
                <c:pt idx="196">
                  <c:v>2</c:v>
                </c:pt>
                <c:pt idx="197">
                  <c:v>2</c:v>
                </c:pt>
                <c:pt idx="198">
                  <c:v>2</c:v>
                </c:pt>
                <c:pt idx="199">
                  <c:v>2</c:v>
                </c:pt>
                <c:pt idx="200">
                  <c:v>2</c:v>
                </c:pt>
                <c:pt idx="201">
                  <c:v>2</c:v>
                </c:pt>
                <c:pt idx="202">
                  <c:v>2</c:v>
                </c:pt>
                <c:pt idx="203">
                  <c:v>2</c:v>
                </c:pt>
                <c:pt idx="204">
                  <c:v>2</c:v>
                </c:pt>
                <c:pt idx="205">
                  <c:v>2</c:v>
                </c:pt>
                <c:pt idx="206">
                  <c:v>2</c:v>
                </c:pt>
                <c:pt idx="207">
                  <c:v>2</c:v>
                </c:pt>
                <c:pt idx="208">
                  <c:v>2</c:v>
                </c:pt>
                <c:pt idx="209">
                  <c:v>2</c:v>
                </c:pt>
                <c:pt idx="210">
                  <c:v>2</c:v>
                </c:pt>
                <c:pt idx="211">
                  <c:v>2</c:v>
                </c:pt>
                <c:pt idx="212">
                  <c:v>2</c:v>
                </c:pt>
                <c:pt idx="213">
                  <c:v>2</c:v>
                </c:pt>
                <c:pt idx="214">
                  <c:v>2</c:v>
                </c:pt>
                <c:pt idx="215">
                  <c:v>2</c:v>
                </c:pt>
                <c:pt idx="216">
                  <c:v>2</c:v>
                </c:pt>
                <c:pt idx="217">
                  <c:v>2</c:v>
                </c:pt>
                <c:pt idx="218">
                  <c:v>2</c:v>
                </c:pt>
                <c:pt idx="219">
                  <c:v>2</c:v>
                </c:pt>
                <c:pt idx="220">
                  <c:v>2</c:v>
                </c:pt>
                <c:pt idx="221">
                  <c:v>2</c:v>
                </c:pt>
                <c:pt idx="222">
                  <c:v>2</c:v>
                </c:pt>
                <c:pt idx="223">
                  <c:v>2</c:v>
                </c:pt>
                <c:pt idx="224">
                  <c:v>2</c:v>
                </c:pt>
                <c:pt idx="225">
                  <c:v>2</c:v>
                </c:pt>
                <c:pt idx="226">
                  <c:v>2</c:v>
                </c:pt>
                <c:pt idx="227">
                  <c:v>2</c:v>
                </c:pt>
                <c:pt idx="228">
                  <c:v>2</c:v>
                </c:pt>
                <c:pt idx="229">
                  <c:v>2</c:v>
                </c:pt>
                <c:pt idx="230">
                  <c:v>2</c:v>
                </c:pt>
                <c:pt idx="231">
                  <c:v>2</c:v>
                </c:pt>
                <c:pt idx="232">
                  <c:v>2</c:v>
                </c:pt>
                <c:pt idx="233">
                  <c:v>2</c:v>
                </c:pt>
                <c:pt idx="234">
                  <c:v>2</c:v>
                </c:pt>
                <c:pt idx="235">
                  <c:v>2</c:v>
                </c:pt>
                <c:pt idx="236">
                  <c:v>2</c:v>
                </c:pt>
                <c:pt idx="237">
                  <c:v>2</c:v>
                </c:pt>
                <c:pt idx="238">
                  <c:v>2</c:v>
                </c:pt>
                <c:pt idx="239">
                  <c:v>2</c:v>
                </c:pt>
              </c:numCache>
            </c:numRef>
          </c:xVal>
          <c:yVal>
            <c:numRef>
              <c:f>'Partial Competitive'!$AB$21:$AB$260</c:f>
              <c:numCache>
                <c:formatCode>General</c:formatCode>
                <c:ptCount val="240"/>
                <c:pt idx="0">
                  <c:v>-2.8509601923332184E-4</c:v>
                </c:pt>
                <c:pt idx="1">
                  <c:v>-2.8232733812849631E-4</c:v>
                </c:pt>
                <c:pt idx="2">
                  <c:v>-2.7882381306021387E-4</c:v>
                </c:pt>
                <c:pt idx="3">
                  <c:v>-2.7440848059967493E-4</c:v>
                </c:pt>
                <c:pt idx="4">
                  <c:v>-2.6888075398012745E-4</c:v>
                </c:pt>
                <c:pt idx="5">
                  <c:v>-2.6202696353649912E-4</c:v>
                </c:pt>
                <c:pt idx="6">
                  <c:v>-2.5363984160442499E-4</c:v>
                </c:pt>
                <c:pt idx="7">
                  <c:v>-2.4354768038392649E-4</c:v>
                </c:pt>
                <c:pt idx="8">
                  <c:v>-2.3165089425170038E-4</c:v>
                </c:pt>
                <c:pt idx="9">
                  <c:v>-2.1795964121729128E-4</c:v>
                </c:pt>
                <c:pt idx="10">
                  <c:v>-2.0262257010994489E-4</c:v>
                </c:pt>
                <c:pt idx="11">
                  <c:v>-1.8593597166738363E-4</c:v>
                </c:pt>
                <c:pt idx="12">
                  <c:v>-1.6832632370089584E-4</c:v>
                </c:pt>
                <c:pt idx="13">
                  <c:v>-1.5030691309458888E-4</c:v>
                </c:pt>
                <c:pt idx="14">
                  <c:v>-1.3241775063477235E-4</c:v>
                </c:pt>
                <c:pt idx="15">
                  <c:v>-3.543149725135919E-4</c:v>
                </c:pt>
                <c:pt idx="16">
                  <c:v>-3.082250918087226E-4</c:v>
                </c:pt>
                <c:pt idx="17">
                  <c:v>-2.5567628190437119E-4</c:v>
                </c:pt>
                <c:pt idx="18">
                  <c:v>-1.9699875269729716E-4</c:v>
                </c:pt>
                <c:pt idx="19">
                  <c:v>-1.3310195430271676E-4</c:v>
                </c:pt>
                <c:pt idx="20">
                  <c:v>-6.5586574175213741E-5</c:v>
                </c:pt>
                <c:pt idx="21">
                  <c:v>3.2237700970938477E-6</c:v>
                </c:pt>
                <c:pt idx="22">
                  <c:v>7.0380175779760634E-5</c:v>
                </c:pt>
                <c:pt idx="23">
                  <c:v>1.3256578861042811E-4</c:v>
                </c:pt>
                <c:pt idx="24">
                  <c:v>1.8650027603772656E-4</c:v>
                </c:pt>
                <c:pt idx="25">
                  <c:v>2.2942143647508573E-4</c:v>
                </c:pt>
                <c:pt idx="26">
                  <c:v>2.5952669460593825E-4</c:v>
                </c:pt>
                <c:pt idx="27">
                  <c:v>2.7624926096780911E-4</c:v>
                </c:pt>
                <c:pt idx="28">
                  <c:v>2.8028836163596083E-4</c:v>
                </c:pt>
                <c:pt idx="29">
                  <c:v>2.7339384119606791E-4</c:v>
                </c:pt>
                <c:pt idx="30">
                  <c:v>-3.5660240740753579E-4</c:v>
                </c:pt>
                <c:pt idx="31">
                  <c:v>-3.059776339942033E-4</c:v>
                </c:pt>
                <c:pt idx="32">
                  <c:v>-2.4830116680973902E-4</c:v>
                </c:pt>
                <c:pt idx="33">
                  <c:v>-1.8395996871767295E-4</c:v>
                </c:pt>
                <c:pt idx="34">
                  <c:v>-1.1398444577537248E-4</c:v>
                </c:pt>
                <c:pt idx="35">
                  <c:v>-4.0170999822564113E-5</c:v>
                </c:pt>
                <c:pt idx="36">
                  <c:v>3.4885321341882047E-5</c:v>
                </c:pt>
                <c:pt idx="37">
                  <c:v>1.079023893826303E-4</c:v>
                </c:pt>
                <c:pt idx="38">
                  <c:v>1.7520006176585667E-4</c:v>
                </c:pt>
                <c:pt idx="39">
                  <c:v>2.3315209346463917E-4</c:v>
                </c:pt>
                <c:pt idx="40">
                  <c:v>2.7872226080294382E-4</c:v>
                </c:pt>
                <c:pt idx="41">
                  <c:v>3.0995371824893425E-4</c:v>
                </c:pt>
                <c:pt idx="42">
                  <c:v>3.2627224730052973E-4</c:v>
                </c:pt>
                <c:pt idx="43">
                  <c:v>3.2851435230130122E-4</c:v>
                </c:pt>
                <c:pt idx="44">
                  <c:v>3.1868166845638868E-4</c:v>
                </c:pt>
                <c:pt idx="45">
                  <c:v>-3.5572357026225632E-4</c:v>
                </c:pt>
                <c:pt idx="46">
                  <c:v>-3.0118967329961777E-4</c:v>
                </c:pt>
                <c:pt idx="47">
                  <c:v>-2.3909682782097263E-4</c:v>
                </c:pt>
                <c:pt idx="48">
                  <c:v>-1.6988302971299163E-4</c:v>
                </c:pt>
                <c:pt idx="49">
                  <c:v>-9.4685691633067393E-5</c:v>
                </c:pt>
                <c:pt idx="50">
                  <c:v>-1.5473255995601676E-5</c:v>
                </c:pt>
                <c:pt idx="51">
                  <c:v>6.4921515588345358E-5</c:v>
                </c:pt>
                <c:pt idx="52">
                  <c:v>1.4292548091532353E-4</c:v>
                </c:pt>
                <c:pt idx="53">
                  <c:v>2.1454209547044911E-4</c:v>
                </c:pt>
                <c:pt idx="54">
                  <c:v>2.7584488393816997E-4</c:v>
                </c:pt>
                <c:pt idx="55">
                  <c:v>3.2356118187504279E-4</c:v>
                </c:pt>
                <c:pt idx="56">
                  <c:v>3.5560314198335163E-4</c:v>
                </c:pt>
                <c:pt idx="57">
                  <c:v>3.7139433472477279E-4</c:v>
                </c:pt>
                <c:pt idx="58">
                  <c:v>3.7189556522454481E-4</c:v>
                </c:pt>
                <c:pt idx="59">
                  <c:v>3.5933247008435032E-4</c:v>
                </c:pt>
                <c:pt idx="60">
                  <c:v>-3.5086269287099014E-4</c:v>
                </c:pt>
                <c:pt idx="61">
                  <c:v>-2.9336354329245751E-4</c:v>
                </c:pt>
                <c:pt idx="62">
                  <c:v>-2.2792614059596872E-4</c:v>
                </c:pt>
                <c:pt idx="63">
                  <c:v>-1.5503030123564798E-4</c:v>
                </c:pt>
                <c:pt idx="64">
                  <c:v>-7.5898644123384429E-5</c:v>
                </c:pt>
                <c:pt idx="65">
                  <c:v>7.3649808438602804E-6</c:v>
                </c:pt>
                <c:pt idx="66">
                  <c:v>9.1741992876315237E-5</c:v>
                </c:pt>
                <c:pt idx="67">
                  <c:v>1.7343295533311931E-4</c:v>
                </c:pt>
                <c:pt idx="68">
                  <c:v>2.4819654826124804E-4</c:v>
                </c:pt>
                <c:pt idx="69">
                  <c:v>3.1187554728440148E-4</c:v>
                </c:pt>
                <c:pt idx="70">
                  <c:v>3.6101760572915254E-4</c:v>
                </c:pt>
                <c:pt idx="71">
                  <c:v>3.9343842990557931E-4</c:v>
                </c:pt>
                <c:pt idx="72">
                  <c:v>4.0856609180783821E-4</c:v>
                </c:pt>
                <c:pt idx="73">
                  <c:v>4.0746446880746134E-4</c:v>
                </c:pt>
                <c:pt idx="74">
                  <c:v>3.9253934978544791E-4</c:v>
                </c:pt>
                <c:pt idx="75">
                  <c:v>-3.4143528802488277E-4</c:v>
                </c:pt>
                <c:pt idx="76">
                  <c:v>-2.8218561026083222E-4</c:v>
                </c:pt>
                <c:pt idx="77">
                  <c:v>-2.1478232132210451E-4</c:v>
                </c:pt>
                <c:pt idx="78">
                  <c:v>-1.3973479190987348E-4</c:v>
                </c:pt>
                <c:pt idx="79">
                  <c:v>-5.832225771573718E-5</c:v>
                </c:pt>
                <c:pt idx="80">
                  <c:v>2.7263818657807803E-5</c:v>
                </c:pt>
                <c:pt idx="81">
                  <c:v>1.138865535414979E-4</c:v>
                </c:pt>
                <c:pt idx="82">
                  <c:v>1.9760424549541966E-4</c:v>
                </c:pt>
                <c:pt idx="83">
                  <c:v>2.740236179903377E-4</c:v>
                </c:pt>
                <c:pt idx="84">
                  <c:v>3.3884652514704072E-4</c:v>
                </c:pt>
                <c:pt idx="85">
                  <c:v>3.8851403863660039E-4</c:v>
                </c:pt>
                <c:pt idx="86">
                  <c:v>4.2078951267621179E-4</c:v>
                </c:pt>
                <c:pt idx="87">
                  <c:v>4.3511334865842244E-4</c:v>
                </c:pt>
                <c:pt idx="88">
                  <c:v>4.3262401510801851E-4</c:v>
                </c:pt>
                <c:pt idx="89">
                  <c:v>4.1584966246244193E-4</c:v>
                </c:pt>
                <c:pt idx="90">
                  <c:v>-3.2722325008016639E-4</c:v>
                </c:pt>
                <c:pt idx="91">
                  <c:v>-2.6761342533454524E-4</c:v>
                </c:pt>
                <c:pt idx="92">
                  <c:v>-1.9982171695076545E-4</c:v>
                </c:pt>
                <c:pt idx="93">
                  <c:v>-1.2437268564102766E-4</c:v>
                </c:pt>
                <c:pt idx="94">
                  <c:v>-4.2569038592787933E-5</c:v>
                </c:pt>
                <c:pt idx="95">
                  <c:v>4.3365368705750029E-5</c:v>
                </c:pt>
                <c:pt idx="96">
                  <c:v>1.3025320704684873E-4</c:v>
                </c:pt>
                <c:pt idx="97">
                  <c:v>2.1410727603932145E-4</c:v>
                </c:pt>
                <c:pt idx="98">
                  <c:v>2.9048909018136726E-4</c:v>
                </c:pt>
                <c:pt idx="99">
                  <c:v>3.5506272430563257E-4</c:v>
                </c:pt>
                <c:pt idx="100">
                  <c:v>4.0424638563285598E-4</c:v>
                </c:pt>
                <c:pt idx="101">
                  <c:v>4.3580125110631585E-4</c:v>
                </c:pt>
                <c:pt idx="102">
                  <c:v>4.491883716140066E-4</c:v>
                </c:pt>
                <c:pt idx="103">
                  <c:v>4.4558728956056726E-4</c:v>
                </c:pt>
                <c:pt idx="104">
                  <c:v>4.2758129380571219E-4</c:v>
                </c:pt>
                <c:pt idx="105">
                  <c:v>-3.0845480675445458E-4</c:v>
                </c:pt>
                <c:pt idx="106">
                  <c:v>-2.4992141246649169E-4</c:v>
                </c:pt>
                <c:pt idx="107">
                  <c:v>-1.833706668845636E-4</c:v>
                </c:pt>
                <c:pt idx="108">
                  <c:v>-1.0932719591139062E-4</c:v>
                </c:pt>
                <c:pt idx="109">
                  <c:v>-2.9082563090199187E-5</c:v>
                </c:pt>
                <c:pt idx="110">
                  <c:v>5.5164486979286664E-5</c:v>
                </c:pt>
                <c:pt idx="111">
                  <c:v>1.4027712928665892E-4</c:v>
                </c:pt>
                <c:pt idx="112">
                  <c:v>2.2232315761883115E-4</c:v>
                </c:pt>
                <c:pt idx="113">
                  <c:v>2.9692961586125222E-4</c:v>
                </c:pt>
                <c:pt idx="114">
                  <c:v>3.598296542444146E-4</c:v>
                </c:pt>
                <c:pt idx="115">
                  <c:v>4.0750515582521629E-4</c:v>
                </c:pt>
                <c:pt idx="116">
                  <c:v>4.3776670479012125E-4</c:v>
                </c:pt>
                <c:pt idx="117">
                  <c:v>4.501040394537803E-4</c:v>
                </c:pt>
                <c:pt idx="118">
                  <c:v>4.4570234286256394E-4</c:v>
                </c:pt>
                <c:pt idx="119">
                  <c:v>4.2712964448332613E-4</c:v>
                </c:pt>
                <c:pt idx="120">
                  <c:v>-2.8579951031559858E-4</c:v>
                </c:pt>
                <c:pt idx="121">
                  <c:v>-2.2968617501373245E-4</c:v>
                </c:pt>
                <c:pt idx="122">
                  <c:v>-1.6589986975912296E-4</c:v>
                </c:pt>
                <c:pt idx="123">
                  <c:v>-9.4950865141996132E-5</c:v>
                </c:pt>
                <c:pt idx="124">
                  <c:v>-1.8086848751153184E-5</c:v>
                </c:pt>
                <c:pt idx="125">
                  <c:v>6.2572763752655192E-5</c:v>
                </c:pt>
                <c:pt idx="126">
                  <c:v>1.4400785305301866E-4</c:v>
                </c:pt>
                <c:pt idx="127">
                  <c:v>2.2243569387692119E-4</c:v>
                </c:pt>
                <c:pt idx="128">
                  <c:v>2.9365286252858169E-4</c:v>
                </c:pt>
                <c:pt idx="129">
                  <c:v>3.5356180183265806E-4</c:v>
                </c:pt>
                <c:pt idx="130">
                  <c:v>3.9878905159795863E-4</c:v>
                </c:pt>
                <c:pt idx="131">
                  <c:v>4.2724260078985665E-4</c:v>
                </c:pt>
                <c:pt idx="132">
                  <c:v>4.3844785211888393E-4</c:v>
                </c:pt>
                <c:pt idx="133">
                  <c:v>4.3356171190200854E-4</c:v>
                </c:pt>
                <c:pt idx="134">
                  <c:v>4.150701962868375E-4</c:v>
                </c:pt>
                <c:pt idx="135">
                  <c:v>-2.6027488716895419E-4</c:v>
                </c:pt>
                <c:pt idx="136">
                  <c:v>-2.07711314199166E-4</c:v>
                </c:pt>
                <c:pt idx="137">
                  <c:v>-1.4796985394305295E-4</c:v>
                </c:pt>
                <c:pt idx="138">
                  <c:v>-8.1534004701566687E-5</c:v>
                </c:pt>
                <c:pt idx="139">
                  <c:v>-9.5796769876699273E-6</c:v>
                </c:pt>
                <c:pt idx="140">
                  <c:v>6.5899091480581262E-5</c:v>
                </c:pt>
                <c:pt idx="141">
                  <c:v>1.4206347716472223E-4</c:v>
                </c:pt>
                <c:pt idx="142">
                  <c:v>2.1536020618562191E-4</c:v>
                </c:pt>
                <c:pt idx="143">
                  <c:v>2.818432879787558E-4</c:v>
                </c:pt>
                <c:pt idx="144">
                  <c:v>3.3766901170162456E-4</c:v>
                </c:pt>
                <c:pt idx="145">
                  <c:v>3.796767022019587E-4</c:v>
                </c:pt>
                <c:pt idx="146">
                  <c:v>4.0591184149185722E-4</c:v>
                </c:pt>
                <c:pt idx="147">
                  <c:v>4.1594078545026392E-4</c:v>
                </c:pt>
                <c:pt idx="148">
                  <c:v>4.1086281870983399E-4</c:v>
                </c:pt>
                <c:pt idx="149">
                  <c:v>3.9302484857905995E-4</c:v>
                </c:pt>
                <c:pt idx="150">
                  <c:v>-2.3309063077903147E-4</c:v>
                </c:pt>
                <c:pt idx="151">
                  <c:v>-1.8491169121892526E-4</c:v>
                </c:pt>
                <c:pt idx="152">
                  <c:v>-1.301607228576529E-4</c:v>
                </c:pt>
                <c:pt idx="153">
                  <c:v>-6.9284936396574182E-5</c:v>
                </c:pt>
                <c:pt idx="154">
                  <c:v>-3.3674052541954325E-6</c:v>
                </c:pt>
                <c:pt idx="155">
                  <c:v>6.5757778246577914E-5</c:v>
                </c:pt>
                <c:pt idx="156">
                  <c:v>1.3548142239860894E-4</c:v>
                </c:pt>
                <c:pt idx="157">
                  <c:v>2.0253941386583207E-4</c:v>
                </c:pt>
                <c:pt idx="158">
                  <c:v>2.6330868217261383E-4</c:v>
                </c:pt>
                <c:pt idx="159">
                  <c:v>3.1426218585695054E-4</c:v>
                </c:pt>
                <c:pt idx="160">
                  <c:v>3.5250242717577152E-4</c:v>
                </c:pt>
                <c:pt idx="161">
                  <c:v>3.7624169496353055E-4</c:v>
                </c:pt>
                <c:pt idx="162">
                  <c:v>3.8509053645641167E-4</c:v>
                </c:pt>
                <c:pt idx="163">
                  <c:v>3.8006796922163133E-4</c:v>
                </c:pt>
                <c:pt idx="164">
                  <c:v>3.633384751526858E-4</c:v>
                </c:pt>
                <c:pt idx="165">
                  <c:v>-2.0547414724259028E-4</c:v>
                </c:pt>
                <c:pt idx="166">
                  <c:v>-1.6218862444450366E-4</c:v>
                </c:pt>
                <c:pt idx="167">
                  <c:v>-1.1300368962929852E-4</c:v>
                </c:pt>
                <c:pt idx="168">
                  <c:v>-5.8324040147272882E-5</c:v>
                </c:pt>
                <c:pt idx="169">
                  <c:v>8.7347676425153509E-7</c:v>
                </c:pt>
                <c:pt idx="170">
                  <c:v>6.2936455254902768E-5</c:v>
                </c:pt>
                <c:pt idx="171">
                  <c:v>1.2551555041495632E-4</c:v>
                </c:pt>
                <c:pt idx="172">
                  <c:v>1.8567296316618354E-4</c:v>
                </c:pt>
                <c:pt idx="173">
                  <c:v>2.4014911290892726E-4</c:v>
                </c:pt>
                <c:pt idx="174">
                  <c:v>2.8577233354498688E-4</c:v>
                </c:pt>
                <c:pt idx="175">
                  <c:v>3.199390674293312E-4</c:v>
                </c:pt>
                <c:pt idx="176">
                  <c:v>3.4104587882199944E-4</c:v>
                </c:pt>
                <c:pt idx="177">
                  <c:v>3.4874863415823576E-4</c:v>
                </c:pt>
                <c:pt idx="178">
                  <c:v>3.4397107606420896E-4</c:v>
                </c:pt>
                <c:pt idx="179">
                  <c:v>3.2866745215964777E-4</c:v>
                </c:pt>
                <c:pt idx="180">
                  <c:v>-1.7852062796297474E-4</c:v>
                </c:pt>
                <c:pt idx="181">
                  <c:v>-1.403259875214502E-4</c:v>
                </c:pt>
                <c:pt idx="182">
                  <c:v>-9.6929383657684554E-5</c:v>
                </c:pt>
                <c:pt idx="183">
                  <c:v>-4.868997078100179E-5</c:v>
                </c:pt>
                <c:pt idx="184">
                  <c:v>3.5276232388525841E-6</c:v>
                </c:pt>
                <c:pt idx="185">
                  <c:v>5.826208625059337E-5</c:v>
                </c:pt>
                <c:pt idx="186">
                  <c:v>1.1343673507413499E-4</c:v>
                </c:pt>
                <c:pt idx="187">
                  <c:v>1.6645560343464538E-4</c:v>
                </c:pt>
                <c:pt idx="188">
                  <c:v>2.1443929353148761E-4</c:v>
                </c:pt>
                <c:pt idx="189">
                  <c:v>2.5458713845738501E-4</c:v>
                </c:pt>
                <c:pt idx="190">
                  <c:v>2.8460153323095483E-4</c:v>
                </c:pt>
                <c:pt idx="191">
                  <c:v>3.0306952683800681E-4</c:v>
                </c:pt>
                <c:pt idx="192">
                  <c:v>3.0969152707416292E-4</c:v>
                </c:pt>
                <c:pt idx="193">
                  <c:v>3.0528844301458413E-4</c:v>
                </c:pt>
                <c:pt idx="194">
                  <c:v>2.9159147019985898E-4</c:v>
                </c:pt>
                <c:pt idx="195">
                  <c:v>-1.530950827159927E-4</c:v>
                </c:pt>
                <c:pt idx="196">
                  <c:v>-1.1992538657423779E-4</c:v>
                </c:pt>
                <c:pt idx="197">
                  <c:v>-8.2240612143014147E-5</c:v>
                </c:pt>
                <c:pt idx="198">
                  <c:v>-4.0354090337313409E-5</c:v>
                </c:pt>
                <c:pt idx="199">
                  <c:v>4.9814475531206881E-6</c:v>
                </c:pt>
                <c:pt idx="200">
                  <c:v>5.2494683533188535E-5</c:v>
                </c:pt>
                <c:pt idx="201">
                  <c:v>1.0037960876352336E-4</c:v>
                </c:pt>
                <c:pt idx="202">
                  <c:v>1.4637922144244975E-4</c:v>
                </c:pt>
                <c:pt idx="203">
                  <c:v>1.8799072649744453E-4</c:v>
                </c:pt>
                <c:pt idx="204">
                  <c:v>2.2278050437529728E-4</c:v>
                </c:pt>
                <c:pt idx="205">
                  <c:v>2.4875304350091554E-4</c:v>
                </c:pt>
                <c:pt idx="206">
                  <c:v>2.6468260046064174E-4</c:v>
                </c:pt>
                <c:pt idx="207">
                  <c:v>2.7031182216008531E-4</c:v>
                </c:pt>
                <c:pt idx="208">
                  <c:v>2.6635765530291788E-4</c:v>
                </c:pt>
                <c:pt idx="209">
                  <c:v>2.5432825884585952E-4</c:v>
                </c:pt>
                <c:pt idx="210">
                  <c:v>-1.297929686161492E-4</c:v>
                </c:pt>
                <c:pt idx="211">
                  <c:v>-1.0138375424428858E-4</c:v>
                </c:pt>
                <c:pt idx="212">
                  <c:v>-6.9109178448600872E-5</c:v>
                </c:pt>
                <c:pt idx="213">
                  <c:v>-3.3238581263139722E-5</c:v>
                </c:pt>
                <c:pt idx="214">
                  <c:v>5.5820658975136439E-6</c:v>
                </c:pt>
                <c:pt idx="215">
                  <c:v>4.6262355368975605E-5</c:v>
                </c:pt>
                <c:pt idx="216">
                  <c:v>8.7253735239434249E-5</c:v>
                </c:pt>
                <c:pt idx="217">
                  <c:v>1.2662136712782157E-4</c:v>
                </c:pt>
                <c:pt idx="218">
                  <c:v>1.6222013420019721E-4</c:v>
                </c:pt>
                <c:pt idx="219">
                  <c:v>1.9196471656734992E-4</c:v>
                </c:pt>
                <c:pt idx="220">
                  <c:v>2.141458680078312E-4</c:v>
                </c:pt>
                <c:pt idx="221">
                  <c:v>2.2771466293969311E-4</c:v>
                </c:pt>
                <c:pt idx="222">
                  <c:v>2.3245261735060918E-4</c:v>
                </c:pt>
                <c:pt idx="223">
                  <c:v>2.2897654961284708E-4</c:v>
                </c:pt>
                <c:pt idx="224">
                  <c:v>2.1858140711650265E-4</c:v>
                </c:pt>
                <c:pt idx="225">
                  <c:v>-1.0894961277596593E-4</c:v>
                </c:pt>
                <c:pt idx="226">
                  <c:v>-8.4905328795903401E-5</c:v>
                </c:pt>
                <c:pt idx="227">
                  <c:v>-5.7590738796520213E-5</c:v>
                </c:pt>
                <c:pt idx="228">
                  <c:v>-2.7234462270264714E-5</c:v>
                </c:pt>
                <c:pt idx="229">
                  <c:v>5.6159186783144577E-6</c:v>
                </c:pt>
                <c:pt idx="230">
                  <c:v>4.0036483558658631E-5</c:v>
                </c:pt>
                <c:pt idx="231">
                  <c:v>7.4715429027927271E-5</c:v>
                </c:pt>
                <c:pt idx="232">
                  <c:v>1.0801400253646065E-4</c:v>
                </c:pt>
                <c:pt idx="233">
                  <c:v>1.3811564254728737E-4</c:v>
                </c:pt>
                <c:pt idx="234">
                  <c:v>1.6325476864986754E-4</c:v>
                </c:pt>
                <c:pt idx="235">
                  <c:v>1.8198466269303548E-4</c:v>
                </c:pt>
                <c:pt idx="236">
                  <c:v>1.9341816921547572E-4</c:v>
                </c:pt>
                <c:pt idx="237">
                  <c:v>1.973716818354232E-4</c:v>
                </c:pt>
                <c:pt idx="238">
                  <c:v>1.9436912171522103E-4</c:v>
                </c:pt>
                <c:pt idx="239">
                  <c:v>1.8550866777333752E-4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E95-4F9C-A49D-D132FC13427E}"/>
            </c:ext>
          </c:extLst>
        </c:ser>
        <c:ser>
          <c:idx val="2"/>
          <c:order val="2"/>
          <c:tx>
            <c:strRef>
              <c:f>'Raw data and fitting summary'!$C$42</c:f>
              <c:strCache>
                <c:ptCount val="1"/>
                <c:pt idx="0">
                  <c:v>Partial Uncompetitive 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'Partial Uncompetitive'!$AC$21:$AC$260</c:f>
              <c:numCache>
                <c:formatCode>General</c:formatCode>
                <c:ptCount val="240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5">
                  <c:v>3</c:v>
                </c:pt>
                <c:pt idx="76">
                  <c:v>3</c:v>
                </c:pt>
                <c:pt idx="77">
                  <c:v>3</c:v>
                </c:pt>
                <c:pt idx="78">
                  <c:v>3</c:v>
                </c:pt>
                <c:pt idx="79">
                  <c:v>3</c:v>
                </c:pt>
                <c:pt idx="80">
                  <c:v>3</c:v>
                </c:pt>
                <c:pt idx="81">
                  <c:v>3</c:v>
                </c:pt>
                <c:pt idx="82">
                  <c:v>3</c:v>
                </c:pt>
                <c:pt idx="83">
                  <c:v>3</c:v>
                </c:pt>
                <c:pt idx="84">
                  <c:v>3</c:v>
                </c:pt>
                <c:pt idx="85">
                  <c:v>3</c:v>
                </c:pt>
                <c:pt idx="86">
                  <c:v>3</c:v>
                </c:pt>
                <c:pt idx="87">
                  <c:v>3</c:v>
                </c:pt>
                <c:pt idx="88">
                  <c:v>3</c:v>
                </c:pt>
                <c:pt idx="89">
                  <c:v>3</c:v>
                </c:pt>
                <c:pt idx="90">
                  <c:v>3</c:v>
                </c:pt>
                <c:pt idx="91">
                  <c:v>3</c:v>
                </c:pt>
                <c:pt idx="92">
                  <c:v>3</c:v>
                </c:pt>
                <c:pt idx="93">
                  <c:v>3</c:v>
                </c:pt>
                <c:pt idx="94">
                  <c:v>3</c:v>
                </c:pt>
                <c:pt idx="95">
                  <c:v>3</c:v>
                </c:pt>
                <c:pt idx="96">
                  <c:v>3</c:v>
                </c:pt>
                <c:pt idx="97">
                  <c:v>3</c:v>
                </c:pt>
                <c:pt idx="98">
                  <c:v>3</c:v>
                </c:pt>
                <c:pt idx="99">
                  <c:v>3</c:v>
                </c:pt>
                <c:pt idx="100">
                  <c:v>3</c:v>
                </c:pt>
                <c:pt idx="101">
                  <c:v>3</c:v>
                </c:pt>
                <c:pt idx="102">
                  <c:v>3</c:v>
                </c:pt>
                <c:pt idx="103">
                  <c:v>3</c:v>
                </c:pt>
                <c:pt idx="104">
                  <c:v>3</c:v>
                </c:pt>
                <c:pt idx="105">
                  <c:v>3</c:v>
                </c:pt>
                <c:pt idx="106">
                  <c:v>3</c:v>
                </c:pt>
                <c:pt idx="107">
                  <c:v>3</c:v>
                </c:pt>
                <c:pt idx="108">
                  <c:v>3</c:v>
                </c:pt>
                <c:pt idx="109">
                  <c:v>3</c:v>
                </c:pt>
                <c:pt idx="110">
                  <c:v>3</c:v>
                </c:pt>
                <c:pt idx="111">
                  <c:v>3</c:v>
                </c:pt>
                <c:pt idx="112">
                  <c:v>3</c:v>
                </c:pt>
                <c:pt idx="113">
                  <c:v>3</c:v>
                </c:pt>
                <c:pt idx="114">
                  <c:v>3</c:v>
                </c:pt>
                <c:pt idx="115">
                  <c:v>3</c:v>
                </c:pt>
                <c:pt idx="116">
                  <c:v>3</c:v>
                </c:pt>
                <c:pt idx="117">
                  <c:v>3</c:v>
                </c:pt>
                <c:pt idx="118">
                  <c:v>3</c:v>
                </c:pt>
                <c:pt idx="119">
                  <c:v>3</c:v>
                </c:pt>
                <c:pt idx="120">
                  <c:v>3</c:v>
                </c:pt>
                <c:pt idx="121">
                  <c:v>3</c:v>
                </c:pt>
                <c:pt idx="122">
                  <c:v>3</c:v>
                </c:pt>
                <c:pt idx="123">
                  <c:v>3</c:v>
                </c:pt>
                <c:pt idx="124">
                  <c:v>3</c:v>
                </c:pt>
                <c:pt idx="125">
                  <c:v>3</c:v>
                </c:pt>
                <c:pt idx="126">
                  <c:v>3</c:v>
                </c:pt>
                <c:pt idx="127">
                  <c:v>3</c:v>
                </c:pt>
                <c:pt idx="128">
                  <c:v>3</c:v>
                </c:pt>
                <c:pt idx="129">
                  <c:v>3</c:v>
                </c:pt>
                <c:pt idx="130">
                  <c:v>3</c:v>
                </c:pt>
                <c:pt idx="131">
                  <c:v>3</c:v>
                </c:pt>
                <c:pt idx="132">
                  <c:v>3</c:v>
                </c:pt>
                <c:pt idx="133">
                  <c:v>3</c:v>
                </c:pt>
                <c:pt idx="134">
                  <c:v>3</c:v>
                </c:pt>
                <c:pt idx="135">
                  <c:v>3</c:v>
                </c:pt>
                <c:pt idx="136">
                  <c:v>3</c:v>
                </c:pt>
                <c:pt idx="137">
                  <c:v>3</c:v>
                </c:pt>
                <c:pt idx="138">
                  <c:v>3</c:v>
                </c:pt>
                <c:pt idx="139">
                  <c:v>3</c:v>
                </c:pt>
                <c:pt idx="140">
                  <c:v>3</c:v>
                </c:pt>
                <c:pt idx="141">
                  <c:v>3</c:v>
                </c:pt>
                <c:pt idx="142">
                  <c:v>3</c:v>
                </c:pt>
                <c:pt idx="143">
                  <c:v>3</c:v>
                </c:pt>
                <c:pt idx="144">
                  <c:v>3</c:v>
                </c:pt>
                <c:pt idx="145">
                  <c:v>3</c:v>
                </c:pt>
                <c:pt idx="146">
                  <c:v>3</c:v>
                </c:pt>
                <c:pt idx="147">
                  <c:v>3</c:v>
                </c:pt>
                <c:pt idx="148">
                  <c:v>3</c:v>
                </c:pt>
                <c:pt idx="149">
                  <c:v>3</c:v>
                </c:pt>
                <c:pt idx="150">
                  <c:v>3</c:v>
                </c:pt>
                <c:pt idx="151">
                  <c:v>3</c:v>
                </c:pt>
                <c:pt idx="152">
                  <c:v>3</c:v>
                </c:pt>
                <c:pt idx="153">
                  <c:v>3</c:v>
                </c:pt>
                <c:pt idx="154">
                  <c:v>3</c:v>
                </c:pt>
                <c:pt idx="155">
                  <c:v>3</c:v>
                </c:pt>
                <c:pt idx="156">
                  <c:v>3</c:v>
                </c:pt>
                <c:pt idx="157">
                  <c:v>3</c:v>
                </c:pt>
                <c:pt idx="158">
                  <c:v>3</c:v>
                </c:pt>
                <c:pt idx="159">
                  <c:v>3</c:v>
                </c:pt>
                <c:pt idx="160">
                  <c:v>3</c:v>
                </c:pt>
                <c:pt idx="161">
                  <c:v>3</c:v>
                </c:pt>
                <c:pt idx="162">
                  <c:v>3</c:v>
                </c:pt>
                <c:pt idx="163">
                  <c:v>3</c:v>
                </c:pt>
                <c:pt idx="164">
                  <c:v>3</c:v>
                </c:pt>
                <c:pt idx="165">
                  <c:v>3</c:v>
                </c:pt>
                <c:pt idx="166">
                  <c:v>3</c:v>
                </c:pt>
                <c:pt idx="167">
                  <c:v>3</c:v>
                </c:pt>
                <c:pt idx="168">
                  <c:v>3</c:v>
                </c:pt>
                <c:pt idx="169">
                  <c:v>3</c:v>
                </c:pt>
                <c:pt idx="170">
                  <c:v>3</c:v>
                </c:pt>
                <c:pt idx="171">
                  <c:v>3</c:v>
                </c:pt>
                <c:pt idx="172">
                  <c:v>3</c:v>
                </c:pt>
                <c:pt idx="173">
                  <c:v>3</c:v>
                </c:pt>
                <c:pt idx="174">
                  <c:v>3</c:v>
                </c:pt>
                <c:pt idx="175">
                  <c:v>3</c:v>
                </c:pt>
                <c:pt idx="176">
                  <c:v>3</c:v>
                </c:pt>
                <c:pt idx="177">
                  <c:v>3</c:v>
                </c:pt>
                <c:pt idx="178">
                  <c:v>3</c:v>
                </c:pt>
                <c:pt idx="179">
                  <c:v>3</c:v>
                </c:pt>
                <c:pt idx="180">
                  <c:v>3</c:v>
                </c:pt>
                <c:pt idx="181">
                  <c:v>3</c:v>
                </c:pt>
                <c:pt idx="182">
                  <c:v>3</c:v>
                </c:pt>
                <c:pt idx="183">
                  <c:v>3</c:v>
                </c:pt>
                <c:pt idx="184">
                  <c:v>3</c:v>
                </c:pt>
                <c:pt idx="185">
                  <c:v>3</c:v>
                </c:pt>
                <c:pt idx="186">
                  <c:v>3</c:v>
                </c:pt>
                <c:pt idx="187">
                  <c:v>3</c:v>
                </c:pt>
                <c:pt idx="188">
                  <c:v>3</c:v>
                </c:pt>
                <c:pt idx="189">
                  <c:v>3</c:v>
                </c:pt>
                <c:pt idx="190">
                  <c:v>3</c:v>
                </c:pt>
                <c:pt idx="191">
                  <c:v>3</c:v>
                </c:pt>
                <c:pt idx="192">
                  <c:v>3</c:v>
                </c:pt>
                <c:pt idx="193">
                  <c:v>3</c:v>
                </c:pt>
                <c:pt idx="194">
                  <c:v>3</c:v>
                </c:pt>
                <c:pt idx="195">
                  <c:v>3</c:v>
                </c:pt>
                <c:pt idx="196">
                  <c:v>3</c:v>
                </c:pt>
                <c:pt idx="197">
                  <c:v>3</c:v>
                </c:pt>
                <c:pt idx="198">
                  <c:v>3</c:v>
                </c:pt>
                <c:pt idx="199">
                  <c:v>3</c:v>
                </c:pt>
                <c:pt idx="200">
                  <c:v>3</c:v>
                </c:pt>
                <c:pt idx="201">
                  <c:v>3</c:v>
                </c:pt>
                <c:pt idx="202">
                  <c:v>3</c:v>
                </c:pt>
                <c:pt idx="203">
                  <c:v>3</c:v>
                </c:pt>
                <c:pt idx="204">
                  <c:v>3</c:v>
                </c:pt>
                <c:pt idx="205">
                  <c:v>3</c:v>
                </c:pt>
                <c:pt idx="206">
                  <c:v>3</c:v>
                </c:pt>
                <c:pt idx="207">
                  <c:v>3</c:v>
                </c:pt>
                <c:pt idx="208">
                  <c:v>3</c:v>
                </c:pt>
                <c:pt idx="209">
                  <c:v>3</c:v>
                </c:pt>
                <c:pt idx="210">
                  <c:v>3</c:v>
                </c:pt>
                <c:pt idx="211">
                  <c:v>3</c:v>
                </c:pt>
                <c:pt idx="212">
                  <c:v>3</c:v>
                </c:pt>
                <c:pt idx="213">
                  <c:v>3</c:v>
                </c:pt>
                <c:pt idx="214">
                  <c:v>3</c:v>
                </c:pt>
                <c:pt idx="215">
                  <c:v>3</c:v>
                </c:pt>
                <c:pt idx="216">
                  <c:v>3</c:v>
                </c:pt>
                <c:pt idx="217">
                  <c:v>3</c:v>
                </c:pt>
                <c:pt idx="218">
                  <c:v>3</c:v>
                </c:pt>
                <c:pt idx="219">
                  <c:v>3</c:v>
                </c:pt>
                <c:pt idx="220">
                  <c:v>3</c:v>
                </c:pt>
                <c:pt idx="221">
                  <c:v>3</c:v>
                </c:pt>
                <c:pt idx="222">
                  <c:v>3</c:v>
                </c:pt>
                <c:pt idx="223">
                  <c:v>3</c:v>
                </c:pt>
                <c:pt idx="224">
                  <c:v>3</c:v>
                </c:pt>
                <c:pt idx="225">
                  <c:v>3</c:v>
                </c:pt>
                <c:pt idx="226">
                  <c:v>3</c:v>
                </c:pt>
                <c:pt idx="227">
                  <c:v>3</c:v>
                </c:pt>
                <c:pt idx="228">
                  <c:v>3</c:v>
                </c:pt>
                <c:pt idx="229">
                  <c:v>3</c:v>
                </c:pt>
                <c:pt idx="230">
                  <c:v>3</c:v>
                </c:pt>
                <c:pt idx="231">
                  <c:v>3</c:v>
                </c:pt>
                <c:pt idx="232">
                  <c:v>3</c:v>
                </c:pt>
                <c:pt idx="233">
                  <c:v>3</c:v>
                </c:pt>
                <c:pt idx="234">
                  <c:v>3</c:v>
                </c:pt>
                <c:pt idx="235">
                  <c:v>3</c:v>
                </c:pt>
                <c:pt idx="236">
                  <c:v>3</c:v>
                </c:pt>
                <c:pt idx="237">
                  <c:v>3</c:v>
                </c:pt>
                <c:pt idx="238">
                  <c:v>3</c:v>
                </c:pt>
                <c:pt idx="239">
                  <c:v>3</c:v>
                </c:pt>
              </c:numCache>
            </c:numRef>
          </c:xVal>
          <c:yVal>
            <c:numRef>
              <c:f>'Partial Uncompetitive'!$AB$21:$AB$260</c:f>
              <c:numCache>
                <c:formatCode>General</c:formatCode>
                <c:ptCount val="240"/>
                <c:pt idx="0">
                  <c:v>-6.2781285522197399</c:v>
                </c:pt>
                <c:pt idx="1">
                  <c:v>-6.1153054445230186</c:v>
                </c:pt>
                <c:pt idx="2">
                  <c:v>-5.9228650817775934</c:v>
                </c:pt>
                <c:pt idx="3">
                  <c:v>-5.6981351943240011</c:v>
                </c:pt>
                <c:pt idx="4">
                  <c:v>-5.4393665180852677</c:v>
                </c:pt>
                <c:pt idx="5">
                  <c:v>-5.1462154899077941</c:v>
                </c:pt>
                <c:pt idx="6">
                  <c:v>-4.8202139523990102</c:v>
                </c:pt>
                <c:pt idx="7">
                  <c:v>-4.4651200809315803</c:v>
                </c:pt>
                <c:pt idx="8">
                  <c:v>-4.0870276643138936</c:v>
                </c:pt>
                <c:pt idx="9">
                  <c:v>-3.6941317857191498</c:v>
                </c:pt>
                <c:pt idx="10">
                  <c:v>-3.2961178788626224</c:v>
                </c:pt>
                <c:pt idx="11">
                  <c:v>-2.9032452916095943</c:v>
                </c:pt>
                <c:pt idx="12">
                  <c:v>-2.5252975761439234</c:v>
                </c:pt>
                <c:pt idx="13">
                  <c:v>-2.1706223344487765</c:v>
                </c:pt>
                <c:pt idx="14">
                  <c:v>-1.845456004213629</c:v>
                </c:pt>
                <c:pt idx="15">
                  <c:v>-3.1178354853778165</c:v>
                </c:pt>
                <c:pt idx="16">
                  <c:v>-3.020993502493714</c:v>
                </c:pt>
                <c:pt idx="17">
                  <c:v>-2.9071810037541708</c:v>
                </c:pt>
                <c:pt idx="18">
                  <c:v>-2.7751901458822017</c:v>
                </c:pt>
                <c:pt idx="19">
                  <c:v>-2.6244886794646316</c:v>
                </c:pt>
                <c:pt idx="20">
                  <c:v>-2.4555102594413887</c:v>
                </c:pt>
                <c:pt idx="21">
                  <c:v>-2.2699123436103976</c:v>
                </c:pt>
                <c:pt idx="22">
                  <c:v>-2.0707282377501368</c:v>
                </c:pt>
                <c:pt idx="23">
                  <c:v>-1.8623352900691357</c:v>
                </c:pt>
                <c:pt idx="24">
                  <c:v>-1.6501856146304243</c:v>
                </c:pt>
                <c:pt idx="25">
                  <c:v>-1.440302767991227</c:v>
                </c:pt>
                <c:pt idx="26">
                  <c:v>-1.2386232899270291</c:v>
                </c:pt>
                <c:pt idx="27">
                  <c:v>-1.0503243647205385</c:v>
                </c:pt>
                <c:pt idx="28">
                  <c:v>-0.87929452006944686</c:v>
                </c:pt>
                <c:pt idx="29">
                  <c:v>-0.7278603743092833</c:v>
                </c:pt>
                <c:pt idx="30">
                  <c:v>-2.5804275151585143</c:v>
                </c:pt>
                <c:pt idx="31">
                  <c:v>-2.494577761506183</c:v>
                </c:pt>
                <c:pt idx="32">
                  <c:v>-2.3938707345585017</c:v>
                </c:pt>
                <c:pt idx="33">
                  <c:v>-2.2773467871641309</c:v>
                </c:pt>
                <c:pt idx="34">
                  <c:v>-2.1446824631093078</c:v>
                </c:pt>
                <c:pt idx="35">
                  <c:v>-1.9964491427340834</c:v>
                </c:pt>
                <c:pt idx="36">
                  <c:v>-1.8343358610318399</c:v>
                </c:pt>
                <c:pt idx="37">
                  <c:v>-1.6612680357598206</c:v>
                </c:pt>
                <c:pt idx="38">
                  <c:v>-1.481351345989558</c:v>
                </c:pt>
                <c:pt idx="39">
                  <c:v>-1.2995950244068748</c:v>
                </c:pt>
                <c:pt idx="40">
                  <c:v>-1.121424104604376</c:v>
                </c:pt>
                <c:pt idx="41">
                  <c:v>-0.95206121154632939</c:v>
                </c:pt>
                <c:pt idx="42">
                  <c:v>-0.795914704653371</c:v>
                </c:pt>
                <c:pt idx="43">
                  <c:v>-0.65611993681692304</c:v>
                </c:pt>
                <c:pt idx="44">
                  <c:v>-0.53433349376067563</c:v>
                </c:pt>
                <c:pt idx="45">
                  <c:v>-2.0010864745673054</c:v>
                </c:pt>
                <c:pt idx="46">
                  <c:v>-1.926980389294533</c:v>
                </c:pt>
                <c:pt idx="47">
                  <c:v>-1.840277235641647</c:v>
                </c:pt>
                <c:pt idx="48">
                  <c:v>-1.740284271375919</c:v>
                </c:pt>
                <c:pt idx="49">
                  <c:v>-1.6269036561091959</c:v>
                </c:pt>
                <c:pt idx="50">
                  <c:v>-1.5008574793449956</c:v>
                </c:pt>
                <c:pt idx="51">
                  <c:v>-1.3638732547520451</c:v>
                </c:pt>
                <c:pt idx="52">
                  <c:v>-1.2187670527717973</c:v>
                </c:pt>
                <c:pt idx="53">
                  <c:v>-1.0693611201178852</c:v>
                </c:pt>
                <c:pt idx="54">
                  <c:v>-0.92019856357763885</c:v>
                </c:pt>
                <c:pt idx="55">
                  <c:v>-0.77607115420526895</c:v>
                </c:pt>
                <c:pt idx="56">
                  <c:v>-0.64144277459397525</c:v>
                </c:pt>
                <c:pt idx="57">
                  <c:v>-0.5199008933936482</c:v>
                </c:pt>
                <c:pt idx="58">
                  <c:v>-0.41377240660041137</c:v>
                </c:pt>
                <c:pt idx="59">
                  <c:v>-0.32399000794942268</c:v>
                </c:pt>
                <c:pt idx="60">
                  <c:v>-1.3928243707406818</c:v>
                </c:pt>
                <c:pt idx="61">
                  <c:v>-1.3309063614563472</c:v>
                </c:pt>
                <c:pt idx="62">
                  <c:v>-1.2587399598447613</c:v>
                </c:pt>
                <c:pt idx="63">
                  <c:v>-1.1759115500456812</c:v>
                </c:pt>
                <c:pt idx="64">
                  <c:v>-1.0825606048831542</c:v>
                </c:pt>
                <c:pt idx="65">
                  <c:v>-0.97957013167803009</c:v>
                </c:pt>
                <c:pt idx="66">
                  <c:v>-0.86871368436884655</c:v>
                </c:pt>
                <c:pt idx="67">
                  <c:v>-0.75270162380775485</c:v>
                </c:pt>
                <c:pt idx="68">
                  <c:v>-0.63507119508696963</c:v>
                </c:pt>
                <c:pt idx="69">
                  <c:v>-0.51989145927960845</c:v>
                </c:pt>
                <c:pt idx="70">
                  <c:v>-0.41130583498295703</c:v>
                </c:pt>
                <c:pt idx="71">
                  <c:v>-0.3129969376896371</c:v>
                </c:pt>
                <c:pt idx="72">
                  <c:v>-0.22770193309957643</c:v>
                </c:pt>
                <c:pt idx="73">
                  <c:v>-0.15690451887990609</c:v>
                </c:pt>
                <c:pt idx="74">
                  <c:v>-0.10077599423149675</c:v>
                </c:pt>
                <c:pt idx="75">
                  <c:v>-0.77287097450859488</c:v>
                </c:pt>
                <c:pt idx="76">
                  <c:v>-0.7231915345848936</c:v>
                </c:pt>
                <c:pt idx="77">
                  <c:v>-0.66562525026097585</c:v>
                </c:pt>
                <c:pt idx="78">
                  <c:v>-0.6000411903995424</c:v>
                </c:pt>
                <c:pt idx="79">
                  <c:v>-0.5268208021644627</c:v>
                </c:pt>
                <c:pt idx="80">
                  <c:v>-0.44701406970218649</c:v>
                </c:pt>
                <c:pt idx="81">
                  <c:v>-0.36244829286670566</c:v>
                </c:pt>
                <c:pt idx="82">
                  <c:v>-0.27573753373241683</c:v>
                </c:pt>
                <c:pt idx="83">
                  <c:v>-0.19014480913561371</c:v>
                </c:pt>
                <c:pt idx="84">
                  <c:v>-0.10927630357450013</c:v>
                </c:pt>
                <c:pt idx="85">
                  <c:v>-3.6636945157926704E-2</c:v>
                </c:pt>
                <c:pt idx="86">
                  <c:v>2.4865646279777831E-2</c:v>
                </c:pt>
                <c:pt idx="87">
                  <c:v>7.3344279076180463E-2</c:v>
                </c:pt>
                <c:pt idx="88">
                  <c:v>0.10816571997849733</c:v>
                </c:pt>
                <c:pt idx="89">
                  <c:v>0.1299351642669806</c:v>
                </c:pt>
                <c:pt idx="90">
                  <c:v>-0.16164236992066261</c:v>
                </c:pt>
                <c:pt idx="91">
                  <c:v>-0.12379921022392359</c:v>
                </c:pt>
                <c:pt idx="92">
                  <c:v>-8.0355959951157629E-2</c:v>
                </c:pt>
                <c:pt idx="93">
                  <c:v>-3.1457510593575932E-2</c:v>
                </c:pt>
                <c:pt idx="94">
                  <c:v>2.2276763348292761E-2</c:v>
                </c:pt>
                <c:pt idx="95">
                  <c:v>7.9629393957597827E-2</c:v>
                </c:pt>
                <c:pt idx="96">
                  <c:v>0.13871237896659938</c:v>
                </c:pt>
                <c:pt idx="97">
                  <c:v>0.1969928761083235</c:v>
                </c:pt>
                <c:pt idx="98">
                  <c:v>0.25145801875228635</c:v>
                </c:pt>
                <c:pt idx="99">
                  <c:v>0.29893199858315622</c:v>
                </c:pt>
                <c:pt idx="100">
                  <c:v>0.33650997520733128</c:v>
                </c:pt>
                <c:pt idx="101">
                  <c:v>0.362019474380046</c:v>
                </c:pt>
                <c:pt idx="102">
                  <c:v>0.37438763198912239</c:v>
                </c:pt>
                <c:pt idx="103">
                  <c:v>0.37380569612446291</c:v>
                </c:pt>
                <c:pt idx="104">
                  <c:v>0.36164275077601671</c:v>
                </c:pt>
                <c:pt idx="105">
                  <c:v>0.41891890963764311</c:v>
                </c:pt>
                <c:pt idx="106">
                  <c:v>0.4457964794320981</c:v>
                </c:pt>
                <c:pt idx="107">
                  <c:v>0.47615397943352988</c:v>
                </c:pt>
                <c:pt idx="108">
                  <c:v>0.50958900587021461</c:v>
                </c:pt>
                <c:pt idx="109">
                  <c:v>0.54525820862346297</c:v>
                </c:pt>
                <c:pt idx="110">
                  <c:v>0.58178300226528634</c:v>
                </c:pt>
                <c:pt idx="111">
                  <c:v>0.61720981928869278</c:v>
                </c:pt>
                <c:pt idx="112">
                  <c:v>0.64906748367016398</c:v>
                </c:pt>
                <c:pt idx="113">
                  <c:v>0.67455669061673174</c:v>
                </c:pt>
                <c:pt idx="114">
                  <c:v>0.69087827906693278</c:v>
                </c:pt>
                <c:pt idx="115">
                  <c:v>0.69565969631113855</c:v>
                </c:pt>
                <c:pt idx="116">
                  <c:v>0.68738822564741664</c:v>
                </c:pt>
                <c:pt idx="117">
                  <c:v>0.66573137658297199</c:v>
                </c:pt>
                <c:pt idx="118">
                  <c:v>0.63164194842459054</c:v>
                </c:pt>
                <c:pt idx="119">
                  <c:v>0.58720870916877432</c:v>
                </c:pt>
                <c:pt idx="120">
                  <c:v>0.94739268491743989</c:v>
                </c:pt>
                <c:pt idx="121">
                  <c:v>0.96460676986927041</c:v>
                </c:pt>
                <c:pt idx="122">
                  <c:v>0.98343335922131558</c:v>
                </c:pt>
                <c:pt idx="123">
                  <c:v>1.0032423611652304</c:v>
                </c:pt>
                <c:pt idx="124">
                  <c:v>1.0229908339301579</c:v>
                </c:pt>
                <c:pt idx="125">
                  <c:v>1.0411534366860513</c:v>
                </c:pt>
                <c:pt idx="126">
                  <c:v>1.0557100678339397</c:v>
                </c:pt>
                <c:pt idx="127">
                  <c:v>1.0642296434956564</c:v>
                </c:pt>
                <c:pt idx="128">
                  <c:v>1.064080246314862</c:v>
                </c:pt>
                <c:pt idx="129">
                  <c:v>1.0527674347356712</c:v>
                </c:pt>
                <c:pt idx="130">
                  <c:v>1.0283563781636906</c:v>
                </c:pt>
                <c:pt idx="131">
                  <c:v>0.98988490405451568</c:v>
                </c:pt>
                <c:pt idx="132">
                  <c:v>0.93764905971706947</c:v>
                </c:pt>
                <c:pt idx="133">
                  <c:v>0.87326238896653585</c:v>
                </c:pt>
                <c:pt idx="134">
                  <c:v>0.79945552857155633</c:v>
                </c:pt>
                <c:pt idx="135">
                  <c:v>1.4049715124358171</c:v>
                </c:pt>
                <c:pt idx="136">
                  <c:v>1.4141656499336133</c:v>
                </c:pt>
                <c:pt idx="137">
                  <c:v>1.4234280138402911</c:v>
                </c:pt>
                <c:pt idx="138">
                  <c:v>1.4319411511784574</c:v>
                </c:pt>
                <c:pt idx="139">
                  <c:v>1.4384970682333824</c:v>
                </c:pt>
                <c:pt idx="140">
                  <c:v>1.4414468087773167</c:v>
                </c:pt>
                <c:pt idx="141">
                  <c:v>1.4387087941105361</c:v>
                </c:pt>
                <c:pt idx="142">
                  <c:v>1.4278720832187179</c:v>
                </c:pt>
                <c:pt idx="143">
                  <c:v>1.4064214691970576</c:v>
                </c:pt>
                <c:pt idx="144">
                  <c:v>1.3720832241001442</c:v>
                </c:pt>
                <c:pt idx="145">
                  <c:v>1.3232453368726111</c:v>
                </c:pt>
                <c:pt idx="146">
                  <c:v>1.2593589457572247</c:v>
                </c:pt>
                <c:pt idx="147">
                  <c:v>1.1812032153643099</c:v>
                </c:pt>
                <c:pt idx="148">
                  <c:v>1.0909159814019764</c:v>
                </c:pt>
                <c:pt idx="149">
                  <c:v>0.99175843456831658</c:v>
                </c:pt>
                <c:pt idx="150">
                  <c:v>1.7772425038672872</c:v>
                </c:pt>
                <c:pt idx="151">
                  <c:v>1.7802681244221854</c:v>
                </c:pt>
                <c:pt idx="152">
                  <c:v>1.7821869057511681</c:v>
                </c:pt>
                <c:pt idx="153">
                  <c:v>1.7820427798433887</c:v>
                </c:pt>
                <c:pt idx="154">
                  <c:v>1.7785062275385872</c:v>
                </c:pt>
                <c:pt idx="155">
                  <c:v>1.7698368371941902</c:v>
                </c:pt>
                <c:pt idx="156">
                  <c:v>1.7539047883331209</c:v>
                </c:pt>
                <c:pt idx="157">
                  <c:v>1.7283053986906864</c:v>
                </c:pt>
                <c:pt idx="158">
                  <c:v>1.6905918105363971</c:v>
                </c:pt>
                <c:pt idx="159">
                  <c:v>1.6386237647452884</c:v>
                </c:pt>
                <c:pt idx="160">
                  <c:v>1.5709868134053679</c:v>
                </c:pt>
                <c:pt idx="161">
                  <c:v>1.4873899808321907</c:v>
                </c:pt>
                <c:pt idx="162">
                  <c:v>1.3889247963314186</c:v>
                </c:pt>
                <c:pt idx="163">
                  <c:v>1.2780868365525913</c:v>
                </c:pt>
                <c:pt idx="164">
                  <c:v>1.1585253889503089</c:v>
                </c:pt>
                <c:pt idx="165">
                  <c:v>2.0554043836770113</c:v>
                </c:pt>
                <c:pt idx="166">
                  <c:v>2.0541615097347199</c:v>
                </c:pt>
                <c:pt idx="167">
                  <c:v>2.0510219691364062</c:v>
                </c:pt>
                <c:pt idx="168">
                  <c:v>2.0449451934079943</c:v>
                </c:pt>
                <c:pt idx="169">
                  <c:v>2.0345305296143215</c:v>
                </c:pt>
                <c:pt idx="170">
                  <c:v>2.0179867164892809</c:v>
                </c:pt>
                <c:pt idx="171">
                  <c:v>1.9931587551616912</c:v>
                </c:pt>
                <c:pt idx="172">
                  <c:v>1.9576448782202389</c:v>
                </c:pt>
                <c:pt idx="173">
                  <c:v>1.9090281564718676</c:v>
                </c:pt>
                <c:pt idx="174">
                  <c:v>1.845221907485421</c:v>
                </c:pt>
                <c:pt idx="175">
                  <c:v>1.7648863347933654</c:v>
                </c:pt>
                <c:pt idx="176">
                  <c:v>1.6678280187803096</c:v>
                </c:pt>
                <c:pt idx="177">
                  <c:v>1.555266750736565</c:v>
                </c:pt>
                <c:pt idx="178">
                  <c:v>1.429868130198237</c:v>
                </c:pt>
                <c:pt idx="179">
                  <c:v>1.2955007657309829</c:v>
                </c:pt>
                <c:pt idx="180">
                  <c:v>2.2368018438227661</c:v>
                </c:pt>
                <c:pt idx="181">
                  <c:v>2.2330770208775936</c:v>
                </c:pt>
                <c:pt idx="182">
                  <c:v>2.2270351697486697</c:v>
                </c:pt>
                <c:pt idx="183">
                  <c:v>2.21760688309773</c:v>
                </c:pt>
                <c:pt idx="184">
                  <c:v>2.2033745400603082</c:v>
                </c:pt>
                <c:pt idx="185">
                  <c:v>2.1825433759417159</c:v>
                </c:pt>
                <c:pt idx="186">
                  <c:v>2.1529665705203485</c:v>
                </c:pt>
                <c:pt idx="187">
                  <c:v>2.1122559089094972</c:v>
                </c:pt>
                <c:pt idx="188">
                  <c:v>2.0580029474626511</c:v>
                </c:pt>
                <c:pt idx="189">
                  <c:v>1.9881128272672077</c:v>
                </c:pt>
                <c:pt idx="190">
                  <c:v>1.9012137803494458</c:v>
                </c:pt>
                <c:pt idx="191">
                  <c:v>1.7970603435959089</c:v>
                </c:pt>
                <c:pt idx="192">
                  <c:v>1.6768182806007181</c:v>
                </c:pt>
                <c:pt idx="193">
                  <c:v>1.5431266865257527</c:v>
                </c:pt>
                <c:pt idx="194">
                  <c:v>1.3998861691420763</c:v>
                </c:pt>
                <c:pt idx="195">
                  <c:v>2.3247829620961715</c:v>
                </c:pt>
                <c:pt idx="196">
                  <c:v>2.3201085530511536</c:v>
                </c:pt>
                <c:pt idx="197">
                  <c:v>2.3130212434174422</c:v>
                </c:pt>
                <c:pt idx="198">
                  <c:v>2.3024757192424956</c:v>
                </c:pt>
                <c:pt idx="199">
                  <c:v>2.287091373468892</c:v>
                </c:pt>
                <c:pt idx="200">
                  <c:v>2.2651209640384833</c:v>
                </c:pt>
                <c:pt idx="201">
                  <c:v>2.2344681201548919</c:v>
                </c:pt>
                <c:pt idx="202">
                  <c:v>2.1927840319391425</c:v>
                </c:pt>
                <c:pt idx="203">
                  <c:v>2.1376690472764306</c:v>
                </c:pt>
                <c:pt idx="204">
                  <c:v>2.0669854594461032</c:v>
                </c:pt>
                <c:pt idx="205">
                  <c:v>1.9792522793393079</c:v>
                </c:pt>
                <c:pt idx="206">
                  <c:v>1.8740493408811802</c:v>
                </c:pt>
                <c:pt idx="207">
                  <c:v>1.7523251771123471</c:v>
                </c:pt>
                <c:pt idx="208">
                  <c:v>1.6165026616472611</c:v>
                </c:pt>
                <c:pt idx="209">
                  <c:v>1.4703199169768952</c:v>
                </c:pt>
                <c:pt idx="210">
                  <c:v>2.3279653011912198</c:v>
                </c:pt>
                <c:pt idx="211">
                  <c:v>2.3235209331706859</c:v>
                </c:pt>
                <c:pt idx="212">
                  <c:v>2.3168248246257623</c:v>
                </c:pt>
                <c:pt idx="213">
                  <c:v>2.3069017010749935</c:v>
                </c:pt>
                <c:pt idx="214">
                  <c:v>2.2924572740805873</c:v>
                </c:pt>
                <c:pt idx="215">
                  <c:v>2.2718421827063491</c:v>
                </c:pt>
                <c:pt idx="216">
                  <c:v>2.2430581186810121</c:v>
                </c:pt>
                <c:pt idx="217">
                  <c:v>2.2038348601632185</c:v>
                </c:pt>
                <c:pt idx="218">
                  <c:v>2.1518045389881486</c:v>
                </c:pt>
                <c:pt idx="219">
                  <c:v>2.0847839175759937</c:v>
                </c:pt>
                <c:pt idx="220">
                  <c:v>2.0011445488651023</c:v>
                </c:pt>
                <c:pt idx="221">
                  <c:v>1.9002100920691651</c:v>
                </c:pt>
                <c:pt idx="222">
                  <c:v>1.7825851870720681</c:v>
                </c:pt>
                <c:pt idx="223">
                  <c:v>1.6503116005164538</c:v>
                </c:pt>
                <c:pt idx="224">
                  <c:v>1.5067786931411031</c:v>
                </c:pt>
                <c:pt idx="225">
                  <c:v>2.259040182905391</c:v>
                </c:pt>
                <c:pt idx="226">
                  <c:v>2.2556093873129166</c:v>
                </c:pt>
                <c:pt idx="227">
                  <c:v>2.2502649947990765</c:v>
                </c:pt>
                <c:pt idx="228">
                  <c:v>2.2421371186904384</c:v>
                </c:pt>
                <c:pt idx="229">
                  <c:v>2.230058018094057</c:v>
                </c:pt>
                <c:pt idx="230">
                  <c:v>2.2125208018388642</c:v>
                </c:pt>
                <c:pt idx="231">
                  <c:v>2.1876726958977404</c:v>
                </c:pt>
                <c:pt idx="232">
                  <c:v>2.1533693940308343</c:v>
                </c:pt>
                <c:pt idx="233">
                  <c:v>2.1073167186559267</c:v>
                </c:pt>
                <c:pt idx="234">
                  <c:v>2.0473143458199132</c:v>
                </c:pt>
                <c:pt idx="235">
                  <c:v>1.9715907773653583</c:v>
                </c:pt>
                <c:pt idx="236">
                  <c:v>1.879182418366657</c:v>
                </c:pt>
                <c:pt idx="237">
                  <c:v>1.7702745433386102</c:v>
                </c:pt>
                <c:pt idx="238">
                  <c:v>1.6464060458700536</c:v>
                </c:pt>
                <c:pt idx="239">
                  <c:v>1.5104580971500101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E95-4F9C-A49D-D132FC13427E}"/>
            </c:ext>
          </c:extLst>
        </c:ser>
        <c:ser>
          <c:idx val="3"/>
          <c:order val="3"/>
          <c:tx>
            <c:strRef>
              <c:f>'Raw data and fitting summary'!$C$43</c:f>
              <c:strCache>
                <c:ptCount val="1"/>
                <c:pt idx="0">
                  <c:v>Partial Mixed Non-competitive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'partial Mixed Non-competitive'!$AC$21:$AC$260</c:f>
              <c:numCache>
                <c:formatCode>General</c:formatCode>
                <c:ptCount val="240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  <c:pt idx="33">
                  <c:v>4</c:v>
                </c:pt>
                <c:pt idx="34">
                  <c:v>4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4</c:v>
                </c:pt>
                <c:pt idx="40">
                  <c:v>4</c:v>
                </c:pt>
                <c:pt idx="41">
                  <c:v>4</c:v>
                </c:pt>
                <c:pt idx="42">
                  <c:v>4</c:v>
                </c:pt>
                <c:pt idx="43">
                  <c:v>4</c:v>
                </c:pt>
                <c:pt idx="44">
                  <c:v>4</c:v>
                </c:pt>
                <c:pt idx="45">
                  <c:v>4</c:v>
                </c:pt>
                <c:pt idx="46">
                  <c:v>4</c:v>
                </c:pt>
                <c:pt idx="47">
                  <c:v>4</c:v>
                </c:pt>
                <c:pt idx="48">
                  <c:v>4</c:v>
                </c:pt>
                <c:pt idx="49">
                  <c:v>4</c:v>
                </c:pt>
                <c:pt idx="50">
                  <c:v>4</c:v>
                </c:pt>
                <c:pt idx="51">
                  <c:v>4</c:v>
                </c:pt>
                <c:pt idx="52">
                  <c:v>4</c:v>
                </c:pt>
                <c:pt idx="53">
                  <c:v>4</c:v>
                </c:pt>
                <c:pt idx="54">
                  <c:v>4</c:v>
                </c:pt>
                <c:pt idx="55">
                  <c:v>4</c:v>
                </c:pt>
                <c:pt idx="56">
                  <c:v>4</c:v>
                </c:pt>
                <c:pt idx="57">
                  <c:v>4</c:v>
                </c:pt>
                <c:pt idx="58">
                  <c:v>4</c:v>
                </c:pt>
                <c:pt idx="59">
                  <c:v>4</c:v>
                </c:pt>
                <c:pt idx="60">
                  <c:v>4</c:v>
                </c:pt>
                <c:pt idx="61">
                  <c:v>4</c:v>
                </c:pt>
                <c:pt idx="62">
                  <c:v>4</c:v>
                </c:pt>
                <c:pt idx="63">
                  <c:v>4</c:v>
                </c:pt>
                <c:pt idx="64">
                  <c:v>4</c:v>
                </c:pt>
                <c:pt idx="65">
                  <c:v>4</c:v>
                </c:pt>
                <c:pt idx="66">
                  <c:v>4</c:v>
                </c:pt>
                <c:pt idx="67">
                  <c:v>4</c:v>
                </c:pt>
                <c:pt idx="68">
                  <c:v>4</c:v>
                </c:pt>
                <c:pt idx="69">
                  <c:v>4</c:v>
                </c:pt>
                <c:pt idx="70">
                  <c:v>4</c:v>
                </c:pt>
                <c:pt idx="71">
                  <c:v>4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4</c:v>
                </c:pt>
                <c:pt idx="97">
                  <c:v>4</c:v>
                </c:pt>
                <c:pt idx="98">
                  <c:v>4</c:v>
                </c:pt>
                <c:pt idx="99">
                  <c:v>4</c:v>
                </c:pt>
                <c:pt idx="100">
                  <c:v>4</c:v>
                </c:pt>
                <c:pt idx="101">
                  <c:v>4</c:v>
                </c:pt>
                <c:pt idx="102">
                  <c:v>4</c:v>
                </c:pt>
                <c:pt idx="103">
                  <c:v>4</c:v>
                </c:pt>
                <c:pt idx="104">
                  <c:v>4</c:v>
                </c:pt>
                <c:pt idx="105">
                  <c:v>4</c:v>
                </c:pt>
                <c:pt idx="106">
                  <c:v>4</c:v>
                </c:pt>
                <c:pt idx="107">
                  <c:v>4</c:v>
                </c:pt>
                <c:pt idx="108">
                  <c:v>4</c:v>
                </c:pt>
                <c:pt idx="109">
                  <c:v>4</c:v>
                </c:pt>
                <c:pt idx="110">
                  <c:v>4</c:v>
                </c:pt>
                <c:pt idx="111">
                  <c:v>4</c:v>
                </c:pt>
                <c:pt idx="112">
                  <c:v>4</c:v>
                </c:pt>
                <c:pt idx="113">
                  <c:v>4</c:v>
                </c:pt>
                <c:pt idx="114">
                  <c:v>4</c:v>
                </c:pt>
                <c:pt idx="115">
                  <c:v>4</c:v>
                </c:pt>
                <c:pt idx="116">
                  <c:v>4</c:v>
                </c:pt>
                <c:pt idx="117">
                  <c:v>4</c:v>
                </c:pt>
                <c:pt idx="118">
                  <c:v>4</c:v>
                </c:pt>
                <c:pt idx="119">
                  <c:v>4</c:v>
                </c:pt>
                <c:pt idx="120">
                  <c:v>4</c:v>
                </c:pt>
                <c:pt idx="121">
                  <c:v>4</c:v>
                </c:pt>
                <c:pt idx="122">
                  <c:v>4</c:v>
                </c:pt>
                <c:pt idx="123">
                  <c:v>4</c:v>
                </c:pt>
                <c:pt idx="124">
                  <c:v>4</c:v>
                </c:pt>
                <c:pt idx="125">
                  <c:v>4</c:v>
                </c:pt>
                <c:pt idx="126">
                  <c:v>4</c:v>
                </c:pt>
                <c:pt idx="127">
                  <c:v>4</c:v>
                </c:pt>
                <c:pt idx="128">
                  <c:v>4</c:v>
                </c:pt>
                <c:pt idx="129">
                  <c:v>4</c:v>
                </c:pt>
                <c:pt idx="130">
                  <c:v>4</c:v>
                </c:pt>
                <c:pt idx="131">
                  <c:v>4</c:v>
                </c:pt>
                <c:pt idx="132">
                  <c:v>4</c:v>
                </c:pt>
                <c:pt idx="133">
                  <c:v>4</c:v>
                </c:pt>
                <c:pt idx="134">
                  <c:v>4</c:v>
                </c:pt>
                <c:pt idx="135">
                  <c:v>4</c:v>
                </c:pt>
                <c:pt idx="136">
                  <c:v>4</c:v>
                </c:pt>
                <c:pt idx="137">
                  <c:v>4</c:v>
                </c:pt>
                <c:pt idx="138">
                  <c:v>4</c:v>
                </c:pt>
                <c:pt idx="139">
                  <c:v>4</c:v>
                </c:pt>
                <c:pt idx="140">
                  <c:v>4</c:v>
                </c:pt>
                <c:pt idx="141">
                  <c:v>4</c:v>
                </c:pt>
                <c:pt idx="142">
                  <c:v>4</c:v>
                </c:pt>
                <c:pt idx="143">
                  <c:v>4</c:v>
                </c:pt>
                <c:pt idx="144">
                  <c:v>4</c:v>
                </c:pt>
                <c:pt idx="145">
                  <c:v>4</c:v>
                </c:pt>
                <c:pt idx="146">
                  <c:v>4</c:v>
                </c:pt>
                <c:pt idx="147">
                  <c:v>4</c:v>
                </c:pt>
                <c:pt idx="148">
                  <c:v>4</c:v>
                </c:pt>
                <c:pt idx="149">
                  <c:v>4</c:v>
                </c:pt>
                <c:pt idx="150">
                  <c:v>4</c:v>
                </c:pt>
                <c:pt idx="151">
                  <c:v>4</c:v>
                </c:pt>
                <c:pt idx="152">
                  <c:v>4</c:v>
                </c:pt>
                <c:pt idx="153">
                  <c:v>4</c:v>
                </c:pt>
                <c:pt idx="154">
                  <c:v>4</c:v>
                </c:pt>
                <c:pt idx="155">
                  <c:v>4</c:v>
                </c:pt>
                <c:pt idx="156">
                  <c:v>4</c:v>
                </c:pt>
                <c:pt idx="157">
                  <c:v>4</c:v>
                </c:pt>
                <c:pt idx="158">
                  <c:v>4</c:v>
                </c:pt>
                <c:pt idx="159">
                  <c:v>4</c:v>
                </c:pt>
                <c:pt idx="160">
                  <c:v>4</c:v>
                </c:pt>
                <c:pt idx="161">
                  <c:v>4</c:v>
                </c:pt>
                <c:pt idx="162">
                  <c:v>4</c:v>
                </c:pt>
                <c:pt idx="163">
                  <c:v>4</c:v>
                </c:pt>
                <c:pt idx="164">
                  <c:v>4</c:v>
                </c:pt>
                <c:pt idx="165">
                  <c:v>4</c:v>
                </c:pt>
                <c:pt idx="166">
                  <c:v>4</c:v>
                </c:pt>
                <c:pt idx="167">
                  <c:v>4</c:v>
                </c:pt>
                <c:pt idx="168">
                  <c:v>4</c:v>
                </c:pt>
                <c:pt idx="169">
                  <c:v>4</c:v>
                </c:pt>
                <c:pt idx="170">
                  <c:v>4</c:v>
                </c:pt>
                <c:pt idx="171">
                  <c:v>4</c:v>
                </c:pt>
                <c:pt idx="172">
                  <c:v>4</c:v>
                </c:pt>
                <c:pt idx="173">
                  <c:v>4</c:v>
                </c:pt>
                <c:pt idx="174">
                  <c:v>4</c:v>
                </c:pt>
                <c:pt idx="175">
                  <c:v>4</c:v>
                </c:pt>
                <c:pt idx="176">
                  <c:v>4</c:v>
                </c:pt>
                <c:pt idx="177">
                  <c:v>4</c:v>
                </c:pt>
                <c:pt idx="178">
                  <c:v>4</c:v>
                </c:pt>
                <c:pt idx="179">
                  <c:v>4</c:v>
                </c:pt>
                <c:pt idx="180">
                  <c:v>4</c:v>
                </c:pt>
                <c:pt idx="181">
                  <c:v>4</c:v>
                </c:pt>
                <c:pt idx="182">
                  <c:v>4</c:v>
                </c:pt>
                <c:pt idx="183">
                  <c:v>4</c:v>
                </c:pt>
                <c:pt idx="184">
                  <c:v>4</c:v>
                </c:pt>
                <c:pt idx="185">
                  <c:v>4</c:v>
                </c:pt>
                <c:pt idx="186">
                  <c:v>4</c:v>
                </c:pt>
                <c:pt idx="187">
                  <c:v>4</c:v>
                </c:pt>
                <c:pt idx="188">
                  <c:v>4</c:v>
                </c:pt>
                <c:pt idx="189">
                  <c:v>4</c:v>
                </c:pt>
                <c:pt idx="190">
                  <c:v>4</c:v>
                </c:pt>
                <c:pt idx="191">
                  <c:v>4</c:v>
                </c:pt>
                <c:pt idx="192">
                  <c:v>4</c:v>
                </c:pt>
                <c:pt idx="193">
                  <c:v>4</c:v>
                </c:pt>
                <c:pt idx="194">
                  <c:v>4</c:v>
                </c:pt>
                <c:pt idx="195">
                  <c:v>4</c:v>
                </c:pt>
                <c:pt idx="196">
                  <c:v>4</c:v>
                </c:pt>
                <c:pt idx="197">
                  <c:v>4</c:v>
                </c:pt>
                <c:pt idx="198">
                  <c:v>4</c:v>
                </c:pt>
                <c:pt idx="199">
                  <c:v>4</c:v>
                </c:pt>
                <c:pt idx="200">
                  <c:v>4</c:v>
                </c:pt>
                <c:pt idx="201">
                  <c:v>4</c:v>
                </c:pt>
                <c:pt idx="202">
                  <c:v>4</c:v>
                </c:pt>
                <c:pt idx="203">
                  <c:v>4</c:v>
                </c:pt>
                <c:pt idx="204">
                  <c:v>4</c:v>
                </c:pt>
                <c:pt idx="205">
                  <c:v>4</c:v>
                </c:pt>
                <c:pt idx="206">
                  <c:v>4</c:v>
                </c:pt>
                <c:pt idx="207">
                  <c:v>4</c:v>
                </c:pt>
                <c:pt idx="208">
                  <c:v>4</c:v>
                </c:pt>
                <c:pt idx="209">
                  <c:v>4</c:v>
                </c:pt>
                <c:pt idx="210">
                  <c:v>4</c:v>
                </c:pt>
                <c:pt idx="211">
                  <c:v>4</c:v>
                </c:pt>
                <c:pt idx="212">
                  <c:v>4</c:v>
                </c:pt>
                <c:pt idx="213">
                  <c:v>4</c:v>
                </c:pt>
                <c:pt idx="214">
                  <c:v>4</c:v>
                </c:pt>
                <c:pt idx="215">
                  <c:v>4</c:v>
                </c:pt>
                <c:pt idx="216">
                  <c:v>4</c:v>
                </c:pt>
                <c:pt idx="217">
                  <c:v>4</c:v>
                </c:pt>
                <c:pt idx="218">
                  <c:v>4</c:v>
                </c:pt>
                <c:pt idx="219">
                  <c:v>4</c:v>
                </c:pt>
                <c:pt idx="220">
                  <c:v>4</c:v>
                </c:pt>
                <c:pt idx="221">
                  <c:v>4</c:v>
                </c:pt>
                <c:pt idx="222">
                  <c:v>4</c:v>
                </c:pt>
                <c:pt idx="223">
                  <c:v>4</c:v>
                </c:pt>
                <c:pt idx="224">
                  <c:v>4</c:v>
                </c:pt>
                <c:pt idx="225">
                  <c:v>4</c:v>
                </c:pt>
                <c:pt idx="226">
                  <c:v>4</c:v>
                </c:pt>
                <c:pt idx="227">
                  <c:v>4</c:v>
                </c:pt>
                <c:pt idx="228">
                  <c:v>4</c:v>
                </c:pt>
                <c:pt idx="229">
                  <c:v>4</c:v>
                </c:pt>
                <c:pt idx="230">
                  <c:v>4</c:v>
                </c:pt>
                <c:pt idx="231">
                  <c:v>4</c:v>
                </c:pt>
                <c:pt idx="232">
                  <c:v>4</c:v>
                </c:pt>
                <c:pt idx="233">
                  <c:v>4</c:v>
                </c:pt>
                <c:pt idx="234">
                  <c:v>4</c:v>
                </c:pt>
                <c:pt idx="235">
                  <c:v>4</c:v>
                </c:pt>
                <c:pt idx="236">
                  <c:v>4</c:v>
                </c:pt>
                <c:pt idx="237">
                  <c:v>4</c:v>
                </c:pt>
                <c:pt idx="238">
                  <c:v>4</c:v>
                </c:pt>
                <c:pt idx="239">
                  <c:v>4</c:v>
                </c:pt>
              </c:numCache>
            </c:numRef>
          </c:xVal>
          <c:yVal>
            <c:numRef>
              <c:f>'partial Mixed Non-competitive'!$AB$21:$AB$260</c:f>
              <c:numCache>
                <c:formatCode>General</c:formatCode>
                <c:ptCount val="240"/>
                <c:pt idx="0">
                  <c:v>-8.2248495413494993E-5</c:v>
                </c:pt>
                <c:pt idx="1">
                  <c:v>-7.4580561765458242E-5</c:v>
                </c:pt>
                <c:pt idx="2">
                  <c:v>-6.5807479579405026E-5</c:v>
                </c:pt>
                <c:pt idx="3">
                  <c:v>-5.5966827224196436E-5</c:v>
                </c:pt>
                <c:pt idx="4">
                  <c:v>-4.5187392917256375E-5</c:v>
                </c:pt>
                <c:pt idx="5">
                  <c:v>-3.370814009073797E-5</c:v>
                </c:pt>
                <c:pt idx="6">
                  <c:v>-2.1885026530554796E-5</c:v>
                </c:pt>
                <c:pt idx="7">
                  <c:v>-1.0177845194192514E-5</c:v>
                </c:pt>
                <c:pt idx="8">
                  <c:v>8.8800003794631266E-7</c:v>
                </c:pt>
                <c:pt idx="9">
                  <c:v>1.0783319849494433E-5</c:v>
                </c:pt>
                <c:pt idx="10">
                  <c:v>1.9050166013556691E-5</c:v>
                </c:pt>
                <c:pt idx="11">
                  <c:v>2.5372120753708316E-5</c:v>
                </c:pt>
                <c:pt idx="12">
                  <c:v>2.9620301922328451E-5</c:v>
                </c:pt>
                <c:pt idx="13">
                  <c:v>3.1862047968012064E-5</c:v>
                </c:pt>
                <c:pt idx="14">
                  <c:v>3.2331522563211479E-5</c:v>
                </c:pt>
                <c:pt idx="15">
                  <c:v>-3.6837829471281225E-5</c:v>
                </c:pt>
                <c:pt idx="16">
                  <c:v>-3.3095235849600613E-5</c:v>
                </c:pt>
                <c:pt idx="17">
                  <c:v>-2.8817585443263738E-5</c:v>
                </c:pt>
                <c:pt idx="18">
                  <c:v>-2.4025686672146662E-5</c:v>
                </c:pt>
                <c:pt idx="19">
                  <c:v>-1.8785598197013087E-5</c:v>
                </c:pt>
                <c:pt idx="20">
                  <c:v>-1.3217837739887273E-5</c:v>
                </c:pt>
                <c:pt idx="21">
                  <c:v>-7.5004898967279132E-6</c:v>
                </c:pt>
                <c:pt idx="22">
                  <c:v>-1.8623442343823626E-6</c:v>
                </c:pt>
                <c:pt idx="23">
                  <c:v>3.4364134648967593E-6</c:v>
                </c:pt>
                <c:pt idx="24">
                  <c:v>8.1351532958962025E-6</c:v>
                </c:pt>
                <c:pt idx="25">
                  <c:v>1.2010143239038484E-5</c:v>
                </c:pt>
                <c:pt idx="26">
                  <c:v>1.4909303079235769E-5</c:v>
                </c:pt>
                <c:pt idx="27">
                  <c:v>1.6774647571438095E-5</c:v>
                </c:pt>
                <c:pt idx="28">
                  <c:v>1.7646004185412067E-5</c:v>
                </c:pt>
                <c:pt idx="29">
                  <c:v>1.7645750264527749E-5</c:v>
                </c:pt>
                <c:pt idx="30">
                  <c:v>-3.0579711186362601E-5</c:v>
                </c:pt>
                <c:pt idx="31">
                  <c:v>-2.7387938619227725E-5</c:v>
                </c:pt>
                <c:pt idx="32">
                  <c:v>-2.3740956891060705E-5</c:v>
                </c:pt>
                <c:pt idx="33">
                  <c:v>-1.965713600426966E-5</c:v>
                </c:pt>
                <c:pt idx="34">
                  <c:v>-1.5193621671016899E-5</c:v>
                </c:pt>
                <c:pt idx="35">
                  <c:v>-1.0454176710084084E-5</c:v>
                </c:pt>
                <c:pt idx="36">
                  <c:v>-5.5917757011414437E-6</c:v>
                </c:pt>
                <c:pt idx="37">
                  <c:v>-8.0264190582823858E-7</c:v>
                </c:pt>
                <c:pt idx="38">
                  <c:v>3.69038465564131E-6</c:v>
                </c:pt>
                <c:pt idx="39">
                  <c:v>7.6644402300374281E-6</c:v>
                </c:pt>
                <c:pt idx="40">
                  <c:v>1.0928666334564241E-5</c:v>
                </c:pt>
                <c:pt idx="41">
                  <c:v>1.3353961786144453E-5</c:v>
                </c:pt>
                <c:pt idx="42">
                  <c:v>1.4892119962972572E-5</c:v>
                </c:pt>
                <c:pt idx="43">
                  <c:v>1.5578867541776731E-5</c:v>
                </c:pt>
                <c:pt idx="44">
                  <c:v>1.5520616408526422E-5</c:v>
                </c:pt>
                <c:pt idx="45">
                  <c:v>-2.4320241951869548E-5</c:v>
                </c:pt>
                <c:pt idx="46">
                  <c:v>-2.168371663913149E-5</c:v>
                </c:pt>
                <c:pt idx="47">
                  <c:v>-1.8672407039233008E-5</c:v>
                </c:pt>
                <c:pt idx="48">
                  <c:v>-1.5302188602461797E-5</c:v>
                </c:pt>
                <c:pt idx="49">
                  <c:v>-1.1621175109333137E-5</c:v>
                </c:pt>
                <c:pt idx="50">
                  <c:v>-7.7161823517357675E-6</c:v>
                </c:pt>
                <c:pt idx="51">
                  <c:v>-3.7148087610461289E-6</c:v>
                </c:pt>
                <c:pt idx="52">
                  <c:v>2.1961510743295776E-7</c:v>
                </c:pt>
                <c:pt idx="53">
                  <c:v>3.9019505138071509E-6</c:v>
                </c:pt>
                <c:pt idx="54">
                  <c:v>7.1474379508273955E-6</c:v>
                </c:pt>
                <c:pt idx="55">
                  <c:v>9.79835978309751E-6</c:v>
                </c:pt>
                <c:pt idx="56">
                  <c:v>1.1748743568240627E-5</c:v>
                </c:pt>
                <c:pt idx="57">
                  <c:v>1.2960167024012037E-5</c:v>
                </c:pt>
                <c:pt idx="58">
                  <c:v>1.3464120026895898E-5</c:v>
                </c:pt>
                <c:pt idx="59">
                  <c:v>1.3350801026046355E-5</c:v>
                </c:pt>
                <c:pt idx="60">
                  <c:v>-1.8299587161152431E-5</c:v>
                </c:pt>
                <c:pt idx="61">
                  <c:v>-1.6202586829550114E-5</c:v>
                </c:pt>
                <c:pt idx="62">
                  <c:v>-1.3808868783549144E-5</c:v>
                </c:pt>
                <c:pt idx="63">
                  <c:v>-1.1131838613565037E-5</c:v>
                </c:pt>
                <c:pt idx="64">
                  <c:v>-8.2107743182291415E-6</c:v>
                </c:pt>
                <c:pt idx="65">
                  <c:v>-5.1159521960997267E-6</c:v>
                </c:pt>
                <c:pt idx="66">
                  <c:v>-1.9502321118025634E-6</c:v>
                </c:pt>
                <c:pt idx="67">
                  <c:v>1.1550981255936676E-6</c:v>
                </c:pt>
                <c:pt idx="68">
                  <c:v>4.0516032315807138E-6</c:v>
                </c:pt>
                <c:pt idx="69">
                  <c:v>6.5915925802073616E-6</c:v>
                </c:pt>
                <c:pt idx="70">
                  <c:v>8.6495549327381127E-6</c:v>
                </c:pt>
                <c:pt idx="71">
                  <c:v>1.0141947729636058E-5</c:v>
                </c:pt>
                <c:pt idx="72">
                  <c:v>1.1039764316045364E-5</c:v>
                </c:pt>
                <c:pt idx="73">
                  <c:v>1.1370248089281887E-5</c:v>
                </c:pt>
                <c:pt idx="74">
                  <c:v>1.1207692560244453E-5</c:v>
                </c:pt>
                <c:pt idx="75">
                  <c:v>-1.275565726199801E-5</c:v>
                </c:pt>
                <c:pt idx="76">
                  <c:v>-1.1162196175362737E-5</c:v>
                </c:pt>
                <c:pt idx="77">
                  <c:v>-9.3447781344124792E-6</c:v>
                </c:pt>
                <c:pt idx="78">
                  <c:v>-7.3144475187802982E-6</c:v>
                </c:pt>
                <c:pt idx="79">
                  <c:v>-5.1021631533032519E-6</c:v>
                </c:pt>
                <c:pt idx="80">
                  <c:v>-2.7626767256094809E-6</c:v>
                </c:pt>
                <c:pt idx="81">
                  <c:v>-3.7566074606587563E-7</c:v>
                </c:pt>
                <c:pt idx="82">
                  <c:v>1.9576018788214355E-6</c:v>
                </c:pt>
                <c:pt idx="83">
                  <c:v>4.1230163594363489E-6</c:v>
                </c:pt>
                <c:pt idx="84">
                  <c:v>6.0075416818961003E-6</c:v>
                </c:pt>
                <c:pt idx="85">
                  <c:v>7.5157297407812962E-6</c:v>
                </c:pt>
                <c:pt idx="86">
                  <c:v>8.5849181710173639E-6</c:v>
                </c:pt>
                <c:pt idx="87">
                  <c:v>9.1947760725297201E-6</c:v>
                </c:pt>
                <c:pt idx="88">
                  <c:v>9.3684253577031029E-6</c:v>
                </c:pt>
                <c:pt idx="89">
                  <c:v>9.1651316389551596E-6</c:v>
                </c:pt>
                <c:pt idx="90">
                  <c:v>-7.8915883987562552E-6</c:v>
                </c:pt>
                <c:pt idx="91">
                  <c:v>-6.7479970429218383E-6</c:v>
                </c:pt>
                <c:pt idx="92">
                  <c:v>-5.4453373046214892E-6</c:v>
                </c:pt>
                <c:pt idx="93">
                  <c:v>-3.992477635605951E-6</c:v>
                </c:pt>
                <c:pt idx="94">
                  <c:v>-2.4128582971627566E-6</c:v>
                </c:pt>
                <c:pt idx="95">
                  <c:v>-7.4725654641838446E-7</c:v>
                </c:pt>
                <c:pt idx="96">
                  <c:v>9.4548802831440071E-7</c:v>
                </c:pt>
                <c:pt idx="97">
                  <c:v>2.5910170045051473E-6</c:v>
                </c:pt>
                <c:pt idx="98">
                  <c:v>4.1060166662276742E-6</c:v>
                </c:pt>
                <c:pt idx="99">
                  <c:v>5.4084654896868756E-6</c:v>
                </c:pt>
                <c:pt idx="100">
                  <c:v>6.4297799959867064E-6</c:v>
                </c:pt>
                <c:pt idx="101">
                  <c:v>7.1258890406156183E-6</c:v>
                </c:pt>
                <c:pt idx="102">
                  <c:v>7.4840803723219551E-6</c:v>
                </c:pt>
                <c:pt idx="103">
                  <c:v>7.5236063961092725E-6</c:v>
                </c:pt>
                <c:pt idx="104">
                  <c:v>7.29008899646999E-6</c:v>
                </c:pt>
                <c:pt idx="105">
                  <c:v>-3.8474678225597359E-6</c:v>
                </c:pt>
                <c:pt idx="106">
                  <c:v>-3.0873665428643449E-6</c:v>
                </c:pt>
                <c:pt idx="107">
                  <c:v>-2.2233764864765249E-6</c:v>
                </c:pt>
                <c:pt idx="108">
                  <c:v>-1.2624349459144923E-6</c:v>
                </c:pt>
                <c:pt idx="109">
                  <c:v>-2.2147407729988799E-7</c:v>
                </c:pt>
                <c:pt idx="110">
                  <c:v>8.7076141142006236E-7</c:v>
                </c:pt>
                <c:pt idx="111">
                  <c:v>1.9733253280307395E-6</c:v>
                </c:pt>
                <c:pt idx="112">
                  <c:v>3.0349461406231626E-6</c:v>
                </c:pt>
                <c:pt idx="113">
                  <c:v>3.9986651616530366E-6</c:v>
                </c:pt>
                <c:pt idx="114">
                  <c:v>4.8089757274105693E-6</c:v>
                </c:pt>
                <c:pt idx="115">
                  <c:v>5.4202016688265076E-6</c:v>
                </c:pt>
                <c:pt idx="116">
                  <c:v>5.8040469417264262E-6</c:v>
                </c:pt>
                <c:pt idx="117">
                  <c:v>5.9541416437269845E-6</c:v>
                </c:pt>
                <c:pt idx="118">
                  <c:v>5.8862243861312891E-6</c:v>
                </c:pt>
                <c:pt idx="119">
                  <c:v>5.6340364600337978E-6</c:v>
                </c:pt>
                <c:pt idx="120">
                  <c:v>-6.8396213404042783E-7</c:v>
                </c:pt>
                <c:pt idx="121">
                  <c:v>-2.3469072640835975E-7</c:v>
                </c:pt>
                <c:pt idx="122">
                  <c:v>2.7389519541287655E-7</c:v>
                </c:pt>
                <c:pt idx="123">
                  <c:v>8.3650892346298633E-7</c:v>
                </c:pt>
                <c:pt idx="124">
                  <c:v>1.4416039810782877E-6</c:v>
                </c:pt>
                <c:pt idx="125">
                  <c:v>2.070322730141072E-6</c:v>
                </c:pt>
                <c:pt idx="126">
                  <c:v>2.6963724746309481E-6</c:v>
                </c:pt>
                <c:pt idx="127">
                  <c:v>3.2873455233506377E-6</c:v>
                </c:pt>
                <c:pt idx="128">
                  <c:v>3.807774243913542E-6</c:v>
                </c:pt>
                <c:pt idx="129">
                  <c:v>4.2237240283071742E-6</c:v>
                </c:pt>
                <c:pt idx="130">
                  <c:v>4.5080931929675216E-6</c:v>
                </c:pt>
                <c:pt idx="131">
                  <c:v>4.64529031019012E-6</c:v>
                </c:pt>
                <c:pt idx="132">
                  <c:v>4.6339159469610536E-6</c:v>
                </c:pt>
                <c:pt idx="133">
                  <c:v>4.4866199098159143E-6</c:v>
                </c:pt>
                <c:pt idx="134">
                  <c:v>4.2272342177795963E-6</c:v>
                </c:pt>
                <c:pt idx="135">
                  <c:v>1.6181560047456856E-6</c:v>
                </c:pt>
                <c:pt idx="136">
                  <c:v>1.8289398511228683E-6</c:v>
                </c:pt>
                <c:pt idx="137">
                  <c:v>2.0650026506530139E-6</c:v>
                </c:pt>
                <c:pt idx="138">
                  <c:v>2.3224174849900692E-6</c:v>
                </c:pt>
                <c:pt idx="139">
                  <c:v>2.5938911440981371E-6</c:v>
                </c:pt>
                <c:pt idx="140">
                  <c:v>2.868298903724309E-6</c:v>
                </c:pt>
                <c:pt idx="141">
                  <c:v>3.1307556311865881E-6</c:v>
                </c:pt>
                <c:pt idx="142">
                  <c:v>3.3634925618031275E-6</c:v>
                </c:pt>
                <c:pt idx="143">
                  <c:v>3.5476730175787452E-6</c:v>
                </c:pt>
                <c:pt idx="144">
                  <c:v>3.6660023936541108E-6</c:v>
                </c:pt>
                <c:pt idx="145">
                  <c:v>3.7056386359424209E-6</c:v>
                </c:pt>
                <c:pt idx="146">
                  <c:v>3.6606488560408934E-6</c:v>
                </c:pt>
                <c:pt idx="147">
                  <c:v>3.5332611125760138E-6</c:v>
                </c:pt>
                <c:pt idx="148">
                  <c:v>3.3334919038452426E-6</c:v>
                </c:pt>
                <c:pt idx="149">
                  <c:v>3.0772642856113919E-6</c:v>
                </c:pt>
                <c:pt idx="150">
                  <c:v>3.1438541334694037E-6</c:v>
                </c:pt>
                <c:pt idx="151">
                  <c:v>3.1826172626203686E-6</c:v>
                </c:pt>
                <c:pt idx="152">
                  <c:v>3.2222868280307182E-6</c:v>
                </c:pt>
                <c:pt idx="153">
                  <c:v>3.2600172938934691E-6</c:v>
                </c:pt>
                <c:pt idx="154">
                  <c:v>3.2917137740007263E-6</c:v>
                </c:pt>
                <c:pt idx="155">
                  <c:v>3.3119876197140741E-6</c:v>
                </c:pt>
                <c:pt idx="156">
                  <c:v>3.3143592164108782E-6</c:v>
                </c:pt>
                <c:pt idx="157">
                  <c:v>3.2917971100054899E-6</c:v>
                </c:pt>
                <c:pt idx="158">
                  <c:v>3.2376132059752649E-6</c:v>
                </c:pt>
                <c:pt idx="159">
                  <c:v>3.1466107959232659E-6</c:v>
                </c:pt>
                <c:pt idx="160">
                  <c:v>3.016242070330577E-6</c:v>
                </c:pt>
                <c:pt idx="161">
                  <c:v>2.8474447144599679E-6</c:v>
                </c:pt>
                <c:pt idx="162">
                  <c:v>2.6448627119535217E-6</c:v>
                </c:pt>
                <c:pt idx="163">
                  <c:v>2.4163293628198801E-6</c:v>
                </c:pt>
                <c:pt idx="164">
                  <c:v>2.1717333058557386E-6</c:v>
                </c:pt>
                <c:pt idx="165">
                  <c:v>4.0206508873374958E-6</c:v>
                </c:pt>
                <c:pt idx="166">
                  <c:v>3.9442423980240449E-6</c:v>
                </c:pt>
                <c:pt idx="167">
                  <c:v>3.8526126653337656E-6</c:v>
                </c:pt>
                <c:pt idx="168">
                  <c:v>3.7437481155144781E-6</c:v>
                </c:pt>
                <c:pt idx="169">
                  <c:v>3.6158351939263866E-6</c:v>
                </c:pt>
                <c:pt idx="170">
                  <c:v>3.4674956213009978E-6</c:v>
                </c:pt>
                <c:pt idx="171">
                  <c:v>3.2980676971661183E-6</c:v>
                </c:pt>
                <c:pt idx="172">
                  <c:v>3.1079001669986894E-6</c:v>
                </c:pt>
                <c:pt idx="173">
                  <c:v>2.8986025677468774E-6</c:v>
                </c:pt>
                <c:pt idx="174">
                  <c:v>2.6731804809720927E-6</c:v>
                </c:pt>
                <c:pt idx="175">
                  <c:v>2.4359877697222032E-6</c:v>
                </c:pt>
                <c:pt idx="176">
                  <c:v>2.1924589701516339E-6</c:v>
                </c:pt>
                <c:pt idx="177">
                  <c:v>1.9486403148860632E-6</c:v>
                </c:pt>
                <c:pt idx="178">
                  <c:v>1.7105988279197959E-6</c:v>
                </c:pt>
                <c:pt idx="179">
                  <c:v>1.4838291360064204E-6</c:v>
                </c:pt>
                <c:pt idx="180">
                  <c:v>4.3935423290619724E-6</c:v>
                </c:pt>
                <c:pt idx="181">
                  <c:v>4.2474667347747186E-6</c:v>
                </c:pt>
                <c:pt idx="182">
                  <c:v>4.0766213604825907E-6</c:v>
                </c:pt>
                <c:pt idx="183">
                  <c:v>3.8796133727814208E-6</c:v>
                </c:pt>
                <c:pt idx="184">
                  <c:v>3.6561615504027145E-6</c:v>
                </c:pt>
                <c:pt idx="185">
                  <c:v>3.4074984354148796E-6</c:v>
                </c:pt>
                <c:pt idx="186">
                  <c:v>3.136688631499851E-6</c:v>
                </c:pt>
                <c:pt idx="187">
                  <c:v>2.8487533962895384E-6</c:v>
                </c:pt>
                <c:pt idx="188">
                  <c:v>2.5504998706349369E-6</c:v>
                </c:pt>
                <c:pt idx="189">
                  <c:v>2.2500067355935016E-6</c:v>
                </c:pt>
                <c:pt idx="190">
                  <c:v>1.9558129533692181E-6</c:v>
                </c:pt>
                <c:pt idx="191">
                  <c:v>1.6759609395844421E-6</c:v>
                </c:pt>
                <c:pt idx="192">
                  <c:v>1.417110858659143E-6</c:v>
                </c:pt>
                <c:pt idx="193">
                  <c:v>1.1839298199589621E-6</c:v>
                </c:pt>
                <c:pt idx="194">
                  <c:v>9.7886940608749029E-7</c:v>
                </c:pt>
                <c:pt idx="195">
                  <c:v>4.4039102000681396E-6</c:v>
                </c:pt>
                <c:pt idx="196">
                  <c:v>4.222334269332606E-6</c:v>
                </c:pt>
                <c:pt idx="197">
                  <c:v>4.0113591097679091E-6</c:v>
                </c:pt>
                <c:pt idx="198">
                  <c:v>3.7700422215181106E-6</c:v>
                </c:pt>
                <c:pt idx="199">
                  <c:v>3.4990570205728488E-6</c:v>
                </c:pt>
                <c:pt idx="200">
                  <c:v>3.2011774360185541E-6</c:v>
                </c:pt>
                <c:pt idx="201">
                  <c:v>2.8816030870348897E-6</c:v>
                </c:pt>
                <c:pt idx="202">
                  <c:v>2.5479737635336619E-6</c:v>
                </c:pt>
                <c:pt idx="203">
                  <c:v>2.2099486420845693E-6</c:v>
                </c:pt>
                <c:pt idx="204">
                  <c:v>1.8783187620829978E-6</c:v>
                </c:pt>
                <c:pt idx="205">
                  <c:v>1.563767433321317E-6</c:v>
                </c:pt>
                <c:pt idx="206">
                  <c:v>1.2755379177331605E-6</c:v>
                </c:pt>
                <c:pt idx="207">
                  <c:v>1.0203359639415766E-6</c:v>
                </c:pt>
                <c:pt idx="208">
                  <c:v>8.0173717387221899E-7</c:v>
                </c:pt>
                <c:pt idx="209">
                  <c:v>6.2020316438093914E-7</c:v>
                </c:pt>
                <c:pt idx="210">
                  <c:v>4.1754556641127039E-6</c:v>
                </c:pt>
                <c:pt idx="211">
                  <c:v>3.9824067652460826E-6</c:v>
                </c:pt>
                <c:pt idx="212">
                  <c:v>3.7587672856442822E-6</c:v>
                </c:pt>
                <c:pt idx="213">
                  <c:v>3.5039131953684688E-6</c:v>
                </c:pt>
                <c:pt idx="214">
                  <c:v>3.2190506935592111E-6</c:v>
                </c:pt>
                <c:pt idx="215">
                  <c:v>2.9077241006092436E-6</c:v>
                </c:pt>
                <c:pt idx="216">
                  <c:v>2.5761278015234979E-6</c:v>
                </c:pt>
                <c:pt idx="217">
                  <c:v>2.2330543720805451E-6</c:v>
                </c:pt>
                <c:pt idx="218">
                  <c:v>1.8893472732983696E-6</c:v>
                </c:pt>
                <c:pt idx="219">
                  <c:v>1.5568383238129258E-6</c:v>
                </c:pt>
                <c:pt idx="220">
                  <c:v>1.2469189982766693E-6</c:v>
                </c:pt>
                <c:pt idx="221">
                  <c:v>9.6905541602243517E-7</c:v>
                </c:pt>
                <c:pt idx="222">
                  <c:v>7.2962320929459423E-7</c:v>
                </c:pt>
                <c:pt idx="223">
                  <c:v>5.3135728350639511E-7</c:v>
                </c:pt>
                <c:pt idx="224">
                  <c:v>3.7350927406532008E-7</c:v>
                </c:pt>
                <c:pt idx="225">
                  <c:v>3.8074190655823514E-6</c:v>
                </c:pt>
                <c:pt idx="226">
                  <c:v>3.6185964846779939E-6</c:v>
                </c:pt>
                <c:pt idx="227">
                  <c:v>3.4002167457192201E-6</c:v>
                </c:pt>
                <c:pt idx="228">
                  <c:v>3.1518758500936883E-6</c:v>
                </c:pt>
                <c:pt idx="229">
                  <c:v>2.8750212186512414E-6</c:v>
                </c:pt>
                <c:pt idx="230">
                  <c:v>2.5734444621949848E-6</c:v>
                </c:pt>
                <c:pt idx="231">
                  <c:v>2.2535680610502595E-6</c:v>
                </c:pt>
                <c:pt idx="232">
                  <c:v>1.9243578954775131E-6</c:v>
                </c:pt>
                <c:pt idx="233">
                  <c:v>1.5967333730770861E-6</c:v>
                </c:pt>
                <c:pt idx="234">
                  <c:v>1.2824632363850341E-6</c:v>
                </c:pt>
                <c:pt idx="235">
                  <c:v>9.9270765763215252E-7</c:v>
                </c:pt>
                <c:pt idx="236">
                  <c:v>7.3652834164938952E-7</c:v>
                </c:pt>
                <c:pt idx="237">
                  <c:v>5.1974981607472159E-7</c:v>
                </c:pt>
                <c:pt idx="238">
                  <c:v>3.4446482388705846E-7</c:v>
                </c:pt>
                <c:pt idx="239">
                  <c:v>2.0926491162143179E-7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E95-4F9C-A49D-D132FC13427E}"/>
            </c:ext>
          </c:extLst>
        </c:ser>
        <c:ser>
          <c:idx val="4"/>
          <c:order val="4"/>
          <c:tx>
            <c:strRef>
              <c:f>'Raw data and fitting summary'!$C$44</c:f>
              <c:strCache>
                <c:ptCount val="1"/>
                <c:pt idx="0">
                  <c:v>Modifier equation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'Modifier equation'!$AC$21:$AC$260</c:f>
              <c:numCache>
                <c:formatCode>General</c:formatCode>
                <c:ptCount val="240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  <c:pt idx="55">
                  <c:v>5</c:v>
                </c:pt>
                <c:pt idx="56">
                  <c:v>5</c:v>
                </c:pt>
                <c:pt idx="57">
                  <c:v>5</c:v>
                </c:pt>
                <c:pt idx="58">
                  <c:v>5</c:v>
                </c:pt>
                <c:pt idx="59">
                  <c:v>5</c:v>
                </c:pt>
                <c:pt idx="60">
                  <c:v>5</c:v>
                </c:pt>
                <c:pt idx="61">
                  <c:v>5</c:v>
                </c:pt>
                <c:pt idx="62">
                  <c:v>5</c:v>
                </c:pt>
                <c:pt idx="63">
                  <c:v>5</c:v>
                </c:pt>
                <c:pt idx="64">
                  <c:v>5</c:v>
                </c:pt>
                <c:pt idx="65">
                  <c:v>5</c:v>
                </c:pt>
                <c:pt idx="66">
                  <c:v>5</c:v>
                </c:pt>
                <c:pt idx="67">
                  <c:v>5</c:v>
                </c:pt>
                <c:pt idx="68">
                  <c:v>5</c:v>
                </c:pt>
                <c:pt idx="69">
                  <c:v>5</c:v>
                </c:pt>
                <c:pt idx="70">
                  <c:v>5</c:v>
                </c:pt>
                <c:pt idx="71">
                  <c:v>5</c:v>
                </c:pt>
                <c:pt idx="72">
                  <c:v>5</c:v>
                </c:pt>
                <c:pt idx="73">
                  <c:v>5</c:v>
                </c:pt>
                <c:pt idx="74">
                  <c:v>5</c:v>
                </c:pt>
                <c:pt idx="75">
                  <c:v>5</c:v>
                </c:pt>
                <c:pt idx="76">
                  <c:v>5</c:v>
                </c:pt>
                <c:pt idx="77">
                  <c:v>5</c:v>
                </c:pt>
                <c:pt idx="78">
                  <c:v>5</c:v>
                </c:pt>
                <c:pt idx="79">
                  <c:v>5</c:v>
                </c:pt>
                <c:pt idx="80">
                  <c:v>5</c:v>
                </c:pt>
                <c:pt idx="81">
                  <c:v>5</c:v>
                </c:pt>
                <c:pt idx="82">
                  <c:v>5</c:v>
                </c:pt>
                <c:pt idx="83">
                  <c:v>5</c:v>
                </c:pt>
                <c:pt idx="84">
                  <c:v>5</c:v>
                </c:pt>
                <c:pt idx="85">
                  <c:v>5</c:v>
                </c:pt>
                <c:pt idx="86">
                  <c:v>5</c:v>
                </c:pt>
                <c:pt idx="87">
                  <c:v>5</c:v>
                </c:pt>
                <c:pt idx="88">
                  <c:v>5</c:v>
                </c:pt>
                <c:pt idx="89">
                  <c:v>5</c:v>
                </c:pt>
                <c:pt idx="90">
                  <c:v>5</c:v>
                </c:pt>
                <c:pt idx="91">
                  <c:v>5</c:v>
                </c:pt>
                <c:pt idx="92">
                  <c:v>5</c:v>
                </c:pt>
                <c:pt idx="93">
                  <c:v>5</c:v>
                </c:pt>
                <c:pt idx="94">
                  <c:v>5</c:v>
                </c:pt>
                <c:pt idx="95">
                  <c:v>5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5</c:v>
                </c:pt>
                <c:pt idx="121">
                  <c:v>5</c:v>
                </c:pt>
                <c:pt idx="122">
                  <c:v>5</c:v>
                </c:pt>
                <c:pt idx="123">
                  <c:v>5</c:v>
                </c:pt>
                <c:pt idx="124">
                  <c:v>5</c:v>
                </c:pt>
                <c:pt idx="125">
                  <c:v>5</c:v>
                </c:pt>
                <c:pt idx="126">
                  <c:v>5</c:v>
                </c:pt>
                <c:pt idx="127">
                  <c:v>5</c:v>
                </c:pt>
                <c:pt idx="128">
                  <c:v>5</c:v>
                </c:pt>
                <c:pt idx="129">
                  <c:v>5</c:v>
                </c:pt>
                <c:pt idx="130">
                  <c:v>5</c:v>
                </c:pt>
                <c:pt idx="131">
                  <c:v>5</c:v>
                </c:pt>
                <c:pt idx="132">
                  <c:v>5</c:v>
                </c:pt>
                <c:pt idx="133">
                  <c:v>5</c:v>
                </c:pt>
                <c:pt idx="134">
                  <c:v>5</c:v>
                </c:pt>
                <c:pt idx="135">
                  <c:v>5</c:v>
                </c:pt>
                <c:pt idx="136">
                  <c:v>5</c:v>
                </c:pt>
                <c:pt idx="137">
                  <c:v>5</c:v>
                </c:pt>
                <c:pt idx="138">
                  <c:v>5</c:v>
                </c:pt>
                <c:pt idx="139">
                  <c:v>5</c:v>
                </c:pt>
                <c:pt idx="140">
                  <c:v>5</c:v>
                </c:pt>
                <c:pt idx="141">
                  <c:v>5</c:v>
                </c:pt>
                <c:pt idx="142">
                  <c:v>5</c:v>
                </c:pt>
                <c:pt idx="143">
                  <c:v>5</c:v>
                </c:pt>
                <c:pt idx="144">
                  <c:v>5</c:v>
                </c:pt>
                <c:pt idx="145">
                  <c:v>5</c:v>
                </c:pt>
                <c:pt idx="146">
                  <c:v>5</c:v>
                </c:pt>
                <c:pt idx="147">
                  <c:v>5</c:v>
                </c:pt>
                <c:pt idx="148">
                  <c:v>5</c:v>
                </c:pt>
                <c:pt idx="149">
                  <c:v>5</c:v>
                </c:pt>
                <c:pt idx="150">
                  <c:v>5</c:v>
                </c:pt>
                <c:pt idx="151">
                  <c:v>5</c:v>
                </c:pt>
                <c:pt idx="152">
                  <c:v>5</c:v>
                </c:pt>
                <c:pt idx="153">
                  <c:v>5</c:v>
                </c:pt>
                <c:pt idx="154">
                  <c:v>5</c:v>
                </c:pt>
                <c:pt idx="155">
                  <c:v>5</c:v>
                </c:pt>
                <c:pt idx="156">
                  <c:v>5</c:v>
                </c:pt>
                <c:pt idx="157">
                  <c:v>5</c:v>
                </c:pt>
                <c:pt idx="158">
                  <c:v>5</c:v>
                </c:pt>
                <c:pt idx="159">
                  <c:v>5</c:v>
                </c:pt>
                <c:pt idx="160">
                  <c:v>5</c:v>
                </c:pt>
                <c:pt idx="161">
                  <c:v>5</c:v>
                </c:pt>
                <c:pt idx="162">
                  <c:v>5</c:v>
                </c:pt>
                <c:pt idx="163">
                  <c:v>5</c:v>
                </c:pt>
                <c:pt idx="164">
                  <c:v>5</c:v>
                </c:pt>
                <c:pt idx="165">
                  <c:v>5</c:v>
                </c:pt>
                <c:pt idx="166">
                  <c:v>5</c:v>
                </c:pt>
                <c:pt idx="167">
                  <c:v>5</c:v>
                </c:pt>
                <c:pt idx="168">
                  <c:v>5</c:v>
                </c:pt>
                <c:pt idx="169">
                  <c:v>5</c:v>
                </c:pt>
                <c:pt idx="170">
                  <c:v>5</c:v>
                </c:pt>
                <c:pt idx="171">
                  <c:v>5</c:v>
                </c:pt>
                <c:pt idx="172">
                  <c:v>5</c:v>
                </c:pt>
                <c:pt idx="173">
                  <c:v>5</c:v>
                </c:pt>
                <c:pt idx="174">
                  <c:v>5</c:v>
                </c:pt>
                <c:pt idx="175">
                  <c:v>5</c:v>
                </c:pt>
                <c:pt idx="176">
                  <c:v>5</c:v>
                </c:pt>
                <c:pt idx="177">
                  <c:v>5</c:v>
                </c:pt>
                <c:pt idx="178">
                  <c:v>5</c:v>
                </c:pt>
                <c:pt idx="179">
                  <c:v>5</c:v>
                </c:pt>
                <c:pt idx="180">
                  <c:v>5</c:v>
                </c:pt>
                <c:pt idx="181">
                  <c:v>5</c:v>
                </c:pt>
                <c:pt idx="182">
                  <c:v>5</c:v>
                </c:pt>
                <c:pt idx="183">
                  <c:v>5</c:v>
                </c:pt>
                <c:pt idx="184">
                  <c:v>5</c:v>
                </c:pt>
                <c:pt idx="185">
                  <c:v>5</c:v>
                </c:pt>
                <c:pt idx="186">
                  <c:v>5</c:v>
                </c:pt>
                <c:pt idx="187">
                  <c:v>5</c:v>
                </c:pt>
                <c:pt idx="188">
                  <c:v>5</c:v>
                </c:pt>
                <c:pt idx="189">
                  <c:v>5</c:v>
                </c:pt>
                <c:pt idx="190">
                  <c:v>5</c:v>
                </c:pt>
                <c:pt idx="191">
                  <c:v>5</c:v>
                </c:pt>
                <c:pt idx="192">
                  <c:v>5</c:v>
                </c:pt>
                <c:pt idx="193">
                  <c:v>5</c:v>
                </c:pt>
                <c:pt idx="194">
                  <c:v>5</c:v>
                </c:pt>
                <c:pt idx="195">
                  <c:v>5</c:v>
                </c:pt>
                <c:pt idx="196">
                  <c:v>5</c:v>
                </c:pt>
                <c:pt idx="197">
                  <c:v>5</c:v>
                </c:pt>
                <c:pt idx="198">
                  <c:v>5</c:v>
                </c:pt>
                <c:pt idx="199">
                  <c:v>5</c:v>
                </c:pt>
                <c:pt idx="200">
                  <c:v>5</c:v>
                </c:pt>
                <c:pt idx="201">
                  <c:v>5</c:v>
                </c:pt>
                <c:pt idx="202">
                  <c:v>5</c:v>
                </c:pt>
                <c:pt idx="203">
                  <c:v>5</c:v>
                </c:pt>
                <c:pt idx="204">
                  <c:v>5</c:v>
                </c:pt>
                <c:pt idx="205">
                  <c:v>5</c:v>
                </c:pt>
                <c:pt idx="206">
                  <c:v>5</c:v>
                </c:pt>
                <c:pt idx="207">
                  <c:v>5</c:v>
                </c:pt>
                <c:pt idx="208">
                  <c:v>5</c:v>
                </c:pt>
                <c:pt idx="209">
                  <c:v>5</c:v>
                </c:pt>
                <c:pt idx="210">
                  <c:v>5</c:v>
                </c:pt>
                <c:pt idx="211">
                  <c:v>5</c:v>
                </c:pt>
                <c:pt idx="212">
                  <c:v>5</c:v>
                </c:pt>
                <c:pt idx="213">
                  <c:v>5</c:v>
                </c:pt>
                <c:pt idx="214">
                  <c:v>5</c:v>
                </c:pt>
                <c:pt idx="215">
                  <c:v>5</c:v>
                </c:pt>
                <c:pt idx="216">
                  <c:v>5</c:v>
                </c:pt>
                <c:pt idx="217">
                  <c:v>5</c:v>
                </c:pt>
                <c:pt idx="218">
                  <c:v>5</c:v>
                </c:pt>
                <c:pt idx="219">
                  <c:v>5</c:v>
                </c:pt>
                <c:pt idx="220">
                  <c:v>5</c:v>
                </c:pt>
                <c:pt idx="221">
                  <c:v>5</c:v>
                </c:pt>
                <c:pt idx="222">
                  <c:v>5</c:v>
                </c:pt>
                <c:pt idx="223">
                  <c:v>5</c:v>
                </c:pt>
                <c:pt idx="224">
                  <c:v>5</c:v>
                </c:pt>
                <c:pt idx="225">
                  <c:v>5</c:v>
                </c:pt>
                <c:pt idx="226">
                  <c:v>5</c:v>
                </c:pt>
                <c:pt idx="227">
                  <c:v>5</c:v>
                </c:pt>
                <c:pt idx="228">
                  <c:v>5</c:v>
                </c:pt>
                <c:pt idx="229">
                  <c:v>5</c:v>
                </c:pt>
                <c:pt idx="230">
                  <c:v>5</c:v>
                </c:pt>
                <c:pt idx="231">
                  <c:v>5</c:v>
                </c:pt>
                <c:pt idx="232">
                  <c:v>5</c:v>
                </c:pt>
                <c:pt idx="233">
                  <c:v>5</c:v>
                </c:pt>
                <c:pt idx="234">
                  <c:v>5</c:v>
                </c:pt>
                <c:pt idx="235">
                  <c:v>5</c:v>
                </c:pt>
                <c:pt idx="236">
                  <c:v>5</c:v>
                </c:pt>
                <c:pt idx="237">
                  <c:v>5</c:v>
                </c:pt>
                <c:pt idx="238">
                  <c:v>5</c:v>
                </c:pt>
                <c:pt idx="239">
                  <c:v>5</c:v>
                </c:pt>
              </c:numCache>
            </c:numRef>
          </c:xVal>
          <c:yVal>
            <c:numRef>
              <c:f>'Modifier equation'!$AB$21:$AB$260</c:f>
              <c:numCache>
                <c:formatCode>General</c:formatCode>
                <c:ptCount val="2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E95-4F9C-A49D-D132FC134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9499344"/>
        <c:axId val="1"/>
      </c:scatterChart>
      <c:valAx>
        <c:axId val="689499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"/>
        <c:crossesAt val="0"/>
        <c:crossBetween val="midCat"/>
        <c:majorUnit val="1"/>
        <c:minorUnit val="1"/>
      </c:valAx>
      <c:valAx>
        <c:axId val="1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extTo"/>
        <c:crossAx val="68949934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 Non-competitive'!$AP$69:$BE$69</c:f>
              <c:numCache>
                <c:formatCode>General</c:formatCode>
                <c:ptCount val="16"/>
                <c:pt idx="0">
                  <c:v>7.3333333333333348E-2</c:v>
                </c:pt>
                <c:pt idx="1">
                  <c:v>9.8142826472894393E-2</c:v>
                </c:pt>
                <c:pt idx="2">
                  <c:v>0.10434519975778464</c:v>
                </c:pt>
                <c:pt idx="3">
                  <c:v>0.11209816636389747</c:v>
                </c:pt>
                <c:pt idx="4">
                  <c:v>0.12178937462153852</c:v>
                </c:pt>
                <c:pt idx="5">
                  <c:v>0.13390338494358978</c:v>
                </c:pt>
                <c:pt idx="6">
                  <c:v>0.14904589784615388</c:v>
                </c:pt>
                <c:pt idx="7">
                  <c:v>0.16797403897435906</c:v>
                </c:pt>
                <c:pt idx="8">
                  <c:v>0.19163421538461547</c:v>
                </c:pt>
                <c:pt idx="9">
                  <c:v>0.221209435897436</c:v>
                </c:pt>
                <c:pt idx="10">
                  <c:v>0.25817846153846163</c:v>
                </c:pt>
                <c:pt idx="11">
                  <c:v>0.30438974358974374</c:v>
                </c:pt>
                <c:pt idx="12">
                  <c:v>0.36215384615384633</c:v>
                </c:pt>
                <c:pt idx="13">
                  <c:v>0.43435897435897447</c:v>
                </c:pt>
                <c:pt idx="14">
                  <c:v>0.52461538461538471</c:v>
                </c:pt>
                <c:pt idx="15">
                  <c:v>0.63743589743589757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92D-4578-AE27-C5CBDB74BA4F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 Non-competitive'!$AP$70:$BE$70</c:f>
              <c:numCache>
                <c:formatCode>General</c:formatCode>
                <c:ptCount val="16"/>
                <c:pt idx="0">
                  <c:v>7.5000000000000011E-2</c:v>
                </c:pt>
                <c:pt idx="1">
                  <c:v>0.10037334525636926</c:v>
                </c:pt>
                <c:pt idx="2">
                  <c:v>0.1067166815704616</c:v>
                </c:pt>
                <c:pt idx="3">
                  <c:v>0.11464585196307696</c:v>
                </c:pt>
                <c:pt idx="4">
                  <c:v>0.1245573149538462</c:v>
                </c:pt>
                <c:pt idx="5">
                  <c:v>0.13694664369230775</c:v>
                </c:pt>
                <c:pt idx="6">
                  <c:v>0.15243330461538468</c:v>
                </c:pt>
                <c:pt idx="7">
                  <c:v>0.17179163076923085</c:v>
                </c:pt>
                <c:pt idx="8">
                  <c:v>0.19598953846153855</c:v>
                </c:pt>
                <c:pt idx="9">
                  <c:v>0.22623692307692317</c:v>
                </c:pt>
                <c:pt idx="10">
                  <c:v>0.26404615384615393</c:v>
                </c:pt>
                <c:pt idx="11">
                  <c:v>0.3113076923076924</c:v>
                </c:pt>
                <c:pt idx="12">
                  <c:v>0.37038461538461548</c:v>
                </c:pt>
                <c:pt idx="13">
                  <c:v>0.44423076923076937</c:v>
                </c:pt>
                <c:pt idx="14">
                  <c:v>0.53653846153846163</c:v>
                </c:pt>
                <c:pt idx="15">
                  <c:v>0.65192307692307694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92D-4578-AE27-C5CBDB74BA4F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 Non-competitive'!$AP$71:$BE$71</c:f>
              <c:numCache>
                <c:formatCode>General</c:formatCode>
                <c:ptCount val="16"/>
                <c:pt idx="0">
                  <c:v>7.7083333333333337E-2</c:v>
                </c:pt>
                <c:pt idx="1">
                  <c:v>0.10316149373571284</c:v>
                </c:pt>
                <c:pt idx="2">
                  <c:v>0.10968103383630771</c:v>
                </c:pt>
                <c:pt idx="3">
                  <c:v>0.1178304589620513</c:v>
                </c:pt>
                <c:pt idx="4">
                  <c:v>0.12801724036923082</c:v>
                </c:pt>
                <c:pt idx="5">
                  <c:v>0.14075071712820517</c:v>
                </c:pt>
                <c:pt idx="6">
                  <c:v>0.15666756307692312</c:v>
                </c:pt>
                <c:pt idx="7">
                  <c:v>0.17656362051282057</c:v>
                </c:pt>
                <c:pt idx="8">
                  <c:v>0.2014336923076924</c:v>
                </c:pt>
                <c:pt idx="9">
                  <c:v>0.23252128205128211</c:v>
                </c:pt>
                <c:pt idx="10">
                  <c:v>0.27138076923076926</c:v>
                </c:pt>
                <c:pt idx="11">
                  <c:v>0.31995512820512828</c:v>
                </c:pt>
                <c:pt idx="12">
                  <c:v>0.38067307692307695</c:v>
                </c:pt>
                <c:pt idx="13">
                  <c:v>0.45657051282051297</c:v>
                </c:pt>
                <c:pt idx="14">
                  <c:v>0.55144230769230773</c:v>
                </c:pt>
                <c:pt idx="15">
                  <c:v>0.67003205128205123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92D-4578-AE27-C5CBDB74BA4F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 Non-competitive'!$AP$72:$BE$72</c:f>
              <c:numCache>
                <c:formatCode>General</c:formatCode>
                <c:ptCount val="16"/>
                <c:pt idx="0">
                  <c:v>7.9687500000000008E-2</c:v>
                </c:pt>
                <c:pt idx="1">
                  <c:v>0.10664667933489233</c:v>
                </c:pt>
                <c:pt idx="2">
                  <c:v>0.11338647416861543</c:v>
                </c:pt>
                <c:pt idx="3">
                  <c:v>0.12181121771076928</c:v>
                </c:pt>
                <c:pt idx="4">
                  <c:v>0.13234214713846157</c:v>
                </c:pt>
                <c:pt idx="5">
                  <c:v>0.14550580892307696</c:v>
                </c:pt>
                <c:pt idx="6">
                  <c:v>0.16196038615384623</c:v>
                </c:pt>
                <c:pt idx="7">
                  <c:v>0.18252860769230775</c:v>
                </c:pt>
                <c:pt idx="8">
                  <c:v>0.20823888461538467</c:v>
                </c:pt>
                <c:pt idx="9">
                  <c:v>0.24037673076923091</c:v>
                </c:pt>
                <c:pt idx="10">
                  <c:v>0.28054903846153861</c:v>
                </c:pt>
                <c:pt idx="11">
                  <c:v>0.33076442307692316</c:v>
                </c:pt>
                <c:pt idx="12">
                  <c:v>0.39353365384615391</c:v>
                </c:pt>
                <c:pt idx="13">
                  <c:v>0.47199519230769243</c:v>
                </c:pt>
                <c:pt idx="14">
                  <c:v>0.57007211538461555</c:v>
                </c:pt>
                <c:pt idx="15">
                  <c:v>0.6926682692307693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92D-4578-AE27-C5CBDB74BA4F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 Non-competitive'!$AP$73:$BE$73</c:f>
              <c:numCache>
                <c:formatCode>General</c:formatCode>
                <c:ptCount val="16"/>
                <c:pt idx="0">
                  <c:v>8.2942708333333337E-2</c:v>
                </c:pt>
                <c:pt idx="1">
                  <c:v>0.1110031613338667</c:v>
                </c:pt>
                <c:pt idx="2">
                  <c:v>0.11801827458400002</c:v>
                </c:pt>
                <c:pt idx="3">
                  <c:v>0.12678716614666671</c:v>
                </c:pt>
                <c:pt idx="4">
                  <c:v>0.13774828060000005</c:v>
                </c:pt>
                <c:pt idx="5">
                  <c:v>0.15144967366666673</c:v>
                </c:pt>
                <c:pt idx="6">
                  <c:v>0.16857641500000006</c:v>
                </c:pt>
                <c:pt idx="7">
                  <c:v>0.18998484166666676</c:v>
                </c:pt>
                <c:pt idx="8">
                  <c:v>0.21674537500000007</c:v>
                </c:pt>
                <c:pt idx="9">
                  <c:v>0.25019604166666676</c:v>
                </c:pt>
                <c:pt idx="10">
                  <c:v>0.29200937500000007</c:v>
                </c:pt>
                <c:pt idx="11">
                  <c:v>0.34427604166666681</c:v>
                </c:pt>
                <c:pt idx="12">
                  <c:v>0.40960937500000005</c:v>
                </c:pt>
                <c:pt idx="13">
                  <c:v>0.49127604166666683</c:v>
                </c:pt>
                <c:pt idx="14">
                  <c:v>0.59335937500000002</c:v>
                </c:pt>
                <c:pt idx="15">
                  <c:v>0.72096354166666665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92D-4578-AE27-C5CBDB74BA4F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 Non-competitive'!$AP$74:$BE$74</c:f>
              <c:numCache>
                <c:formatCode>General</c:formatCode>
                <c:ptCount val="16"/>
                <c:pt idx="0">
                  <c:v>8.7011718750000008E-2</c:v>
                </c:pt>
                <c:pt idx="1">
                  <c:v>0.11644876383258466</c:v>
                </c:pt>
                <c:pt idx="2">
                  <c:v>0.1238080251032308</c:v>
                </c:pt>
                <c:pt idx="3">
                  <c:v>0.13300710169153851</c:v>
                </c:pt>
                <c:pt idx="4">
                  <c:v>0.14450594742692313</c:v>
                </c:pt>
                <c:pt idx="5">
                  <c:v>0.15887950459615391</c:v>
                </c:pt>
                <c:pt idx="6">
                  <c:v>0.17684645105769239</c:v>
                </c:pt>
                <c:pt idx="7">
                  <c:v>0.19930513413461545</c:v>
                </c:pt>
                <c:pt idx="8">
                  <c:v>0.22737848798076932</c:v>
                </c:pt>
                <c:pt idx="9">
                  <c:v>0.26247018028846164</c:v>
                </c:pt>
                <c:pt idx="10">
                  <c:v>0.30633479567307703</c:v>
                </c:pt>
                <c:pt idx="11">
                  <c:v>0.36116556490384633</c:v>
                </c:pt>
                <c:pt idx="12">
                  <c:v>0.42970402644230782</c:v>
                </c:pt>
                <c:pt idx="13">
                  <c:v>0.51537710336538478</c:v>
                </c:pt>
                <c:pt idx="14">
                  <c:v>0.62246844951923086</c:v>
                </c:pt>
                <c:pt idx="15">
                  <c:v>0.75633263221153846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92D-4578-AE27-C5CBDB74BA4F}"/>
            </c:ext>
          </c:extLst>
        </c:ser>
        <c:ser>
          <c:idx val="6"/>
          <c:order val="6"/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 Non-competitive'!$AP$75:$BE$75</c:f>
              <c:numCache>
                <c:formatCode>General</c:formatCode>
                <c:ptCount val="16"/>
                <c:pt idx="0">
                  <c:v>9.2097981770833351E-2</c:v>
                </c:pt>
                <c:pt idx="1">
                  <c:v>0.1232557669559821</c:v>
                </c:pt>
                <c:pt idx="2">
                  <c:v>0.13104521325226928</c:v>
                </c:pt>
                <c:pt idx="3">
                  <c:v>0.14078202112262825</c:v>
                </c:pt>
                <c:pt idx="4">
                  <c:v>0.15295303096057694</c:v>
                </c:pt>
                <c:pt idx="5">
                  <c:v>0.16816679325801287</c:v>
                </c:pt>
                <c:pt idx="6">
                  <c:v>0.18718399612980774</c:v>
                </c:pt>
                <c:pt idx="7">
                  <c:v>0.21095549971955138</c:v>
                </c:pt>
                <c:pt idx="8">
                  <c:v>0.24066987920673089</c:v>
                </c:pt>
                <c:pt idx="9">
                  <c:v>0.27781285356570518</c:v>
                </c:pt>
                <c:pt idx="10">
                  <c:v>0.32424157151442318</c:v>
                </c:pt>
                <c:pt idx="11">
                  <c:v>0.38227746895032061</c:v>
                </c:pt>
                <c:pt idx="12">
                  <c:v>0.45482234074519245</c:v>
                </c:pt>
                <c:pt idx="13">
                  <c:v>0.54550343048878214</c:v>
                </c:pt>
                <c:pt idx="14">
                  <c:v>0.65885479266826941</c:v>
                </c:pt>
                <c:pt idx="15">
                  <c:v>0.80054399539262822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B92D-4578-AE27-C5CBDB74BA4F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 Non-competitive'!$AP$76:$BE$76</c:f>
              <c:numCache>
                <c:formatCode>General</c:formatCode>
                <c:ptCount val="16"/>
                <c:pt idx="0">
                  <c:v>9.8455810546874994E-2</c:v>
                </c:pt>
                <c:pt idx="1">
                  <c:v>0.13176452086022886</c:v>
                </c:pt>
                <c:pt idx="2">
                  <c:v>0.14009169843856734</c:v>
                </c:pt>
                <c:pt idx="3">
                  <c:v>0.15050067041149043</c:v>
                </c:pt>
                <c:pt idx="4">
                  <c:v>0.16351188537764424</c:v>
                </c:pt>
                <c:pt idx="5">
                  <c:v>0.17977590408533659</c:v>
                </c:pt>
                <c:pt idx="6">
                  <c:v>0.20010592746995196</c:v>
                </c:pt>
                <c:pt idx="7">
                  <c:v>0.22551845670072121</c:v>
                </c:pt>
                <c:pt idx="8">
                  <c:v>0.25728411823918279</c:v>
                </c:pt>
                <c:pt idx="9">
                  <c:v>0.29699119516225964</c:v>
                </c:pt>
                <c:pt idx="10">
                  <c:v>0.34662504131610589</c:v>
                </c:pt>
                <c:pt idx="11">
                  <c:v>0.40866734900841351</c:v>
                </c:pt>
                <c:pt idx="12">
                  <c:v>0.48622023362379813</c:v>
                </c:pt>
                <c:pt idx="13">
                  <c:v>0.58316133939302894</c:v>
                </c:pt>
                <c:pt idx="14">
                  <c:v>0.70433772160456731</c:v>
                </c:pt>
                <c:pt idx="15">
                  <c:v>0.85580819936899033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B92D-4578-AE27-C5CBDB74BA4F}"/>
            </c:ext>
          </c:extLst>
        </c:ser>
        <c:ser>
          <c:idx val="8"/>
          <c:order val="8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 Non-competitive'!$AP$77:$BE$77</c:f>
              <c:numCache>
                <c:formatCode>General</c:formatCode>
                <c:ptCount val="16"/>
                <c:pt idx="0">
                  <c:v>0.10640309651692709</c:v>
                </c:pt>
                <c:pt idx="1">
                  <c:v>0.14240046324053737</c:v>
                </c:pt>
                <c:pt idx="2">
                  <c:v>0.15139980492143992</c:v>
                </c:pt>
                <c:pt idx="3">
                  <c:v>0.16264898202256814</c:v>
                </c:pt>
                <c:pt idx="4">
                  <c:v>0.17671045339897842</c:v>
                </c:pt>
                <c:pt idx="5">
                  <c:v>0.19428729261949124</c:v>
                </c:pt>
                <c:pt idx="6">
                  <c:v>0.21625834164513227</c:v>
                </c:pt>
                <c:pt idx="7">
                  <c:v>0.24372215292718358</c:v>
                </c:pt>
                <c:pt idx="8">
                  <c:v>0.27805191702974769</c:v>
                </c:pt>
                <c:pt idx="9">
                  <c:v>0.32096412215795284</c:v>
                </c:pt>
                <c:pt idx="10">
                  <c:v>0.37460437856820927</c:v>
                </c:pt>
                <c:pt idx="11">
                  <c:v>0.44165469908102972</c:v>
                </c:pt>
                <c:pt idx="12">
                  <c:v>0.52546759972205537</c:v>
                </c:pt>
                <c:pt idx="13">
                  <c:v>0.63023372552333734</c:v>
                </c:pt>
                <c:pt idx="14">
                  <c:v>0.76119138277493992</c:v>
                </c:pt>
                <c:pt idx="15">
                  <c:v>0.924888454339443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B92D-4578-AE27-C5CBDB74BA4F}"/>
            </c:ext>
          </c:extLst>
        </c:ser>
        <c:ser>
          <c:idx val="9"/>
          <c:order val="9"/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 Non-competitive'!$AP$78:$BE$78</c:f>
              <c:numCache>
                <c:formatCode>General</c:formatCode>
                <c:ptCount val="16"/>
                <c:pt idx="0">
                  <c:v>0.11633720397949218</c:v>
                </c:pt>
                <c:pt idx="1">
                  <c:v>0.15569539121592299</c:v>
                </c:pt>
                <c:pt idx="2">
                  <c:v>0.16553493802503066</c:v>
                </c:pt>
                <c:pt idx="3">
                  <c:v>0.17783437153641529</c:v>
                </c:pt>
                <c:pt idx="4">
                  <c:v>0.19320866342564605</c:v>
                </c:pt>
                <c:pt idx="5">
                  <c:v>0.2124265282871845</c:v>
                </c:pt>
                <c:pt idx="6">
                  <c:v>0.23644885936410764</c:v>
                </c:pt>
                <c:pt idx="7">
                  <c:v>0.26647677321026148</c:v>
                </c:pt>
                <c:pt idx="8">
                  <c:v>0.30401166551795378</c:v>
                </c:pt>
                <c:pt idx="9">
                  <c:v>0.35093028090256917</c:v>
                </c:pt>
                <c:pt idx="10">
                  <c:v>0.40957855013333844</c:v>
                </c:pt>
                <c:pt idx="11">
                  <c:v>0.48288888667179991</c:v>
                </c:pt>
                <c:pt idx="12">
                  <c:v>0.57452680734487671</c:v>
                </c:pt>
                <c:pt idx="13">
                  <c:v>0.689074208186223</c:v>
                </c:pt>
                <c:pt idx="14">
                  <c:v>0.83225845923790542</c:v>
                </c:pt>
                <c:pt idx="15">
                  <c:v>1.011238773052509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B92D-4578-AE27-C5CBDB74BA4F}"/>
            </c:ext>
          </c:extLst>
        </c:ser>
        <c:ser>
          <c:idx val="10"/>
          <c:order val="10"/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 Non-competitive'!$AP$79:$BE$79</c:f>
              <c:numCache>
                <c:formatCode>General</c:formatCode>
                <c:ptCount val="16"/>
                <c:pt idx="0">
                  <c:v>0.12875483830769854</c:v>
                </c:pt>
                <c:pt idx="1">
                  <c:v>0.17231405118515497</c:v>
                </c:pt>
                <c:pt idx="2">
                  <c:v>0.18320385440451906</c:v>
                </c:pt>
                <c:pt idx="3">
                  <c:v>0.19681610842872421</c:v>
                </c:pt>
                <c:pt idx="4">
                  <c:v>0.21383142595898061</c:v>
                </c:pt>
                <c:pt idx="5">
                  <c:v>0.23510057287180114</c:v>
                </c:pt>
                <c:pt idx="6">
                  <c:v>0.26168700651282684</c:v>
                </c:pt>
                <c:pt idx="7">
                  <c:v>0.29492004856410881</c:v>
                </c:pt>
                <c:pt idx="8">
                  <c:v>0.33646135112821146</c:v>
                </c:pt>
                <c:pt idx="9">
                  <c:v>0.38838797933333963</c:v>
                </c:pt>
                <c:pt idx="10">
                  <c:v>0.45329626458974998</c:v>
                </c:pt>
                <c:pt idx="11">
                  <c:v>0.53443162116026277</c:v>
                </c:pt>
                <c:pt idx="12">
                  <c:v>0.63585081687340361</c:v>
                </c:pt>
                <c:pt idx="13">
                  <c:v>0.76262481151482997</c:v>
                </c:pt>
                <c:pt idx="14">
                  <c:v>0.92109230481661286</c:v>
                </c:pt>
                <c:pt idx="15">
                  <c:v>1.1191766714438414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B92D-4578-AE27-C5CBDB74BA4F}"/>
            </c:ext>
          </c:extLst>
        </c:ser>
        <c:ser>
          <c:idx val="11"/>
          <c:order val="11"/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 Non-competitive'!$AP$80:$BE$80</c:f>
              <c:numCache>
                <c:formatCode>General</c:formatCode>
                <c:ptCount val="16"/>
                <c:pt idx="0">
                  <c:v>0.14427688121795651</c:v>
                </c:pt>
                <c:pt idx="1">
                  <c:v>0.19308737614669497</c:v>
                </c:pt>
                <c:pt idx="2">
                  <c:v>0.20528999987887964</c:v>
                </c:pt>
                <c:pt idx="3">
                  <c:v>0.22054327954411038</c:v>
                </c:pt>
                <c:pt idx="4">
                  <c:v>0.23960987912564882</c:v>
                </c:pt>
                <c:pt idx="5">
                  <c:v>0.26344312860257191</c:v>
                </c:pt>
                <c:pt idx="6">
                  <c:v>0.2932346904487258</c:v>
                </c:pt>
                <c:pt idx="7">
                  <c:v>0.33047414275641807</c:v>
                </c:pt>
                <c:pt idx="8">
                  <c:v>0.3770234581410335</c:v>
                </c:pt>
                <c:pt idx="9">
                  <c:v>0.43521010237180269</c:v>
                </c:pt>
                <c:pt idx="10">
                  <c:v>0.50794340766026425</c:v>
                </c:pt>
                <c:pt idx="11">
                  <c:v>0.59886003927084108</c:v>
                </c:pt>
                <c:pt idx="12">
                  <c:v>0.71250582878406221</c:v>
                </c:pt>
                <c:pt idx="13">
                  <c:v>0.85456306567558871</c:v>
                </c:pt>
                <c:pt idx="14">
                  <c:v>1.0321346117899968</c:v>
                </c:pt>
                <c:pt idx="15">
                  <c:v>1.2540990444330065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B92D-4578-AE27-C5CBDB74BA4F}"/>
            </c:ext>
          </c:extLst>
        </c:ser>
        <c:ser>
          <c:idx val="12"/>
          <c:order val="12"/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 Non-competitive'!$AP$81:$BF$81</c:f>
              <c:numCache>
                <c:formatCode>General</c:formatCode>
                <c:ptCount val="17"/>
                <c:pt idx="0">
                  <c:v>0.16367943485577899</c:v>
                </c:pt>
                <c:pt idx="1">
                  <c:v>0.21905403234862003</c:v>
                </c:pt>
                <c:pt idx="2">
                  <c:v>0.23289768172183026</c:v>
                </c:pt>
                <c:pt idx="3">
                  <c:v>0.25020224343834313</c:v>
                </c:pt>
                <c:pt idx="4">
                  <c:v>0.27183294558398413</c:v>
                </c:pt>
                <c:pt idx="5">
                  <c:v>0.29887132326603544</c:v>
                </c:pt>
                <c:pt idx="6">
                  <c:v>0.33266929536859952</c:v>
                </c:pt>
                <c:pt idx="7">
                  <c:v>0.37491676049680467</c:v>
                </c:pt>
                <c:pt idx="8">
                  <c:v>0.42772609190706107</c:v>
                </c:pt>
                <c:pt idx="9">
                  <c:v>0.49373775616988158</c:v>
                </c:pt>
                <c:pt idx="10">
                  <c:v>0.57625233649840724</c:v>
                </c:pt>
                <c:pt idx="11">
                  <c:v>0.67939556190906425</c:v>
                </c:pt>
                <c:pt idx="12">
                  <c:v>0.80832459367238541</c:v>
                </c:pt>
                <c:pt idx="13">
                  <c:v>0.96948588337653718</c:v>
                </c:pt>
                <c:pt idx="14">
                  <c:v>1.1709374955067262</c:v>
                </c:pt>
                <c:pt idx="15">
                  <c:v>1.4227520106694633</c:v>
                </c:pt>
                <c:pt idx="16">
                  <c:v>0.16367943485577896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B92D-4578-AE27-C5CBDB74BA4F}"/>
            </c:ext>
          </c:extLst>
        </c:ser>
        <c:ser>
          <c:idx val="13"/>
          <c:order val="13"/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 Non-competitive'!$AP$82:$BE$82</c:f>
              <c:numCache>
                <c:formatCode>General</c:formatCode>
                <c:ptCount val="16"/>
                <c:pt idx="0">
                  <c:v>0.18793262690305698</c:v>
                </c:pt>
                <c:pt idx="1">
                  <c:v>0.25151235260102628</c:v>
                </c:pt>
                <c:pt idx="2">
                  <c:v>0.26740728402551855</c:v>
                </c:pt>
                <c:pt idx="3">
                  <c:v>0.28727594830613395</c:v>
                </c:pt>
                <c:pt idx="4">
                  <c:v>0.31211177865690315</c:v>
                </c:pt>
                <c:pt idx="5">
                  <c:v>0.34315656659536464</c:v>
                </c:pt>
                <c:pt idx="6">
                  <c:v>0.38196255151844166</c:v>
                </c:pt>
                <c:pt idx="7">
                  <c:v>0.43047003267228773</c:v>
                </c:pt>
                <c:pt idx="8">
                  <c:v>0.49110438411459545</c:v>
                </c:pt>
                <c:pt idx="9">
                  <c:v>0.56689732341748011</c:v>
                </c:pt>
                <c:pt idx="10">
                  <c:v>0.66163849754608584</c:v>
                </c:pt>
                <c:pt idx="11">
                  <c:v>0.78006496520684299</c:v>
                </c:pt>
                <c:pt idx="12">
                  <c:v>0.92809804978278931</c:v>
                </c:pt>
                <c:pt idx="13">
                  <c:v>1.1131394055027224</c:v>
                </c:pt>
                <c:pt idx="14">
                  <c:v>1.3444411001526388</c:v>
                </c:pt>
                <c:pt idx="15">
                  <c:v>1.6335682184650338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B92D-4578-AE27-C5CBDB74BA4F}"/>
            </c:ext>
          </c:extLst>
        </c:ser>
        <c:ser>
          <c:idx val="14"/>
          <c:order val="14"/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 Non-competitive'!$AP$83:$BE$83</c:f>
              <c:numCache>
                <c:formatCode>General</c:formatCode>
                <c:ptCount val="16"/>
                <c:pt idx="0">
                  <c:v>0.21824911696215457</c:v>
                </c:pt>
                <c:pt idx="1">
                  <c:v>0.29208525291653409</c:v>
                </c:pt>
                <c:pt idx="2">
                  <c:v>0.31054428690512892</c:v>
                </c:pt>
                <c:pt idx="3">
                  <c:v>0.33361807939087251</c:v>
                </c:pt>
                <c:pt idx="4">
                  <c:v>0.36246031999805201</c:v>
                </c:pt>
                <c:pt idx="5">
                  <c:v>0.39851312075702633</c:v>
                </c:pt>
                <c:pt idx="6">
                  <c:v>0.44357912170574432</c:v>
                </c:pt>
                <c:pt idx="7">
                  <c:v>0.4999116228916417</c:v>
                </c:pt>
                <c:pt idx="8">
                  <c:v>0.57032724937401336</c:v>
                </c:pt>
                <c:pt idx="9">
                  <c:v>0.65834678247697831</c:v>
                </c:pt>
                <c:pt idx="10">
                  <c:v>0.76837119885568406</c:v>
                </c:pt>
                <c:pt idx="11">
                  <c:v>0.90590171932906638</c:v>
                </c:pt>
                <c:pt idx="12">
                  <c:v>1.0778148699207941</c:v>
                </c:pt>
                <c:pt idx="13">
                  <c:v>1.2927063081604544</c:v>
                </c:pt>
                <c:pt idx="14">
                  <c:v>1.5613206059600291</c:v>
                </c:pt>
                <c:pt idx="15">
                  <c:v>1.897088478209497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B92D-4578-AE27-C5CBDB74BA4F}"/>
            </c:ext>
          </c:extLst>
        </c:ser>
        <c:ser>
          <c:idx val="15"/>
          <c:order val="1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  <a:lumOff val="20000"/>
                </a:schemeClr>
              </a:solidFill>
              <a:ln w="9525">
                <a:solidFill>
                  <a:schemeClr val="accent4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'Part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 Non-competitive'!$BF$69:$BU$69</c:f>
              <c:numCache>
                <c:formatCode>General</c:formatCode>
                <c:ptCount val="16"/>
                <c:pt idx="0">
                  <c:v>7.3333333333333348E-2</c:v>
                </c:pt>
                <c:pt idx="1">
                  <c:v>9.8142826472894393E-2</c:v>
                </c:pt>
                <c:pt idx="2">
                  <c:v>0.10434519975778467</c:v>
                </c:pt>
                <c:pt idx="3">
                  <c:v>0.11209816636389747</c:v>
                </c:pt>
                <c:pt idx="4">
                  <c:v>0.12178937462153849</c:v>
                </c:pt>
                <c:pt idx="5">
                  <c:v>0.1339033849435898</c:v>
                </c:pt>
                <c:pt idx="6">
                  <c:v>0.14904589784615391</c:v>
                </c:pt>
                <c:pt idx="7">
                  <c:v>0.16797403897435906</c:v>
                </c:pt>
                <c:pt idx="8">
                  <c:v>0.19163421538461542</c:v>
                </c:pt>
                <c:pt idx="9">
                  <c:v>0.22120943589743597</c:v>
                </c:pt>
                <c:pt idx="10">
                  <c:v>0.25817846153846163</c:v>
                </c:pt>
                <c:pt idx="11">
                  <c:v>0.30438974358974369</c:v>
                </c:pt>
                <c:pt idx="12">
                  <c:v>0.36215384615384622</c:v>
                </c:pt>
                <c:pt idx="13">
                  <c:v>0.43435897435897447</c:v>
                </c:pt>
                <c:pt idx="14">
                  <c:v>0.52461538461538471</c:v>
                </c:pt>
                <c:pt idx="15">
                  <c:v>0.63743589743589746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B92D-4578-AE27-C5CBDB74BA4F}"/>
            </c:ext>
          </c:extLst>
        </c:ser>
        <c:ser>
          <c:idx val="16"/>
          <c:order val="1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'Part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 Non-competitive'!$BF$70:$BU$70</c:f>
              <c:numCache>
                <c:formatCode>General</c:formatCode>
                <c:ptCount val="16"/>
                <c:pt idx="0">
                  <c:v>7.5000000000000011E-2</c:v>
                </c:pt>
                <c:pt idx="1">
                  <c:v>0.10037334525636926</c:v>
                </c:pt>
                <c:pt idx="2">
                  <c:v>0.10671668157046156</c:v>
                </c:pt>
                <c:pt idx="3">
                  <c:v>0.11464585196307696</c:v>
                </c:pt>
                <c:pt idx="4">
                  <c:v>0.1245573149538462</c:v>
                </c:pt>
                <c:pt idx="5">
                  <c:v>0.13694664369230775</c:v>
                </c:pt>
                <c:pt idx="6">
                  <c:v>0.15243330461538468</c:v>
                </c:pt>
                <c:pt idx="7">
                  <c:v>0.17179163076923085</c:v>
                </c:pt>
                <c:pt idx="8">
                  <c:v>0.19598953846153852</c:v>
                </c:pt>
                <c:pt idx="9">
                  <c:v>0.22623692307692317</c:v>
                </c:pt>
                <c:pt idx="10">
                  <c:v>0.26404615384615393</c:v>
                </c:pt>
                <c:pt idx="11">
                  <c:v>0.3113076923076924</c:v>
                </c:pt>
                <c:pt idx="12">
                  <c:v>0.37038461538461537</c:v>
                </c:pt>
                <c:pt idx="13">
                  <c:v>0.44423076923076937</c:v>
                </c:pt>
                <c:pt idx="14">
                  <c:v>0.53653846153846152</c:v>
                </c:pt>
                <c:pt idx="15">
                  <c:v>0.65192307692307694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B92D-4578-AE27-C5CBDB74BA4F}"/>
            </c:ext>
          </c:extLst>
        </c:ser>
        <c:ser>
          <c:idx val="17"/>
          <c:order val="1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'Part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 Non-competitive'!$BF$71:$BU$71</c:f>
              <c:numCache>
                <c:formatCode>General</c:formatCode>
                <c:ptCount val="16"/>
                <c:pt idx="0">
                  <c:v>7.7083333333333323E-2</c:v>
                </c:pt>
                <c:pt idx="1">
                  <c:v>0.10316149373571284</c:v>
                </c:pt>
                <c:pt idx="2">
                  <c:v>0.10968103383630771</c:v>
                </c:pt>
                <c:pt idx="3">
                  <c:v>0.1178304589620513</c:v>
                </c:pt>
                <c:pt idx="4">
                  <c:v>0.12801724036923082</c:v>
                </c:pt>
                <c:pt idx="5">
                  <c:v>0.14075071712820517</c:v>
                </c:pt>
                <c:pt idx="6">
                  <c:v>0.15666756307692312</c:v>
                </c:pt>
                <c:pt idx="7">
                  <c:v>0.17656362051282057</c:v>
                </c:pt>
                <c:pt idx="8">
                  <c:v>0.20143369230769234</c:v>
                </c:pt>
                <c:pt idx="9">
                  <c:v>0.23252128205128206</c:v>
                </c:pt>
                <c:pt idx="10">
                  <c:v>0.27138076923076931</c:v>
                </c:pt>
                <c:pt idx="11">
                  <c:v>0.31995512820512828</c:v>
                </c:pt>
                <c:pt idx="12">
                  <c:v>0.38067307692307695</c:v>
                </c:pt>
                <c:pt idx="13">
                  <c:v>0.45657051282051286</c:v>
                </c:pt>
                <c:pt idx="14">
                  <c:v>0.55144230769230762</c:v>
                </c:pt>
                <c:pt idx="15">
                  <c:v>0.67003205128205123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B92D-4578-AE27-C5CBDB74BA4F}"/>
            </c:ext>
          </c:extLst>
        </c:ser>
        <c:ser>
          <c:idx val="18"/>
          <c:order val="1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'Part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 Non-competitive'!$BF$72:$BU$72</c:f>
              <c:numCache>
                <c:formatCode>General</c:formatCode>
                <c:ptCount val="16"/>
                <c:pt idx="0">
                  <c:v>7.9687499999999994E-2</c:v>
                </c:pt>
                <c:pt idx="1">
                  <c:v>0.10664667933489232</c:v>
                </c:pt>
                <c:pt idx="2">
                  <c:v>0.1133864741686154</c:v>
                </c:pt>
                <c:pt idx="3">
                  <c:v>0.12181121771076925</c:v>
                </c:pt>
                <c:pt idx="4">
                  <c:v>0.13234214713846157</c:v>
                </c:pt>
                <c:pt idx="5">
                  <c:v>0.14550580892307696</c:v>
                </c:pt>
                <c:pt idx="6">
                  <c:v>0.1619603861538462</c:v>
                </c:pt>
                <c:pt idx="7">
                  <c:v>0.18252860769230772</c:v>
                </c:pt>
                <c:pt idx="8">
                  <c:v>0.20823888461538467</c:v>
                </c:pt>
                <c:pt idx="9">
                  <c:v>0.24037673076923086</c:v>
                </c:pt>
                <c:pt idx="10">
                  <c:v>0.28054903846153856</c:v>
                </c:pt>
                <c:pt idx="11">
                  <c:v>0.33076442307692316</c:v>
                </c:pt>
                <c:pt idx="12">
                  <c:v>0.39353365384615385</c:v>
                </c:pt>
                <c:pt idx="13">
                  <c:v>0.47199519230769232</c:v>
                </c:pt>
                <c:pt idx="14">
                  <c:v>0.57007211538461533</c:v>
                </c:pt>
                <c:pt idx="15">
                  <c:v>0.69266826923076918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B92D-4578-AE27-C5CBDB74BA4F}"/>
            </c:ext>
          </c:extLst>
        </c:ser>
        <c:ser>
          <c:idx val="19"/>
          <c:order val="1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'Part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 Non-competitive'!$BF$73:$BU$73</c:f>
              <c:numCache>
                <c:formatCode>General</c:formatCode>
                <c:ptCount val="16"/>
                <c:pt idx="0">
                  <c:v>8.2942708333333337E-2</c:v>
                </c:pt>
                <c:pt idx="1">
                  <c:v>0.1110031613338667</c:v>
                </c:pt>
                <c:pt idx="2">
                  <c:v>0.11801827458400002</c:v>
                </c:pt>
                <c:pt idx="3">
                  <c:v>0.12678716614666671</c:v>
                </c:pt>
                <c:pt idx="4">
                  <c:v>0.13774828060000005</c:v>
                </c:pt>
                <c:pt idx="5">
                  <c:v>0.15144967366666673</c:v>
                </c:pt>
                <c:pt idx="6">
                  <c:v>0.16857641500000006</c:v>
                </c:pt>
                <c:pt idx="7">
                  <c:v>0.18998484166666671</c:v>
                </c:pt>
                <c:pt idx="8">
                  <c:v>0.21674537500000007</c:v>
                </c:pt>
                <c:pt idx="9">
                  <c:v>0.25019604166666676</c:v>
                </c:pt>
                <c:pt idx="10">
                  <c:v>0.29200937500000007</c:v>
                </c:pt>
                <c:pt idx="11">
                  <c:v>0.3442760416666667</c:v>
                </c:pt>
                <c:pt idx="12">
                  <c:v>0.40960937500000005</c:v>
                </c:pt>
                <c:pt idx="13">
                  <c:v>0.49127604166666683</c:v>
                </c:pt>
                <c:pt idx="14">
                  <c:v>0.59335937500000002</c:v>
                </c:pt>
                <c:pt idx="15">
                  <c:v>0.72096354166666654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B92D-4578-AE27-C5CBDB74BA4F}"/>
            </c:ext>
          </c:extLst>
        </c:ser>
        <c:ser>
          <c:idx val="20"/>
          <c:order val="2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'Part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 Non-competitive'!$BF$74:$BU$74</c:f>
              <c:numCache>
                <c:formatCode>General</c:formatCode>
                <c:ptCount val="16"/>
                <c:pt idx="0">
                  <c:v>8.7011718749999994E-2</c:v>
                </c:pt>
                <c:pt idx="1">
                  <c:v>0.11644876383258464</c:v>
                </c:pt>
                <c:pt idx="2">
                  <c:v>0.1238080251032308</c:v>
                </c:pt>
                <c:pt idx="3">
                  <c:v>0.13300710169153848</c:v>
                </c:pt>
                <c:pt idx="4">
                  <c:v>0.14450594742692313</c:v>
                </c:pt>
                <c:pt idx="5">
                  <c:v>0.15887950459615388</c:v>
                </c:pt>
                <c:pt idx="6">
                  <c:v>0.17684645105769237</c:v>
                </c:pt>
                <c:pt idx="7">
                  <c:v>0.19930513413461545</c:v>
                </c:pt>
                <c:pt idx="8">
                  <c:v>0.22737848798076929</c:v>
                </c:pt>
                <c:pt idx="9">
                  <c:v>0.26247018028846159</c:v>
                </c:pt>
                <c:pt idx="10">
                  <c:v>0.30633479567307698</c:v>
                </c:pt>
                <c:pt idx="11">
                  <c:v>0.36116556490384621</c:v>
                </c:pt>
                <c:pt idx="12">
                  <c:v>0.42970402644230765</c:v>
                </c:pt>
                <c:pt idx="13">
                  <c:v>0.51537710336538467</c:v>
                </c:pt>
                <c:pt idx="14">
                  <c:v>0.62246844951923075</c:v>
                </c:pt>
                <c:pt idx="15">
                  <c:v>0.75633263221153835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B92D-4578-AE27-C5CBDB74BA4F}"/>
            </c:ext>
          </c:extLst>
        </c:ser>
        <c:ser>
          <c:idx val="21"/>
          <c:order val="2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'Part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 Non-competitive'!$BF$75:$BU$75</c:f>
              <c:numCache>
                <c:formatCode>General</c:formatCode>
                <c:ptCount val="16"/>
                <c:pt idx="0">
                  <c:v>9.2097981770833337E-2</c:v>
                </c:pt>
                <c:pt idx="1">
                  <c:v>0.12325576695598207</c:v>
                </c:pt>
                <c:pt idx="2">
                  <c:v>0.13104521325226925</c:v>
                </c:pt>
                <c:pt idx="3">
                  <c:v>0.14078202112262822</c:v>
                </c:pt>
                <c:pt idx="4">
                  <c:v>0.15295303096057694</c:v>
                </c:pt>
                <c:pt idx="5">
                  <c:v>0.16816679325801287</c:v>
                </c:pt>
                <c:pt idx="6">
                  <c:v>0.18718399612980777</c:v>
                </c:pt>
                <c:pt idx="7">
                  <c:v>0.21095549971955135</c:v>
                </c:pt>
                <c:pt idx="8">
                  <c:v>0.24066987920673083</c:v>
                </c:pt>
                <c:pt idx="9">
                  <c:v>0.27781285356570518</c:v>
                </c:pt>
                <c:pt idx="10">
                  <c:v>0.32424157151442318</c:v>
                </c:pt>
                <c:pt idx="11">
                  <c:v>0.38227746895032061</c:v>
                </c:pt>
                <c:pt idx="12">
                  <c:v>0.45482234074519234</c:v>
                </c:pt>
                <c:pt idx="13">
                  <c:v>0.54550343048878225</c:v>
                </c:pt>
                <c:pt idx="14">
                  <c:v>0.65885479266826918</c:v>
                </c:pt>
                <c:pt idx="15">
                  <c:v>0.8005439953926281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B92D-4578-AE27-C5CBDB74BA4F}"/>
            </c:ext>
          </c:extLst>
        </c:ser>
        <c:ser>
          <c:idx val="22"/>
          <c:order val="2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'Part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 Non-competitive'!$BF$76:$BU$76</c:f>
              <c:numCache>
                <c:formatCode>General</c:formatCode>
                <c:ptCount val="16"/>
                <c:pt idx="0">
                  <c:v>9.8455810546874981E-2</c:v>
                </c:pt>
                <c:pt idx="1">
                  <c:v>0.13176452086022883</c:v>
                </c:pt>
                <c:pt idx="2">
                  <c:v>0.14009169843856731</c:v>
                </c:pt>
                <c:pt idx="3">
                  <c:v>0.1505006704114904</c:v>
                </c:pt>
                <c:pt idx="4">
                  <c:v>0.16351188537764424</c:v>
                </c:pt>
                <c:pt idx="5">
                  <c:v>0.17977590408533656</c:v>
                </c:pt>
                <c:pt idx="6">
                  <c:v>0.20010592746995196</c:v>
                </c:pt>
                <c:pt idx="7">
                  <c:v>0.22551845670072115</c:v>
                </c:pt>
                <c:pt idx="8">
                  <c:v>0.25728411823918268</c:v>
                </c:pt>
                <c:pt idx="9">
                  <c:v>0.29699119516225964</c:v>
                </c:pt>
                <c:pt idx="10">
                  <c:v>0.34662504131610578</c:v>
                </c:pt>
                <c:pt idx="11">
                  <c:v>0.40866734900841351</c:v>
                </c:pt>
                <c:pt idx="12">
                  <c:v>0.48622023362379801</c:v>
                </c:pt>
                <c:pt idx="13">
                  <c:v>0.58316133939302883</c:v>
                </c:pt>
                <c:pt idx="14">
                  <c:v>0.70433772160456709</c:v>
                </c:pt>
                <c:pt idx="15">
                  <c:v>0.85580819936899022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B92D-4578-AE27-C5CBDB74BA4F}"/>
            </c:ext>
          </c:extLst>
        </c:ser>
        <c:ser>
          <c:idx val="23"/>
          <c:order val="23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'Part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 Non-competitive'!$BF$77:$BU$77</c:f>
              <c:numCache>
                <c:formatCode>General</c:formatCode>
                <c:ptCount val="16"/>
                <c:pt idx="0">
                  <c:v>0.10640309651692707</c:v>
                </c:pt>
                <c:pt idx="1">
                  <c:v>0.14240046324053734</c:v>
                </c:pt>
                <c:pt idx="2">
                  <c:v>0.15139980492143992</c:v>
                </c:pt>
                <c:pt idx="3">
                  <c:v>0.16264898202256814</c:v>
                </c:pt>
                <c:pt idx="4">
                  <c:v>0.1767104533989784</c:v>
                </c:pt>
                <c:pt idx="5">
                  <c:v>0.19428729261949124</c:v>
                </c:pt>
                <c:pt idx="6">
                  <c:v>0.21625834164513225</c:v>
                </c:pt>
                <c:pt idx="7">
                  <c:v>0.24372215292718352</c:v>
                </c:pt>
                <c:pt idx="8">
                  <c:v>0.27805191702974763</c:v>
                </c:pt>
                <c:pt idx="9">
                  <c:v>0.32096412215795278</c:v>
                </c:pt>
                <c:pt idx="10">
                  <c:v>0.37460437856820916</c:v>
                </c:pt>
                <c:pt idx="11">
                  <c:v>0.44165469908102967</c:v>
                </c:pt>
                <c:pt idx="12">
                  <c:v>0.52546759972205526</c:v>
                </c:pt>
                <c:pt idx="13">
                  <c:v>0.63023372552333734</c:v>
                </c:pt>
                <c:pt idx="14">
                  <c:v>0.76119138277493992</c:v>
                </c:pt>
                <c:pt idx="15">
                  <c:v>0.92488845433944278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B92D-4578-AE27-C5CBDB74BA4F}"/>
            </c:ext>
          </c:extLst>
        </c:ser>
        <c:ser>
          <c:idx val="24"/>
          <c:order val="24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 Non-competitive'!$BF$78:$BU$78</c:f>
              <c:numCache>
                <c:formatCode>General</c:formatCode>
                <c:ptCount val="16"/>
                <c:pt idx="0">
                  <c:v>0.11633720397949217</c:v>
                </c:pt>
                <c:pt idx="1">
                  <c:v>0.15569539121592296</c:v>
                </c:pt>
                <c:pt idx="2">
                  <c:v>0.16553493802503066</c:v>
                </c:pt>
                <c:pt idx="3">
                  <c:v>0.17783437153641526</c:v>
                </c:pt>
                <c:pt idx="4">
                  <c:v>0.19320866342564605</c:v>
                </c:pt>
                <c:pt idx="5">
                  <c:v>0.2124265282871845</c:v>
                </c:pt>
                <c:pt idx="6">
                  <c:v>0.23644885936410759</c:v>
                </c:pt>
                <c:pt idx="7">
                  <c:v>0.26647677321026142</c:v>
                </c:pt>
                <c:pt idx="8">
                  <c:v>0.30401166551795372</c:v>
                </c:pt>
                <c:pt idx="9">
                  <c:v>0.35093028090256917</c:v>
                </c:pt>
                <c:pt idx="10">
                  <c:v>0.40957855013333833</c:v>
                </c:pt>
                <c:pt idx="11">
                  <c:v>0.4828888866717998</c:v>
                </c:pt>
                <c:pt idx="12">
                  <c:v>0.57452680734487671</c:v>
                </c:pt>
                <c:pt idx="13">
                  <c:v>0.68907420818622289</c:v>
                </c:pt>
                <c:pt idx="14">
                  <c:v>0.83225845923790542</c:v>
                </c:pt>
                <c:pt idx="15">
                  <c:v>1.0112387730525088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B92D-4578-AE27-C5CBDB74BA4F}"/>
            </c:ext>
          </c:extLst>
        </c:ser>
        <c:ser>
          <c:idx val="25"/>
          <c:order val="2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 Non-competitive'!$BF$79:$BU$79</c:f>
              <c:numCache>
                <c:formatCode>General</c:formatCode>
                <c:ptCount val="16"/>
                <c:pt idx="0">
                  <c:v>0.12875483830769854</c:v>
                </c:pt>
                <c:pt idx="1">
                  <c:v>0.17231405118515497</c:v>
                </c:pt>
                <c:pt idx="2">
                  <c:v>0.18320385440451908</c:v>
                </c:pt>
                <c:pt idx="3">
                  <c:v>0.19681610842872421</c:v>
                </c:pt>
                <c:pt idx="4">
                  <c:v>0.21383142595898061</c:v>
                </c:pt>
                <c:pt idx="5">
                  <c:v>0.23510057287180114</c:v>
                </c:pt>
                <c:pt idx="6">
                  <c:v>0.26168700651282678</c:v>
                </c:pt>
                <c:pt idx="7">
                  <c:v>0.29492004856410881</c:v>
                </c:pt>
                <c:pt idx="8">
                  <c:v>0.33646135112821135</c:v>
                </c:pt>
                <c:pt idx="9">
                  <c:v>0.38838797933333963</c:v>
                </c:pt>
                <c:pt idx="10">
                  <c:v>0.45329626458974986</c:v>
                </c:pt>
                <c:pt idx="11">
                  <c:v>0.53443162116026266</c:v>
                </c:pt>
                <c:pt idx="12">
                  <c:v>0.63585081687340361</c:v>
                </c:pt>
                <c:pt idx="13">
                  <c:v>0.76262481151482997</c:v>
                </c:pt>
                <c:pt idx="14">
                  <c:v>0.92109230481661253</c:v>
                </c:pt>
                <c:pt idx="15">
                  <c:v>1.1191766714438409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B92D-4578-AE27-C5CBDB74BA4F}"/>
            </c:ext>
          </c:extLst>
        </c:ser>
        <c:ser>
          <c:idx val="26"/>
          <c:order val="2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 Non-competitive'!$BF$80:$BU$80</c:f>
              <c:numCache>
                <c:formatCode>General</c:formatCode>
                <c:ptCount val="16"/>
                <c:pt idx="0">
                  <c:v>0.14427688121795654</c:v>
                </c:pt>
                <c:pt idx="1">
                  <c:v>0.19308737614669502</c:v>
                </c:pt>
                <c:pt idx="2">
                  <c:v>0.20528999987887964</c:v>
                </c:pt>
                <c:pt idx="3">
                  <c:v>0.2205432795441104</c:v>
                </c:pt>
                <c:pt idx="4">
                  <c:v>0.23960987912564888</c:v>
                </c:pt>
                <c:pt idx="5">
                  <c:v>0.26344312860257196</c:v>
                </c:pt>
                <c:pt idx="6">
                  <c:v>0.2932346904487258</c:v>
                </c:pt>
                <c:pt idx="7">
                  <c:v>0.33047414275641812</c:v>
                </c:pt>
                <c:pt idx="8">
                  <c:v>0.3770234581410335</c:v>
                </c:pt>
                <c:pt idx="9">
                  <c:v>0.43521010237180269</c:v>
                </c:pt>
                <c:pt idx="10">
                  <c:v>0.50794340766026425</c:v>
                </c:pt>
                <c:pt idx="11">
                  <c:v>0.59886003927084119</c:v>
                </c:pt>
                <c:pt idx="12">
                  <c:v>0.71250582878406232</c:v>
                </c:pt>
                <c:pt idx="13">
                  <c:v>0.85456306567558871</c:v>
                </c:pt>
                <c:pt idx="14">
                  <c:v>1.0321346117899968</c:v>
                </c:pt>
                <c:pt idx="15">
                  <c:v>1.2540990444330067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B92D-4578-AE27-C5CBDB74BA4F}"/>
            </c:ext>
          </c:extLst>
        </c:ser>
        <c:ser>
          <c:idx val="27"/>
          <c:order val="2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 Non-competitive'!$BF$81:$BU$81</c:f>
              <c:numCache>
                <c:formatCode>General</c:formatCode>
                <c:ptCount val="16"/>
                <c:pt idx="0">
                  <c:v>0.16367943485577896</c:v>
                </c:pt>
                <c:pt idx="1">
                  <c:v>0.21905403234862</c:v>
                </c:pt>
                <c:pt idx="2">
                  <c:v>0.23289768172183026</c:v>
                </c:pt>
                <c:pt idx="3">
                  <c:v>0.25020224343834313</c:v>
                </c:pt>
                <c:pt idx="4">
                  <c:v>0.27183294558398408</c:v>
                </c:pt>
                <c:pt idx="5">
                  <c:v>0.29887132326603538</c:v>
                </c:pt>
                <c:pt idx="6">
                  <c:v>0.33266929536859952</c:v>
                </c:pt>
                <c:pt idx="7">
                  <c:v>0.37491676049680461</c:v>
                </c:pt>
                <c:pt idx="8">
                  <c:v>0.42772609190706107</c:v>
                </c:pt>
                <c:pt idx="9">
                  <c:v>0.49373775616988158</c:v>
                </c:pt>
                <c:pt idx="10">
                  <c:v>0.57625233649840724</c:v>
                </c:pt>
                <c:pt idx="11">
                  <c:v>0.67939556190906414</c:v>
                </c:pt>
                <c:pt idx="12">
                  <c:v>0.80832459367238541</c:v>
                </c:pt>
                <c:pt idx="13">
                  <c:v>0.96948588337653707</c:v>
                </c:pt>
                <c:pt idx="14">
                  <c:v>1.1709374955067264</c:v>
                </c:pt>
                <c:pt idx="15">
                  <c:v>1.4227520106694631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B92D-4578-AE27-C5CBDB74BA4F}"/>
            </c:ext>
          </c:extLst>
        </c:ser>
        <c:ser>
          <c:idx val="28"/>
          <c:order val="2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 Non-competitive'!$BF$82:$BU$82</c:f>
              <c:numCache>
                <c:formatCode>General</c:formatCode>
                <c:ptCount val="16"/>
                <c:pt idx="0">
                  <c:v>0.18793262690305704</c:v>
                </c:pt>
                <c:pt idx="1">
                  <c:v>0.25151235260102628</c:v>
                </c:pt>
                <c:pt idx="2">
                  <c:v>0.26740728402551861</c:v>
                </c:pt>
                <c:pt idx="3">
                  <c:v>0.28727594830613395</c:v>
                </c:pt>
                <c:pt idx="4">
                  <c:v>0.3121117786569032</c:v>
                </c:pt>
                <c:pt idx="5">
                  <c:v>0.3431565665953647</c:v>
                </c:pt>
                <c:pt idx="6">
                  <c:v>0.38196255151844172</c:v>
                </c:pt>
                <c:pt idx="7">
                  <c:v>0.43047003267228784</c:v>
                </c:pt>
                <c:pt idx="8">
                  <c:v>0.49110438411459545</c:v>
                </c:pt>
                <c:pt idx="9">
                  <c:v>0.56689732341748011</c:v>
                </c:pt>
                <c:pt idx="10">
                  <c:v>0.66163849754608595</c:v>
                </c:pt>
                <c:pt idx="11">
                  <c:v>0.78006496520684299</c:v>
                </c:pt>
                <c:pt idx="12">
                  <c:v>0.92809804978278931</c:v>
                </c:pt>
                <c:pt idx="13">
                  <c:v>1.1131394055027226</c:v>
                </c:pt>
                <c:pt idx="14">
                  <c:v>1.3444411001526388</c:v>
                </c:pt>
                <c:pt idx="15">
                  <c:v>1.633568218465034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B92D-4578-AE27-C5CBDB74BA4F}"/>
            </c:ext>
          </c:extLst>
        </c:ser>
        <c:ser>
          <c:idx val="29"/>
          <c:order val="2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 Non-competitive'!$BF$83:$BU$83</c:f>
              <c:numCache>
                <c:formatCode>General</c:formatCode>
                <c:ptCount val="16"/>
                <c:pt idx="0">
                  <c:v>0.21824911696215457</c:v>
                </c:pt>
                <c:pt idx="1">
                  <c:v>0.29208525291653409</c:v>
                </c:pt>
                <c:pt idx="2">
                  <c:v>0.31054428690512897</c:v>
                </c:pt>
                <c:pt idx="3">
                  <c:v>0.33361807939087251</c:v>
                </c:pt>
                <c:pt idx="4">
                  <c:v>0.36246031999805206</c:v>
                </c:pt>
                <c:pt idx="5">
                  <c:v>0.39851312075702638</c:v>
                </c:pt>
                <c:pt idx="6">
                  <c:v>0.44357912170574432</c:v>
                </c:pt>
                <c:pt idx="7">
                  <c:v>0.49991162289164182</c:v>
                </c:pt>
                <c:pt idx="8">
                  <c:v>0.57032724937401358</c:v>
                </c:pt>
                <c:pt idx="9">
                  <c:v>0.65834678247697831</c:v>
                </c:pt>
                <c:pt idx="10">
                  <c:v>0.76837119885568417</c:v>
                </c:pt>
                <c:pt idx="11">
                  <c:v>0.90590171932906638</c:v>
                </c:pt>
                <c:pt idx="12">
                  <c:v>1.0778148699207943</c:v>
                </c:pt>
                <c:pt idx="13">
                  <c:v>1.2927063081604544</c:v>
                </c:pt>
                <c:pt idx="14">
                  <c:v>1.5613206059600291</c:v>
                </c:pt>
                <c:pt idx="15">
                  <c:v>1.8970884782094977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B92D-4578-AE27-C5CBDB74BA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145920"/>
        <c:axId val="367143952"/>
      </c:scatterChart>
      <c:valAx>
        <c:axId val="367145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[I]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3952"/>
        <c:crosses val="autoZero"/>
        <c:crossBetween val="midCat"/>
      </c:valAx>
      <c:valAx>
        <c:axId val="36714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1/v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5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Competitive'!$AP$69:$BE$69</c:f>
              <c:numCache>
                <c:formatCode>General</c:formatCode>
                <c:ptCount val="16"/>
                <c:pt idx="0">
                  <c:v>7.3334866548425096E-2</c:v>
                </c:pt>
                <c:pt idx="1">
                  <c:v>9.8146239358485446E-2</c:v>
                </c:pt>
                <c:pt idx="2">
                  <c:v>0.10434908256100053</c:v>
                </c:pt>
                <c:pt idx="3">
                  <c:v>0.11210263656414438</c:v>
                </c:pt>
                <c:pt idx="4">
                  <c:v>0.1217945790680742</c:v>
                </c:pt>
                <c:pt idx="5">
                  <c:v>0.1339095071979865</c:v>
                </c:pt>
                <c:pt idx="6">
                  <c:v>0.14905316736037683</c:v>
                </c:pt>
                <c:pt idx="7">
                  <c:v>0.16798274256336476</c:v>
                </c:pt>
                <c:pt idx="8">
                  <c:v>0.1916447115670997</c:v>
                </c:pt>
                <c:pt idx="9">
                  <c:v>0.22122217282176829</c:v>
                </c:pt>
                <c:pt idx="10">
                  <c:v>0.25819399939010418</c:v>
                </c:pt>
                <c:pt idx="11">
                  <c:v>0.30440878260052384</c:v>
                </c:pt>
                <c:pt idx="12">
                  <c:v>0.36217726161354852</c:v>
                </c:pt>
                <c:pt idx="13">
                  <c:v>0.4343878603798294</c:v>
                </c:pt>
                <c:pt idx="14">
                  <c:v>0.5246511088376804</c:v>
                </c:pt>
                <c:pt idx="15">
                  <c:v>0.63748016940999419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8A1-437D-800A-0F07993AD124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Competitive'!$AP$70:$BE$70</c:f>
              <c:numCache>
                <c:formatCode>General</c:formatCode>
                <c:ptCount val="16"/>
                <c:pt idx="0">
                  <c:v>7.5001588124904817E-2</c:v>
                </c:pt>
                <c:pt idx="1">
                  <c:v>0.10037645066119873</c:v>
                </c:pt>
                <c:pt idx="2">
                  <c:v>0.10672016629527223</c:v>
                </c:pt>
                <c:pt idx="3">
                  <c:v>0.11464981083786407</c:v>
                </c:pt>
                <c:pt idx="4">
                  <c:v>0.12456186651610389</c:v>
                </c:pt>
                <c:pt idx="5">
                  <c:v>0.13695193611390366</c:v>
                </c:pt>
                <c:pt idx="6">
                  <c:v>0.15243952311115336</c:v>
                </c:pt>
                <c:pt idx="7">
                  <c:v>0.17179900685771549</c:v>
                </c:pt>
                <c:pt idx="8">
                  <c:v>0.19599836154091815</c:v>
                </c:pt>
                <c:pt idx="9">
                  <c:v>0.22624755489492149</c:v>
                </c:pt>
                <c:pt idx="10">
                  <c:v>0.26405904658742563</c:v>
                </c:pt>
                <c:pt idx="11">
                  <c:v>0.3113234112030559</c:v>
                </c:pt>
                <c:pt idx="12">
                  <c:v>0.37040386697259359</c:v>
                </c:pt>
                <c:pt idx="13">
                  <c:v>0.4442544366845157</c:v>
                </c:pt>
                <c:pt idx="14">
                  <c:v>0.53656764882441854</c:v>
                </c:pt>
                <c:pt idx="15">
                  <c:v>0.65195916399929676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8A1-437D-800A-0F07993AD124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Competitive'!$AP$71:$BE$71</c:f>
              <c:numCache>
                <c:formatCode>General</c:formatCode>
                <c:ptCount val="16"/>
                <c:pt idx="0">
                  <c:v>7.7084990095504416E-2</c:v>
                </c:pt>
                <c:pt idx="1">
                  <c:v>0.10316421478959033</c:v>
                </c:pt>
                <c:pt idx="2">
                  <c:v>0.10968402096311178</c:v>
                </c:pt>
                <c:pt idx="3">
                  <c:v>0.11783377868001361</c:v>
                </c:pt>
                <c:pt idx="4">
                  <c:v>0.12802097582614091</c:v>
                </c:pt>
                <c:pt idx="5">
                  <c:v>0.14075497225880004</c:v>
                </c:pt>
                <c:pt idx="6">
                  <c:v>0.15667246779962393</c:v>
                </c:pt>
                <c:pt idx="7">
                  <c:v>0.17656933722565385</c:v>
                </c:pt>
                <c:pt idx="8">
                  <c:v>0.20144042400819115</c:v>
                </c:pt>
                <c:pt idx="9">
                  <c:v>0.23252928248636281</c:v>
                </c:pt>
                <c:pt idx="10">
                  <c:v>0.27139035558407743</c:v>
                </c:pt>
                <c:pt idx="11">
                  <c:v>0.31996669695622076</c:v>
                </c:pt>
                <c:pt idx="12">
                  <c:v>0.38068712367139973</c:v>
                </c:pt>
                <c:pt idx="13">
                  <c:v>0.45658765706537369</c:v>
                </c:pt>
                <c:pt idx="14">
                  <c:v>0.55146332380784091</c:v>
                </c:pt>
                <c:pt idx="15">
                  <c:v>0.67005790723592484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8A1-437D-800A-0F07993AD124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Competitive'!$AP$72:$BE$72</c:f>
              <c:numCache>
                <c:formatCode>General</c:formatCode>
                <c:ptCount val="16"/>
                <c:pt idx="0">
                  <c:v>7.9689242558753912E-2</c:v>
                </c:pt>
                <c:pt idx="1">
                  <c:v>0.10664891995007976</c:v>
                </c:pt>
                <c:pt idx="2">
                  <c:v>0.11338883929791123</c:v>
                </c:pt>
                <c:pt idx="3">
                  <c:v>0.12181373848270054</c:v>
                </c:pt>
                <c:pt idx="4">
                  <c:v>0.13234486246368724</c:v>
                </c:pt>
                <c:pt idx="5">
                  <c:v>0.14550876743992056</c:v>
                </c:pt>
                <c:pt idx="6">
                  <c:v>0.16196364866021221</c:v>
                </c:pt>
                <c:pt idx="7">
                  <c:v>0.18253225018557676</c:v>
                </c:pt>
                <c:pt idx="8">
                  <c:v>0.20824300209228247</c:v>
                </c:pt>
                <c:pt idx="9">
                  <c:v>0.24038144197566461</c:v>
                </c:pt>
                <c:pt idx="10">
                  <c:v>0.28055449182989228</c:v>
                </c:pt>
                <c:pt idx="11">
                  <c:v>0.33077080414767679</c:v>
                </c:pt>
                <c:pt idx="12">
                  <c:v>0.39354119454490755</c:v>
                </c:pt>
                <c:pt idx="13">
                  <c:v>0.47200418254144588</c:v>
                </c:pt>
                <c:pt idx="14">
                  <c:v>0.57008291753711893</c:v>
                </c:pt>
                <c:pt idx="15">
                  <c:v>0.69268133628171003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8A1-437D-800A-0F07993AD124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Competitive'!$AP$73:$BE$73</c:f>
              <c:numCache>
                <c:formatCode>General</c:formatCode>
                <c:ptCount val="16"/>
                <c:pt idx="0">
                  <c:v>8.2944558137815844E-2</c:v>
                </c:pt>
                <c:pt idx="1">
                  <c:v>0.11100480140069165</c:v>
                </c:pt>
                <c:pt idx="2">
                  <c:v>0.11801986221641061</c:v>
                </c:pt>
                <c:pt idx="3">
                  <c:v>0.12678868823605929</c:v>
                </c:pt>
                <c:pt idx="4">
                  <c:v>0.13774972076062014</c:v>
                </c:pt>
                <c:pt idx="5">
                  <c:v>0.15145101141632122</c:v>
                </c:pt>
                <c:pt idx="6">
                  <c:v>0.16857762473594756</c:v>
                </c:pt>
                <c:pt idx="7">
                  <c:v>0.1899858913854805</c:v>
                </c:pt>
                <c:pt idx="8">
                  <c:v>0.21674622469739666</c:v>
                </c:pt>
                <c:pt idx="9">
                  <c:v>0.25019664133729186</c:v>
                </c:pt>
                <c:pt idx="10">
                  <c:v>0.2920096621371609</c:v>
                </c:pt>
                <c:pt idx="11">
                  <c:v>0.34427593813699714</c:v>
                </c:pt>
                <c:pt idx="12">
                  <c:v>0.40960878313679239</c:v>
                </c:pt>
                <c:pt idx="13">
                  <c:v>0.49127483938653649</c:v>
                </c:pt>
                <c:pt idx="14">
                  <c:v>0.59335740969871653</c:v>
                </c:pt>
                <c:pt idx="15">
                  <c:v>0.72096062258894167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8A1-437D-800A-0F07993AD124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Competitive'!$AP$74:$BE$74</c:f>
              <c:numCache>
                <c:formatCode>General</c:formatCode>
                <c:ptCount val="16"/>
                <c:pt idx="0">
                  <c:v>8.7013702611643221E-2</c:v>
                </c:pt>
                <c:pt idx="1">
                  <c:v>0.11644965321395649</c:v>
                </c:pt>
                <c:pt idx="2">
                  <c:v>0.1238086408645348</c:v>
                </c:pt>
                <c:pt idx="3">
                  <c:v>0.1330073754277577</c:v>
                </c:pt>
                <c:pt idx="4">
                  <c:v>0.14450579363178631</c:v>
                </c:pt>
                <c:pt idx="5">
                  <c:v>0.15887881638682205</c:v>
                </c:pt>
                <c:pt idx="6">
                  <c:v>0.17684509483061675</c:v>
                </c:pt>
                <c:pt idx="7">
                  <c:v>0.19930294288536016</c:v>
                </c:pt>
                <c:pt idx="8">
                  <c:v>0.22737525295378941</c:v>
                </c:pt>
                <c:pt idx="9">
                  <c:v>0.26246564053932586</c:v>
                </c:pt>
                <c:pt idx="10">
                  <c:v>0.30632862502124658</c:v>
                </c:pt>
                <c:pt idx="11">
                  <c:v>0.36115735562364737</c:v>
                </c:pt>
                <c:pt idx="12">
                  <c:v>0.42969326887664849</c:v>
                </c:pt>
                <c:pt idx="13">
                  <c:v>0.51536316044289965</c:v>
                </c:pt>
                <c:pt idx="14">
                  <c:v>0.62245052490071362</c:v>
                </c:pt>
                <c:pt idx="15">
                  <c:v>0.75630973047298145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8A1-437D-800A-0F07993AD124}"/>
            </c:ext>
          </c:extLst>
        </c:ser>
        <c:ser>
          <c:idx val="6"/>
          <c:order val="6"/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Competitive'!$AP$75:$BE$75</c:f>
              <c:numCache>
                <c:formatCode>General</c:formatCode>
                <c:ptCount val="16"/>
                <c:pt idx="0">
                  <c:v>9.2100133203927459E-2</c:v>
                </c:pt>
                <c:pt idx="1">
                  <c:v>0.12325571798053751</c:v>
                </c:pt>
                <c:pt idx="2">
                  <c:v>0.13104461417469004</c:v>
                </c:pt>
                <c:pt idx="3">
                  <c:v>0.14078073441738068</c:v>
                </c:pt>
                <c:pt idx="4">
                  <c:v>0.152950884720744</c:v>
                </c:pt>
                <c:pt idx="5">
                  <c:v>0.1681635725999481</c:v>
                </c:pt>
                <c:pt idx="6">
                  <c:v>0.18717943244895327</c:v>
                </c:pt>
                <c:pt idx="7">
                  <c:v>0.21094925726020972</c:v>
                </c:pt>
                <c:pt idx="8">
                  <c:v>0.24066153827428027</c:v>
                </c:pt>
                <c:pt idx="9">
                  <c:v>0.27780188954186846</c:v>
                </c:pt>
                <c:pt idx="10">
                  <c:v>0.32422732862635373</c:v>
                </c:pt>
                <c:pt idx="11">
                  <c:v>0.38225912748196023</c:v>
                </c:pt>
                <c:pt idx="12">
                  <c:v>0.45479887605146846</c:v>
                </c:pt>
                <c:pt idx="13">
                  <c:v>0.54547356176335371</c:v>
                </c:pt>
                <c:pt idx="14">
                  <c:v>0.65881691890321015</c:v>
                </c:pt>
                <c:pt idx="15">
                  <c:v>0.80049611532803078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38A1-437D-800A-0F07993AD124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Competitive'!$AP$76:$BE$76</c:f>
              <c:numCache>
                <c:formatCode>General</c:formatCode>
                <c:ptCount val="16"/>
                <c:pt idx="0">
                  <c:v>9.8458171444282733E-2</c:v>
                </c:pt>
                <c:pt idx="1">
                  <c:v>0.13176329893876376</c:v>
                </c:pt>
                <c:pt idx="2">
                  <c:v>0.14008958081238404</c:v>
                </c:pt>
                <c:pt idx="3">
                  <c:v>0.15049743315440939</c:v>
                </c:pt>
                <c:pt idx="4">
                  <c:v>0.16350724858194104</c:v>
                </c:pt>
                <c:pt idx="5">
                  <c:v>0.17976951786635562</c:v>
                </c:pt>
                <c:pt idx="6">
                  <c:v>0.20009735447187385</c:v>
                </c:pt>
                <c:pt idx="7">
                  <c:v>0.22550715022877157</c:v>
                </c:pt>
                <c:pt idx="8">
                  <c:v>0.25726939492489381</c:v>
                </c:pt>
                <c:pt idx="9">
                  <c:v>0.2969722007950466</c:v>
                </c:pt>
                <c:pt idx="10">
                  <c:v>0.34660070813273758</c:v>
                </c:pt>
                <c:pt idx="11">
                  <c:v>0.40863634230485119</c:v>
                </c:pt>
                <c:pt idx="12">
                  <c:v>0.4861808850199934</c:v>
                </c:pt>
                <c:pt idx="13">
                  <c:v>0.58311156341392112</c:v>
                </c:pt>
                <c:pt idx="14">
                  <c:v>0.70427491140633047</c:v>
                </c:pt>
                <c:pt idx="15">
                  <c:v>0.85572909639684236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8A1-437D-800A-0F07993AD124}"/>
            </c:ext>
          </c:extLst>
        </c:ser>
        <c:ser>
          <c:idx val="8"/>
          <c:order val="8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Competitive'!$AP$77:$BE$77</c:f>
              <c:numCache>
                <c:formatCode>General</c:formatCode>
                <c:ptCount val="16"/>
                <c:pt idx="0">
                  <c:v>0.10640571924472682</c:v>
                </c:pt>
                <c:pt idx="1">
                  <c:v>0.14239777513654664</c:v>
                </c:pt>
                <c:pt idx="2">
                  <c:v>0.15139578910950158</c:v>
                </c:pt>
                <c:pt idx="3">
                  <c:v>0.16264330657569526</c:v>
                </c:pt>
                <c:pt idx="4">
                  <c:v>0.17670270340843736</c:v>
                </c:pt>
                <c:pt idx="5">
                  <c:v>0.19427694944936502</c:v>
                </c:pt>
                <c:pt idx="6">
                  <c:v>0.21624475700052459</c:v>
                </c:pt>
                <c:pt idx="7">
                  <c:v>0.24370451643947402</c:v>
                </c:pt>
                <c:pt idx="8">
                  <c:v>0.27802921573816081</c:v>
                </c:pt>
                <c:pt idx="9">
                  <c:v>0.32093508986151925</c:v>
                </c:pt>
                <c:pt idx="10">
                  <c:v>0.37456743251571739</c:v>
                </c:pt>
                <c:pt idx="11">
                  <c:v>0.44160786083346509</c:v>
                </c:pt>
                <c:pt idx="12">
                  <c:v>0.52540839623064961</c:v>
                </c:pt>
                <c:pt idx="13">
                  <c:v>0.63015906547713019</c:v>
                </c:pt>
                <c:pt idx="14">
                  <c:v>0.76109740203523091</c:v>
                </c:pt>
                <c:pt idx="15">
                  <c:v>0.92477032273285686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38A1-437D-800A-0F07993AD124}"/>
            </c:ext>
          </c:extLst>
        </c:ser>
        <c:ser>
          <c:idx val="9"/>
          <c:order val="9"/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Competitive'!$AP$78:$BE$78</c:f>
              <c:numCache>
                <c:formatCode>General</c:formatCode>
                <c:ptCount val="16"/>
                <c:pt idx="0">
                  <c:v>0.11634015399528197</c:v>
                </c:pt>
                <c:pt idx="1">
                  <c:v>0.15569087038377522</c:v>
                </c:pt>
                <c:pt idx="2">
                  <c:v>0.16552854948089854</c:v>
                </c:pt>
                <c:pt idx="3">
                  <c:v>0.17782564835230266</c:v>
                </c:pt>
                <c:pt idx="4">
                  <c:v>0.19319702194155788</c:v>
                </c:pt>
                <c:pt idx="5">
                  <c:v>0.21241123892812683</c:v>
                </c:pt>
                <c:pt idx="6">
                  <c:v>0.23642901016133805</c:v>
                </c:pt>
                <c:pt idx="7">
                  <c:v>0.26645122420285211</c:v>
                </c:pt>
                <c:pt idx="8">
                  <c:v>0.30397899175474458</c:v>
                </c:pt>
                <c:pt idx="9">
                  <c:v>0.35088870119461019</c:v>
                </c:pt>
                <c:pt idx="10">
                  <c:v>0.40952583799444237</c:v>
                </c:pt>
                <c:pt idx="11">
                  <c:v>0.48282225899423231</c:v>
                </c:pt>
                <c:pt idx="12">
                  <c:v>0.57444278524396997</c:v>
                </c:pt>
                <c:pt idx="13">
                  <c:v>0.68896844305614191</c:v>
                </c:pt>
                <c:pt idx="14">
                  <c:v>0.8321255153213567</c:v>
                </c:pt>
                <c:pt idx="15">
                  <c:v>1.0110718556528753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38A1-437D-800A-0F07993AD124}"/>
            </c:ext>
          </c:extLst>
        </c:ser>
        <c:ser>
          <c:idx val="10"/>
          <c:order val="10"/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Competitive'!$AP$79:$BE$79</c:f>
              <c:numCache>
                <c:formatCode>General</c:formatCode>
                <c:ptCount val="16"/>
                <c:pt idx="0">
                  <c:v>0.12875819743347583</c:v>
                </c:pt>
                <c:pt idx="1">
                  <c:v>0.17230723944281087</c:v>
                </c:pt>
                <c:pt idx="2">
                  <c:v>0.18319449994514464</c:v>
                </c:pt>
                <c:pt idx="3">
                  <c:v>0.19680357557306183</c:v>
                </c:pt>
                <c:pt idx="4">
                  <c:v>0.21381492010795838</c:v>
                </c:pt>
                <c:pt idx="5">
                  <c:v>0.23507910077657898</c:v>
                </c:pt>
                <c:pt idx="6">
                  <c:v>0.26165932661235475</c:v>
                </c:pt>
                <c:pt idx="7">
                  <c:v>0.29488460890707446</c:v>
                </c:pt>
                <c:pt idx="8">
                  <c:v>0.33641621177547415</c:v>
                </c:pt>
                <c:pt idx="9">
                  <c:v>0.38833071536097374</c:v>
                </c:pt>
                <c:pt idx="10">
                  <c:v>0.45322384484284822</c:v>
                </c:pt>
                <c:pt idx="11">
                  <c:v>0.53434025669519125</c:v>
                </c:pt>
                <c:pt idx="12">
                  <c:v>0.63573577151062</c:v>
                </c:pt>
                <c:pt idx="13">
                  <c:v>0.76248016502990612</c:v>
                </c:pt>
                <c:pt idx="14">
                  <c:v>0.92091065692901353</c:v>
                </c:pt>
                <c:pt idx="15">
                  <c:v>1.1189487718028979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38A1-437D-800A-0F07993AD124}"/>
            </c:ext>
          </c:extLst>
        </c:ser>
        <c:ser>
          <c:idx val="11"/>
          <c:order val="11"/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Competitive'!$AP$80:$BE$80</c:f>
              <c:numCache>
                <c:formatCode>General</c:formatCode>
                <c:ptCount val="16"/>
                <c:pt idx="0">
                  <c:v>0.14428075173121824</c:v>
                </c:pt>
                <c:pt idx="1">
                  <c:v>0.19307770076660558</c:v>
                </c:pt>
                <c:pt idx="2">
                  <c:v>0.20527693802545235</c:v>
                </c:pt>
                <c:pt idx="3">
                  <c:v>0.2205259845990109</c:v>
                </c:pt>
                <c:pt idx="4">
                  <c:v>0.23958729281595909</c:v>
                </c:pt>
                <c:pt idx="5">
                  <c:v>0.26341392808714431</c:v>
                </c:pt>
                <c:pt idx="6">
                  <c:v>0.29319722217612576</c:v>
                </c:pt>
                <c:pt idx="7">
                  <c:v>0.3304263397873527</c:v>
                </c:pt>
                <c:pt idx="8">
                  <c:v>0.37696273680138631</c:v>
                </c:pt>
                <c:pt idx="9">
                  <c:v>0.43513323306892826</c:v>
                </c:pt>
                <c:pt idx="10">
                  <c:v>0.50784635340335582</c:v>
                </c:pt>
                <c:pt idx="11">
                  <c:v>0.59873775382139016</c:v>
                </c:pt>
                <c:pt idx="12">
                  <c:v>0.71235200434393309</c:v>
                </c:pt>
                <c:pt idx="13">
                  <c:v>0.85436981749711172</c:v>
                </c:pt>
                <c:pt idx="14">
                  <c:v>1.031892083938585</c:v>
                </c:pt>
                <c:pt idx="15">
                  <c:v>1.2537949169904266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38A1-437D-800A-0F07993AD124}"/>
            </c:ext>
          </c:extLst>
        </c:ser>
        <c:ser>
          <c:idx val="12"/>
          <c:order val="12"/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Competitive'!$AP$81:$BF$81</c:f>
              <c:numCache>
                <c:formatCode>General</c:formatCode>
                <c:ptCount val="17"/>
                <c:pt idx="0">
                  <c:v>0.16368394460339622</c:v>
                </c:pt>
                <c:pt idx="1">
                  <c:v>0.21904077742134884</c:v>
                </c:pt>
                <c:pt idx="2">
                  <c:v>0.232879985625837</c:v>
                </c:pt>
                <c:pt idx="3">
                  <c:v>0.25017899588144715</c:v>
                </c:pt>
                <c:pt idx="4">
                  <c:v>0.27180275870095993</c:v>
                </c:pt>
                <c:pt idx="5">
                  <c:v>0.29883246222535087</c:v>
                </c:pt>
                <c:pt idx="6">
                  <c:v>0.33261959163083948</c:v>
                </c:pt>
                <c:pt idx="7">
                  <c:v>0.37485350338770029</c:v>
                </c:pt>
                <c:pt idx="8">
                  <c:v>0.42764589308377632</c:v>
                </c:pt>
                <c:pt idx="9">
                  <c:v>0.49363638020387146</c:v>
                </c:pt>
                <c:pt idx="10">
                  <c:v>0.57612448910399028</c:v>
                </c:pt>
                <c:pt idx="11">
                  <c:v>0.67923462522913858</c:v>
                </c:pt>
                <c:pt idx="12">
                  <c:v>0.80812229538557412</c:v>
                </c:pt>
                <c:pt idx="13">
                  <c:v>0.96923188308111874</c:v>
                </c:pt>
                <c:pt idx="14">
                  <c:v>1.1706188677005491</c:v>
                </c:pt>
                <c:pt idx="15">
                  <c:v>1.4223525984748371</c:v>
                </c:pt>
                <c:pt idx="16">
                  <c:v>0.16367943485577896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38A1-437D-800A-0F07993AD124}"/>
            </c:ext>
          </c:extLst>
        </c:ser>
        <c:ser>
          <c:idx val="13"/>
          <c:order val="13"/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Competitive'!$AP$82:$BE$82</c:f>
              <c:numCache>
                <c:formatCode>General</c:formatCode>
                <c:ptCount val="16"/>
                <c:pt idx="0">
                  <c:v>0.18793793569361866</c:v>
                </c:pt>
                <c:pt idx="1">
                  <c:v>0.251494623239778</c:v>
                </c:pt>
                <c:pt idx="2">
                  <c:v>0.26738379512631777</c:v>
                </c:pt>
                <c:pt idx="3">
                  <c:v>0.28724525998449257</c:v>
                </c:pt>
                <c:pt idx="4">
                  <c:v>0.31207209105721101</c:v>
                </c:pt>
                <c:pt idx="5">
                  <c:v>0.34310562989810905</c:v>
                </c:pt>
                <c:pt idx="6">
                  <c:v>0.38189755344923165</c:v>
                </c:pt>
                <c:pt idx="7">
                  <c:v>0.43038745788813493</c:v>
                </c:pt>
                <c:pt idx="8">
                  <c:v>0.49099983843676398</c:v>
                </c:pt>
                <c:pt idx="9">
                  <c:v>0.56676531412255038</c:v>
                </c:pt>
                <c:pt idx="10">
                  <c:v>0.66147215872978316</c:v>
                </c:pt>
                <c:pt idx="11">
                  <c:v>0.77985571448882429</c:v>
                </c:pt>
                <c:pt idx="12">
                  <c:v>0.92783515918762571</c:v>
                </c:pt>
                <c:pt idx="13">
                  <c:v>1.1128094650611273</c:v>
                </c:pt>
                <c:pt idx="14">
                  <c:v>1.3440273474030044</c:v>
                </c:pt>
                <c:pt idx="15">
                  <c:v>1.6330497003303506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38A1-437D-800A-0F07993AD124}"/>
            </c:ext>
          </c:extLst>
        </c:ser>
        <c:ser>
          <c:idx val="14"/>
          <c:order val="14"/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Competitive'!$AP$83:$BE$83</c:f>
              <c:numCache>
                <c:formatCode>General</c:formatCode>
                <c:ptCount val="16"/>
                <c:pt idx="0">
                  <c:v>0.21825542455639671</c:v>
                </c:pt>
                <c:pt idx="1">
                  <c:v>0.29206193051281432</c:v>
                </c:pt>
                <c:pt idx="2">
                  <c:v>0.31051355700191868</c:v>
                </c:pt>
                <c:pt idx="3">
                  <c:v>0.3335780901132992</c:v>
                </c:pt>
                <c:pt idx="4">
                  <c:v>0.3624087565025248</c:v>
                </c:pt>
                <c:pt idx="5">
                  <c:v>0.39844708948905677</c:v>
                </c:pt>
                <c:pt idx="6">
                  <c:v>0.44349500572222178</c:v>
                </c:pt>
                <c:pt idx="7">
                  <c:v>0.49980490101367803</c:v>
                </c:pt>
                <c:pt idx="8">
                  <c:v>0.57019227012799845</c:v>
                </c:pt>
                <c:pt idx="9">
                  <c:v>0.6581764815208988</c:v>
                </c:pt>
                <c:pt idx="10">
                  <c:v>0.76815674576202442</c:v>
                </c:pt>
                <c:pt idx="11">
                  <c:v>0.9056320760634311</c:v>
                </c:pt>
                <c:pt idx="12">
                  <c:v>1.0774762389401897</c:v>
                </c:pt>
                <c:pt idx="13">
                  <c:v>1.2922814425361377</c:v>
                </c:pt>
                <c:pt idx="14">
                  <c:v>1.560787947031073</c:v>
                </c:pt>
                <c:pt idx="15">
                  <c:v>1.8964210776497421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38A1-437D-800A-0F07993AD124}"/>
            </c:ext>
          </c:extLst>
        </c:ser>
        <c:ser>
          <c:idx val="15"/>
          <c:order val="1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  <a:lumOff val="20000"/>
                </a:schemeClr>
              </a:solidFill>
              <a:ln w="9525">
                <a:solidFill>
                  <a:schemeClr val="accent4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'Partial 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Competitive'!$BF$69:$BU$69</c:f>
              <c:numCache>
                <c:formatCode>General</c:formatCode>
                <c:ptCount val="16"/>
                <c:pt idx="0">
                  <c:v>7.3333333333333348E-2</c:v>
                </c:pt>
                <c:pt idx="1">
                  <c:v>9.8142826472894393E-2</c:v>
                </c:pt>
                <c:pt idx="2">
                  <c:v>0.10434519975778467</c:v>
                </c:pt>
                <c:pt idx="3">
                  <c:v>0.11209816636389747</c:v>
                </c:pt>
                <c:pt idx="4">
                  <c:v>0.12178937462153849</c:v>
                </c:pt>
                <c:pt idx="5">
                  <c:v>0.1339033849435898</c:v>
                </c:pt>
                <c:pt idx="6">
                  <c:v>0.14904589784615391</c:v>
                </c:pt>
                <c:pt idx="7">
                  <c:v>0.16797403897435906</c:v>
                </c:pt>
                <c:pt idx="8">
                  <c:v>0.19163421538461542</c:v>
                </c:pt>
                <c:pt idx="9">
                  <c:v>0.22120943589743597</c:v>
                </c:pt>
                <c:pt idx="10">
                  <c:v>0.25817846153846163</c:v>
                </c:pt>
                <c:pt idx="11">
                  <c:v>0.30438974358974369</c:v>
                </c:pt>
                <c:pt idx="12">
                  <c:v>0.36215384615384622</c:v>
                </c:pt>
                <c:pt idx="13">
                  <c:v>0.43435897435897447</c:v>
                </c:pt>
                <c:pt idx="14">
                  <c:v>0.52461538461538471</c:v>
                </c:pt>
                <c:pt idx="15">
                  <c:v>0.63743589743589746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38A1-437D-800A-0F07993AD124}"/>
            </c:ext>
          </c:extLst>
        </c:ser>
        <c:ser>
          <c:idx val="16"/>
          <c:order val="1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'Partial 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Competitive'!$BF$70:$BU$70</c:f>
              <c:numCache>
                <c:formatCode>General</c:formatCode>
                <c:ptCount val="16"/>
                <c:pt idx="0">
                  <c:v>7.5000000000000011E-2</c:v>
                </c:pt>
                <c:pt idx="1">
                  <c:v>0.10037334525636926</c:v>
                </c:pt>
                <c:pt idx="2">
                  <c:v>0.10671668157046156</c:v>
                </c:pt>
                <c:pt idx="3">
                  <c:v>0.11464585196307696</c:v>
                </c:pt>
                <c:pt idx="4">
                  <c:v>0.1245573149538462</c:v>
                </c:pt>
                <c:pt idx="5">
                  <c:v>0.13694664369230775</c:v>
                </c:pt>
                <c:pt idx="6">
                  <c:v>0.15243330461538468</c:v>
                </c:pt>
                <c:pt idx="7">
                  <c:v>0.17179163076923085</c:v>
                </c:pt>
                <c:pt idx="8">
                  <c:v>0.19598953846153852</c:v>
                </c:pt>
                <c:pt idx="9">
                  <c:v>0.22623692307692317</c:v>
                </c:pt>
                <c:pt idx="10">
                  <c:v>0.26404615384615393</c:v>
                </c:pt>
                <c:pt idx="11">
                  <c:v>0.3113076923076924</c:v>
                </c:pt>
                <c:pt idx="12">
                  <c:v>0.37038461538461537</c:v>
                </c:pt>
                <c:pt idx="13">
                  <c:v>0.44423076923076937</c:v>
                </c:pt>
                <c:pt idx="14">
                  <c:v>0.53653846153846152</c:v>
                </c:pt>
                <c:pt idx="15">
                  <c:v>0.65192307692307694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38A1-437D-800A-0F07993AD124}"/>
            </c:ext>
          </c:extLst>
        </c:ser>
        <c:ser>
          <c:idx val="17"/>
          <c:order val="1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'Partial 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Competitive'!$BF$71:$BU$71</c:f>
              <c:numCache>
                <c:formatCode>General</c:formatCode>
                <c:ptCount val="16"/>
                <c:pt idx="0">
                  <c:v>7.7083333333333323E-2</c:v>
                </c:pt>
                <c:pt idx="1">
                  <c:v>0.10316149373571284</c:v>
                </c:pt>
                <c:pt idx="2">
                  <c:v>0.10968103383630771</c:v>
                </c:pt>
                <c:pt idx="3">
                  <c:v>0.1178304589620513</c:v>
                </c:pt>
                <c:pt idx="4">
                  <c:v>0.12801724036923082</c:v>
                </c:pt>
                <c:pt idx="5">
                  <c:v>0.14075071712820517</c:v>
                </c:pt>
                <c:pt idx="6">
                  <c:v>0.15666756307692312</c:v>
                </c:pt>
                <c:pt idx="7">
                  <c:v>0.17656362051282057</c:v>
                </c:pt>
                <c:pt idx="8">
                  <c:v>0.20143369230769234</c:v>
                </c:pt>
                <c:pt idx="9">
                  <c:v>0.23252128205128206</c:v>
                </c:pt>
                <c:pt idx="10">
                  <c:v>0.27138076923076931</c:v>
                </c:pt>
                <c:pt idx="11">
                  <c:v>0.31995512820512828</c:v>
                </c:pt>
                <c:pt idx="12">
                  <c:v>0.38067307692307695</c:v>
                </c:pt>
                <c:pt idx="13">
                  <c:v>0.45657051282051286</c:v>
                </c:pt>
                <c:pt idx="14">
                  <c:v>0.55144230769230762</c:v>
                </c:pt>
                <c:pt idx="15">
                  <c:v>0.67003205128205123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38A1-437D-800A-0F07993AD124}"/>
            </c:ext>
          </c:extLst>
        </c:ser>
        <c:ser>
          <c:idx val="18"/>
          <c:order val="1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'Partial 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Competitive'!$BF$72:$BU$72</c:f>
              <c:numCache>
                <c:formatCode>General</c:formatCode>
                <c:ptCount val="16"/>
                <c:pt idx="0">
                  <c:v>7.9687499999999994E-2</c:v>
                </c:pt>
                <c:pt idx="1">
                  <c:v>0.10664667933489232</c:v>
                </c:pt>
                <c:pt idx="2">
                  <c:v>0.1133864741686154</c:v>
                </c:pt>
                <c:pt idx="3">
                  <c:v>0.12181121771076925</c:v>
                </c:pt>
                <c:pt idx="4">
                  <c:v>0.13234214713846157</c:v>
                </c:pt>
                <c:pt idx="5">
                  <c:v>0.14550580892307696</c:v>
                </c:pt>
                <c:pt idx="6">
                  <c:v>0.1619603861538462</c:v>
                </c:pt>
                <c:pt idx="7">
                  <c:v>0.18252860769230772</c:v>
                </c:pt>
                <c:pt idx="8">
                  <c:v>0.20823888461538467</c:v>
                </c:pt>
                <c:pt idx="9">
                  <c:v>0.24037673076923086</c:v>
                </c:pt>
                <c:pt idx="10">
                  <c:v>0.28054903846153856</c:v>
                </c:pt>
                <c:pt idx="11">
                  <c:v>0.33076442307692316</c:v>
                </c:pt>
                <c:pt idx="12">
                  <c:v>0.39353365384615385</c:v>
                </c:pt>
                <c:pt idx="13">
                  <c:v>0.47199519230769232</c:v>
                </c:pt>
                <c:pt idx="14">
                  <c:v>0.57007211538461533</c:v>
                </c:pt>
                <c:pt idx="15">
                  <c:v>0.69266826923076918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38A1-437D-800A-0F07993AD124}"/>
            </c:ext>
          </c:extLst>
        </c:ser>
        <c:ser>
          <c:idx val="19"/>
          <c:order val="1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'Partial 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Competitive'!$BF$73:$BU$73</c:f>
              <c:numCache>
                <c:formatCode>General</c:formatCode>
                <c:ptCount val="16"/>
                <c:pt idx="0">
                  <c:v>8.2942708333333337E-2</c:v>
                </c:pt>
                <c:pt idx="1">
                  <c:v>0.1110031613338667</c:v>
                </c:pt>
                <c:pt idx="2">
                  <c:v>0.11801827458400002</c:v>
                </c:pt>
                <c:pt idx="3">
                  <c:v>0.12678716614666671</c:v>
                </c:pt>
                <c:pt idx="4">
                  <c:v>0.13774828060000005</c:v>
                </c:pt>
                <c:pt idx="5">
                  <c:v>0.15144967366666673</c:v>
                </c:pt>
                <c:pt idx="6">
                  <c:v>0.16857641500000006</c:v>
                </c:pt>
                <c:pt idx="7">
                  <c:v>0.18998484166666671</c:v>
                </c:pt>
                <c:pt idx="8">
                  <c:v>0.21674537500000007</c:v>
                </c:pt>
                <c:pt idx="9">
                  <c:v>0.25019604166666676</c:v>
                </c:pt>
                <c:pt idx="10">
                  <c:v>0.29200937500000007</c:v>
                </c:pt>
                <c:pt idx="11">
                  <c:v>0.3442760416666667</c:v>
                </c:pt>
                <c:pt idx="12">
                  <c:v>0.40960937500000005</c:v>
                </c:pt>
                <c:pt idx="13">
                  <c:v>0.49127604166666683</c:v>
                </c:pt>
                <c:pt idx="14">
                  <c:v>0.59335937500000002</c:v>
                </c:pt>
                <c:pt idx="15">
                  <c:v>0.72096354166666654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38A1-437D-800A-0F07993AD124}"/>
            </c:ext>
          </c:extLst>
        </c:ser>
        <c:ser>
          <c:idx val="20"/>
          <c:order val="2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'Partial 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Competitive'!$BF$74:$BU$74</c:f>
              <c:numCache>
                <c:formatCode>General</c:formatCode>
                <c:ptCount val="16"/>
                <c:pt idx="0">
                  <c:v>8.7011718749999994E-2</c:v>
                </c:pt>
                <c:pt idx="1">
                  <c:v>0.11644876383258464</c:v>
                </c:pt>
                <c:pt idx="2">
                  <c:v>0.1238080251032308</c:v>
                </c:pt>
                <c:pt idx="3">
                  <c:v>0.13300710169153848</c:v>
                </c:pt>
                <c:pt idx="4">
                  <c:v>0.14450594742692313</c:v>
                </c:pt>
                <c:pt idx="5">
                  <c:v>0.15887950459615388</c:v>
                </c:pt>
                <c:pt idx="6">
                  <c:v>0.17684645105769237</c:v>
                </c:pt>
                <c:pt idx="7">
                  <c:v>0.19930513413461545</c:v>
                </c:pt>
                <c:pt idx="8">
                  <c:v>0.22737848798076929</c:v>
                </c:pt>
                <c:pt idx="9">
                  <c:v>0.26247018028846159</c:v>
                </c:pt>
                <c:pt idx="10">
                  <c:v>0.30633479567307698</c:v>
                </c:pt>
                <c:pt idx="11">
                  <c:v>0.36116556490384621</c:v>
                </c:pt>
                <c:pt idx="12">
                  <c:v>0.42970402644230765</c:v>
                </c:pt>
                <c:pt idx="13">
                  <c:v>0.51537710336538467</c:v>
                </c:pt>
                <c:pt idx="14">
                  <c:v>0.62246844951923075</c:v>
                </c:pt>
                <c:pt idx="15">
                  <c:v>0.75633263221153835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38A1-437D-800A-0F07993AD124}"/>
            </c:ext>
          </c:extLst>
        </c:ser>
        <c:ser>
          <c:idx val="21"/>
          <c:order val="2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'Partial 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Competitive'!$BF$75:$BU$75</c:f>
              <c:numCache>
                <c:formatCode>General</c:formatCode>
                <c:ptCount val="16"/>
                <c:pt idx="0">
                  <c:v>9.2097981770833337E-2</c:v>
                </c:pt>
                <c:pt idx="1">
                  <c:v>0.12325576695598207</c:v>
                </c:pt>
                <c:pt idx="2">
                  <c:v>0.13104521325226925</c:v>
                </c:pt>
                <c:pt idx="3">
                  <c:v>0.14078202112262822</c:v>
                </c:pt>
                <c:pt idx="4">
                  <c:v>0.15295303096057694</c:v>
                </c:pt>
                <c:pt idx="5">
                  <c:v>0.16816679325801287</c:v>
                </c:pt>
                <c:pt idx="6">
                  <c:v>0.18718399612980777</c:v>
                </c:pt>
                <c:pt idx="7">
                  <c:v>0.21095549971955135</c:v>
                </c:pt>
                <c:pt idx="8">
                  <c:v>0.24066987920673083</c:v>
                </c:pt>
                <c:pt idx="9">
                  <c:v>0.27781285356570518</c:v>
                </c:pt>
                <c:pt idx="10">
                  <c:v>0.32424157151442318</c:v>
                </c:pt>
                <c:pt idx="11">
                  <c:v>0.38227746895032061</c:v>
                </c:pt>
                <c:pt idx="12">
                  <c:v>0.45482234074519234</c:v>
                </c:pt>
                <c:pt idx="13">
                  <c:v>0.54550343048878225</c:v>
                </c:pt>
                <c:pt idx="14">
                  <c:v>0.65885479266826918</c:v>
                </c:pt>
                <c:pt idx="15">
                  <c:v>0.8005439953926281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38A1-437D-800A-0F07993AD124}"/>
            </c:ext>
          </c:extLst>
        </c:ser>
        <c:ser>
          <c:idx val="22"/>
          <c:order val="2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'Partial 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Competitive'!$BF$76:$BU$76</c:f>
              <c:numCache>
                <c:formatCode>General</c:formatCode>
                <c:ptCount val="16"/>
                <c:pt idx="0">
                  <c:v>9.8455810546874981E-2</c:v>
                </c:pt>
                <c:pt idx="1">
                  <c:v>0.13176452086022883</c:v>
                </c:pt>
                <c:pt idx="2">
                  <c:v>0.14009169843856731</c:v>
                </c:pt>
                <c:pt idx="3">
                  <c:v>0.1505006704114904</c:v>
                </c:pt>
                <c:pt idx="4">
                  <c:v>0.16351188537764424</c:v>
                </c:pt>
                <c:pt idx="5">
                  <c:v>0.17977590408533656</c:v>
                </c:pt>
                <c:pt idx="6">
                  <c:v>0.20010592746995196</c:v>
                </c:pt>
                <c:pt idx="7">
                  <c:v>0.22551845670072115</c:v>
                </c:pt>
                <c:pt idx="8">
                  <c:v>0.25728411823918268</c:v>
                </c:pt>
                <c:pt idx="9">
                  <c:v>0.29699119516225964</c:v>
                </c:pt>
                <c:pt idx="10">
                  <c:v>0.34662504131610578</c:v>
                </c:pt>
                <c:pt idx="11">
                  <c:v>0.40866734900841351</c:v>
                </c:pt>
                <c:pt idx="12">
                  <c:v>0.48622023362379801</c:v>
                </c:pt>
                <c:pt idx="13">
                  <c:v>0.58316133939302883</c:v>
                </c:pt>
                <c:pt idx="14">
                  <c:v>0.70433772160456709</c:v>
                </c:pt>
                <c:pt idx="15">
                  <c:v>0.85580819936899022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38A1-437D-800A-0F07993AD124}"/>
            </c:ext>
          </c:extLst>
        </c:ser>
        <c:ser>
          <c:idx val="23"/>
          <c:order val="23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'Partial 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Competitive'!$BF$77:$BU$77</c:f>
              <c:numCache>
                <c:formatCode>General</c:formatCode>
                <c:ptCount val="16"/>
                <c:pt idx="0">
                  <c:v>0.10640309651692707</c:v>
                </c:pt>
                <c:pt idx="1">
                  <c:v>0.14240046324053734</c:v>
                </c:pt>
                <c:pt idx="2">
                  <c:v>0.15139980492143992</c:v>
                </c:pt>
                <c:pt idx="3">
                  <c:v>0.16264898202256814</c:v>
                </c:pt>
                <c:pt idx="4">
                  <c:v>0.1767104533989784</c:v>
                </c:pt>
                <c:pt idx="5">
                  <c:v>0.19428729261949124</c:v>
                </c:pt>
                <c:pt idx="6">
                  <c:v>0.21625834164513225</c:v>
                </c:pt>
                <c:pt idx="7">
                  <c:v>0.24372215292718352</c:v>
                </c:pt>
                <c:pt idx="8">
                  <c:v>0.27805191702974763</c:v>
                </c:pt>
                <c:pt idx="9">
                  <c:v>0.32096412215795278</c:v>
                </c:pt>
                <c:pt idx="10">
                  <c:v>0.37460437856820916</c:v>
                </c:pt>
                <c:pt idx="11">
                  <c:v>0.44165469908102967</c:v>
                </c:pt>
                <c:pt idx="12">
                  <c:v>0.52546759972205526</c:v>
                </c:pt>
                <c:pt idx="13">
                  <c:v>0.63023372552333734</c:v>
                </c:pt>
                <c:pt idx="14">
                  <c:v>0.76119138277493992</c:v>
                </c:pt>
                <c:pt idx="15">
                  <c:v>0.92488845433944278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38A1-437D-800A-0F07993AD124}"/>
            </c:ext>
          </c:extLst>
        </c:ser>
        <c:ser>
          <c:idx val="24"/>
          <c:order val="24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Competitive'!$BF$78:$BU$78</c:f>
              <c:numCache>
                <c:formatCode>General</c:formatCode>
                <c:ptCount val="16"/>
                <c:pt idx="0">
                  <c:v>0.11633720397949217</c:v>
                </c:pt>
                <c:pt idx="1">
                  <c:v>0.15569539121592296</c:v>
                </c:pt>
                <c:pt idx="2">
                  <c:v>0.16553493802503066</c:v>
                </c:pt>
                <c:pt idx="3">
                  <c:v>0.17783437153641526</c:v>
                </c:pt>
                <c:pt idx="4">
                  <c:v>0.19320866342564605</c:v>
                </c:pt>
                <c:pt idx="5">
                  <c:v>0.2124265282871845</c:v>
                </c:pt>
                <c:pt idx="6">
                  <c:v>0.23644885936410759</c:v>
                </c:pt>
                <c:pt idx="7">
                  <c:v>0.26647677321026142</c:v>
                </c:pt>
                <c:pt idx="8">
                  <c:v>0.30401166551795372</c:v>
                </c:pt>
                <c:pt idx="9">
                  <c:v>0.35093028090256917</c:v>
                </c:pt>
                <c:pt idx="10">
                  <c:v>0.40957855013333833</c:v>
                </c:pt>
                <c:pt idx="11">
                  <c:v>0.4828888866717998</c:v>
                </c:pt>
                <c:pt idx="12">
                  <c:v>0.57452680734487671</c:v>
                </c:pt>
                <c:pt idx="13">
                  <c:v>0.68907420818622289</c:v>
                </c:pt>
                <c:pt idx="14">
                  <c:v>0.83225845923790542</c:v>
                </c:pt>
                <c:pt idx="15">
                  <c:v>1.0112387730525088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38A1-437D-800A-0F07993AD124}"/>
            </c:ext>
          </c:extLst>
        </c:ser>
        <c:ser>
          <c:idx val="25"/>
          <c:order val="2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Competitive'!$BF$79:$BU$79</c:f>
              <c:numCache>
                <c:formatCode>General</c:formatCode>
                <c:ptCount val="16"/>
                <c:pt idx="0">
                  <c:v>0.12875483830769854</c:v>
                </c:pt>
                <c:pt idx="1">
                  <c:v>0.17231405118515497</c:v>
                </c:pt>
                <c:pt idx="2">
                  <c:v>0.18320385440451908</c:v>
                </c:pt>
                <c:pt idx="3">
                  <c:v>0.19681610842872421</c:v>
                </c:pt>
                <c:pt idx="4">
                  <c:v>0.21383142595898061</c:v>
                </c:pt>
                <c:pt idx="5">
                  <c:v>0.23510057287180114</c:v>
                </c:pt>
                <c:pt idx="6">
                  <c:v>0.26168700651282678</c:v>
                </c:pt>
                <c:pt idx="7">
                  <c:v>0.29492004856410881</c:v>
                </c:pt>
                <c:pt idx="8">
                  <c:v>0.33646135112821135</c:v>
                </c:pt>
                <c:pt idx="9">
                  <c:v>0.38838797933333963</c:v>
                </c:pt>
                <c:pt idx="10">
                  <c:v>0.45329626458974986</c:v>
                </c:pt>
                <c:pt idx="11">
                  <c:v>0.53443162116026266</c:v>
                </c:pt>
                <c:pt idx="12">
                  <c:v>0.63585081687340361</c:v>
                </c:pt>
                <c:pt idx="13">
                  <c:v>0.76262481151482997</c:v>
                </c:pt>
                <c:pt idx="14">
                  <c:v>0.92109230481661253</c:v>
                </c:pt>
                <c:pt idx="15">
                  <c:v>1.1191766714438409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38A1-437D-800A-0F07993AD124}"/>
            </c:ext>
          </c:extLst>
        </c:ser>
        <c:ser>
          <c:idx val="26"/>
          <c:order val="2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Competitive'!$BF$80:$BU$80</c:f>
              <c:numCache>
                <c:formatCode>General</c:formatCode>
                <c:ptCount val="16"/>
                <c:pt idx="0">
                  <c:v>0.14427688121795654</c:v>
                </c:pt>
                <c:pt idx="1">
                  <c:v>0.19308737614669502</c:v>
                </c:pt>
                <c:pt idx="2">
                  <c:v>0.20528999987887964</c:v>
                </c:pt>
                <c:pt idx="3">
                  <c:v>0.2205432795441104</c:v>
                </c:pt>
                <c:pt idx="4">
                  <c:v>0.23960987912564888</c:v>
                </c:pt>
                <c:pt idx="5">
                  <c:v>0.26344312860257196</c:v>
                </c:pt>
                <c:pt idx="6">
                  <c:v>0.2932346904487258</c:v>
                </c:pt>
                <c:pt idx="7">
                  <c:v>0.33047414275641812</c:v>
                </c:pt>
                <c:pt idx="8">
                  <c:v>0.3770234581410335</c:v>
                </c:pt>
                <c:pt idx="9">
                  <c:v>0.43521010237180269</c:v>
                </c:pt>
                <c:pt idx="10">
                  <c:v>0.50794340766026425</c:v>
                </c:pt>
                <c:pt idx="11">
                  <c:v>0.59886003927084119</c:v>
                </c:pt>
                <c:pt idx="12">
                  <c:v>0.71250582878406232</c:v>
                </c:pt>
                <c:pt idx="13">
                  <c:v>0.85456306567558871</c:v>
                </c:pt>
                <c:pt idx="14">
                  <c:v>1.0321346117899968</c:v>
                </c:pt>
                <c:pt idx="15">
                  <c:v>1.2540990444330067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38A1-437D-800A-0F07993AD124}"/>
            </c:ext>
          </c:extLst>
        </c:ser>
        <c:ser>
          <c:idx val="27"/>
          <c:order val="2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Competitive'!$BF$81:$BU$81</c:f>
              <c:numCache>
                <c:formatCode>General</c:formatCode>
                <c:ptCount val="16"/>
                <c:pt idx="0">
                  <c:v>0.16367943485577896</c:v>
                </c:pt>
                <c:pt idx="1">
                  <c:v>0.21905403234862</c:v>
                </c:pt>
                <c:pt idx="2">
                  <c:v>0.23289768172183026</c:v>
                </c:pt>
                <c:pt idx="3">
                  <c:v>0.25020224343834313</c:v>
                </c:pt>
                <c:pt idx="4">
                  <c:v>0.27183294558398408</c:v>
                </c:pt>
                <c:pt idx="5">
                  <c:v>0.29887132326603538</c:v>
                </c:pt>
                <c:pt idx="6">
                  <c:v>0.33266929536859952</c:v>
                </c:pt>
                <c:pt idx="7">
                  <c:v>0.37491676049680461</c:v>
                </c:pt>
                <c:pt idx="8">
                  <c:v>0.42772609190706107</c:v>
                </c:pt>
                <c:pt idx="9">
                  <c:v>0.49373775616988158</c:v>
                </c:pt>
                <c:pt idx="10">
                  <c:v>0.57625233649840724</c:v>
                </c:pt>
                <c:pt idx="11">
                  <c:v>0.67939556190906414</c:v>
                </c:pt>
                <c:pt idx="12">
                  <c:v>0.80832459367238541</c:v>
                </c:pt>
                <c:pt idx="13">
                  <c:v>0.96948588337653707</c:v>
                </c:pt>
                <c:pt idx="14">
                  <c:v>1.1709374955067264</c:v>
                </c:pt>
                <c:pt idx="15">
                  <c:v>1.4227520106694631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38A1-437D-800A-0F07993AD124}"/>
            </c:ext>
          </c:extLst>
        </c:ser>
        <c:ser>
          <c:idx val="28"/>
          <c:order val="2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Competitive'!$BF$82:$BU$82</c:f>
              <c:numCache>
                <c:formatCode>General</c:formatCode>
                <c:ptCount val="16"/>
                <c:pt idx="0">
                  <c:v>0.18793262690305704</c:v>
                </c:pt>
                <c:pt idx="1">
                  <c:v>0.25151235260102628</c:v>
                </c:pt>
                <c:pt idx="2">
                  <c:v>0.26740728402551861</c:v>
                </c:pt>
                <c:pt idx="3">
                  <c:v>0.28727594830613395</c:v>
                </c:pt>
                <c:pt idx="4">
                  <c:v>0.3121117786569032</c:v>
                </c:pt>
                <c:pt idx="5">
                  <c:v>0.3431565665953647</c:v>
                </c:pt>
                <c:pt idx="6">
                  <c:v>0.38196255151844172</c:v>
                </c:pt>
                <c:pt idx="7">
                  <c:v>0.43047003267228784</c:v>
                </c:pt>
                <c:pt idx="8">
                  <c:v>0.49110438411459545</c:v>
                </c:pt>
                <c:pt idx="9">
                  <c:v>0.56689732341748011</c:v>
                </c:pt>
                <c:pt idx="10">
                  <c:v>0.66163849754608595</c:v>
                </c:pt>
                <c:pt idx="11">
                  <c:v>0.78006496520684299</c:v>
                </c:pt>
                <c:pt idx="12">
                  <c:v>0.92809804978278931</c:v>
                </c:pt>
                <c:pt idx="13">
                  <c:v>1.1131394055027226</c:v>
                </c:pt>
                <c:pt idx="14">
                  <c:v>1.3444411001526388</c:v>
                </c:pt>
                <c:pt idx="15">
                  <c:v>1.633568218465034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38A1-437D-800A-0F07993AD124}"/>
            </c:ext>
          </c:extLst>
        </c:ser>
        <c:ser>
          <c:idx val="29"/>
          <c:order val="2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Competitive'!$BF$83:$BU$83</c:f>
              <c:numCache>
                <c:formatCode>General</c:formatCode>
                <c:ptCount val="16"/>
                <c:pt idx="0">
                  <c:v>0.21824911696215457</c:v>
                </c:pt>
                <c:pt idx="1">
                  <c:v>0.29208525291653409</c:v>
                </c:pt>
                <c:pt idx="2">
                  <c:v>0.31054428690512897</c:v>
                </c:pt>
                <c:pt idx="3">
                  <c:v>0.33361807939087251</c:v>
                </c:pt>
                <c:pt idx="4">
                  <c:v>0.36246031999805206</c:v>
                </c:pt>
                <c:pt idx="5">
                  <c:v>0.39851312075702638</c:v>
                </c:pt>
                <c:pt idx="6">
                  <c:v>0.44357912170574432</c:v>
                </c:pt>
                <c:pt idx="7">
                  <c:v>0.49991162289164182</c:v>
                </c:pt>
                <c:pt idx="8">
                  <c:v>0.57032724937401358</c:v>
                </c:pt>
                <c:pt idx="9">
                  <c:v>0.65834678247697831</c:v>
                </c:pt>
                <c:pt idx="10">
                  <c:v>0.76837119885568417</c:v>
                </c:pt>
                <c:pt idx="11">
                  <c:v>0.90590171932906638</c:v>
                </c:pt>
                <c:pt idx="12">
                  <c:v>1.0778148699207943</c:v>
                </c:pt>
                <c:pt idx="13">
                  <c:v>1.2927063081604544</c:v>
                </c:pt>
                <c:pt idx="14">
                  <c:v>1.5613206059600291</c:v>
                </c:pt>
                <c:pt idx="15">
                  <c:v>1.8970884782094977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38A1-437D-800A-0F07993AD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145920"/>
        <c:axId val="367143952"/>
      </c:scatterChart>
      <c:valAx>
        <c:axId val="367145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[I]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3952"/>
        <c:crosses val="autoZero"/>
        <c:crossBetween val="midCat"/>
      </c:valAx>
      <c:valAx>
        <c:axId val="36714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1/v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5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Uncompetitive'!$AP$69:$BE$69</c:f>
              <c:numCache>
                <c:formatCode>General</c:formatCode>
                <c:ptCount val="16"/>
                <c:pt idx="0">
                  <c:v>0.13590215432976296</c:v>
                </c:pt>
                <c:pt idx="1">
                  <c:v>0.14141478820706832</c:v>
                </c:pt>
                <c:pt idx="2">
                  <c:v>0.14279294667639464</c:v>
                </c:pt>
                <c:pt idx="3">
                  <c:v>0.14451564476305259</c:v>
                </c:pt>
                <c:pt idx="4">
                  <c:v>0.14666901737137503</c:v>
                </c:pt>
                <c:pt idx="5">
                  <c:v>0.14936073313177806</c:v>
                </c:pt>
                <c:pt idx="6">
                  <c:v>0.15272537783228179</c:v>
                </c:pt>
                <c:pt idx="7">
                  <c:v>0.15693118370791151</c:v>
                </c:pt>
                <c:pt idx="8">
                  <c:v>0.16218844105244865</c:v>
                </c:pt>
                <c:pt idx="9">
                  <c:v>0.16876001273312005</c:v>
                </c:pt>
                <c:pt idx="10">
                  <c:v>0.1769744773339593</c:v>
                </c:pt>
                <c:pt idx="11">
                  <c:v>0.18724255808500839</c:v>
                </c:pt>
                <c:pt idx="12">
                  <c:v>0.20007765902381972</c:v>
                </c:pt>
                <c:pt idx="13">
                  <c:v>0.21612153519733393</c:v>
                </c:pt>
                <c:pt idx="14">
                  <c:v>0.23617638041422664</c:v>
                </c:pt>
                <c:pt idx="15">
                  <c:v>0.26124493693534256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D52-4826-BA61-343A95DB9D88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Uncompetitive'!$AP$70:$BE$70</c:f>
              <c:numCache>
                <c:formatCode>General</c:formatCode>
                <c:ptCount val="16"/>
                <c:pt idx="0">
                  <c:v>0.13854199726080879</c:v>
                </c:pt>
                <c:pt idx="1">
                  <c:v>0.14405463113811418</c:v>
                </c:pt>
                <c:pt idx="2">
                  <c:v>0.14543278960744049</c:v>
                </c:pt>
                <c:pt idx="3">
                  <c:v>0.14715548769409845</c:v>
                </c:pt>
                <c:pt idx="4">
                  <c:v>0.14930886030242085</c:v>
                </c:pt>
                <c:pt idx="5">
                  <c:v>0.15200057606282388</c:v>
                </c:pt>
                <c:pt idx="6">
                  <c:v>0.15536522076332765</c:v>
                </c:pt>
                <c:pt idx="7">
                  <c:v>0.15957102663895736</c:v>
                </c:pt>
                <c:pt idx="8">
                  <c:v>0.16482828398349447</c:v>
                </c:pt>
                <c:pt idx="9">
                  <c:v>0.17139985566416591</c:v>
                </c:pt>
                <c:pt idx="10">
                  <c:v>0.17961432026500515</c:v>
                </c:pt>
                <c:pt idx="11">
                  <c:v>0.18988240101605422</c:v>
                </c:pt>
                <c:pt idx="12">
                  <c:v>0.20271750195486557</c:v>
                </c:pt>
                <c:pt idx="13">
                  <c:v>0.21876137812837979</c:v>
                </c:pt>
                <c:pt idx="14">
                  <c:v>0.2388162233452725</c:v>
                </c:pt>
                <c:pt idx="15">
                  <c:v>0.26388477986638842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D52-4826-BA61-343A95DB9D88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Uncompetitive'!$AP$71:$BE$71</c:f>
              <c:numCache>
                <c:formatCode>General</c:formatCode>
                <c:ptCount val="16"/>
                <c:pt idx="0">
                  <c:v>0.14184180092461607</c:v>
                </c:pt>
                <c:pt idx="1">
                  <c:v>0.14735443480192145</c:v>
                </c:pt>
                <c:pt idx="2">
                  <c:v>0.14873259327124777</c:v>
                </c:pt>
                <c:pt idx="3">
                  <c:v>0.1504552913579057</c:v>
                </c:pt>
                <c:pt idx="4">
                  <c:v>0.15260866396622813</c:v>
                </c:pt>
                <c:pt idx="5">
                  <c:v>0.15530037972663113</c:v>
                </c:pt>
                <c:pt idx="6">
                  <c:v>0.15866502442713493</c:v>
                </c:pt>
                <c:pt idx="7">
                  <c:v>0.16287083030276461</c:v>
                </c:pt>
                <c:pt idx="8">
                  <c:v>0.16812808764730175</c:v>
                </c:pt>
                <c:pt idx="9">
                  <c:v>0.17469965932797318</c:v>
                </c:pt>
                <c:pt idx="10">
                  <c:v>0.18291412392881243</c:v>
                </c:pt>
                <c:pt idx="11">
                  <c:v>0.19318220467986152</c:v>
                </c:pt>
                <c:pt idx="12">
                  <c:v>0.20601730561867282</c:v>
                </c:pt>
                <c:pt idx="13">
                  <c:v>0.22206118179218703</c:v>
                </c:pt>
                <c:pt idx="14">
                  <c:v>0.24211602700907978</c:v>
                </c:pt>
                <c:pt idx="15">
                  <c:v>0.2671845835301957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D52-4826-BA61-343A95DB9D88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Uncompetitive'!$AP$72:$BE$72</c:f>
              <c:numCache>
                <c:formatCode>General</c:formatCode>
                <c:ptCount val="16"/>
                <c:pt idx="0">
                  <c:v>0.14596655550437521</c:v>
                </c:pt>
                <c:pt idx="1">
                  <c:v>0.15147918938168062</c:v>
                </c:pt>
                <c:pt idx="2">
                  <c:v>0.15285734785100691</c:v>
                </c:pt>
                <c:pt idx="3">
                  <c:v>0.15458004593766483</c:v>
                </c:pt>
                <c:pt idx="4">
                  <c:v>0.15673341854598727</c:v>
                </c:pt>
                <c:pt idx="5">
                  <c:v>0.15942513430639027</c:v>
                </c:pt>
                <c:pt idx="6">
                  <c:v>0.16278977900689406</c:v>
                </c:pt>
                <c:pt idx="7">
                  <c:v>0.16699558488252375</c:v>
                </c:pt>
                <c:pt idx="8">
                  <c:v>0.17225284222706089</c:v>
                </c:pt>
                <c:pt idx="9">
                  <c:v>0.17882441390773229</c:v>
                </c:pt>
                <c:pt idx="10">
                  <c:v>0.18703887850857157</c:v>
                </c:pt>
                <c:pt idx="11">
                  <c:v>0.19730695925962063</c:v>
                </c:pt>
                <c:pt idx="12">
                  <c:v>0.21014206019843198</c:v>
                </c:pt>
                <c:pt idx="13">
                  <c:v>0.2261859363719462</c:v>
                </c:pt>
                <c:pt idx="14">
                  <c:v>0.24624078158883886</c:v>
                </c:pt>
                <c:pt idx="15">
                  <c:v>0.27130933810995483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D52-4826-BA61-343A95DB9D88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Uncompetitive'!$AP$73:$BE$73</c:f>
              <c:numCache>
                <c:formatCode>General</c:formatCode>
                <c:ptCount val="16"/>
                <c:pt idx="0">
                  <c:v>0.15112249872907407</c:v>
                </c:pt>
                <c:pt idx="1">
                  <c:v>0.15663513260637946</c:v>
                </c:pt>
                <c:pt idx="2">
                  <c:v>0.15801329107570578</c:v>
                </c:pt>
                <c:pt idx="3">
                  <c:v>0.15973598916236373</c:v>
                </c:pt>
                <c:pt idx="4">
                  <c:v>0.16188936177068614</c:v>
                </c:pt>
                <c:pt idx="5">
                  <c:v>0.16458107753108916</c:v>
                </c:pt>
                <c:pt idx="6">
                  <c:v>0.16794572223159293</c:v>
                </c:pt>
                <c:pt idx="7">
                  <c:v>0.17215152810722265</c:v>
                </c:pt>
                <c:pt idx="8">
                  <c:v>0.17740878545175978</c:v>
                </c:pt>
                <c:pt idx="9">
                  <c:v>0.18398035713243119</c:v>
                </c:pt>
                <c:pt idx="10">
                  <c:v>0.19219482173327043</c:v>
                </c:pt>
                <c:pt idx="11">
                  <c:v>0.20246290248431953</c:v>
                </c:pt>
                <c:pt idx="12">
                  <c:v>0.21529800342313085</c:v>
                </c:pt>
                <c:pt idx="13">
                  <c:v>0.23134187959664507</c:v>
                </c:pt>
                <c:pt idx="14">
                  <c:v>0.25139672481353781</c:v>
                </c:pt>
                <c:pt idx="15">
                  <c:v>0.2764652813346537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D52-4826-BA61-343A95DB9D88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Uncompetitive'!$AP$74:$BE$74</c:f>
              <c:numCache>
                <c:formatCode>General</c:formatCode>
                <c:ptCount val="16"/>
                <c:pt idx="0">
                  <c:v>0.15756742775994773</c:v>
                </c:pt>
                <c:pt idx="1">
                  <c:v>0.16308006163725305</c:v>
                </c:pt>
                <c:pt idx="2">
                  <c:v>0.1644582201065794</c:v>
                </c:pt>
                <c:pt idx="3">
                  <c:v>0.16618091819323733</c:v>
                </c:pt>
                <c:pt idx="4">
                  <c:v>0.16833429080155973</c:v>
                </c:pt>
                <c:pt idx="5">
                  <c:v>0.17102600656196276</c:v>
                </c:pt>
                <c:pt idx="6">
                  <c:v>0.17439065126246653</c:v>
                </c:pt>
                <c:pt idx="7">
                  <c:v>0.17859645713809624</c:v>
                </c:pt>
                <c:pt idx="8">
                  <c:v>0.18385371448263338</c:v>
                </c:pt>
                <c:pt idx="9">
                  <c:v>0.19042528616330481</c:v>
                </c:pt>
                <c:pt idx="10">
                  <c:v>0.19863975076414406</c:v>
                </c:pt>
                <c:pt idx="11">
                  <c:v>0.20890783151519313</c:v>
                </c:pt>
                <c:pt idx="12">
                  <c:v>0.22174293245400448</c:v>
                </c:pt>
                <c:pt idx="13">
                  <c:v>0.23778680862751866</c:v>
                </c:pt>
                <c:pt idx="14">
                  <c:v>0.25784165384441143</c:v>
                </c:pt>
                <c:pt idx="15">
                  <c:v>0.28291021036552733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D52-4826-BA61-343A95DB9D88}"/>
            </c:ext>
          </c:extLst>
        </c:ser>
        <c:ser>
          <c:idx val="6"/>
          <c:order val="6"/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Uncompetitive'!$AP$75:$BE$75</c:f>
              <c:numCache>
                <c:formatCode>General</c:formatCode>
                <c:ptCount val="16"/>
                <c:pt idx="0">
                  <c:v>0.16562358904853974</c:v>
                </c:pt>
                <c:pt idx="1">
                  <c:v>0.17113622292584507</c:v>
                </c:pt>
                <c:pt idx="2">
                  <c:v>0.17251438139517142</c:v>
                </c:pt>
                <c:pt idx="3">
                  <c:v>0.17423707948182934</c:v>
                </c:pt>
                <c:pt idx="4">
                  <c:v>0.17639045209015178</c:v>
                </c:pt>
                <c:pt idx="5">
                  <c:v>0.17908216785055481</c:v>
                </c:pt>
                <c:pt idx="6">
                  <c:v>0.18244681255105855</c:v>
                </c:pt>
                <c:pt idx="7">
                  <c:v>0.18665261842668826</c:v>
                </c:pt>
                <c:pt idx="8">
                  <c:v>0.19190987577122542</c:v>
                </c:pt>
                <c:pt idx="9">
                  <c:v>0.1984814474518968</c:v>
                </c:pt>
                <c:pt idx="10">
                  <c:v>0.20669591205273607</c:v>
                </c:pt>
                <c:pt idx="11">
                  <c:v>0.21696399280378514</c:v>
                </c:pt>
                <c:pt idx="12">
                  <c:v>0.22979909374259649</c:v>
                </c:pt>
                <c:pt idx="13">
                  <c:v>0.24584296991611065</c:v>
                </c:pt>
                <c:pt idx="14">
                  <c:v>0.26589781513300342</c:v>
                </c:pt>
                <c:pt idx="15">
                  <c:v>0.29096637165411937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D52-4826-BA61-343A95DB9D88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Uncompetitive'!$AP$76:$BE$76</c:f>
              <c:numCache>
                <c:formatCode>General</c:formatCode>
                <c:ptCount val="16"/>
                <c:pt idx="0">
                  <c:v>0.17569379065927979</c:v>
                </c:pt>
                <c:pt idx="1">
                  <c:v>0.18120642453658511</c:v>
                </c:pt>
                <c:pt idx="2">
                  <c:v>0.18258458300591143</c:v>
                </c:pt>
                <c:pt idx="3">
                  <c:v>0.18430728109256939</c:v>
                </c:pt>
                <c:pt idx="4">
                  <c:v>0.18646065370089179</c:v>
                </c:pt>
                <c:pt idx="5">
                  <c:v>0.18915236946129479</c:v>
                </c:pt>
                <c:pt idx="6">
                  <c:v>0.19251701416179856</c:v>
                </c:pt>
                <c:pt idx="7">
                  <c:v>0.19672282003742828</c:v>
                </c:pt>
                <c:pt idx="8">
                  <c:v>0.20198007738196541</c:v>
                </c:pt>
                <c:pt idx="9">
                  <c:v>0.20855164906263687</c:v>
                </c:pt>
                <c:pt idx="10">
                  <c:v>0.21676611366347609</c:v>
                </c:pt>
                <c:pt idx="11">
                  <c:v>0.22703419441452519</c:v>
                </c:pt>
                <c:pt idx="12">
                  <c:v>0.23986929535333648</c:v>
                </c:pt>
                <c:pt idx="13">
                  <c:v>0.25591317152685072</c:v>
                </c:pt>
                <c:pt idx="14">
                  <c:v>0.27596801674374344</c:v>
                </c:pt>
                <c:pt idx="15">
                  <c:v>0.30103657326485933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7D52-4826-BA61-343A95DB9D88}"/>
            </c:ext>
          </c:extLst>
        </c:ser>
        <c:ser>
          <c:idx val="8"/>
          <c:order val="8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Uncompetitive'!$AP$77:$BE$77</c:f>
              <c:numCache>
                <c:formatCode>General</c:formatCode>
                <c:ptCount val="16"/>
                <c:pt idx="0">
                  <c:v>0.1882815426727048</c:v>
                </c:pt>
                <c:pt idx="1">
                  <c:v>0.19379417655001013</c:v>
                </c:pt>
                <c:pt idx="2">
                  <c:v>0.19517233501933651</c:v>
                </c:pt>
                <c:pt idx="3">
                  <c:v>0.19689503310599443</c:v>
                </c:pt>
                <c:pt idx="4">
                  <c:v>0.19904840571431681</c:v>
                </c:pt>
                <c:pt idx="5">
                  <c:v>0.20174012147471981</c:v>
                </c:pt>
                <c:pt idx="6">
                  <c:v>0.20510476617522361</c:v>
                </c:pt>
                <c:pt idx="7">
                  <c:v>0.20931057205085338</c:v>
                </c:pt>
                <c:pt idx="8">
                  <c:v>0.21456782939539049</c:v>
                </c:pt>
                <c:pt idx="9">
                  <c:v>0.22113940107606189</c:v>
                </c:pt>
                <c:pt idx="10">
                  <c:v>0.22935386567690114</c:v>
                </c:pt>
                <c:pt idx="11">
                  <c:v>0.23962194642795023</c:v>
                </c:pt>
                <c:pt idx="12">
                  <c:v>0.25245704736676156</c:v>
                </c:pt>
                <c:pt idx="13">
                  <c:v>0.26850092354027577</c:v>
                </c:pt>
                <c:pt idx="14">
                  <c:v>0.28855576875716848</c:v>
                </c:pt>
                <c:pt idx="15">
                  <c:v>0.31362432527828438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7D52-4826-BA61-343A95DB9D88}"/>
            </c:ext>
          </c:extLst>
        </c:ser>
        <c:ser>
          <c:idx val="9"/>
          <c:order val="9"/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Uncompetitive'!$AP$78:$BE$78</c:f>
              <c:numCache>
                <c:formatCode>General</c:formatCode>
                <c:ptCount val="16"/>
                <c:pt idx="0">
                  <c:v>0.2040162326894861</c:v>
                </c:pt>
                <c:pt idx="1">
                  <c:v>0.20952886656679146</c:v>
                </c:pt>
                <c:pt idx="2">
                  <c:v>0.21090702503611783</c:v>
                </c:pt>
                <c:pt idx="3">
                  <c:v>0.21262972312277573</c:v>
                </c:pt>
                <c:pt idx="4">
                  <c:v>0.21478309573109816</c:v>
                </c:pt>
                <c:pt idx="5">
                  <c:v>0.21747481149150116</c:v>
                </c:pt>
                <c:pt idx="6">
                  <c:v>0.22083945619200493</c:v>
                </c:pt>
                <c:pt idx="7">
                  <c:v>0.22504526206763467</c:v>
                </c:pt>
                <c:pt idx="8">
                  <c:v>0.23030251941217178</c:v>
                </c:pt>
                <c:pt idx="9">
                  <c:v>0.23687409109284319</c:v>
                </c:pt>
                <c:pt idx="10">
                  <c:v>0.24508855569368243</c:v>
                </c:pt>
                <c:pt idx="11">
                  <c:v>0.25535663644473156</c:v>
                </c:pt>
                <c:pt idx="12">
                  <c:v>0.26819173738354285</c:v>
                </c:pt>
                <c:pt idx="13">
                  <c:v>0.28423561355705707</c:v>
                </c:pt>
                <c:pt idx="14">
                  <c:v>0.30429045877394978</c:v>
                </c:pt>
                <c:pt idx="15">
                  <c:v>0.32935901529506573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7D52-4826-BA61-343A95DB9D88}"/>
            </c:ext>
          </c:extLst>
        </c:ser>
        <c:ser>
          <c:idx val="10"/>
          <c:order val="10"/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Uncompetitive'!$AP$79:$BE$79</c:f>
              <c:numCache>
                <c:formatCode>General</c:formatCode>
                <c:ptCount val="16"/>
                <c:pt idx="0">
                  <c:v>0.22368459521046266</c:v>
                </c:pt>
                <c:pt idx="1">
                  <c:v>0.22919722908776805</c:v>
                </c:pt>
                <c:pt idx="2">
                  <c:v>0.23057538755709436</c:v>
                </c:pt>
                <c:pt idx="3">
                  <c:v>0.23229808564375229</c:v>
                </c:pt>
                <c:pt idx="4">
                  <c:v>0.23445145825207475</c:v>
                </c:pt>
                <c:pt idx="5">
                  <c:v>0.23714317401247773</c:v>
                </c:pt>
                <c:pt idx="6">
                  <c:v>0.24050781871298152</c:v>
                </c:pt>
                <c:pt idx="7">
                  <c:v>0.24471362458861126</c:v>
                </c:pt>
                <c:pt idx="8">
                  <c:v>0.2499708819331484</c:v>
                </c:pt>
                <c:pt idx="9">
                  <c:v>0.25654245361381978</c:v>
                </c:pt>
                <c:pt idx="10">
                  <c:v>0.26475691821465902</c:v>
                </c:pt>
                <c:pt idx="11">
                  <c:v>0.27502499896570809</c:v>
                </c:pt>
                <c:pt idx="12">
                  <c:v>0.28786009990451944</c:v>
                </c:pt>
                <c:pt idx="13">
                  <c:v>0.30390397607803366</c:v>
                </c:pt>
                <c:pt idx="14">
                  <c:v>0.32395882129492637</c:v>
                </c:pt>
                <c:pt idx="15">
                  <c:v>0.34902737781604232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7D52-4826-BA61-343A95DB9D88}"/>
            </c:ext>
          </c:extLst>
        </c:ser>
        <c:ser>
          <c:idx val="11"/>
          <c:order val="11"/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Uncompetitive'!$AP$80:$BE$80</c:f>
              <c:numCache>
                <c:formatCode>General</c:formatCode>
                <c:ptCount val="16"/>
                <c:pt idx="0">
                  <c:v>0.24827004836168343</c:v>
                </c:pt>
                <c:pt idx="1">
                  <c:v>0.25378268223898887</c:v>
                </c:pt>
                <c:pt idx="2">
                  <c:v>0.25516084070831513</c:v>
                </c:pt>
                <c:pt idx="3">
                  <c:v>0.25688353879497311</c:v>
                </c:pt>
                <c:pt idx="4">
                  <c:v>0.25903691140329549</c:v>
                </c:pt>
                <c:pt idx="5">
                  <c:v>0.26172862716369855</c:v>
                </c:pt>
                <c:pt idx="6">
                  <c:v>0.26509327186420228</c:v>
                </c:pt>
                <c:pt idx="7">
                  <c:v>0.26929907773983203</c:v>
                </c:pt>
                <c:pt idx="8">
                  <c:v>0.27455633508436911</c:v>
                </c:pt>
                <c:pt idx="9">
                  <c:v>0.28112790676504057</c:v>
                </c:pt>
                <c:pt idx="10">
                  <c:v>0.28934237136587981</c:v>
                </c:pt>
                <c:pt idx="11">
                  <c:v>0.29961045211692888</c:v>
                </c:pt>
                <c:pt idx="12">
                  <c:v>0.31244555305574023</c:v>
                </c:pt>
                <c:pt idx="13">
                  <c:v>0.32848942922925445</c:v>
                </c:pt>
                <c:pt idx="14">
                  <c:v>0.34854427444614716</c:v>
                </c:pt>
                <c:pt idx="15">
                  <c:v>0.373612830967263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7D52-4826-BA61-343A95DB9D88}"/>
            </c:ext>
          </c:extLst>
        </c:ser>
        <c:ser>
          <c:idx val="12"/>
          <c:order val="12"/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Uncompetitive'!$AP$81:$BF$81</c:f>
              <c:numCache>
                <c:formatCode>General</c:formatCode>
                <c:ptCount val="17"/>
                <c:pt idx="0">
                  <c:v>0.27900186480070949</c:v>
                </c:pt>
                <c:pt idx="1">
                  <c:v>0.28451449867801476</c:v>
                </c:pt>
                <c:pt idx="2">
                  <c:v>0.28589265714734113</c:v>
                </c:pt>
                <c:pt idx="3">
                  <c:v>0.28761535523399906</c:v>
                </c:pt>
                <c:pt idx="4">
                  <c:v>0.28976872784232144</c:v>
                </c:pt>
                <c:pt idx="5">
                  <c:v>0.2924604436027245</c:v>
                </c:pt>
                <c:pt idx="6">
                  <c:v>0.29582508830322823</c:v>
                </c:pt>
                <c:pt idx="7">
                  <c:v>0.30003089417885798</c:v>
                </c:pt>
                <c:pt idx="8">
                  <c:v>0.30528815152339511</c:v>
                </c:pt>
                <c:pt idx="9">
                  <c:v>0.31185972320406646</c:v>
                </c:pt>
                <c:pt idx="10">
                  <c:v>0.32007418780490576</c:v>
                </c:pt>
                <c:pt idx="11">
                  <c:v>0.33034226855595483</c:v>
                </c:pt>
                <c:pt idx="12">
                  <c:v>0.34317736949476618</c:v>
                </c:pt>
                <c:pt idx="13">
                  <c:v>0.3592212456682804</c:v>
                </c:pt>
                <c:pt idx="14">
                  <c:v>0.37927609088517317</c:v>
                </c:pt>
                <c:pt idx="15">
                  <c:v>0.40434464740628906</c:v>
                </c:pt>
                <c:pt idx="16">
                  <c:v>0.16367943485577896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7D52-4826-BA61-343A95DB9D88}"/>
            </c:ext>
          </c:extLst>
        </c:ser>
        <c:ser>
          <c:idx val="13"/>
          <c:order val="13"/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Uncompetitive'!$AP$82:$BE$82</c:f>
              <c:numCache>
                <c:formatCode>General</c:formatCode>
                <c:ptCount val="16"/>
                <c:pt idx="0">
                  <c:v>0.31741663534949188</c:v>
                </c:pt>
                <c:pt idx="1">
                  <c:v>0.32292926922679721</c:v>
                </c:pt>
                <c:pt idx="2">
                  <c:v>0.32430742769612358</c:v>
                </c:pt>
                <c:pt idx="3">
                  <c:v>0.32603012578278145</c:v>
                </c:pt>
                <c:pt idx="4">
                  <c:v>0.32818349839110394</c:v>
                </c:pt>
                <c:pt idx="5">
                  <c:v>0.33087521415150695</c:v>
                </c:pt>
                <c:pt idx="6">
                  <c:v>0.33423985885201069</c:v>
                </c:pt>
                <c:pt idx="7">
                  <c:v>0.33844566472764043</c:v>
                </c:pt>
                <c:pt idx="8">
                  <c:v>0.34370292207217756</c:v>
                </c:pt>
                <c:pt idx="9">
                  <c:v>0.35027449375284891</c:v>
                </c:pt>
                <c:pt idx="10">
                  <c:v>0.35848895835368816</c:v>
                </c:pt>
                <c:pt idx="11">
                  <c:v>0.36875703910473728</c:v>
                </c:pt>
                <c:pt idx="12">
                  <c:v>0.38159214004354863</c:v>
                </c:pt>
                <c:pt idx="13">
                  <c:v>0.39763601621706285</c:v>
                </c:pt>
                <c:pt idx="14">
                  <c:v>0.41769086143395551</c:v>
                </c:pt>
                <c:pt idx="15">
                  <c:v>0.44275941795507145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7D52-4826-BA61-343A95DB9D88}"/>
            </c:ext>
          </c:extLst>
        </c:ser>
        <c:ser>
          <c:idx val="14"/>
          <c:order val="14"/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Uncompetitive'!$AP$83:$BE$83</c:f>
              <c:numCache>
                <c:formatCode>General</c:formatCode>
                <c:ptCount val="16"/>
                <c:pt idx="0">
                  <c:v>0.36543509853546985</c:v>
                </c:pt>
                <c:pt idx="1">
                  <c:v>0.37094773241277523</c:v>
                </c:pt>
                <c:pt idx="2">
                  <c:v>0.37232589088210155</c:v>
                </c:pt>
                <c:pt idx="3">
                  <c:v>0.37404858896875948</c:v>
                </c:pt>
                <c:pt idx="4">
                  <c:v>0.37620196157708191</c:v>
                </c:pt>
                <c:pt idx="5">
                  <c:v>0.37889367733748491</c:v>
                </c:pt>
                <c:pt idx="6">
                  <c:v>0.38225832203798871</c:v>
                </c:pt>
                <c:pt idx="7">
                  <c:v>0.38646412791361834</c:v>
                </c:pt>
                <c:pt idx="8">
                  <c:v>0.39172138525815559</c:v>
                </c:pt>
                <c:pt idx="9">
                  <c:v>0.39829295693882688</c:v>
                </c:pt>
                <c:pt idx="10">
                  <c:v>0.40650742153966624</c:v>
                </c:pt>
                <c:pt idx="11">
                  <c:v>0.41677550229071525</c:v>
                </c:pt>
                <c:pt idx="12">
                  <c:v>0.4296106032295266</c:v>
                </c:pt>
                <c:pt idx="13">
                  <c:v>0.44565447940304076</c:v>
                </c:pt>
                <c:pt idx="14">
                  <c:v>0.46570932461993347</c:v>
                </c:pt>
                <c:pt idx="15">
                  <c:v>0.49077788114104942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7D52-4826-BA61-343A95DB9D88}"/>
            </c:ext>
          </c:extLst>
        </c:ser>
        <c:ser>
          <c:idx val="15"/>
          <c:order val="1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  <a:lumOff val="20000"/>
                </a:schemeClr>
              </a:solidFill>
              <a:ln w="9525">
                <a:solidFill>
                  <a:schemeClr val="accent4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'Partial Uncompetitive'!$BF$68:$BU$68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Uncompetitive'!$BF$69:$BU$69</c:f>
              <c:numCache>
                <c:formatCode>General</c:formatCode>
                <c:ptCount val="16"/>
                <c:pt idx="0">
                  <c:v>7.3333333333333348E-2</c:v>
                </c:pt>
                <c:pt idx="1">
                  <c:v>9.8142826472894393E-2</c:v>
                </c:pt>
                <c:pt idx="2">
                  <c:v>0.10434519975778467</c:v>
                </c:pt>
                <c:pt idx="3">
                  <c:v>0.11209816636389747</c:v>
                </c:pt>
                <c:pt idx="4">
                  <c:v>0.12178937462153849</c:v>
                </c:pt>
                <c:pt idx="5">
                  <c:v>0.1339033849435898</c:v>
                </c:pt>
                <c:pt idx="6">
                  <c:v>0.14904589784615391</c:v>
                </c:pt>
                <c:pt idx="7">
                  <c:v>0.16797403897435906</c:v>
                </c:pt>
                <c:pt idx="8">
                  <c:v>0.19163421538461542</c:v>
                </c:pt>
                <c:pt idx="9">
                  <c:v>0.22120943589743597</c:v>
                </c:pt>
                <c:pt idx="10">
                  <c:v>0.25817846153846163</c:v>
                </c:pt>
                <c:pt idx="11">
                  <c:v>0.30438974358974369</c:v>
                </c:pt>
                <c:pt idx="12">
                  <c:v>0.36215384615384622</c:v>
                </c:pt>
                <c:pt idx="13">
                  <c:v>0.43435897435897447</c:v>
                </c:pt>
                <c:pt idx="14">
                  <c:v>0.52461538461538471</c:v>
                </c:pt>
                <c:pt idx="15">
                  <c:v>0.63743589743589746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7D52-4826-BA61-343A95DB9D88}"/>
            </c:ext>
          </c:extLst>
        </c:ser>
        <c:ser>
          <c:idx val="16"/>
          <c:order val="1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'Partial Uncompetitive'!$BF$68:$BU$68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Uncompetitive'!$BF$70:$BU$70</c:f>
              <c:numCache>
                <c:formatCode>General</c:formatCode>
                <c:ptCount val="16"/>
                <c:pt idx="0">
                  <c:v>7.5000000000000011E-2</c:v>
                </c:pt>
                <c:pt idx="1">
                  <c:v>0.10037334525636926</c:v>
                </c:pt>
                <c:pt idx="2">
                  <c:v>0.10671668157046156</c:v>
                </c:pt>
                <c:pt idx="3">
                  <c:v>0.11464585196307696</c:v>
                </c:pt>
                <c:pt idx="4">
                  <c:v>0.1245573149538462</c:v>
                </c:pt>
                <c:pt idx="5">
                  <c:v>0.13694664369230775</c:v>
                </c:pt>
                <c:pt idx="6">
                  <c:v>0.15243330461538468</c:v>
                </c:pt>
                <c:pt idx="7">
                  <c:v>0.17179163076923085</c:v>
                </c:pt>
                <c:pt idx="8">
                  <c:v>0.19598953846153852</c:v>
                </c:pt>
                <c:pt idx="9">
                  <c:v>0.22623692307692317</c:v>
                </c:pt>
                <c:pt idx="10">
                  <c:v>0.26404615384615393</c:v>
                </c:pt>
                <c:pt idx="11">
                  <c:v>0.3113076923076924</c:v>
                </c:pt>
                <c:pt idx="12">
                  <c:v>0.37038461538461537</c:v>
                </c:pt>
                <c:pt idx="13">
                  <c:v>0.44423076923076937</c:v>
                </c:pt>
                <c:pt idx="14">
                  <c:v>0.53653846153846152</c:v>
                </c:pt>
                <c:pt idx="15">
                  <c:v>0.65192307692307694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7D52-4826-BA61-343A95DB9D88}"/>
            </c:ext>
          </c:extLst>
        </c:ser>
        <c:ser>
          <c:idx val="17"/>
          <c:order val="1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'Partial Uncompetitive'!$BF$68:$BU$68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Uncompetitive'!$BF$71:$BU$71</c:f>
              <c:numCache>
                <c:formatCode>General</c:formatCode>
                <c:ptCount val="16"/>
                <c:pt idx="0">
                  <c:v>7.7083333333333323E-2</c:v>
                </c:pt>
                <c:pt idx="1">
                  <c:v>0.10316149373571284</c:v>
                </c:pt>
                <c:pt idx="2">
                  <c:v>0.10968103383630771</c:v>
                </c:pt>
                <c:pt idx="3">
                  <c:v>0.1178304589620513</c:v>
                </c:pt>
                <c:pt idx="4">
                  <c:v>0.12801724036923082</c:v>
                </c:pt>
                <c:pt idx="5">
                  <c:v>0.14075071712820517</c:v>
                </c:pt>
                <c:pt idx="6">
                  <c:v>0.15666756307692312</c:v>
                </c:pt>
                <c:pt idx="7">
                  <c:v>0.17656362051282057</c:v>
                </c:pt>
                <c:pt idx="8">
                  <c:v>0.20143369230769234</c:v>
                </c:pt>
                <c:pt idx="9">
                  <c:v>0.23252128205128206</c:v>
                </c:pt>
                <c:pt idx="10">
                  <c:v>0.27138076923076931</c:v>
                </c:pt>
                <c:pt idx="11">
                  <c:v>0.31995512820512828</c:v>
                </c:pt>
                <c:pt idx="12">
                  <c:v>0.38067307692307695</c:v>
                </c:pt>
                <c:pt idx="13">
                  <c:v>0.45657051282051286</c:v>
                </c:pt>
                <c:pt idx="14">
                  <c:v>0.55144230769230762</c:v>
                </c:pt>
                <c:pt idx="15">
                  <c:v>0.67003205128205123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7D52-4826-BA61-343A95DB9D88}"/>
            </c:ext>
          </c:extLst>
        </c:ser>
        <c:ser>
          <c:idx val="18"/>
          <c:order val="1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'Partial Uncompetitive'!$BF$68:$BU$68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Uncompetitive'!$BF$72:$BU$72</c:f>
              <c:numCache>
                <c:formatCode>General</c:formatCode>
                <c:ptCount val="16"/>
                <c:pt idx="0">
                  <c:v>7.9687499999999994E-2</c:v>
                </c:pt>
                <c:pt idx="1">
                  <c:v>0.10664667933489232</c:v>
                </c:pt>
                <c:pt idx="2">
                  <c:v>0.1133864741686154</c:v>
                </c:pt>
                <c:pt idx="3">
                  <c:v>0.12181121771076925</c:v>
                </c:pt>
                <c:pt idx="4">
                  <c:v>0.13234214713846157</c:v>
                </c:pt>
                <c:pt idx="5">
                  <c:v>0.14550580892307696</c:v>
                </c:pt>
                <c:pt idx="6">
                  <c:v>0.1619603861538462</c:v>
                </c:pt>
                <c:pt idx="7">
                  <c:v>0.18252860769230772</c:v>
                </c:pt>
                <c:pt idx="8">
                  <c:v>0.20823888461538467</c:v>
                </c:pt>
                <c:pt idx="9">
                  <c:v>0.24037673076923086</c:v>
                </c:pt>
                <c:pt idx="10">
                  <c:v>0.28054903846153856</c:v>
                </c:pt>
                <c:pt idx="11">
                  <c:v>0.33076442307692316</c:v>
                </c:pt>
                <c:pt idx="12">
                  <c:v>0.39353365384615385</c:v>
                </c:pt>
                <c:pt idx="13">
                  <c:v>0.47199519230769232</c:v>
                </c:pt>
                <c:pt idx="14">
                  <c:v>0.57007211538461533</c:v>
                </c:pt>
                <c:pt idx="15">
                  <c:v>0.69266826923076918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7D52-4826-BA61-343A95DB9D88}"/>
            </c:ext>
          </c:extLst>
        </c:ser>
        <c:ser>
          <c:idx val="19"/>
          <c:order val="1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'Partial Uncompetitive'!$BF$68:$BU$68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Uncompetitive'!$BF$73:$BU$73</c:f>
              <c:numCache>
                <c:formatCode>General</c:formatCode>
                <c:ptCount val="16"/>
                <c:pt idx="0">
                  <c:v>8.2942708333333337E-2</c:v>
                </c:pt>
                <c:pt idx="1">
                  <c:v>0.1110031613338667</c:v>
                </c:pt>
                <c:pt idx="2">
                  <c:v>0.11801827458400002</c:v>
                </c:pt>
                <c:pt idx="3">
                  <c:v>0.12678716614666671</c:v>
                </c:pt>
                <c:pt idx="4">
                  <c:v>0.13774828060000005</c:v>
                </c:pt>
                <c:pt idx="5">
                  <c:v>0.15144967366666673</c:v>
                </c:pt>
                <c:pt idx="6">
                  <c:v>0.16857641500000006</c:v>
                </c:pt>
                <c:pt idx="7">
                  <c:v>0.18998484166666671</c:v>
                </c:pt>
                <c:pt idx="8">
                  <c:v>0.21674537500000007</c:v>
                </c:pt>
                <c:pt idx="9">
                  <c:v>0.25019604166666676</c:v>
                </c:pt>
                <c:pt idx="10">
                  <c:v>0.29200937500000007</c:v>
                </c:pt>
                <c:pt idx="11">
                  <c:v>0.3442760416666667</c:v>
                </c:pt>
                <c:pt idx="12">
                  <c:v>0.40960937500000005</c:v>
                </c:pt>
                <c:pt idx="13">
                  <c:v>0.49127604166666683</c:v>
                </c:pt>
                <c:pt idx="14">
                  <c:v>0.59335937500000002</c:v>
                </c:pt>
                <c:pt idx="15">
                  <c:v>0.72096354166666654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7D52-4826-BA61-343A95DB9D88}"/>
            </c:ext>
          </c:extLst>
        </c:ser>
        <c:ser>
          <c:idx val="20"/>
          <c:order val="2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'Partial Uncompetitive'!$BF$68:$BU$68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Uncompetitive'!$BF$74:$BU$74</c:f>
              <c:numCache>
                <c:formatCode>General</c:formatCode>
                <c:ptCount val="16"/>
                <c:pt idx="0">
                  <c:v>8.7011718749999994E-2</c:v>
                </c:pt>
                <c:pt idx="1">
                  <c:v>0.11644876383258464</c:v>
                </c:pt>
                <c:pt idx="2">
                  <c:v>0.1238080251032308</c:v>
                </c:pt>
                <c:pt idx="3">
                  <c:v>0.13300710169153848</c:v>
                </c:pt>
                <c:pt idx="4">
                  <c:v>0.14450594742692313</c:v>
                </c:pt>
                <c:pt idx="5">
                  <c:v>0.15887950459615388</c:v>
                </c:pt>
                <c:pt idx="6">
                  <c:v>0.17684645105769237</c:v>
                </c:pt>
                <c:pt idx="7">
                  <c:v>0.19930513413461545</c:v>
                </c:pt>
                <c:pt idx="8">
                  <c:v>0.22737848798076929</c:v>
                </c:pt>
                <c:pt idx="9">
                  <c:v>0.26247018028846159</c:v>
                </c:pt>
                <c:pt idx="10">
                  <c:v>0.30633479567307698</c:v>
                </c:pt>
                <c:pt idx="11">
                  <c:v>0.36116556490384621</c:v>
                </c:pt>
                <c:pt idx="12">
                  <c:v>0.42970402644230765</c:v>
                </c:pt>
                <c:pt idx="13">
                  <c:v>0.51537710336538467</c:v>
                </c:pt>
                <c:pt idx="14">
                  <c:v>0.62246844951923075</c:v>
                </c:pt>
                <c:pt idx="15">
                  <c:v>0.75633263221153835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7D52-4826-BA61-343A95DB9D88}"/>
            </c:ext>
          </c:extLst>
        </c:ser>
        <c:ser>
          <c:idx val="21"/>
          <c:order val="2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'Partial Uncompetitive'!$BF$68:$BU$68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Uncompetitive'!$BF$75:$BU$75</c:f>
              <c:numCache>
                <c:formatCode>General</c:formatCode>
                <c:ptCount val="16"/>
                <c:pt idx="0">
                  <c:v>9.2097981770833337E-2</c:v>
                </c:pt>
                <c:pt idx="1">
                  <c:v>0.12325576695598207</c:v>
                </c:pt>
                <c:pt idx="2">
                  <c:v>0.13104521325226925</c:v>
                </c:pt>
                <c:pt idx="3">
                  <c:v>0.14078202112262822</c:v>
                </c:pt>
                <c:pt idx="4">
                  <c:v>0.15295303096057694</c:v>
                </c:pt>
                <c:pt idx="5">
                  <c:v>0.16816679325801287</c:v>
                </c:pt>
                <c:pt idx="6">
                  <c:v>0.18718399612980777</c:v>
                </c:pt>
                <c:pt idx="7">
                  <c:v>0.21095549971955135</c:v>
                </c:pt>
                <c:pt idx="8">
                  <c:v>0.24066987920673083</c:v>
                </c:pt>
                <c:pt idx="9">
                  <c:v>0.27781285356570518</c:v>
                </c:pt>
                <c:pt idx="10">
                  <c:v>0.32424157151442318</c:v>
                </c:pt>
                <c:pt idx="11">
                  <c:v>0.38227746895032061</c:v>
                </c:pt>
                <c:pt idx="12">
                  <c:v>0.45482234074519234</c:v>
                </c:pt>
                <c:pt idx="13">
                  <c:v>0.54550343048878225</c:v>
                </c:pt>
                <c:pt idx="14">
                  <c:v>0.65885479266826918</c:v>
                </c:pt>
                <c:pt idx="15">
                  <c:v>0.8005439953926281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7D52-4826-BA61-343A95DB9D88}"/>
            </c:ext>
          </c:extLst>
        </c:ser>
        <c:ser>
          <c:idx val="22"/>
          <c:order val="2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'Partial Uncompetitive'!$BF$68:$BU$68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Uncompetitive'!$BF$76:$BU$76</c:f>
              <c:numCache>
                <c:formatCode>General</c:formatCode>
                <c:ptCount val="16"/>
                <c:pt idx="0">
                  <c:v>9.8455810546874981E-2</c:v>
                </c:pt>
                <c:pt idx="1">
                  <c:v>0.13176452086022883</c:v>
                </c:pt>
                <c:pt idx="2">
                  <c:v>0.14009169843856731</c:v>
                </c:pt>
                <c:pt idx="3">
                  <c:v>0.1505006704114904</c:v>
                </c:pt>
                <c:pt idx="4">
                  <c:v>0.16351188537764424</c:v>
                </c:pt>
                <c:pt idx="5">
                  <c:v>0.17977590408533656</c:v>
                </c:pt>
                <c:pt idx="6">
                  <c:v>0.20010592746995196</c:v>
                </c:pt>
                <c:pt idx="7">
                  <c:v>0.22551845670072115</c:v>
                </c:pt>
                <c:pt idx="8">
                  <c:v>0.25728411823918268</c:v>
                </c:pt>
                <c:pt idx="9">
                  <c:v>0.29699119516225964</c:v>
                </c:pt>
                <c:pt idx="10">
                  <c:v>0.34662504131610578</c:v>
                </c:pt>
                <c:pt idx="11">
                  <c:v>0.40866734900841351</c:v>
                </c:pt>
                <c:pt idx="12">
                  <c:v>0.48622023362379801</c:v>
                </c:pt>
                <c:pt idx="13">
                  <c:v>0.58316133939302883</c:v>
                </c:pt>
                <c:pt idx="14">
                  <c:v>0.70433772160456709</c:v>
                </c:pt>
                <c:pt idx="15">
                  <c:v>0.85580819936899022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7D52-4826-BA61-343A95DB9D88}"/>
            </c:ext>
          </c:extLst>
        </c:ser>
        <c:ser>
          <c:idx val="23"/>
          <c:order val="23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'Partial Uncompetitive'!$BF$68:$BU$68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Uncompetitive'!$BF$77:$BU$77</c:f>
              <c:numCache>
                <c:formatCode>General</c:formatCode>
                <c:ptCount val="16"/>
                <c:pt idx="0">
                  <c:v>0.10640309651692707</c:v>
                </c:pt>
                <c:pt idx="1">
                  <c:v>0.14240046324053734</c:v>
                </c:pt>
                <c:pt idx="2">
                  <c:v>0.15139980492143992</c:v>
                </c:pt>
                <c:pt idx="3">
                  <c:v>0.16264898202256814</c:v>
                </c:pt>
                <c:pt idx="4">
                  <c:v>0.1767104533989784</c:v>
                </c:pt>
                <c:pt idx="5">
                  <c:v>0.19428729261949124</c:v>
                </c:pt>
                <c:pt idx="6">
                  <c:v>0.21625834164513225</c:v>
                </c:pt>
                <c:pt idx="7">
                  <c:v>0.24372215292718352</c:v>
                </c:pt>
                <c:pt idx="8">
                  <c:v>0.27805191702974763</c:v>
                </c:pt>
                <c:pt idx="9">
                  <c:v>0.32096412215795278</c:v>
                </c:pt>
                <c:pt idx="10">
                  <c:v>0.37460437856820916</c:v>
                </c:pt>
                <c:pt idx="11">
                  <c:v>0.44165469908102967</c:v>
                </c:pt>
                <c:pt idx="12">
                  <c:v>0.52546759972205526</c:v>
                </c:pt>
                <c:pt idx="13">
                  <c:v>0.63023372552333734</c:v>
                </c:pt>
                <c:pt idx="14">
                  <c:v>0.76119138277493992</c:v>
                </c:pt>
                <c:pt idx="15">
                  <c:v>0.92488845433944278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7D52-4826-BA61-343A95DB9D88}"/>
            </c:ext>
          </c:extLst>
        </c:ser>
        <c:ser>
          <c:idx val="24"/>
          <c:order val="24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Uncompetitive'!$BF$68:$BU$68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Uncompetitive'!$BF$78:$BU$78</c:f>
              <c:numCache>
                <c:formatCode>General</c:formatCode>
                <c:ptCount val="16"/>
                <c:pt idx="0">
                  <c:v>0.11633720397949217</c:v>
                </c:pt>
                <c:pt idx="1">
                  <c:v>0.15569539121592296</c:v>
                </c:pt>
                <c:pt idx="2">
                  <c:v>0.16553493802503066</c:v>
                </c:pt>
                <c:pt idx="3">
                  <c:v>0.17783437153641526</c:v>
                </c:pt>
                <c:pt idx="4">
                  <c:v>0.19320866342564605</c:v>
                </c:pt>
                <c:pt idx="5">
                  <c:v>0.2124265282871845</c:v>
                </c:pt>
                <c:pt idx="6">
                  <c:v>0.23644885936410759</c:v>
                </c:pt>
                <c:pt idx="7">
                  <c:v>0.26647677321026142</c:v>
                </c:pt>
                <c:pt idx="8">
                  <c:v>0.30401166551795372</c:v>
                </c:pt>
                <c:pt idx="9">
                  <c:v>0.35093028090256917</c:v>
                </c:pt>
                <c:pt idx="10">
                  <c:v>0.40957855013333833</c:v>
                </c:pt>
                <c:pt idx="11">
                  <c:v>0.4828888866717998</c:v>
                </c:pt>
                <c:pt idx="12">
                  <c:v>0.57452680734487671</c:v>
                </c:pt>
                <c:pt idx="13">
                  <c:v>0.68907420818622289</c:v>
                </c:pt>
                <c:pt idx="14">
                  <c:v>0.83225845923790542</c:v>
                </c:pt>
                <c:pt idx="15">
                  <c:v>1.0112387730525088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7D52-4826-BA61-343A95DB9D88}"/>
            </c:ext>
          </c:extLst>
        </c:ser>
        <c:ser>
          <c:idx val="25"/>
          <c:order val="2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Uncompetitive'!$BF$68:$BU$68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Uncompetitive'!$BF$79:$BU$79</c:f>
              <c:numCache>
                <c:formatCode>General</c:formatCode>
                <c:ptCount val="16"/>
                <c:pt idx="0">
                  <c:v>0.12875483830769854</c:v>
                </c:pt>
                <c:pt idx="1">
                  <c:v>0.17231405118515497</c:v>
                </c:pt>
                <c:pt idx="2">
                  <c:v>0.18320385440451908</c:v>
                </c:pt>
                <c:pt idx="3">
                  <c:v>0.19681610842872421</c:v>
                </c:pt>
                <c:pt idx="4">
                  <c:v>0.21383142595898061</c:v>
                </c:pt>
                <c:pt idx="5">
                  <c:v>0.23510057287180114</c:v>
                </c:pt>
                <c:pt idx="6">
                  <c:v>0.26168700651282678</c:v>
                </c:pt>
                <c:pt idx="7">
                  <c:v>0.29492004856410881</c:v>
                </c:pt>
                <c:pt idx="8">
                  <c:v>0.33646135112821135</c:v>
                </c:pt>
                <c:pt idx="9">
                  <c:v>0.38838797933333963</c:v>
                </c:pt>
                <c:pt idx="10">
                  <c:v>0.45329626458974986</c:v>
                </c:pt>
                <c:pt idx="11">
                  <c:v>0.53443162116026266</c:v>
                </c:pt>
                <c:pt idx="12">
                  <c:v>0.63585081687340361</c:v>
                </c:pt>
                <c:pt idx="13">
                  <c:v>0.76262481151482997</c:v>
                </c:pt>
                <c:pt idx="14">
                  <c:v>0.92109230481661253</c:v>
                </c:pt>
                <c:pt idx="15">
                  <c:v>1.1191766714438409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7D52-4826-BA61-343A95DB9D88}"/>
            </c:ext>
          </c:extLst>
        </c:ser>
        <c:ser>
          <c:idx val="26"/>
          <c:order val="2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Uncompetitive'!$BF$68:$BU$68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Uncompetitive'!$BF$80:$BU$80</c:f>
              <c:numCache>
                <c:formatCode>General</c:formatCode>
                <c:ptCount val="16"/>
                <c:pt idx="0">
                  <c:v>0.14427688121795654</c:v>
                </c:pt>
                <c:pt idx="1">
                  <c:v>0.19308737614669502</c:v>
                </c:pt>
                <c:pt idx="2">
                  <c:v>0.20528999987887964</c:v>
                </c:pt>
                <c:pt idx="3">
                  <c:v>0.2205432795441104</c:v>
                </c:pt>
                <c:pt idx="4">
                  <c:v>0.23960987912564888</c:v>
                </c:pt>
                <c:pt idx="5">
                  <c:v>0.26344312860257196</c:v>
                </c:pt>
                <c:pt idx="6">
                  <c:v>0.2932346904487258</c:v>
                </c:pt>
                <c:pt idx="7">
                  <c:v>0.33047414275641812</c:v>
                </c:pt>
                <c:pt idx="8">
                  <c:v>0.3770234581410335</c:v>
                </c:pt>
                <c:pt idx="9">
                  <c:v>0.43521010237180269</c:v>
                </c:pt>
                <c:pt idx="10">
                  <c:v>0.50794340766026425</c:v>
                </c:pt>
                <c:pt idx="11">
                  <c:v>0.59886003927084119</c:v>
                </c:pt>
                <c:pt idx="12">
                  <c:v>0.71250582878406232</c:v>
                </c:pt>
                <c:pt idx="13">
                  <c:v>0.85456306567558871</c:v>
                </c:pt>
                <c:pt idx="14">
                  <c:v>1.0321346117899968</c:v>
                </c:pt>
                <c:pt idx="15">
                  <c:v>1.2540990444330067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7D52-4826-BA61-343A95DB9D88}"/>
            </c:ext>
          </c:extLst>
        </c:ser>
        <c:ser>
          <c:idx val="27"/>
          <c:order val="2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Uncompetitive'!$BF$68:$BU$68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Uncompetitive'!$BF$81:$BU$81</c:f>
              <c:numCache>
                <c:formatCode>General</c:formatCode>
                <c:ptCount val="16"/>
                <c:pt idx="0">
                  <c:v>0.16367943485577896</c:v>
                </c:pt>
                <c:pt idx="1">
                  <c:v>0.21905403234862</c:v>
                </c:pt>
                <c:pt idx="2">
                  <c:v>0.23289768172183026</c:v>
                </c:pt>
                <c:pt idx="3">
                  <c:v>0.25020224343834313</c:v>
                </c:pt>
                <c:pt idx="4">
                  <c:v>0.27183294558398408</c:v>
                </c:pt>
                <c:pt idx="5">
                  <c:v>0.29887132326603538</c:v>
                </c:pt>
                <c:pt idx="6">
                  <c:v>0.33266929536859952</c:v>
                </c:pt>
                <c:pt idx="7">
                  <c:v>0.37491676049680461</c:v>
                </c:pt>
                <c:pt idx="8">
                  <c:v>0.42772609190706107</c:v>
                </c:pt>
                <c:pt idx="9">
                  <c:v>0.49373775616988158</c:v>
                </c:pt>
                <c:pt idx="10">
                  <c:v>0.57625233649840724</c:v>
                </c:pt>
                <c:pt idx="11">
                  <c:v>0.67939556190906414</c:v>
                </c:pt>
                <c:pt idx="12">
                  <c:v>0.80832459367238541</c:v>
                </c:pt>
                <c:pt idx="13">
                  <c:v>0.96948588337653707</c:v>
                </c:pt>
                <c:pt idx="14">
                  <c:v>1.1709374955067264</c:v>
                </c:pt>
                <c:pt idx="15">
                  <c:v>1.4227520106694631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7D52-4826-BA61-343A95DB9D88}"/>
            </c:ext>
          </c:extLst>
        </c:ser>
        <c:ser>
          <c:idx val="28"/>
          <c:order val="2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Uncompetitive'!$BF$68:$BU$68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Uncompetitive'!$BF$82:$BU$82</c:f>
              <c:numCache>
                <c:formatCode>General</c:formatCode>
                <c:ptCount val="16"/>
                <c:pt idx="0">
                  <c:v>0.18793262690305704</c:v>
                </c:pt>
                <c:pt idx="1">
                  <c:v>0.25151235260102628</c:v>
                </c:pt>
                <c:pt idx="2">
                  <c:v>0.26740728402551861</c:v>
                </c:pt>
                <c:pt idx="3">
                  <c:v>0.28727594830613395</c:v>
                </c:pt>
                <c:pt idx="4">
                  <c:v>0.3121117786569032</c:v>
                </c:pt>
                <c:pt idx="5">
                  <c:v>0.3431565665953647</c:v>
                </c:pt>
                <c:pt idx="6">
                  <c:v>0.38196255151844172</c:v>
                </c:pt>
                <c:pt idx="7">
                  <c:v>0.43047003267228784</c:v>
                </c:pt>
                <c:pt idx="8">
                  <c:v>0.49110438411459545</c:v>
                </c:pt>
                <c:pt idx="9">
                  <c:v>0.56689732341748011</c:v>
                </c:pt>
                <c:pt idx="10">
                  <c:v>0.66163849754608595</c:v>
                </c:pt>
                <c:pt idx="11">
                  <c:v>0.78006496520684299</c:v>
                </c:pt>
                <c:pt idx="12">
                  <c:v>0.92809804978278931</c:v>
                </c:pt>
                <c:pt idx="13">
                  <c:v>1.1131394055027226</c:v>
                </c:pt>
                <c:pt idx="14">
                  <c:v>1.3444411001526388</c:v>
                </c:pt>
                <c:pt idx="15">
                  <c:v>1.633568218465034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7D52-4826-BA61-343A95DB9D88}"/>
            </c:ext>
          </c:extLst>
        </c:ser>
        <c:ser>
          <c:idx val="29"/>
          <c:order val="2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Uncompetitive'!$BF$68:$BU$68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Uncompetitive'!$BF$83:$BU$83</c:f>
              <c:numCache>
                <c:formatCode>General</c:formatCode>
                <c:ptCount val="16"/>
                <c:pt idx="0">
                  <c:v>0.21824911696215457</c:v>
                </c:pt>
                <c:pt idx="1">
                  <c:v>0.29208525291653409</c:v>
                </c:pt>
                <c:pt idx="2">
                  <c:v>0.31054428690512897</c:v>
                </c:pt>
                <c:pt idx="3">
                  <c:v>0.33361807939087251</c:v>
                </c:pt>
                <c:pt idx="4">
                  <c:v>0.36246031999805206</c:v>
                </c:pt>
                <c:pt idx="5">
                  <c:v>0.39851312075702638</c:v>
                </c:pt>
                <c:pt idx="6">
                  <c:v>0.44357912170574432</c:v>
                </c:pt>
                <c:pt idx="7">
                  <c:v>0.49991162289164182</c:v>
                </c:pt>
                <c:pt idx="8">
                  <c:v>0.57032724937401358</c:v>
                </c:pt>
                <c:pt idx="9">
                  <c:v>0.65834678247697831</c:v>
                </c:pt>
                <c:pt idx="10">
                  <c:v>0.76837119885568417</c:v>
                </c:pt>
                <c:pt idx="11">
                  <c:v>0.90590171932906638</c:v>
                </c:pt>
                <c:pt idx="12">
                  <c:v>1.0778148699207943</c:v>
                </c:pt>
                <c:pt idx="13">
                  <c:v>1.2927063081604544</c:v>
                </c:pt>
                <c:pt idx="14">
                  <c:v>1.5613206059600291</c:v>
                </c:pt>
                <c:pt idx="15">
                  <c:v>1.8970884782094977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7D52-4826-BA61-343A95DB9D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145920"/>
        <c:axId val="367143952"/>
      </c:scatterChart>
      <c:valAx>
        <c:axId val="367145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[I]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3952"/>
        <c:crosses val="autoZero"/>
        <c:crossBetween val="midCat"/>
      </c:valAx>
      <c:valAx>
        <c:axId val="36714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1/v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5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Mixed Non-competitive'!$AP$69:$BE$69</c:f>
              <c:numCache>
                <c:formatCode>General</c:formatCode>
                <c:ptCount val="16"/>
                <c:pt idx="0">
                  <c:v>7.3333775650132091E-2</c:v>
                </c:pt>
                <c:pt idx="1">
                  <c:v>9.8143181296680704E-2</c:v>
                </c:pt>
                <c:pt idx="2">
                  <c:v>0.10434553270831787</c:v>
                </c:pt>
                <c:pt idx="3">
                  <c:v>0.11209847197286431</c:v>
                </c:pt>
                <c:pt idx="4">
                  <c:v>0.12178964605354735</c:v>
                </c:pt>
                <c:pt idx="5">
                  <c:v>0.13390361365440118</c:v>
                </c:pt>
                <c:pt idx="6">
                  <c:v>0.14904607315546842</c:v>
                </c:pt>
                <c:pt idx="7">
                  <c:v>0.16797414753180254</c:v>
                </c:pt>
                <c:pt idx="8">
                  <c:v>0.19163424050222014</c:v>
                </c:pt>
                <c:pt idx="9">
                  <c:v>0.22120935671524211</c:v>
                </c:pt>
                <c:pt idx="10">
                  <c:v>0.25817825198151961</c:v>
                </c:pt>
                <c:pt idx="11">
                  <c:v>0.30438937106436653</c:v>
                </c:pt>
                <c:pt idx="12">
                  <c:v>0.36215326991792507</c:v>
                </c:pt>
                <c:pt idx="13">
                  <c:v>0.43435814348487345</c:v>
                </c:pt>
                <c:pt idx="14">
                  <c:v>0.52461423544355856</c:v>
                </c:pt>
                <c:pt idx="15">
                  <c:v>0.63743435039191509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2BE-4330-95A7-6FDF7BE52A1D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Mixed Non-competitive'!$AP$70:$BE$70</c:f>
              <c:numCache>
                <c:formatCode>General</c:formatCode>
                <c:ptCount val="16"/>
                <c:pt idx="0">
                  <c:v>7.5000419518006525E-2</c:v>
                </c:pt>
                <c:pt idx="1">
                  <c:v>0.10037367868563826</c:v>
                </c:pt>
                <c:pt idx="2">
                  <c:v>0.10671699347754618</c:v>
                </c:pt>
                <c:pt idx="3">
                  <c:v>0.11464613696743109</c:v>
                </c:pt>
                <c:pt idx="4">
                  <c:v>0.12455756632978722</c:v>
                </c:pt>
                <c:pt idx="5">
                  <c:v>0.13694685303273238</c:v>
                </c:pt>
                <c:pt idx="6">
                  <c:v>0.15243346141141381</c:v>
                </c:pt>
                <c:pt idx="7">
                  <c:v>0.17179172188476563</c:v>
                </c:pt>
                <c:pt idx="8">
                  <c:v>0.19598954747645544</c:v>
                </c:pt>
                <c:pt idx="9">
                  <c:v>0.22623682946606763</c:v>
                </c:pt>
                <c:pt idx="10">
                  <c:v>0.26404593195308296</c:v>
                </c:pt>
                <c:pt idx="11">
                  <c:v>0.31130731006185203</c:v>
                </c:pt>
                <c:pt idx="12">
                  <c:v>0.37038403269781339</c:v>
                </c:pt>
                <c:pt idx="13">
                  <c:v>0.44422993599276517</c:v>
                </c:pt>
                <c:pt idx="14">
                  <c:v>0.53653731511145475</c:v>
                </c:pt>
                <c:pt idx="15">
                  <c:v>0.65192153900981653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2BE-4330-95A7-6FDF7BE52A1D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Mixed Non-competitive'!$AP$71:$BE$71</c:f>
              <c:numCache>
                <c:formatCode>General</c:formatCode>
                <c:ptCount val="16"/>
                <c:pt idx="0">
                  <c:v>7.7083724352849575E-2</c:v>
                </c:pt>
                <c:pt idx="1">
                  <c:v>0.10316180042183518</c:v>
                </c:pt>
                <c:pt idx="2">
                  <c:v>0.10968131943908155</c:v>
                </c:pt>
                <c:pt idx="3">
                  <c:v>0.11783071821063956</c:v>
                </c:pt>
                <c:pt idx="4">
                  <c:v>0.12801746667508704</c:v>
                </c:pt>
                <c:pt idx="5">
                  <c:v>0.1407509022556464</c:v>
                </c:pt>
                <c:pt idx="6">
                  <c:v>0.15666769673134556</c:v>
                </c:pt>
                <c:pt idx="7">
                  <c:v>0.17656368982596959</c:v>
                </c:pt>
                <c:pt idx="8">
                  <c:v>0.20143368119424959</c:v>
                </c:pt>
                <c:pt idx="9">
                  <c:v>0.23252117040459963</c:v>
                </c:pt>
                <c:pt idx="10">
                  <c:v>0.27138053191753708</c:v>
                </c:pt>
                <c:pt idx="11">
                  <c:v>0.31995473380870892</c:v>
                </c:pt>
                <c:pt idx="12">
                  <c:v>0.3806724861726738</c:v>
                </c:pt>
                <c:pt idx="13">
                  <c:v>0.45656967662762982</c:v>
                </c:pt>
                <c:pt idx="14">
                  <c:v>0.55144116469632487</c:v>
                </c:pt>
                <c:pt idx="15">
                  <c:v>0.67003052478219338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2BE-4330-95A7-6FDF7BE52A1D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Mixed Non-competitive'!$AP$72:$BE$72</c:f>
              <c:numCache>
                <c:formatCode>General</c:formatCode>
                <c:ptCount val="16"/>
                <c:pt idx="0">
                  <c:v>7.9687855396403398E-2</c:v>
                </c:pt>
                <c:pt idx="1">
                  <c:v>0.10664695259208132</c:v>
                </c:pt>
                <c:pt idx="2">
                  <c:v>0.11338672689100078</c:v>
                </c:pt>
                <c:pt idx="3">
                  <c:v>0.12181144476465013</c:v>
                </c:pt>
                <c:pt idx="4">
                  <c:v>0.13234234210671178</c:v>
                </c:pt>
                <c:pt idx="5">
                  <c:v>0.14550596378428893</c:v>
                </c:pt>
                <c:pt idx="6">
                  <c:v>0.16196049088126024</c:v>
                </c:pt>
                <c:pt idx="7">
                  <c:v>0.18252864975247446</c:v>
                </c:pt>
                <c:pt idx="8">
                  <c:v>0.20823884834149228</c:v>
                </c:pt>
                <c:pt idx="9">
                  <c:v>0.24037659657776447</c:v>
                </c:pt>
                <c:pt idx="10">
                  <c:v>0.28054878187310472</c:v>
                </c:pt>
                <c:pt idx="11">
                  <c:v>0.33076401349228002</c:v>
                </c:pt>
                <c:pt idx="12">
                  <c:v>0.39353305301624919</c:v>
                </c:pt>
                <c:pt idx="13">
                  <c:v>0.47199435242121068</c:v>
                </c:pt>
                <c:pt idx="14">
                  <c:v>0.57007097667741236</c:v>
                </c:pt>
                <c:pt idx="15">
                  <c:v>0.69266675699766456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2BE-4330-95A7-6FDF7BE52A1D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Mixed Non-competitive'!$AP$73:$BE$73</c:f>
              <c:numCache>
                <c:formatCode>General</c:formatCode>
                <c:ptCount val="16"/>
                <c:pt idx="0">
                  <c:v>8.2943019200845652E-2</c:v>
                </c:pt>
                <c:pt idx="1">
                  <c:v>0.11100339280488898</c:v>
                </c:pt>
                <c:pt idx="2">
                  <c:v>0.11801848620589979</c:v>
                </c:pt>
                <c:pt idx="3">
                  <c:v>0.12678735295716331</c:v>
                </c:pt>
                <c:pt idx="4">
                  <c:v>0.13774843639624273</c:v>
                </c:pt>
                <c:pt idx="5">
                  <c:v>0.15144979069509204</c:v>
                </c:pt>
                <c:pt idx="6">
                  <c:v>0.1685764835686536</c:v>
                </c:pt>
                <c:pt idx="7">
                  <c:v>0.18998484966060558</c:v>
                </c:pt>
                <c:pt idx="8">
                  <c:v>0.21674530727554558</c:v>
                </c:pt>
                <c:pt idx="9">
                  <c:v>0.25019587929422055</c:v>
                </c:pt>
                <c:pt idx="10">
                  <c:v>0.29200909431756422</c:v>
                </c:pt>
                <c:pt idx="11">
                  <c:v>0.34427561309674382</c:v>
                </c:pt>
                <c:pt idx="12">
                  <c:v>0.40960876157071852</c:v>
                </c:pt>
                <c:pt idx="13">
                  <c:v>0.49127519716318674</c:v>
                </c:pt>
                <c:pt idx="14">
                  <c:v>0.59335824165377193</c:v>
                </c:pt>
                <c:pt idx="15">
                  <c:v>0.72096204726700319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2BE-4330-95A7-6FDF7BE52A1D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Mixed Non-competitive'!$AP$74:$BE$74</c:f>
              <c:numCache>
                <c:formatCode>General</c:formatCode>
                <c:ptCount val="16"/>
                <c:pt idx="0">
                  <c:v>8.7011973956398495E-2</c:v>
                </c:pt>
                <c:pt idx="1">
                  <c:v>0.11644894307089858</c:v>
                </c:pt>
                <c:pt idx="2">
                  <c:v>0.12380818534952359</c:v>
                </c:pt>
                <c:pt idx="3">
                  <c:v>0.13300723819780486</c:v>
                </c:pt>
                <c:pt idx="4">
                  <c:v>0.14450605425815646</c:v>
                </c:pt>
                <c:pt idx="5">
                  <c:v>0.15887957433359592</c:v>
                </c:pt>
                <c:pt idx="6">
                  <c:v>0.17684647442789528</c:v>
                </c:pt>
                <c:pt idx="7">
                  <c:v>0.19930509954576953</c:v>
                </c:pt>
                <c:pt idx="8">
                  <c:v>0.22737838094311225</c:v>
                </c:pt>
                <c:pt idx="9">
                  <c:v>0.26246998268979066</c:v>
                </c:pt>
                <c:pt idx="10">
                  <c:v>0.30633448487313875</c:v>
                </c:pt>
                <c:pt idx="11">
                  <c:v>0.3611651126023237</c:v>
                </c:pt>
                <c:pt idx="12">
                  <c:v>0.42970339726380502</c:v>
                </c:pt>
                <c:pt idx="13">
                  <c:v>0.51537625309065682</c:v>
                </c:pt>
                <c:pt idx="14">
                  <c:v>0.62246732287422124</c:v>
                </c:pt>
                <c:pt idx="15">
                  <c:v>0.75633116010367685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2BE-4330-95A7-6FDF7BE52A1D}"/>
            </c:ext>
          </c:extLst>
        </c:ser>
        <c:ser>
          <c:idx val="6"/>
          <c:order val="6"/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Mixed Non-competitive'!$AP$75:$BE$75</c:f>
              <c:numCache>
                <c:formatCode>General</c:formatCode>
                <c:ptCount val="16"/>
                <c:pt idx="0">
                  <c:v>9.2098167400839537E-2</c:v>
                </c:pt>
                <c:pt idx="1">
                  <c:v>0.12325588090341058</c:v>
                </c:pt>
                <c:pt idx="2">
                  <c:v>0.13104530927905331</c:v>
                </c:pt>
                <c:pt idx="3">
                  <c:v>0.14078209474860676</c:v>
                </c:pt>
                <c:pt idx="4">
                  <c:v>0.1529530765855486</c:v>
                </c:pt>
                <c:pt idx="5">
                  <c:v>0.16816680388172586</c:v>
                </c:pt>
                <c:pt idx="6">
                  <c:v>0.18718396300194742</c:v>
                </c:pt>
                <c:pt idx="7">
                  <c:v>0.21095541190222439</c:v>
                </c:pt>
                <c:pt idx="8">
                  <c:v>0.24066972302757064</c:v>
                </c:pt>
                <c:pt idx="9">
                  <c:v>0.27781261193425333</c:v>
                </c:pt>
                <c:pt idx="10">
                  <c:v>0.32424122306760678</c:v>
                </c:pt>
                <c:pt idx="11">
                  <c:v>0.38227698698429857</c:v>
                </c:pt>
                <c:pt idx="12">
                  <c:v>0.4548216918801633</c:v>
                </c:pt>
                <c:pt idx="13">
                  <c:v>0.54550257299999416</c:v>
                </c:pt>
                <c:pt idx="14">
                  <c:v>0.65885367439978293</c:v>
                </c:pt>
                <c:pt idx="15">
                  <c:v>0.80054255114951867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2BE-4330-95A7-6FDF7BE52A1D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Mixed Non-competitive'!$AP$76:$BE$76</c:f>
              <c:numCache>
                <c:formatCode>General</c:formatCode>
                <c:ptCount val="16"/>
                <c:pt idx="0">
                  <c:v>9.8455909206390829E-2</c:v>
                </c:pt>
                <c:pt idx="1">
                  <c:v>0.13176455319405056</c:v>
                </c:pt>
                <c:pt idx="2">
                  <c:v>0.14009171419096547</c:v>
                </c:pt>
                <c:pt idx="3">
                  <c:v>0.15050066543710916</c:v>
                </c:pt>
                <c:pt idx="4">
                  <c:v>0.16351185449478875</c:v>
                </c:pt>
                <c:pt idx="5">
                  <c:v>0.17977584081688824</c:v>
                </c:pt>
                <c:pt idx="6">
                  <c:v>0.20010582371951255</c:v>
                </c:pt>
                <c:pt idx="7">
                  <c:v>0.22551830234779296</c:v>
                </c:pt>
                <c:pt idx="8">
                  <c:v>0.25728390063314355</c:v>
                </c:pt>
                <c:pt idx="9">
                  <c:v>0.29699089848983168</c:v>
                </c:pt>
                <c:pt idx="10">
                  <c:v>0.34662464581069186</c:v>
                </c:pt>
                <c:pt idx="11">
                  <c:v>0.40866682996176712</c:v>
                </c:pt>
                <c:pt idx="12">
                  <c:v>0.48621956015061119</c:v>
                </c:pt>
                <c:pt idx="13">
                  <c:v>0.58316047288666628</c:v>
                </c:pt>
                <c:pt idx="14">
                  <c:v>0.70433661380673496</c:v>
                </c:pt>
                <c:pt idx="15">
                  <c:v>0.85580678995682091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2BE-4330-95A7-6FDF7BE52A1D}"/>
            </c:ext>
          </c:extLst>
        </c:ser>
        <c:ser>
          <c:idx val="8"/>
          <c:order val="8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Mixed Non-competitive'!$AP$77:$BE$77</c:f>
              <c:numCache>
                <c:formatCode>General</c:formatCode>
                <c:ptCount val="16"/>
                <c:pt idx="0">
                  <c:v>0.10640308646332997</c:v>
                </c:pt>
                <c:pt idx="1">
                  <c:v>0.1424003935573506</c:v>
                </c:pt>
                <c:pt idx="2">
                  <c:v>0.15139972033085572</c:v>
                </c:pt>
                <c:pt idx="3">
                  <c:v>0.16264887879773712</c:v>
                </c:pt>
                <c:pt idx="4">
                  <c:v>0.17671032688133895</c:v>
                </c:pt>
                <c:pt idx="5">
                  <c:v>0.19428713698584119</c:v>
                </c:pt>
                <c:pt idx="6">
                  <c:v>0.21625814961646894</c:v>
                </c:pt>
                <c:pt idx="7">
                  <c:v>0.24372191540475374</c:v>
                </c:pt>
                <c:pt idx="8">
                  <c:v>0.27805162264010969</c:v>
                </c:pt>
                <c:pt idx="9">
                  <c:v>0.32096375668430455</c:v>
                </c:pt>
                <c:pt idx="10">
                  <c:v>0.37460392423954825</c:v>
                </c:pt>
                <c:pt idx="11">
                  <c:v>0.44165413368360268</c:v>
                </c:pt>
                <c:pt idx="12">
                  <c:v>0.52546689548867087</c:v>
                </c:pt>
                <c:pt idx="13">
                  <c:v>0.63023284774500621</c:v>
                </c:pt>
                <c:pt idx="14">
                  <c:v>0.7611902880654251</c:v>
                </c:pt>
                <c:pt idx="15">
                  <c:v>0.92488708846594869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52BE-4330-95A7-6FDF7BE52A1D}"/>
            </c:ext>
          </c:extLst>
        </c:ser>
        <c:ser>
          <c:idx val="9"/>
          <c:order val="9"/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Mixed Non-competitive'!$AP$78:$BE$78</c:f>
              <c:numCache>
                <c:formatCode>General</c:formatCode>
                <c:ptCount val="16"/>
                <c:pt idx="0">
                  <c:v>0.11633705803450384</c:v>
                </c:pt>
                <c:pt idx="1">
                  <c:v>0.15569519401147552</c:v>
                </c:pt>
                <c:pt idx="2">
                  <c:v>0.16553472800571845</c:v>
                </c:pt>
                <c:pt idx="3">
                  <c:v>0.17783414549852208</c:v>
                </c:pt>
                <c:pt idx="4">
                  <c:v>0.19320841736452662</c:v>
                </c:pt>
                <c:pt idx="5">
                  <c:v>0.21242625719703231</c:v>
                </c:pt>
                <c:pt idx="6">
                  <c:v>0.23644855698766443</c:v>
                </c:pt>
                <c:pt idx="7">
                  <c:v>0.26647643172595459</c:v>
                </c:pt>
                <c:pt idx="8">
                  <c:v>0.30401127514881732</c:v>
                </c:pt>
                <c:pt idx="9">
                  <c:v>0.3509298294273957</c:v>
                </c:pt>
                <c:pt idx="10">
                  <c:v>0.40957802227561868</c:v>
                </c:pt>
                <c:pt idx="11">
                  <c:v>0.48288826333589729</c:v>
                </c:pt>
                <c:pt idx="12">
                  <c:v>0.57452606466124567</c:v>
                </c:pt>
                <c:pt idx="13">
                  <c:v>0.68907331631793112</c:v>
                </c:pt>
                <c:pt idx="14">
                  <c:v>0.83225738088878765</c:v>
                </c:pt>
                <c:pt idx="15">
                  <c:v>1.0112374616023585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52BE-4330-95A7-6FDF7BE52A1D}"/>
            </c:ext>
          </c:extLst>
        </c:ser>
        <c:ser>
          <c:idx val="10"/>
          <c:order val="10"/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Mixed Non-competitive'!$AP$79:$BE$79</c:f>
              <c:numCache>
                <c:formatCode>General</c:formatCode>
                <c:ptCount val="16"/>
                <c:pt idx="0">
                  <c:v>0.12875452249847122</c:v>
                </c:pt>
                <c:pt idx="1">
                  <c:v>0.17231369457913176</c:v>
                </c:pt>
                <c:pt idx="2">
                  <c:v>0.18320348759929689</c:v>
                </c:pt>
                <c:pt idx="3">
                  <c:v>0.1968157288745033</c:v>
                </c:pt>
                <c:pt idx="4">
                  <c:v>0.21383103046851129</c:v>
                </c:pt>
                <c:pt idx="5">
                  <c:v>0.23510015746102131</c:v>
                </c:pt>
                <c:pt idx="6">
                  <c:v>0.26168656620165887</c:v>
                </c:pt>
                <c:pt idx="7">
                  <c:v>0.29491957712745576</c:v>
                </c:pt>
                <c:pt idx="8">
                  <c:v>0.3364608407847019</c:v>
                </c:pt>
                <c:pt idx="9">
                  <c:v>0.38838742035625962</c:v>
                </c:pt>
                <c:pt idx="10">
                  <c:v>0.45329564482070672</c:v>
                </c:pt>
                <c:pt idx="11">
                  <c:v>0.53443092540126547</c:v>
                </c:pt>
                <c:pt idx="12">
                  <c:v>0.63585002612696395</c:v>
                </c:pt>
                <c:pt idx="13">
                  <c:v>0.76262390203408725</c:v>
                </c:pt>
                <c:pt idx="14">
                  <c:v>0.92109124691799094</c:v>
                </c:pt>
                <c:pt idx="15">
                  <c:v>1.1191754280228707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52BE-4330-95A7-6FDF7BE52A1D}"/>
            </c:ext>
          </c:extLst>
        </c:ser>
        <c:ser>
          <c:idx val="11"/>
          <c:order val="11"/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Mixed Non-competitive'!$AP$80:$BE$80</c:f>
              <c:numCache>
                <c:formatCode>General</c:formatCode>
                <c:ptCount val="16"/>
                <c:pt idx="0">
                  <c:v>0.14427635307843045</c:v>
                </c:pt>
                <c:pt idx="1">
                  <c:v>0.19308682028870205</c:v>
                </c:pt>
                <c:pt idx="2">
                  <c:v>0.20528943709126996</c:v>
                </c:pt>
                <c:pt idx="3">
                  <c:v>0.22054270809447982</c:v>
                </c:pt>
                <c:pt idx="4">
                  <c:v>0.23960929684849216</c:v>
                </c:pt>
                <c:pt idx="5">
                  <c:v>0.2634425327910076</c:v>
                </c:pt>
                <c:pt idx="6">
                  <c:v>0.29323407771915183</c:v>
                </c:pt>
                <c:pt idx="7">
                  <c:v>0.3304735088793323</c:v>
                </c:pt>
                <c:pt idx="8">
                  <c:v>0.37702279782955761</c:v>
                </c:pt>
                <c:pt idx="9">
                  <c:v>0.43520940901733934</c:v>
                </c:pt>
                <c:pt idx="10">
                  <c:v>0.50794267300206675</c:v>
                </c:pt>
                <c:pt idx="11">
                  <c:v>0.59885925298297571</c:v>
                </c:pt>
                <c:pt idx="12">
                  <c:v>0.71250497795911194</c:v>
                </c:pt>
                <c:pt idx="13">
                  <c:v>0.85456213417928228</c:v>
                </c:pt>
                <c:pt idx="14">
                  <c:v>1.0321335794544952</c:v>
                </c:pt>
                <c:pt idx="15">
                  <c:v>1.2540978860485115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52BE-4330-95A7-6FDF7BE52A1D}"/>
            </c:ext>
          </c:extLst>
        </c:ser>
        <c:ser>
          <c:idx val="12"/>
          <c:order val="12"/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Mixed Non-competitive'!$AP$81:$BF$81</c:f>
              <c:numCache>
                <c:formatCode>General</c:formatCode>
                <c:ptCount val="17"/>
                <c:pt idx="0">
                  <c:v>0.16367864130337947</c:v>
                </c:pt>
                <c:pt idx="1">
                  <c:v>0.21905322742566494</c:v>
                </c:pt>
                <c:pt idx="2">
                  <c:v>0.23289687395623629</c:v>
                </c:pt>
                <c:pt idx="3">
                  <c:v>0.25020143211945045</c:v>
                </c:pt>
                <c:pt idx="4">
                  <c:v>0.27183212982346822</c:v>
                </c:pt>
                <c:pt idx="5">
                  <c:v>0.29887050195349046</c:v>
                </c:pt>
                <c:pt idx="6">
                  <c:v>0.33266846711601811</c:v>
                </c:pt>
                <c:pt idx="7">
                  <c:v>0.37491592356917786</c:v>
                </c:pt>
                <c:pt idx="8">
                  <c:v>0.42772524413562751</c:v>
                </c:pt>
                <c:pt idx="9">
                  <c:v>0.49373689484368932</c:v>
                </c:pt>
                <c:pt idx="10">
                  <c:v>0.57625145822876678</c:v>
                </c:pt>
                <c:pt idx="11">
                  <c:v>0.67939466246011349</c:v>
                </c:pt>
                <c:pt idx="12">
                  <c:v>0.80832366774929698</c:v>
                </c:pt>
                <c:pt idx="13">
                  <c:v>0.9694849243607766</c:v>
                </c:pt>
                <c:pt idx="14">
                  <c:v>1.1709364951251253</c:v>
                </c:pt>
                <c:pt idx="15">
                  <c:v>1.4227509585805616</c:v>
                </c:pt>
                <c:pt idx="16">
                  <c:v>0.16367943485577896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52BE-4330-95A7-6FDF7BE52A1D}"/>
            </c:ext>
          </c:extLst>
        </c:ser>
        <c:ser>
          <c:idx val="13"/>
          <c:order val="13"/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Mixed Non-competitive'!$AP$82:$BE$82</c:f>
              <c:numCache>
                <c:formatCode>General</c:formatCode>
                <c:ptCount val="16"/>
                <c:pt idx="0">
                  <c:v>0.18793150158456579</c:v>
                </c:pt>
                <c:pt idx="1">
                  <c:v>0.25151123634686856</c:v>
                </c:pt>
                <c:pt idx="2">
                  <c:v>0.26740617003744421</c:v>
                </c:pt>
                <c:pt idx="3">
                  <c:v>0.28727483715066382</c:v>
                </c:pt>
                <c:pt idx="4">
                  <c:v>0.31211067104218837</c:v>
                </c:pt>
                <c:pt idx="5">
                  <c:v>0.34315546340659397</c:v>
                </c:pt>
                <c:pt idx="6">
                  <c:v>0.38196145386210101</c:v>
                </c:pt>
                <c:pt idx="7">
                  <c:v>0.43046894193148488</c:v>
                </c:pt>
                <c:pt idx="8">
                  <c:v>0.4911033020182145</c:v>
                </c:pt>
                <c:pt idx="9">
                  <c:v>0.56689625212662664</c:v>
                </c:pt>
                <c:pt idx="10">
                  <c:v>0.66163743976214195</c:v>
                </c:pt>
                <c:pt idx="11">
                  <c:v>0.78006392430653593</c:v>
                </c:pt>
                <c:pt idx="12">
                  <c:v>0.92809702998702837</c:v>
                </c:pt>
                <c:pt idx="13">
                  <c:v>1.113138412087644</c:v>
                </c:pt>
                <c:pt idx="14">
                  <c:v>1.3444401397134131</c:v>
                </c:pt>
                <c:pt idx="15">
                  <c:v>1.6335672992456249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52BE-4330-95A7-6FDF7BE52A1D}"/>
            </c:ext>
          </c:extLst>
        </c:ser>
        <c:ser>
          <c:idx val="14"/>
          <c:order val="14"/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Mixed Non-competitive'!$AP$83:$BE$83</c:f>
              <c:numCache>
                <c:formatCode>General</c:formatCode>
                <c:ptCount val="16"/>
                <c:pt idx="0">
                  <c:v>0.21824757693604857</c:v>
                </c:pt>
                <c:pt idx="1">
                  <c:v>0.2920837474983729</c:v>
                </c:pt>
                <c:pt idx="2">
                  <c:v>0.31054279013895403</c:v>
                </c:pt>
                <c:pt idx="3">
                  <c:v>0.33361659343968036</c:v>
                </c:pt>
                <c:pt idx="4">
                  <c:v>0.36245884756558838</c:v>
                </c:pt>
                <c:pt idx="5">
                  <c:v>0.39851166522297321</c:v>
                </c:pt>
                <c:pt idx="6">
                  <c:v>0.44357768729470437</c:v>
                </c:pt>
                <c:pt idx="7">
                  <c:v>0.49991021488436832</c:v>
                </c:pt>
                <c:pt idx="8">
                  <c:v>0.57032587437144833</c:v>
                </c:pt>
                <c:pt idx="9">
                  <c:v>0.6583454487302981</c:v>
                </c:pt>
                <c:pt idx="10">
                  <c:v>0.76836991667886057</c:v>
                </c:pt>
                <c:pt idx="11">
                  <c:v>0.90590050161456326</c:v>
                </c:pt>
                <c:pt idx="12">
                  <c:v>1.0778137327841921</c:v>
                </c:pt>
                <c:pt idx="13">
                  <c:v>1.292705271746228</c:v>
                </c:pt>
                <c:pt idx="14">
                  <c:v>1.5613196954487725</c:v>
                </c:pt>
                <c:pt idx="15">
                  <c:v>1.8970877250769533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52BE-4330-95A7-6FDF7BE52A1D}"/>
            </c:ext>
          </c:extLst>
        </c:ser>
        <c:ser>
          <c:idx val="15"/>
          <c:order val="1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  <a:lumOff val="20000"/>
                </a:schemeClr>
              </a:solidFill>
              <a:ln w="9525">
                <a:solidFill>
                  <a:schemeClr val="accent4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'partial Mixed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Mixed Non-competitive'!$BF$69:$BU$69</c:f>
              <c:numCache>
                <c:formatCode>General</c:formatCode>
                <c:ptCount val="16"/>
                <c:pt idx="0">
                  <c:v>7.3333333333333348E-2</c:v>
                </c:pt>
                <c:pt idx="1">
                  <c:v>9.8142826472894393E-2</c:v>
                </c:pt>
                <c:pt idx="2">
                  <c:v>0.10434519975778467</c:v>
                </c:pt>
                <c:pt idx="3">
                  <c:v>0.11209816636389747</c:v>
                </c:pt>
                <c:pt idx="4">
                  <c:v>0.12178937462153849</c:v>
                </c:pt>
                <c:pt idx="5">
                  <c:v>0.1339033849435898</c:v>
                </c:pt>
                <c:pt idx="6">
                  <c:v>0.14904589784615391</c:v>
                </c:pt>
                <c:pt idx="7">
                  <c:v>0.16797403897435906</c:v>
                </c:pt>
                <c:pt idx="8">
                  <c:v>0.19163421538461542</c:v>
                </c:pt>
                <c:pt idx="9">
                  <c:v>0.22120943589743597</c:v>
                </c:pt>
                <c:pt idx="10">
                  <c:v>0.25817846153846163</c:v>
                </c:pt>
                <c:pt idx="11">
                  <c:v>0.30438974358974369</c:v>
                </c:pt>
                <c:pt idx="12">
                  <c:v>0.36215384615384622</c:v>
                </c:pt>
                <c:pt idx="13">
                  <c:v>0.43435897435897447</c:v>
                </c:pt>
                <c:pt idx="14">
                  <c:v>0.52461538461538471</c:v>
                </c:pt>
                <c:pt idx="15">
                  <c:v>0.63743589743589746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52BE-4330-95A7-6FDF7BE52A1D}"/>
            </c:ext>
          </c:extLst>
        </c:ser>
        <c:ser>
          <c:idx val="16"/>
          <c:order val="1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'partial Mixed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Mixed Non-competitive'!$BF$70:$BU$70</c:f>
              <c:numCache>
                <c:formatCode>General</c:formatCode>
                <c:ptCount val="16"/>
                <c:pt idx="0">
                  <c:v>7.5000000000000011E-2</c:v>
                </c:pt>
                <c:pt idx="1">
                  <c:v>0.10037334525636926</c:v>
                </c:pt>
                <c:pt idx="2">
                  <c:v>0.10671668157046156</c:v>
                </c:pt>
                <c:pt idx="3">
                  <c:v>0.11464585196307696</c:v>
                </c:pt>
                <c:pt idx="4">
                  <c:v>0.1245573149538462</c:v>
                </c:pt>
                <c:pt idx="5">
                  <c:v>0.13694664369230775</c:v>
                </c:pt>
                <c:pt idx="6">
                  <c:v>0.15243330461538468</c:v>
                </c:pt>
                <c:pt idx="7">
                  <c:v>0.17179163076923085</c:v>
                </c:pt>
                <c:pt idx="8">
                  <c:v>0.19598953846153852</c:v>
                </c:pt>
                <c:pt idx="9">
                  <c:v>0.22623692307692317</c:v>
                </c:pt>
                <c:pt idx="10">
                  <c:v>0.26404615384615393</c:v>
                </c:pt>
                <c:pt idx="11">
                  <c:v>0.3113076923076924</c:v>
                </c:pt>
                <c:pt idx="12">
                  <c:v>0.37038461538461537</c:v>
                </c:pt>
                <c:pt idx="13">
                  <c:v>0.44423076923076937</c:v>
                </c:pt>
                <c:pt idx="14">
                  <c:v>0.53653846153846152</c:v>
                </c:pt>
                <c:pt idx="15">
                  <c:v>0.65192307692307694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52BE-4330-95A7-6FDF7BE52A1D}"/>
            </c:ext>
          </c:extLst>
        </c:ser>
        <c:ser>
          <c:idx val="17"/>
          <c:order val="1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'partial Mixed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Mixed Non-competitive'!$BF$71:$BU$71</c:f>
              <c:numCache>
                <c:formatCode>General</c:formatCode>
                <c:ptCount val="16"/>
                <c:pt idx="0">
                  <c:v>7.7083333333333323E-2</c:v>
                </c:pt>
                <c:pt idx="1">
                  <c:v>0.10316149373571284</c:v>
                </c:pt>
                <c:pt idx="2">
                  <c:v>0.10968103383630771</c:v>
                </c:pt>
                <c:pt idx="3">
                  <c:v>0.1178304589620513</c:v>
                </c:pt>
                <c:pt idx="4">
                  <c:v>0.12801724036923082</c:v>
                </c:pt>
                <c:pt idx="5">
                  <c:v>0.14075071712820517</c:v>
                </c:pt>
                <c:pt idx="6">
                  <c:v>0.15666756307692312</c:v>
                </c:pt>
                <c:pt idx="7">
                  <c:v>0.17656362051282057</c:v>
                </c:pt>
                <c:pt idx="8">
                  <c:v>0.20143369230769234</c:v>
                </c:pt>
                <c:pt idx="9">
                  <c:v>0.23252128205128206</c:v>
                </c:pt>
                <c:pt idx="10">
                  <c:v>0.27138076923076931</c:v>
                </c:pt>
                <c:pt idx="11">
                  <c:v>0.31995512820512828</c:v>
                </c:pt>
                <c:pt idx="12">
                  <c:v>0.38067307692307695</c:v>
                </c:pt>
                <c:pt idx="13">
                  <c:v>0.45657051282051286</c:v>
                </c:pt>
                <c:pt idx="14">
                  <c:v>0.55144230769230762</c:v>
                </c:pt>
                <c:pt idx="15">
                  <c:v>0.67003205128205123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52BE-4330-95A7-6FDF7BE52A1D}"/>
            </c:ext>
          </c:extLst>
        </c:ser>
        <c:ser>
          <c:idx val="18"/>
          <c:order val="1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'partial Mixed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Mixed Non-competitive'!$BF$72:$BU$72</c:f>
              <c:numCache>
                <c:formatCode>General</c:formatCode>
                <c:ptCount val="16"/>
                <c:pt idx="0">
                  <c:v>7.9687499999999994E-2</c:v>
                </c:pt>
                <c:pt idx="1">
                  <c:v>0.10664667933489232</c:v>
                </c:pt>
                <c:pt idx="2">
                  <c:v>0.1133864741686154</c:v>
                </c:pt>
                <c:pt idx="3">
                  <c:v>0.12181121771076925</c:v>
                </c:pt>
                <c:pt idx="4">
                  <c:v>0.13234214713846157</c:v>
                </c:pt>
                <c:pt idx="5">
                  <c:v>0.14550580892307696</c:v>
                </c:pt>
                <c:pt idx="6">
                  <c:v>0.1619603861538462</c:v>
                </c:pt>
                <c:pt idx="7">
                  <c:v>0.18252860769230772</c:v>
                </c:pt>
                <c:pt idx="8">
                  <c:v>0.20823888461538467</c:v>
                </c:pt>
                <c:pt idx="9">
                  <c:v>0.24037673076923086</c:v>
                </c:pt>
                <c:pt idx="10">
                  <c:v>0.28054903846153856</c:v>
                </c:pt>
                <c:pt idx="11">
                  <c:v>0.33076442307692316</c:v>
                </c:pt>
                <c:pt idx="12">
                  <c:v>0.39353365384615385</c:v>
                </c:pt>
                <c:pt idx="13">
                  <c:v>0.47199519230769232</c:v>
                </c:pt>
                <c:pt idx="14">
                  <c:v>0.57007211538461533</c:v>
                </c:pt>
                <c:pt idx="15">
                  <c:v>0.69266826923076918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52BE-4330-95A7-6FDF7BE52A1D}"/>
            </c:ext>
          </c:extLst>
        </c:ser>
        <c:ser>
          <c:idx val="19"/>
          <c:order val="1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'partial Mixed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Mixed Non-competitive'!$BF$73:$BU$73</c:f>
              <c:numCache>
                <c:formatCode>General</c:formatCode>
                <c:ptCount val="16"/>
                <c:pt idx="0">
                  <c:v>8.2942708333333337E-2</c:v>
                </c:pt>
                <c:pt idx="1">
                  <c:v>0.1110031613338667</c:v>
                </c:pt>
                <c:pt idx="2">
                  <c:v>0.11801827458400002</c:v>
                </c:pt>
                <c:pt idx="3">
                  <c:v>0.12678716614666671</c:v>
                </c:pt>
                <c:pt idx="4">
                  <c:v>0.13774828060000005</c:v>
                </c:pt>
                <c:pt idx="5">
                  <c:v>0.15144967366666673</c:v>
                </c:pt>
                <c:pt idx="6">
                  <c:v>0.16857641500000006</c:v>
                </c:pt>
                <c:pt idx="7">
                  <c:v>0.18998484166666671</c:v>
                </c:pt>
                <c:pt idx="8">
                  <c:v>0.21674537500000007</c:v>
                </c:pt>
                <c:pt idx="9">
                  <c:v>0.25019604166666676</c:v>
                </c:pt>
                <c:pt idx="10">
                  <c:v>0.29200937500000007</c:v>
                </c:pt>
                <c:pt idx="11">
                  <c:v>0.3442760416666667</c:v>
                </c:pt>
                <c:pt idx="12">
                  <c:v>0.40960937500000005</c:v>
                </c:pt>
                <c:pt idx="13">
                  <c:v>0.49127604166666683</c:v>
                </c:pt>
                <c:pt idx="14">
                  <c:v>0.59335937500000002</c:v>
                </c:pt>
                <c:pt idx="15">
                  <c:v>0.72096354166666654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52BE-4330-95A7-6FDF7BE52A1D}"/>
            </c:ext>
          </c:extLst>
        </c:ser>
        <c:ser>
          <c:idx val="20"/>
          <c:order val="2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'partial Mixed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Mixed Non-competitive'!$BF$74:$BU$74</c:f>
              <c:numCache>
                <c:formatCode>General</c:formatCode>
                <c:ptCount val="16"/>
                <c:pt idx="0">
                  <c:v>8.7011718749999994E-2</c:v>
                </c:pt>
                <c:pt idx="1">
                  <c:v>0.11644876383258464</c:v>
                </c:pt>
                <c:pt idx="2">
                  <c:v>0.1238080251032308</c:v>
                </c:pt>
                <c:pt idx="3">
                  <c:v>0.13300710169153848</c:v>
                </c:pt>
                <c:pt idx="4">
                  <c:v>0.14450594742692313</c:v>
                </c:pt>
                <c:pt idx="5">
                  <c:v>0.15887950459615388</c:v>
                </c:pt>
                <c:pt idx="6">
                  <c:v>0.17684645105769237</c:v>
                </c:pt>
                <c:pt idx="7">
                  <c:v>0.19930513413461545</c:v>
                </c:pt>
                <c:pt idx="8">
                  <c:v>0.22737848798076929</c:v>
                </c:pt>
                <c:pt idx="9">
                  <c:v>0.26247018028846159</c:v>
                </c:pt>
                <c:pt idx="10">
                  <c:v>0.30633479567307698</c:v>
                </c:pt>
                <c:pt idx="11">
                  <c:v>0.36116556490384621</c:v>
                </c:pt>
                <c:pt idx="12">
                  <c:v>0.42970402644230765</c:v>
                </c:pt>
                <c:pt idx="13">
                  <c:v>0.51537710336538467</c:v>
                </c:pt>
                <c:pt idx="14">
                  <c:v>0.62246844951923075</c:v>
                </c:pt>
                <c:pt idx="15">
                  <c:v>0.75633263221153835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52BE-4330-95A7-6FDF7BE52A1D}"/>
            </c:ext>
          </c:extLst>
        </c:ser>
        <c:ser>
          <c:idx val="21"/>
          <c:order val="2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'partial Mixed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Mixed Non-competitive'!$BF$75:$BU$75</c:f>
              <c:numCache>
                <c:formatCode>General</c:formatCode>
                <c:ptCount val="16"/>
                <c:pt idx="0">
                  <c:v>9.2097981770833337E-2</c:v>
                </c:pt>
                <c:pt idx="1">
                  <c:v>0.12325576695598207</c:v>
                </c:pt>
                <c:pt idx="2">
                  <c:v>0.13104521325226925</c:v>
                </c:pt>
                <c:pt idx="3">
                  <c:v>0.14078202112262822</c:v>
                </c:pt>
                <c:pt idx="4">
                  <c:v>0.15295303096057694</c:v>
                </c:pt>
                <c:pt idx="5">
                  <c:v>0.16816679325801287</c:v>
                </c:pt>
                <c:pt idx="6">
                  <c:v>0.18718399612980777</c:v>
                </c:pt>
                <c:pt idx="7">
                  <c:v>0.21095549971955135</c:v>
                </c:pt>
                <c:pt idx="8">
                  <c:v>0.24066987920673083</c:v>
                </c:pt>
                <c:pt idx="9">
                  <c:v>0.27781285356570518</c:v>
                </c:pt>
                <c:pt idx="10">
                  <c:v>0.32424157151442318</c:v>
                </c:pt>
                <c:pt idx="11">
                  <c:v>0.38227746895032061</c:v>
                </c:pt>
                <c:pt idx="12">
                  <c:v>0.45482234074519234</c:v>
                </c:pt>
                <c:pt idx="13">
                  <c:v>0.54550343048878225</c:v>
                </c:pt>
                <c:pt idx="14">
                  <c:v>0.65885479266826918</c:v>
                </c:pt>
                <c:pt idx="15">
                  <c:v>0.8005439953926281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52BE-4330-95A7-6FDF7BE52A1D}"/>
            </c:ext>
          </c:extLst>
        </c:ser>
        <c:ser>
          <c:idx val="22"/>
          <c:order val="2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'partial Mixed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Mixed Non-competitive'!$BF$76:$BU$76</c:f>
              <c:numCache>
                <c:formatCode>General</c:formatCode>
                <c:ptCount val="16"/>
                <c:pt idx="0">
                  <c:v>9.8455810546874981E-2</c:v>
                </c:pt>
                <c:pt idx="1">
                  <c:v>0.13176452086022883</c:v>
                </c:pt>
                <c:pt idx="2">
                  <c:v>0.14009169843856731</c:v>
                </c:pt>
                <c:pt idx="3">
                  <c:v>0.1505006704114904</c:v>
                </c:pt>
                <c:pt idx="4">
                  <c:v>0.16351188537764424</c:v>
                </c:pt>
                <c:pt idx="5">
                  <c:v>0.17977590408533656</c:v>
                </c:pt>
                <c:pt idx="6">
                  <c:v>0.20010592746995196</c:v>
                </c:pt>
                <c:pt idx="7">
                  <c:v>0.22551845670072115</c:v>
                </c:pt>
                <c:pt idx="8">
                  <c:v>0.25728411823918268</c:v>
                </c:pt>
                <c:pt idx="9">
                  <c:v>0.29699119516225964</c:v>
                </c:pt>
                <c:pt idx="10">
                  <c:v>0.34662504131610578</c:v>
                </c:pt>
                <c:pt idx="11">
                  <c:v>0.40866734900841351</c:v>
                </c:pt>
                <c:pt idx="12">
                  <c:v>0.48622023362379801</c:v>
                </c:pt>
                <c:pt idx="13">
                  <c:v>0.58316133939302883</c:v>
                </c:pt>
                <c:pt idx="14">
                  <c:v>0.70433772160456709</c:v>
                </c:pt>
                <c:pt idx="15">
                  <c:v>0.85580819936899022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52BE-4330-95A7-6FDF7BE52A1D}"/>
            </c:ext>
          </c:extLst>
        </c:ser>
        <c:ser>
          <c:idx val="23"/>
          <c:order val="23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'partial Mixed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Mixed Non-competitive'!$BF$77:$BU$77</c:f>
              <c:numCache>
                <c:formatCode>General</c:formatCode>
                <c:ptCount val="16"/>
                <c:pt idx="0">
                  <c:v>0.10640309651692707</c:v>
                </c:pt>
                <c:pt idx="1">
                  <c:v>0.14240046324053734</c:v>
                </c:pt>
                <c:pt idx="2">
                  <c:v>0.15139980492143992</c:v>
                </c:pt>
                <c:pt idx="3">
                  <c:v>0.16264898202256814</c:v>
                </c:pt>
                <c:pt idx="4">
                  <c:v>0.1767104533989784</c:v>
                </c:pt>
                <c:pt idx="5">
                  <c:v>0.19428729261949124</c:v>
                </c:pt>
                <c:pt idx="6">
                  <c:v>0.21625834164513225</c:v>
                </c:pt>
                <c:pt idx="7">
                  <c:v>0.24372215292718352</c:v>
                </c:pt>
                <c:pt idx="8">
                  <c:v>0.27805191702974763</c:v>
                </c:pt>
                <c:pt idx="9">
                  <c:v>0.32096412215795278</c:v>
                </c:pt>
                <c:pt idx="10">
                  <c:v>0.37460437856820916</c:v>
                </c:pt>
                <c:pt idx="11">
                  <c:v>0.44165469908102967</c:v>
                </c:pt>
                <c:pt idx="12">
                  <c:v>0.52546759972205526</c:v>
                </c:pt>
                <c:pt idx="13">
                  <c:v>0.63023372552333734</c:v>
                </c:pt>
                <c:pt idx="14">
                  <c:v>0.76119138277493992</c:v>
                </c:pt>
                <c:pt idx="15">
                  <c:v>0.92488845433944278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52BE-4330-95A7-6FDF7BE52A1D}"/>
            </c:ext>
          </c:extLst>
        </c:ser>
        <c:ser>
          <c:idx val="24"/>
          <c:order val="24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Mixed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Mixed Non-competitive'!$BF$78:$BU$78</c:f>
              <c:numCache>
                <c:formatCode>General</c:formatCode>
                <c:ptCount val="16"/>
                <c:pt idx="0">
                  <c:v>0.11633720397949217</c:v>
                </c:pt>
                <c:pt idx="1">
                  <c:v>0.15569539121592296</c:v>
                </c:pt>
                <c:pt idx="2">
                  <c:v>0.16553493802503066</c:v>
                </c:pt>
                <c:pt idx="3">
                  <c:v>0.17783437153641526</c:v>
                </c:pt>
                <c:pt idx="4">
                  <c:v>0.19320866342564605</c:v>
                </c:pt>
                <c:pt idx="5">
                  <c:v>0.2124265282871845</c:v>
                </c:pt>
                <c:pt idx="6">
                  <c:v>0.23644885936410759</c:v>
                </c:pt>
                <c:pt idx="7">
                  <c:v>0.26647677321026142</c:v>
                </c:pt>
                <c:pt idx="8">
                  <c:v>0.30401166551795372</c:v>
                </c:pt>
                <c:pt idx="9">
                  <c:v>0.35093028090256917</c:v>
                </c:pt>
                <c:pt idx="10">
                  <c:v>0.40957855013333833</c:v>
                </c:pt>
                <c:pt idx="11">
                  <c:v>0.4828888866717998</c:v>
                </c:pt>
                <c:pt idx="12">
                  <c:v>0.57452680734487671</c:v>
                </c:pt>
                <c:pt idx="13">
                  <c:v>0.68907420818622289</c:v>
                </c:pt>
                <c:pt idx="14">
                  <c:v>0.83225845923790542</c:v>
                </c:pt>
                <c:pt idx="15">
                  <c:v>1.0112387730525088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52BE-4330-95A7-6FDF7BE52A1D}"/>
            </c:ext>
          </c:extLst>
        </c:ser>
        <c:ser>
          <c:idx val="25"/>
          <c:order val="2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Mixed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Mixed Non-competitive'!$BF$79:$BU$79</c:f>
              <c:numCache>
                <c:formatCode>General</c:formatCode>
                <c:ptCount val="16"/>
                <c:pt idx="0">
                  <c:v>0.12875483830769854</c:v>
                </c:pt>
                <c:pt idx="1">
                  <c:v>0.17231405118515497</c:v>
                </c:pt>
                <c:pt idx="2">
                  <c:v>0.18320385440451908</c:v>
                </c:pt>
                <c:pt idx="3">
                  <c:v>0.19681610842872421</c:v>
                </c:pt>
                <c:pt idx="4">
                  <c:v>0.21383142595898061</c:v>
                </c:pt>
                <c:pt idx="5">
                  <c:v>0.23510057287180114</c:v>
                </c:pt>
                <c:pt idx="6">
                  <c:v>0.26168700651282678</c:v>
                </c:pt>
                <c:pt idx="7">
                  <c:v>0.29492004856410881</c:v>
                </c:pt>
                <c:pt idx="8">
                  <c:v>0.33646135112821135</c:v>
                </c:pt>
                <c:pt idx="9">
                  <c:v>0.38838797933333963</c:v>
                </c:pt>
                <c:pt idx="10">
                  <c:v>0.45329626458974986</c:v>
                </c:pt>
                <c:pt idx="11">
                  <c:v>0.53443162116026266</c:v>
                </c:pt>
                <c:pt idx="12">
                  <c:v>0.63585081687340361</c:v>
                </c:pt>
                <c:pt idx="13">
                  <c:v>0.76262481151482997</c:v>
                </c:pt>
                <c:pt idx="14">
                  <c:v>0.92109230481661253</c:v>
                </c:pt>
                <c:pt idx="15">
                  <c:v>1.1191766714438409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52BE-4330-95A7-6FDF7BE52A1D}"/>
            </c:ext>
          </c:extLst>
        </c:ser>
        <c:ser>
          <c:idx val="26"/>
          <c:order val="2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Mixed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Mixed Non-competitive'!$BF$80:$BU$80</c:f>
              <c:numCache>
                <c:formatCode>General</c:formatCode>
                <c:ptCount val="16"/>
                <c:pt idx="0">
                  <c:v>0.14427688121795654</c:v>
                </c:pt>
                <c:pt idx="1">
                  <c:v>0.19308737614669502</c:v>
                </c:pt>
                <c:pt idx="2">
                  <c:v>0.20528999987887964</c:v>
                </c:pt>
                <c:pt idx="3">
                  <c:v>0.2205432795441104</c:v>
                </c:pt>
                <c:pt idx="4">
                  <c:v>0.23960987912564888</c:v>
                </c:pt>
                <c:pt idx="5">
                  <c:v>0.26344312860257196</c:v>
                </c:pt>
                <c:pt idx="6">
                  <c:v>0.2932346904487258</c:v>
                </c:pt>
                <c:pt idx="7">
                  <c:v>0.33047414275641812</c:v>
                </c:pt>
                <c:pt idx="8">
                  <c:v>0.3770234581410335</c:v>
                </c:pt>
                <c:pt idx="9">
                  <c:v>0.43521010237180269</c:v>
                </c:pt>
                <c:pt idx="10">
                  <c:v>0.50794340766026425</c:v>
                </c:pt>
                <c:pt idx="11">
                  <c:v>0.59886003927084119</c:v>
                </c:pt>
                <c:pt idx="12">
                  <c:v>0.71250582878406232</c:v>
                </c:pt>
                <c:pt idx="13">
                  <c:v>0.85456306567558871</c:v>
                </c:pt>
                <c:pt idx="14">
                  <c:v>1.0321346117899968</c:v>
                </c:pt>
                <c:pt idx="15">
                  <c:v>1.2540990444330067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52BE-4330-95A7-6FDF7BE52A1D}"/>
            </c:ext>
          </c:extLst>
        </c:ser>
        <c:ser>
          <c:idx val="27"/>
          <c:order val="2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Mixed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Mixed Non-competitive'!$BF$81:$BU$81</c:f>
              <c:numCache>
                <c:formatCode>General</c:formatCode>
                <c:ptCount val="16"/>
                <c:pt idx="0">
                  <c:v>0.16367943485577896</c:v>
                </c:pt>
                <c:pt idx="1">
                  <c:v>0.21905403234862</c:v>
                </c:pt>
                <c:pt idx="2">
                  <c:v>0.23289768172183026</c:v>
                </c:pt>
                <c:pt idx="3">
                  <c:v>0.25020224343834313</c:v>
                </c:pt>
                <c:pt idx="4">
                  <c:v>0.27183294558398408</c:v>
                </c:pt>
                <c:pt idx="5">
                  <c:v>0.29887132326603538</c:v>
                </c:pt>
                <c:pt idx="6">
                  <c:v>0.33266929536859952</c:v>
                </c:pt>
                <c:pt idx="7">
                  <c:v>0.37491676049680461</c:v>
                </c:pt>
                <c:pt idx="8">
                  <c:v>0.42772609190706107</c:v>
                </c:pt>
                <c:pt idx="9">
                  <c:v>0.49373775616988158</c:v>
                </c:pt>
                <c:pt idx="10">
                  <c:v>0.57625233649840724</c:v>
                </c:pt>
                <c:pt idx="11">
                  <c:v>0.67939556190906414</c:v>
                </c:pt>
                <c:pt idx="12">
                  <c:v>0.80832459367238541</c:v>
                </c:pt>
                <c:pt idx="13">
                  <c:v>0.96948588337653707</c:v>
                </c:pt>
                <c:pt idx="14">
                  <c:v>1.1709374955067264</c:v>
                </c:pt>
                <c:pt idx="15">
                  <c:v>1.4227520106694631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52BE-4330-95A7-6FDF7BE52A1D}"/>
            </c:ext>
          </c:extLst>
        </c:ser>
        <c:ser>
          <c:idx val="28"/>
          <c:order val="2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Mixed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Mixed Non-competitive'!$BF$82:$BU$82</c:f>
              <c:numCache>
                <c:formatCode>General</c:formatCode>
                <c:ptCount val="16"/>
                <c:pt idx="0">
                  <c:v>0.18793262690305704</c:v>
                </c:pt>
                <c:pt idx="1">
                  <c:v>0.25151235260102628</c:v>
                </c:pt>
                <c:pt idx="2">
                  <c:v>0.26740728402551861</c:v>
                </c:pt>
                <c:pt idx="3">
                  <c:v>0.28727594830613395</c:v>
                </c:pt>
                <c:pt idx="4">
                  <c:v>0.3121117786569032</c:v>
                </c:pt>
                <c:pt idx="5">
                  <c:v>0.3431565665953647</c:v>
                </c:pt>
                <c:pt idx="6">
                  <c:v>0.38196255151844172</c:v>
                </c:pt>
                <c:pt idx="7">
                  <c:v>0.43047003267228784</c:v>
                </c:pt>
                <c:pt idx="8">
                  <c:v>0.49110438411459545</c:v>
                </c:pt>
                <c:pt idx="9">
                  <c:v>0.56689732341748011</c:v>
                </c:pt>
                <c:pt idx="10">
                  <c:v>0.66163849754608595</c:v>
                </c:pt>
                <c:pt idx="11">
                  <c:v>0.78006496520684299</c:v>
                </c:pt>
                <c:pt idx="12">
                  <c:v>0.92809804978278931</c:v>
                </c:pt>
                <c:pt idx="13">
                  <c:v>1.1131394055027226</c:v>
                </c:pt>
                <c:pt idx="14">
                  <c:v>1.3444411001526388</c:v>
                </c:pt>
                <c:pt idx="15">
                  <c:v>1.633568218465034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52BE-4330-95A7-6FDF7BE52A1D}"/>
            </c:ext>
          </c:extLst>
        </c:ser>
        <c:ser>
          <c:idx val="29"/>
          <c:order val="2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Mixed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Mixed Non-competitive'!$BF$83:$BU$83</c:f>
              <c:numCache>
                <c:formatCode>General</c:formatCode>
                <c:ptCount val="16"/>
                <c:pt idx="0">
                  <c:v>0.21824911696215457</c:v>
                </c:pt>
                <c:pt idx="1">
                  <c:v>0.29208525291653409</c:v>
                </c:pt>
                <c:pt idx="2">
                  <c:v>0.31054428690512897</c:v>
                </c:pt>
                <c:pt idx="3">
                  <c:v>0.33361807939087251</c:v>
                </c:pt>
                <c:pt idx="4">
                  <c:v>0.36246031999805206</c:v>
                </c:pt>
                <c:pt idx="5">
                  <c:v>0.39851312075702638</c:v>
                </c:pt>
                <c:pt idx="6">
                  <c:v>0.44357912170574432</c:v>
                </c:pt>
                <c:pt idx="7">
                  <c:v>0.49991162289164182</c:v>
                </c:pt>
                <c:pt idx="8">
                  <c:v>0.57032724937401358</c:v>
                </c:pt>
                <c:pt idx="9">
                  <c:v>0.65834678247697831</c:v>
                </c:pt>
                <c:pt idx="10">
                  <c:v>0.76837119885568417</c:v>
                </c:pt>
                <c:pt idx="11">
                  <c:v>0.90590171932906638</c:v>
                </c:pt>
                <c:pt idx="12">
                  <c:v>1.0778148699207943</c:v>
                </c:pt>
                <c:pt idx="13">
                  <c:v>1.2927063081604544</c:v>
                </c:pt>
                <c:pt idx="14">
                  <c:v>1.5613206059600291</c:v>
                </c:pt>
                <c:pt idx="15">
                  <c:v>1.8970884782094977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52BE-4330-95A7-6FDF7BE52A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145920"/>
        <c:axId val="367143952"/>
      </c:scatterChart>
      <c:valAx>
        <c:axId val="367145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[I]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3952"/>
        <c:crosses val="autoZero"/>
        <c:crossBetween val="midCat"/>
      </c:valAx>
      <c:valAx>
        <c:axId val="36714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1/v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5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equation'!$AP$69:$BE$69</c:f>
              <c:numCache>
                <c:formatCode>General</c:formatCode>
                <c:ptCount val="16"/>
                <c:pt idx="0">
                  <c:v>7.3333333333333348E-2</c:v>
                </c:pt>
                <c:pt idx="1">
                  <c:v>9.8142826472894407E-2</c:v>
                </c:pt>
                <c:pt idx="2">
                  <c:v>0.10434519975778467</c:v>
                </c:pt>
                <c:pt idx="3">
                  <c:v>0.11209816636389749</c:v>
                </c:pt>
                <c:pt idx="4">
                  <c:v>0.12178937462153852</c:v>
                </c:pt>
                <c:pt idx="5">
                  <c:v>0.1339033849435898</c:v>
                </c:pt>
                <c:pt idx="6">
                  <c:v>0.14904589784615391</c:v>
                </c:pt>
                <c:pt idx="7">
                  <c:v>0.16797403897435909</c:v>
                </c:pt>
                <c:pt idx="8">
                  <c:v>0.1916342153846155</c:v>
                </c:pt>
                <c:pt idx="9">
                  <c:v>0.22120943589743611</c:v>
                </c:pt>
                <c:pt idx="10">
                  <c:v>0.25817846153846169</c:v>
                </c:pt>
                <c:pt idx="11">
                  <c:v>0.3043897435897438</c:v>
                </c:pt>
                <c:pt idx="12">
                  <c:v>0.36215384615384616</c:v>
                </c:pt>
                <c:pt idx="13">
                  <c:v>0.43435897435897447</c:v>
                </c:pt>
                <c:pt idx="14">
                  <c:v>0.52461538461538493</c:v>
                </c:pt>
                <c:pt idx="15">
                  <c:v>0.63743589743589757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796-4A96-A153-4047ABAF09B3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equation'!$AP$70:$BE$70</c:f>
              <c:numCache>
                <c:formatCode>General</c:formatCode>
                <c:ptCount val="16"/>
                <c:pt idx="0">
                  <c:v>7.5000000000000011E-2</c:v>
                </c:pt>
                <c:pt idx="1">
                  <c:v>0.10037334525636926</c:v>
                </c:pt>
                <c:pt idx="2">
                  <c:v>0.10671668157046157</c:v>
                </c:pt>
                <c:pt idx="3">
                  <c:v>0.11464585196307697</c:v>
                </c:pt>
                <c:pt idx="4">
                  <c:v>0.12455731495384623</c:v>
                </c:pt>
                <c:pt idx="5">
                  <c:v>0.13694664369230775</c:v>
                </c:pt>
                <c:pt idx="6">
                  <c:v>0.15243330461538468</c:v>
                </c:pt>
                <c:pt idx="7">
                  <c:v>0.17179163076923085</c:v>
                </c:pt>
                <c:pt idx="8">
                  <c:v>0.19598953846153855</c:v>
                </c:pt>
                <c:pt idx="9">
                  <c:v>0.22623692307692325</c:v>
                </c:pt>
                <c:pt idx="10">
                  <c:v>0.26404615384615399</c:v>
                </c:pt>
                <c:pt idx="11">
                  <c:v>0.31130769230769245</c:v>
                </c:pt>
                <c:pt idx="12">
                  <c:v>0.37038461538461526</c:v>
                </c:pt>
                <c:pt idx="13">
                  <c:v>0.44423076923076926</c:v>
                </c:pt>
                <c:pt idx="14">
                  <c:v>0.53653846153846174</c:v>
                </c:pt>
                <c:pt idx="15">
                  <c:v>0.65192307692307694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796-4A96-A153-4047ABAF09B3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equation'!$AP$71:$BE$71</c:f>
              <c:numCache>
                <c:formatCode>General</c:formatCode>
                <c:ptCount val="16"/>
                <c:pt idx="0">
                  <c:v>7.7083333333333351E-2</c:v>
                </c:pt>
                <c:pt idx="1">
                  <c:v>0.10316149373571286</c:v>
                </c:pt>
                <c:pt idx="2">
                  <c:v>0.10968103383630771</c:v>
                </c:pt>
                <c:pt idx="3">
                  <c:v>0.11783045896205134</c:v>
                </c:pt>
                <c:pt idx="4">
                  <c:v>0.12801724036923084</c:v>
                </c:pt>
                <c:pt idx="5">
                  <c:v>0.14075071712820519</c:v>
                </c:pt>
                <c:pt idx="6">
                  <c:v>0.15666756307692312</c:v>
                </c:pt>
                <c:pt idx="7">
                  <c:v>0.1765636205128206</c:v>
                </c:pt>
                <c:pt idx="8">
                  <c:v>0.2014336923076924</c:v>
                </c:pt>
                <c:pt idx="9">
                  <c:v>0.2325212820512822</c:v>
                </c:pt>
                <c:pt idx="10">
                  <c:v>0.27138076923076931</c:v>
                </c:pt>
                <c:pt idx="11">
                  <c:v>0.31995512820512839</c:v>
                </c:pt>
                <c:pt idx="12">
                  <c:v>0.38067307692307684</c:v>
                </c:pt>
                <c:pt idx="13">
                  <c:v>0.45657051282051297</c:v>
                </c:pt>
                <c:pt idx="14">
                  <c:v>0.55144230769230795</c:v>
                </c:pt>
                <c:pt idx="15">
                  <c:v>0.67003205128205134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796-4A96-A153-4047ABAF09B3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equation'!$AP$72:$BE$72</c:f>
              <c:numCache>
                <c:formatCode>General</c:formatCode>
                <c:ptCount val="16"/>
                <c:pt idx="0">
                  <c:v>7.9687500000000008E-2</c:v>
                </c:pt>
                <c:pt idx="1">
                  <c:v>0.10664667933489233</c:v>
                </c:pt>
                <c:pt idx="2">
                  <c:v>0.11338647416861543</c:v>
                </c:pt>
                <c:pt idx="3">
                  <c:v>0.12181121771076928</c:v>
                </c:pt>
                <c:pt idx="4">
                  <c:v>0.1323421471384616</c:v>
                </c:pt>
                <c:pt idx="5">
                  <c:v>0.14550580892307696</c:v>
                </c:pt>
                <c:pt idx="6">
                  <c:v>0.1619603861538462</c:v>
                </c:pt>
                <c:pt idx="7">
                  <c:v>0.18252860769230778</c:v>
                </c:pt>
                <c:pt idx="8">
                  <c:v>0.20823888461538473</c:v>
                </c:pt>
                <c:pt idx="9">
                  <c:v>0.24037673076923091</c:v>
                </c:pt>
                <c:pt idx="10">
                  <c:v>0.2805490384615385</c:v>
                </c:pt>
                <c:pt idx="11">
                  <c:v>0.33076442307692328</c:v>
                </c:pt>
                <c:pt idx="12">
                  <c:v>0.3935336538461538</c:v>
                </c:pt>
                <c:pt idx="13">
                  <c:v>0.47199519230769243</c:v>
                </c:pt>
                <c:pt idx="14">
                  <c:v>0.57007211538461566</c:v>
                </c:pt>
                <c:pt idx="15">
                  <c:v>0.6926682692307693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796-4A96-A153-4047ABAF09B3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equation'!$AP$73:$BE$73</c:f>
              <c:numCache>
                <c:formatCode>General</c:formatCode>
                <c:ptCount val="16"/>
                <c:pt idx="0">
                  <c:v>8.2942708333333337E-2</c:v>
                </c:pt>
                <c:pt idx="1">
                  <c:v>0.11100316133386667</c:v>
                </c:pt>
                <c:pt idx="2">
                  <c:v>0.11801827458400002</c:v>
                </c:pt>
                <c:pt idx="3">
                  <c:v>0.12678716614666671</c:v>
                </c:pt>
                <c:pt idx="4">
                  <c:v>0.13774828060000005</c:v>
                </c:pt>
                <c:pt idx="5">
                  <c:v>0.1514496736666667</c:v>
                </c:pt>
                <c:pt idx="6">
                  <c:v>0.16857641500000006</c:v>
                </c:pt>
                <c:pt idx="7">
                  <c:v>0.18998484166666676</c:v>
                </c:pt>
                <c:pt idx="8">
                  <c:v>0.2167453750000001</c:v>
                </c:pt>
                <c:pt idx="9">
                  <c:v>0.25019604166666687</c:v>
                </c:pt>
                <c:pt idx="10">
                  <c:v>0.29200937500000013</c:v>
                </c:pt>
                <c:pt idx="11">
                  <c:v>0.34427604166666687</c:v>
                </c:pt>
                <c:pt idx="12">
                  <c:v>0.409609375</c:v>
                </c:pt>
                <c:pt idx="13">
                  <c:v>0.49127604166666683</c:v>
                </c:pt>
                <c:pt idx="14">
                  <c:v>0.59335937500000024</c:v>
                </c:pt>
                <c:pt idx="15">
                  <c:v>0.72096354166666676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796-4A96-A153-4047ABAF09B3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equation'!$AP$74:$BE$74</c:f>
              <c:numCache>
                <c:formatCode>General</c:formatCode>
                <c:ptCount val="16"/>
                <c:pt idx="0">
                  <c:v>8.7011718750000008E-2</c:v>
                </c:pt>
                <c:pt idx="1">
                  <c:v>0.11644876383258464</c:v>
                </c:pt>
                <c:pt idx="2">
                  <c:v>0.12380802510323077</c:v>
                </c:pt>
                <c:pt idx="3">
                  <c:v>0.13300710169153851</c:v>
                </c:pt>
                <c:pt idx="4">
                  <c:v>0.14450594742692313</c:v>
                </c:pt>
                <c:pt idx="5">
                  <c:v>0.15887950459615388</c:v>
                </c:pt>
                <c:pt idx="6">
                  <c:v>0.17684645105769234</c:v>
                </c:pt>
                <c:pt idx="7">
                  <c:v>0.19930513413461545</c:v>
                </c:pt>
                <c:pt idx="8">
                  <c:v>0.22737848798076932</c:v>
                </c:pt>
                <c:pt idx="9">
                  <c:v>0.2624701802884617</c:v>
                </c:pt>
                <c:pt idx="10">
                  <c:v>0.30633479567307703</c:v>
                </c:pt>
                <c:pt idx="11">
                  <c:v>0.36116556490384633</c:v>
                </c:pt>
                <c:pt idx="12">
                  <c:v>0.4297040264423076</c:v>
                </c:pt>
                <c:pt idx="13">
                  <c:v>0.51537710336538467</c:v>
                </c:pt>
                <c:pt idx="14">
                  <c:v>0.62246844951923108</c:v>
                </c:pt>
                <c:pt idx="15">
                  <c:v>0.75633263221153857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796-4A96-A153-4047ABAF09B3}"/>
            </c:ext>
          </c:extLst>
        </c:ser>
        <c:ser>
          <c:idx val="6"/>
          <c:order val="6"/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equation'!$AP$75:$BE$75</c:f>
              <c:numCache>
                <c:formatCode>General</c:formatCode>
                <c:ptCount val="16"/>
                <c:pt idx="0">
                  <c:v>9.2097981770833351E-2</c:v>
                </c:pt>
                <c:pt idx="1">
                  <c:v>0.12325576695598207</c:v>
                </c:pt>
                <c:pt idx="2">
                  <c:v>0.13104521325226925</c:v>
                </c:pt>
                <c:pt idx="3">
                  <c:v>0.14078202112262825</c:v>
                </c:pt>
                <c:pt idx="4">
                  <c:v>0.15295303096057697</c:v>
                </c:pt>
                <c:pt idx="5">
                  <c:v>0.16816679325801284</c:v>
                </c:pt>
                <c:pt idx="6">
                  <c:v>0.18718399612980774</c:v>
                </c:pt>
                <c:pt idx="7">
                  <c:v>0.21095549971955135</c:v>
                </c:pt>
                <c:pt idx="8">
                  <c:v>0.24066987920673083</c:v>
                </c:pt>
                <c:pt idx="9">
                  <c:v>0.27781285356570529</c:v>
                </c:pt>
                <c:pt idx="10">
                  <c:v>0.32424157151442318</c:v>
                </c:pt>
                <c:pt idx="11">
                  <c:v>0.38227746895032066</c:v>
                </c:pt>
                <c:pt idx="12">
                  <c:v>0.45482234074519218</c:v>
                </c:pt>
                <c:pt idx="13">
                  <c:v>0.54550343048878214</c:v>
                </c:pt>
                <c:pt idx="14">
                  <c:v>0.65885479266826963</c:v>
                </c:pt>
                <c:pt idx="15">
                  <c:v>0.80054399539262822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C796-4A96-A153-4047ABAF09B3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equation'!$AP$76:$BE$76</c:f>
              <c:numCache>
                <c:formatCode>General</c:formatCode>
                <c:ptCount val="16"/>
                <c:pt idx="0">
                  <c:v>9.8455810546874994E-2</c:v>
                </c:pt>
                <c:pt idx="1">
                  <c:v>0.13176452086022888</c:v>
                </c:pt>
                <c:pt idx="2">
                  <c:v>0.14009169843856734</c:v>
                </c:pt>
                <c:pt idx="3">
                  <c:v>0.15050067041149043</c:v>
                </c:pt>
                <c:pt idx="4">
                  <c:v>0.1635118853776443</c:v>
                </c:pt>
                <c:pt idx="5">
                  <c:v>0.17977590408533656</c:v>
                </c:pt>
                <c:pt idx="6">
                  <c:v>0.20010592746995196</c:v>
                </c:pt>
                <c:pt idx="7">
                  <c:v>0.22551845670072121</c:v>
                </c:pt>
                <c:pt idx="8">
                  <c:v>0.25728411823918274</c:v>
                </c:pt>
                <c:pt idx="9">
                  <c:v>0.2969911951622598</c:v>
                </c:pt>
                <c:pt idx="10">
                  <c:v>0.34662504131610583</c:v>
                </c:pt>
                <c:pt idx="11">
                  <c:v>0.40866734900841362</c:v>
                </c:pt>
                <c:pt idx="12">
                  <c:v>0.4862202336237979</c:v>
                </c:pt>
                <c:pt idx="13">
                  <c:v>0.58316133939302894</c:v>
                </c:pt>
                <c:pt idx="14">
                  <c:v>0.70433772160456742</c:v>
                </c:pt>
                <c:pt idx="15">
                  <c:v>0.85580819936899033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C796-4A96-A153-4047ABAF09B3}"/>
            </c:ext>
          </c:extLst>
        </c:ser>
        <c:ser>
          <c:idx val="8"/>
          <c:order val="8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equation'!$AP$77:$BE$77</c:f>
              <c:numCache>
                <c:formatCode>General</c:formatCode>
                <c:ptCount val="16"/>
                <c:pt idx="0">
                  <c:v>0.10640309651692707</c:v>
                </c:pt>
                <c:pt idx="1">
                  <c:v>0.14240046324053734</c:v>
                </c:pt>
                <c:pt idx="2">
                  <c:v>0.1513998049214399</c:v>
                </c:pt>
                <c:pt idx="3">
                  <c:v>0.16264898202256814</c:v>
                </c:pt>
                <c:pt idx="4">
                  <c:v>0.1767104533989784</c:v>
                </c:pt>
                <c:pt idx="5">
                  <c:v>0.19428729261949118</c:v>
                </c:pt>
                <c:pt idx="6">
                  <c:v>0.21625834164513227</c:v>
                </c:pt>
                <c:pt idx="7">
                  <c:v>0.24372215292718358</c:v>
                </c:pt>
                <c:pt idx="8">
                  <c:v>0.27805191702974769</c:v>
                </c:pt>
                <c:pt idx="9">
                  <c:v>0.32096412215795289</c:v>
                </c:pt>
                <c:pt idx="10">
                  <c:v>0.37460437856820922</c:v>
                </c:pt>
                <c:pt idx="11">
                  <c:v>0.44165469908102989</c:v>
                </c:pt>
                <c:pt idx="12">
                  <c:v>0.52546759972205515</c:v>
                </c:pt>
                <c:pt idx="13">
                  <c:v>0.63023372552333734</c:v>
                </c:pt>
                <c:pt idx="14">
                  <c:v>0.76119138277494014</c:v>
                </c:pt>
                <c:pt idx="15">
                  <c:v>0.92488845433944311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C796-4A96-A153-4047ABAF09B3}"/>
            </c:ext>
          </c:extLst>
        </c:ser>
        <c:ser>
          <c:idx val="9"/>
          <c:order val="9"/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equation'!$AP$78:$BE$78</c:f>
              <c:numCache>
                <c:formatCode>General</c:formatCode>
                <c:ptCount val="16"/>
                <c:pt idx="0">
                  <c:v>0.11633720397949218</c:v>
                </c:pt>
                <c:pt idx="1">
                  <c:v>0.15569539121592296</c:v>
                </c:pt>
                <c:pt idx="2">
                  <c:v>0.16553493802503066</c:v>
                </c:pt>
                <c:pt idx="3">
                  <c:v>0.17783437153641529</c:v>
                </c:pt>
                <c:pt idx="4">
                  <c:v>0.19320866342564608</c:v>
                </c:pt>
                <c:pt idx="5">
                  <c:v>0.2124265282871845</c:v>
                </c:pt>
                <c:pt idx="6">
                  <c:v>0.23644885936410759</c:v>
                </c:pt>
                <c:pt idx="7">
                  <c:v>0.26647677321026148</c:v>
                </c:pt>
                <c:pt idx="8">
                  <c:v>0.30401166551795383</c:v>
                </c:pt>
                <c:pt idx="9">
                  <c:v>0.35093028090256928</c:v>
                </c:pt>
                <c:pt idx="10">
                  <c:v>0.40957855013333849</c:v>
                </c:pt>
                <c:pt idx="11">
                  <c:v>0.48288888667180013</c:v>
                </c:pt>
                <c:pt idx="12">
                  <c:v>0.5745268073448766</c:v>
                </c:pt>
                <c:pt idx="13">
                  <c:v>0.689074208186223</c:v>
                </c:pt>
                <c:pt idx="14">
                  <c:v>0.83225845923790587</c:v>
                </c:pt>
                <c:pt idx="15">
                  <c:v>1.011238773052509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C796-4A96-A153-4047ABAF09B3}"/>
            </c:ext>
          </c:extLst>
        </c:ser>
        <c:ser>
          <c:idx val="10"/>
          <c:order val="10"/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equation'!$AP$79:$BE$79</c:f>
              <c:numCache>
                <c:formatCode>General</c:formatCode>
                <c:ptCount val="16"/>
                <c:pt idx="0">
                  <c:v>0.12875483830769854</c:v>
                </c:pt>
                <c:pt idx="1">
                  <c:v>0.172314051185155</c:v>
                </c:pt>
                <c:pt idx="2">
                  <c:v>0.18320385440451908</c:v>
                </c:pt>
                <c:pt idx="3">
                  <c:v>0.19681610842872424</c:v>
                </c:pt>
                <c:pt idx="4">
                  <c:v>0.21383142595898066</c:v>
                </c:pt>
                <c:pt idx="5">
                  <c:v>0.23510057287180114</c:v>
                </c:pt>
                <c:pt idx="6">
                  <c:v>0.26168700651282684</c:v>
                </c:pt>
                <c:pt idx="7">
                  <c:v>0.29492004856410886</c:v>
                </c:pt>
                <c:pt idx="8">
                  <c:v>0.33646135112821146</c:v>
                </c:pt>
                <c:pt idx="9">
                  <c:v>0.38838797933333974</c:v>
                </c:pt>
                <c:pt idx="10">
                  <c:v>0.45329626458974998</c:v>
                </c:pt>
                <c:pt idx="11">
                  <c:v>0.53443162116026277</c:v>
                </c:pt>
                <c:pt idx="12">
                  <c:v>0.6358508168734035</c:v>
                </c:pt>
                <c:pt idx="13">
                  <c:v>0.76262481151482997</c:v>
                </c:pt>
                <c:pt idx="14">
                  <c:v>0.92109230481661286</c:v>
                </c:pt>
                <c:pt idx="15">
                  <c:v>1.1191766714438411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C796-4A96-A153-4047ABAF09B3}"/>
            </c:ext>
          </c:extLst>
        </c:ser>
        <c:ser>
          <c:idx val="11"/>
          <c:order val="11"/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equation'!$AP$80:$BE$80</c:f>
              <c:numCache>
                <c:formatCode>General</c:formatCode>
                <c:ptCount val="16"/>
                <c:pt idx="0">
                  <c:v>0.14427688121795651</c:v>
                </c:pt>
                <c:pt idx="1">
                  <c:v>0.19308737614669497</c:v>
                </c:pt>
                <c:pt idx="2">
                  <c:v>0.20528999987887958</c:v>
                </c:pt>
                <c:pt idx="3">
                  <c:v>0.22054327954411038</c:v>
                </c:pt>
                <c:pt idx="4">
                  <c:v>0.23960987912564888</c:v>
                </c:pt>
                <c:pt idx="5">
                  <c:v>0.26344312860257191</c:v>
                </c:pt>
                <c:pt idx="6">
                  <c:v>0.29323469044872574</c:v>
                </c:pt>
                <c:pt idx="7">
                  <c:v>0.33047414275641812</c:v>
                </c:pt>
                <c:pt idx="8">
                  <c:v>0.3770234581410335</c:v>
                </c:pt>
                <c:pt idx="9">
                  <c:v>0.43521010237180285</c:v>
                </c:pt>
                <c:pt idx="10">
                  <c:v>0.50794340766026436</c:v>
                </c:pt>
                <c:pt idx="11">
                  <c:v>0.5988600392708413</c:v>
                </c:pt>
                <c:pt idx="12">
                  <c:v>0.71250582878406199</c:v>
                </c:pt>
                <c:pt idx="13">
                  <c:v>0.8545630656755886</c:v>
                </c:pt>
                <c:pt idx="14">
                  <c:v>1.0321346117899972</c:v>
                </c:pt>
                <c:pt idx="15">
                  <c:v>1.2540990444330067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C796-4A96-A153-4047ABAF09B3}"/>
            </c:ext>
          </c:extLst>
        </c:ser>
        <c:ser>
          <c:idx val="12"/>
          <c:order val="12"/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equation'!$AP$81:$BF$81</c:f>
              <c:numCache>
                <c:formatCode>General</c:formatCode>
                <c:ptCount val="17"/>
                <c:pt idx="0">
                  <c:v>0.16367943485577896</c:v>
                </c:pt>
                <c:pt idx="1">
                  <c:v>0.21905403234862</c:v>
                </c:pt>
                <c:pt idx="2">
                  <c:v>0.23289768172183026</c:v>
                </c:pt>
                <c:pt idx="3">
                  <c:v>0.25020224343834307</c:v>
                </c:pt>
                <c:pt idx="4">
                  <c:v>0.27183294558398413</c:v>
                </c:pt>
                <c:pt idx="5">
                  <c:v>0.29887132326603538</c:v>
                </c:pt>
                <c:pt idx="6">
                  <c:v>0.33266929536859952</c:v>
                </c:pt>
                <c:pt idx="7">
                  <c:v>0.37491676049680467</c:v>
                </c:pt>
                <c:pt idx="8">
                  <c:v>0.42772609190706107</c:v>
                </c:pt>
                <c:pt idx="9">
                  <c:v>0.49373775616988169</c:v>
                </c:pt>
                <c:pt idx="10">
                  <c:v>0.57625233649840724</c:v>
                </c:pt>
                <c:pt idx="11">
                  <c:v>0.67939556190906436</c:v>
                </c:pt>
                <c:pt idx="12">
                  <c:v>0.80832459367238507</c:v>
                </c:pt>
                <c:pt idx="13">
                  <c:v>0.96948588337653707</c:v>
                </c:pt>
                <c:pt idx="14">
                  <c:v>1.1709374955067271</c:v>
                </c:pt>
                <c:pt idx="15">
                  <c:v>1.4227520106694633</c:v>
                </c:pt>
                <c:pt idx="16">
                  <c:v>0.16367943485577896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C796-4A96-A153-4047ABAF09B3}"/>
            </c:ext>
          </c:extLst>
        </c:ser>
        <c:ser>
          <c:idx val="13"/>
          <c:order val="13"/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equation'!$AP$82:$BE$82</c:f>
              <c:numCache>
                <c:formatCode>General</c:formatCode>
                <c:ptCount val="16"/>
                <c:pt idx="0">
                  <c:v>0.18793262690305698</c:v>
                </c:pt>
                <c:pt idx="1">
                  <c:v>0.25151235260102633</c:v>
                </c:pt>
                <c:pt idx="2">
                  <c:v>0.26740728402551861</c:v>
                </c:pt>
                <c:pt idx="3">
                  <c:v>0.28727594830613407</c:v>
                </c:pt>
                <c:pt idx="4">
                  <c:v>0.31211177865690326</c:v>
                </c:pt>
                <c:pt idx="5">
                  <c:v>0.3431565665953647</c:v>
                </c:pt>
                <c:pt idx="6">
                  <c:v>0.38196255151844161</c:v>
                </c:pt>
                <c:pt idx="7">
                  <c:v>0.43047003267228784</c:v>
                </c:pt>
                <c:pt idx="8">
                  <c:v>0.49110438411459545</c:v>
                </c:pt>
                <c:pt idx="9">
                  <c:v>0.56689732341748023</c:v>
                </c:pt>
                <c:pt idx="10">
                  <c:v>0.66163849754608584</c:v>
                </c:pt>
                <c:pt idx="11">
                  <c:v>0.78006496520684321</c:v>
                </c:pt>
                <c:pt idx="12">
                  <c:v>0.92809804978278909</c:v>
                </c:pt>
                <c:pt idx="13">
                  <c:v>1.1131394055027224</c:v>
                </c:pt>
                <c:pt idx="14">
                  <c:v>1.3444411001526393</c:v>
                </c:pt>
                <c:pt idx="15">
                  <c:v>1.6335682184650344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C796-4A96-A153-4047ABAF09B3}"/>
            </c:ext>
          </c:extLst>
        </c:ser>
        <c:ser>
          <c:idx val="14"/>
          <c:order val="14"/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equation'!$AP$83:$BE$83</c:f>
              <c:numCache>
                <c:formatCode>General</c:formatCode>
                <c:ptCount val="16"/>
                <c:pt idx="0">
                  <c:v>0.21824911696215457</c:v>
                </c:pt>
                <c:pt idx="1">
                  <c:v>0.29208525291653409</c:v>
                </c:pt>
                <c:pt idx="2">
                  <c:v>0.31054428690512892</c:v>
                </c:pt>
                <c:pt idx="3">
                  <c:v>0.33361807939087257</c:v>
                </c:pt>
                <c:pt idx="4">
                  <c:v>0.36246031999805212</c:v>
                </c:pt>
                <c:pt idx="5">
                  <c:v>0.39851312075702638</c:v>
                </c:pt>
                <c:pt idx="6">
                  <c:v>0.44357912170574432</c:v>
                </c:pt>
                <c:pt idx="7">
                  <c:v>0.49991162289164182</c:v>
                </c:pt>
                <c:pt idx="8">
                  <c:v>0.57032724937401358</c:v>
                </c:pt>
                <c:pt idx="9">
                  <c:v>0.65834678247697842</c:v>
                </c:pt>
                <c:pt idx="10">
                  <c:v>0.76837119885568406</c:v>
                </c:pt>
                <c:pt idx="11">
                  <c:v>0.90590171932906671</c:v>
                </c:pt>
                <c:pt idx="12">
                  <c:v>1.0778148699207939</c:v>
                </c:pt>
                <c:pt idx="13">
                  <c:v>1.2927063081604542</c:v>
                </c:pt>
                <c:pt idx="14">
                  <c:v>1.5613206059600295</c:v>
                </c:pt>
                <c:pt idx="15">
                  <c:v>1.8970884782094981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C796-4A96-A153-4047ABAF09B3}"/>
            </c:ext>
          </c:extLst>
        </c:ser>
        <c:ser>
          <c:idx val="15"/>
          <c:order val="1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  <a:lumOff val="20000"/>
                </a:schemeClr>
              </a:solidFill>
              <a:ln w="9525">
                <a:solidFill>
                  <a:schemeClr val="accent4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'Modifier equation'!$BF$68:$BU$68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equation'!$BF$69:$BU$69</c:f>
              <c:numCache>
                <c:formatCode>General</c:formatCode>
                <c:ptCount val="16"/>
                <c:pt idx="0">
                  <c:v>7.3333333333333348E-2</c:v>
                </c:pt>
                <c:pt idx="1">
                  <c:v>9.8142826472894393E-2</c:v>
                </c:pt>
                <c:pt idx="2">
                  <c:v>0.10434519975778467</c:v>
                </c:pt>
                <c:pt idx="3">
                  <c:v>0.11209816636389747</c:v>
                </c:pt>
                <c:pt idx="4">
                  <c:v>0.12178937462153849</c:v>
                </c:pt>
                <c:pt idx="5">
                  <c:v>0.1339033849435898</c:v>
                </c:pt>
                <c:pt idx="6">
                  <c:v>0.14904589784615391</c:v>
                </c:pt>
                <c:pt idx="7">
                  <c:v>0.16797403897435906</c:v>
                </c:pt>
                <c:pt idx="8">
                  <c:v>0.19163421538461542</c:v>
                </c:pt>
                <c:pt idx="9">
                  <c:v>0.22120943589743597</c:v>
                </c:pt>
                <c:pt idx="10">
                  <c:v>0.25817846153846163</c:v>
                </c:pt>
                <c:pt idx="11">
                  <c:v>0.30438974358974369</c:v>
                </c:pt>
                <c:pt idx="12">
                  <c:v>0.36215384615384622</c:v>
                </c:pt>
                <c:pt idx="13">
                  <c:v>0.43435897435897447</c:v>
                </c:pt>
                <c:pt idx="14">
                  <c:v>0.52461538461538471</c:v>
                </c:pt>
                <c:pt idx="15">
                  <c:v>0.63743589743589746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C796-4A96-A153-4047ABAF09B3}"/>
            </c:ext>
          </c:extLst>
        </c:ser>
        <c:ser>
          <c:idx val="16"/>
          <c:order val="1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'Modifier equation'!$BF$68:$BU$68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equation'!$BF$70:$BU$70</c:f>
              <c:numCache>
                <c:formatCode>General</c:formatCode>
                <c:ptCount val="16"/>
                <c:pt idx="0">
                  <c:v>7.5000000000000011E-2</c:v>
                </c:pt>
                <c:pt idx="1">
                  <c:v>0.10037334525636926</c:v>
                </c:pt>
                <c:pt idx="2">
                  <c:v>0.10671668157046156</c:v>
                </c:pt>
                <c:pt idx="3">
                  <c:v>0.11464585196307696</c:v>
                </c:pt>
                <c:pt idx="4">
                  <c:v>0.1245573149538462</c:v>
                </c:pt>
                <c:pt idx="5">
                  <c:v>0.13694664369230775</c:v>
                </c:pt>
                <c:pt idx="6">
                  <c:v>0.15243330461538468</c:v>
                </c:pt>
                <c:pt idx="7">
                  <c:v>0.17179163076923085</c:v>
                </c:pt>
                <c:pt idx="8">
                  <c:v>0.19598953846153852</c:v>
                </c:pt>
                <c:pt idx="9">
                  <c:v>0.22623692307692317</c:v>
                </c:pt>
                <c:pt idx="10">
                  <c:v>0.26404615384615393</c:v>
                </c:pt>
                <c:pt idx="11">
                  <c:v>0.3113076923076924</c:v>
                </c:pt>
                <c:pt idx="12">
                  <c:v>0.37038461538461537</c:v>
                </c:pt>
                <c:pt idx="13">
                  <c:v>0.44423076923076937</c:v>
                </c:pt>
                <c:pt idx="14">
                  <c:v>0.53653846153846152</c:v>
                </c:pt>
                <c:pt idx="15">
                  <c:v>0.65192307692307694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C796-4A96-A153-4047ABAF09B3}"/>
            </c:ext>
          </c:extLst>
        </c:ser>
        <c:ser>
          <c:idx val="17"/>
          <c:order val="1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'Modifier equation'!$BF$68:$BU$68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equation'!$BF$71:$BU$71</c:f>
              <c:numCache>
                <c:formatCode>General</c:formatCode>
                <c:ptCount val="16"/>
                <c:pt idx="0">
                  <c:v>7.7083333333333323E-2</c:v>
                </c:pt>
                <c:pt idx="1">
                  <c:v>0.10316149373571284</c:v>
                </c:pt>
                <c:pt idx="2">
                  <c:v>0.10968103383630771</c:v>
                </c:pt>
                <c:pt idx="3">
                  <c:v>0.1178304589620513</c:v>
                </c:pt>
                <c:pt idx="4">
                  <c:v>0.12801724036923082</c:v>
                </c:pt>
                <c:pt idx="5">
                  <c:v>0.14075071712820517</c:v>
                </c:pt>
                <c:pt idx="6">
                  <c:v>0.15666756307692312</c:v>
                </c:pt>
                <c:pt idx="7">
                  <c:v>0.17656362051282057</c:v>
                </c:pt>
                <c:pt idx="8">
                  <c:v>0.20143369230769234</c:v>
                </c:pt>
                <c:pt idx="9">
                  <c:v>0.23252128205128206</c:v>
                </c:pt>
                <c:pt idx="10">
                  <c:v>0.27138076923076931</c:v>
                </c:pt>
                <c:pt idx="11">
                  <c:v>0.31995512820512828</c:v>
                </c:pt>
                <c:pt idx="12">
                  <c:v>0.38067307692307695</c:v>
                </c:pt>
                <c:pt idx="13">
                  <c:v>0.45657051282051286</c:v>
                </c:pt>
                <c:pt idx="14">
                  <c:v>0.55144230769230762</c:v>
                </c:pt>
                <c:pt idx="15">
                  <c:v>0.67003205128205123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C796-4A96-A153-4047ABAF09B3}"/>
            </c:ext>
          </c:extLst>
        </c:ser>
        <c:ser>
          <c:idx val="18"/>
          <c:order val="1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equation'!$BF$72:$BU$72</c:f>
              <c:numCache>
                <c:formatCode>General</c:formatCode>
                <c:ptCount val="16"/>
                <c:pt idx="0">
                  <c:v>7.9687499999999994E-2</c:v>
                </c:pt>
                <c:pt idx="1">
                  <c:v>0.10664667933489232</c:v>
                </c:pt>
                <c:pt idx="2">
                  <c:v>0.1133864741686154</c:v>
                </c:pt>
                <c:pt idx="3">
                  <c:v>0.12181121771076925</c:v>
                </c:pt>
                <c:pt idx="4">
                  <c:v>0.13234214713846157</c:v>
                </c:pt>
                <c:pt idx="5">
                  <c:v>0.14550580892307696</c:v>
                </c:pt>
                <c:pt idx="6">
                  <c:v>0.1619603861538462</c:v>
                </c:pt>
                <c:pt idx="7">
                  <c:v>0.18252860769230772</c:v>
                </c:pt>
                <c:pt idx="8">
                  <c:v>0.20823888461538467</c:v>
                </c:pt>
                <c:pt idx="9">
                  <c:v>0.24037673076923086</c:v>
                </c:pt>
                <c:pt idx="10">
                  <c:v>0.28054903846153856</c:v>
                </c:pt>
                <c:pt idx="11">
                  <c:v>0.33076442307692316</c:v>
                </c:pt>
                <c:pt idx="12">
                  <c:v>0.39353365384615385</c:v>
                </c:pt>
                <c:pt idx="13">
                  <c:v>0.47199519230769232</c:v>
                </c:pt>
                <c:pt idx="14">
                  <c:v>0.57007211538461533</c:v>
                </c:pt>
                <c:pt idx="15">
                  <c:v>0.69266826923076918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C796-4A96-A153-4047ABAF09B3}"/>
            </c:ext>
          </c:extLst>
        </c:ser>
        <c:ser>
          <c:idx val="19"/>
          <c:order val="1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equation'!$BF$73:$BU$73</c:f>
              <c:numCache>
                <c:formatCode>General</c:formatCode>
                <c:ptCount val="16"/>
                <c:pt idx="0">
                  <c:v>8.2942708333333337E-2</c:v>
                </c:pt>
                <c:pt idx="1">
                  <c:v>0.1110031613338667</c:v>
                </c:pt>
                <c:pt idx="2">
                  <c:v>0.11801827458400002</c:v>
                </c:pt>
                <c:pt idx="3">
                  <c:v>0.12678716614666671</c:v>
                </c:pt>
                <c:pt idx="4">
                  <c:v>0.13774828060000005</c:v>
                </c:pt>
                <c:pt idx="5">
                  <c:v>0.15144967366666673</c:v>
                </c:pt>
                <c:pt idx="6">
                  <c:v>0.16857641500000006</c:v>
                </c:pt>
                <c:pt idx="7">
                  <c:v>0.18998484166666671</c:v>
                </c:pt>
                <c:pt idx="8">
                  <c:v>0.21674537500000007</c:v>
                </c:pt>
                <c:pt idx="9">
                  <c:v>0.25019604166666676</c:v>
                </c:pt>
                <c:pt idx="10">
                  <c:v>0.29200937500000007</c:v>
                </c:pt>
                <c:pt idx="11">
                  <c:v>0.3442760416666667</c:v>
                </c:pt>
                <c:pt idx="12">
                  <c:v>0.40960937500000005</c:v>
                </c:pt>
                <c:pt idx="13">
                  <c:v>0.49127604166666683</c:v>
                </c:pt>
                <c:pt idx="14">
                  <c:v>0.59335937500000002</c:v>
                </c:pt>
                <c:pt idx="15">
                  <c:v>0.72096354166666654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C796-4A96-A153-4047ABAF09B3}"/>
            </c:ext>
          </c:extLst>
        </c:ser>
        <c:ser>
          <c:idx val="20"/>
          <c:order val="2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equation'!$BF$74:$BU$74</c:f>
              <c:numCache>
                <c:formatCode>General</c:formatCode>
                <c:ptCount val="16"/>
                <c:pt idx="0">
                  <c:v>8.7011718749999994E-2</c:v>
                </c:pt>
                <c:pt idx="1">
                  <c:v>0.11644876383258464</c:v>
                </c:pt>
                <c:pt idx="2">
                  <c:v>0.1238080251032308</c:v>
                </c:pt>
                <c:pt idx="3">
                  <c:v>0.13300710169153848</c:v>
                </c:pt>
                <c:pt idx="4">
                  <c:v>0.14450594742692313</c:v>
                </c:pt>
                <c:pt idx="5">
                  <c:v>0.15887950459615388</c:v>
                </c:pt>
                <c:pt idx="6">
                  <c:v>0.17684645105769237</c:v>
                </c:pt>
                <c:pt idx="7">
                  <c:v>0.19930513413461545</c:v>
                </c:pt>
                <c:pt idx="8">
                  <c:v>0.22737848798076929</c:v>
                </c:pt>
                <c:pt idx="9">
                  <c:v>0.26247018028846159</c:v>
                </c:pt>
                <c:pt idx="10">
                  <c:v>0.30633479567307698</c:v>
                </c:pt>
                <c:pt idx="11">
                  <c:v>0.36116556490384621</c:v>
                </c:pt>
                <c:pt idx="12">
                  <c:v>0.42970402644230765</c:v>
                </c:pt>
                <c:pt idx="13">
                  <c:v>0.51537710336538467</c:v>
                </c:pt>
                <c:pt idx="14">
                  <c:v>0.62246844951923075</c:v>
                </c:pt>
                <c:pt idx="15">
                  <c:v>0.75633263221153835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C796-4A96-A153-4047ABAF09B3}"/>
            </c:ext>
          </c:extLst>
        </c:ser>
        <c:ser>
          <c:idx val="21"/>
          <c:order val="2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equation'!$BF$75:$BU$75</c:f>
              <c:numCache>
                <c:formatCode>General</c:formatCode>
                <c:ptCount val="16"/>
                <c:pt idx="0">
                  <c:v>9.2097981770833337E-2</c:v>
                </c:pt>
                <c:pt idx="1">
                  <c:v>0.12325576695598207</c:v>
                </c:pt>
                <c:pt idx="2">
                  <c:v>0.13104521325226925</c:v>
                </c:pt>
                <c:pt idx="3">
                  <c:v>0.14078202112262822</c:v>
                </c:pt>
                <c:pt idx="4">
                  <c:v>0.15295303096057694</c:v>
                </c:pt>
                <c:pt idx="5">
                  <c:v>0.16816679325801287</c:v>
                </c:pt>
                <c:pt idx="6">
                  <c:v>0.18718399612980777</c:v>
                </c:pt>
                <c:pt idx="7">
                  <c:v>0.21095549971955135</c:v>
                </c:pt>
                <c:pt idx="8">
                  <c:v>0.24066987920673083</c:v>
                </c:pt>
                <c:pt idx="9">
                  <c:v>0.27781285356570518</c:v>
                </c:pt>
                <c:pt idx="10">
                  <c:v>0.32424157151442318</c:v>
                </c:pt>
                <c:pt idx="11">
                  <c:v>0.38227746895032061</c:v>
                </c:pt>
                <c:pt idx="12">
                  <c:v>0.45482234074519234</c:v>
                </c:pt>
                <c:pt idx="13">
                  <c:v>0.54550343048878225</c:v>
                </c:pt>
                <c:pt idx="14">
                  <c:v>0.65885479266826918</c:v>
                </c:pt>
                <c:pt idx="15">
                  <c:v>0.8005439953926281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C796-4A96-A153-4047ABAF09B3}"/>
            </c:ext>
          </c:extLst>
        </c:ser>
        <c:ser>
          <c:idx val="22"/>
          <c:order val="2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equation'!$BF$76:$BU$76</c:f>
              <c:numCache>
                <c:formatCode>General</c:formatCode>
                <c:ptCount val="16"/>
                <c:pt idx="0">
                  <c:v>9.8455810546874981E-2</c:v>
                </c:pt>
                <c:pt idx="1">
                  <c:v>0.13176452086022883</c:v>
                </c:pt>
                <c:pt idx="2">
                  <c:v>0.14009169843856731</c:v>
                </c:pt>
                <c:pt idx="3">
                  <c:v>0.1505006704114904</c:v>
                </c:pt>
                <c:pt idx="4">
                  <c:v>0.16351188537764424</c:v>
                </c:pt>
                <c:pt idx="5">
                  <c:v>0.17977590408533656</c:v>
                </c:pt>
                <c:pt idx="6">
                  <c:v>0.20010592746995196</c:v>
                </c:pt>
                <c:pt idx="7">
                  <c:v>0.22551845670072115</c:v>
                </c:pt>
                <c:pt idx="8">
                  <c:v>0.25728411823918268</c:v>
                </c:pt>
                <c:pt idx="9">
                  <c:v>0.29699119516225964</c:v>
                </c:pt>
                <c:pt idx="10">
                  <c:v>0.34662504131610578</c:v>
                </c:pt>
                <c:pt idx="11">
                  <c:v>0.40866734900841351</c:v>
                </c:pt>
                <c:pt idx="12">
                  <c:v>0.48622023362379801</c:v>
                </c:pt>
                <c:pt idx="13">
                  <c:v>0.58316133939302883</c:v>
                </c:pt>
                <c:pt idx="14">
                  <c:v>0.70433772160456709</c:v>
                </c:pt>
                <c:pt idx="15">
                  <c:v>0.85580819936899022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C796-4A96-A153-4047ABAF09B3}"/>
            </c:ext>
          </c:extLst>
        </c:ser>
        <c:ser>
          <c:idx val="23"/>
          <c:order val="23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equation'!$BF$77:$BU$77</c:f>
              <c:numCache>
                <c:formatCode>General</c:formatCode>
                <c:ptCount val="16"/>
                <c:pt idx="0">
                  <c:v>0.10640309651692707</c:v>
                </c:pt>
                <c:pt idx="1">
                  <c:v>0.14240046324053734</c:v>
                </c:pt>
                <c:pt idx="2">
                  <c:v>0.15139980492143992</c:v>
                </c:pt>
                <c:pt idx="3">
                  <c:v>0.16264898202256814</c:v>
                </c:pt>
                <c:pt idx="4">
                  <c:v>0.1767104533989784</c:v>
                </c:pt>
                <c:pt idx="5">
                  <c:v>0.19428729261949124</c:v>
                </c:pt>
                <c:pt idx="6">
                  <c:v>0.21625834164513225</c:v>
                </c:pt>
                <c:pt idx="7">
                  <c:v>0.24372215292718352</c:v>
                </c:pt>
                <c:pt idx="8">
                  <c:v>0.27805191702974763</c:v>
                </c:pt>
                <c:pt idx="9">
                  <c:v>0.32096412215795278</c:v>
                </c:pt>
                <c:pt idx="10">
                  <c:v>0.37460437856820916</c:v>
                </c:pt>
                <c:pt idx="11">
                  <c:v>0.44165469908102967</c:v>
                </c:pt>
                <c:pt idx="12">
                  <c:v>0.52546759972205526</c:v>
                </c:pt>
                <c:pt idx="13">
                  <c:v>0.63023372552333734</c:v>
                </c:pt>
                <c:pt idx="14">
                  <c:v>0.76119138277493992</c:v>
                </c:pt>
                <c:pt idx="15">
                  <c:v>0.92488845433944278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C796-4A96-A153-4047ABAF09B3}"/>
            </c:ext>
          </c:extLst>
        </c:ser>
        <c:ser>
          <c:idx val="24"/>
          <c:order val="24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equation'!$BF$78:$BU$78</c:f>
              <c:numCache>
                <c:formatCode>General</c:formatCode>
                <c:ptCount val="16"/>
                <c:pt idx="0">
                  <c:v>0.11633720397949217</c:v>
                </c:pt>
                <c:pt idx="1">
                  <c:v>0.15569539121592296</c:v>
                </c:pt>
                <c:pt idx="2">
                  <c:v>0.16553493802503066</c:v>
                </c:pt>
                <c:pt idx="3">
                  <c:v>0.17783437153641526</c:v>
                </c:pt>
                <c:pt idx="4">
                  <c:v>0.19320866342564605</c:v>
                </c:pt>
                <c:pt idx="5">
                  <c:v>0.2124265282871845</c:v>
                </c:pt>
                <c:pt idx="6">
                  <c:v>0.23644885936410759</c:v>
                </c:pt>
                <c:pt idx="7">
                  <c:v>0.26647677321026142</c:v>
                </c:pt>
                <c:pt idx="8">
                  <c:v>0.30401166551795372</c:v>
                </c:pt>
                <c:pt idx="9">
                  <c:v>0.35093028090256917</c:v>
                </c:pt>
                <c:pt idx="10">
                  <c:v>0.40957855013333833</c:v>
                </c:pt>
                <c:pt idx="11">
                  <c:v>0.4828888866717998</c:v>
                </c:pt>
                <c:pt idx="12">
                  <c:v>0.57452680734487671</c:v>
                </c:pt>
                <c:pt idx="13">
                  <c:v>0.68907420818622289</c:v>
                </c:pt>
                <c:pt idx="14">
                  <c:v>0.83225845923790542</c:v>
                </c:pt>
                <c:pt idx="15">
                  <c:v>1.0112387730525088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C796-4A96-A153-4047ABAF09B3}"/>
            </c:ext>
          </c:extLst>
        </c:ser>
        <c:ser>
          <c:idx val="25"/>
          <c:order val="2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equation'!$BF$79:$BU$79</c:f>
              <c:numCache>
                <c:formatCode>General</c:formatCode>
                <c:ptCount val="16"/>
                <c:pt idx="0">
                  <c:v>0.12875483830769854</c:v>
                </c:pt>
                <c:pt idx="1">
                  <c:v>0.17231405118515497</c:v>
                </c:pt>
                <c:pt idx="2">
                  <c:v>0.18320385440451908</c:v>
                </c:pt>
                <c:pt idx="3">
                  <c:v>0.19681610842872421</c:v>
                </c:pt>
                <c:pt idx="4">
                  <c:v>0.21383142595898061</c:v>
                </c:pt>
                <c:pt idx="5">
                  <c:v>0.23510057287180114</c:v>
                </c:pt>
                <c:pt idx="6">
                  <c:v>0.26168700651282678</c:v>
                </c:pt>
                <c:pt idx="7">
                  <c:v>0.29492004856410881</c:v>
                </c:pt>
                <c:pt idx="8">
                  <c:v>0.33646135112821135</c:v>
                </c:pt>
                <c:pt idx="9">
                  <c:v>0.38838797933333963</c:v>
                </c:pt>
                <c:pt idx="10">
                  <c:v>0.45329626458974986</c:v>
                </c:pt>
                <c:pt idx="11">
                  <c:v>0.53443162116026266</c:v>
                </c:pt>
                <c:pt idx="12">
                  <c:v>0.63585081687340361</c:v>
                </c:pt>
                <c:pt idx="13">
                  <c:v>0.76262481151482997</c:v>
                </c:pt>
                <c:pt idx="14">
                  <c:v>0.92109230481661253</c:v>
                </c:pt>
                <c:pt idx="15">
                  <c:v>1.1191766714438409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C796-4A96-A153-4047ABAF09B3}"/>
            </c:ext>
          </c:extLst>
        </c:ser>
        <c:ser>
          <c:idx val="26"/>
          <c:order val="2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equation'!$BF$80:$BU$80</c:f>
              <c:numCache>
                <c:formatCode>General</c:formatCode>
                <c:ptCount val="16"/>
                <c:pt idx="0">
                  <c:v>0.14427688121795654</c:v>
                </c:pt>
                <c:pt idx="1">
                  <c:v>0.19308737614669502</c:v>
                </c:pt>
                <c:pt idx="2">
                  <c:v>0.20528999987887964</c:v>
                </c:pt>
                <c:pt idx="3">
                  <c:v>0.2205432795441104</c:v>
                </c:pt>
                <c:pt idx="4">
                  <c:v>0.23960987912564888</c:v>
                </c:pt>
                <c:pt idx="5">
                  <c:v>0.26344312860257196</c:v>
                </c:pt>
                <c:pt idx="6">
                  <c:v>0.2932346904487258</c:v>
                </c:pt>
                <c:pt idx="7">
                  <c:v>0.33047414275641812</c:v>
                </c:pt>
                <c:pt idx="8">
                  <c:v>0.3770234581410335</c:v>
                </c:pt>
                <c:pt idx="9">
                  <c:v>0.43521010237180269</c:v>
                </c:pt>
                <c:pt idx="10">
                  <c:v>0.50794340766026425</c:v>
                </c:pt>
                <c:pt idx="11">
                  <c:v>0.59886003927084119</c:v>
                </c:pt>
                <c:pt idx="12">
                  <c:v>0.71250582878406232</c:v>
                </c:pt>
                <c:pt idx="13">
                  <c:v>0.85456306567558871</c:v>
                </c:pt>
                <c:pt idx="14">
                  <c:v>1.0321346117899968</c:v>
                </c:pt>
                <c:pt idx="15">
                  <c:v>1.2540990444330067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C796-4A96-A153-4047ABAF09B3}"/>
            </c:ext>
          </c:extLst>
        </c:ser>
        <c:ser>
          <c:idx val="27"/>
          <c:order val="2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equation'!$BF$81:$BU$81</c:f>
              <c:numCache>
                <c:formatCode>General</c:formatCode>
                <c:ptCount val="16"/>
                <c:pt idx="0">
                  <c:v>0.16367943485577896</c:v>
                </c:pt>
                <c:pt idx="1">
                  <c:v>0.21905403234862</c:v>
                </c:pt>
                <c:pt idx="2">
                  <c:v>0.23289768172183026</c:v>
                </c:pt>
                <c:pt idx="3">
                  <c:v>0.25020224343834313</c:v>
                </c:pt>
                <c:pt idx="4">
                  <c:v>0.27183294558398408</c:v>
                </c:pt>
                <c:pt idx="5">
                  <c:v>0.29887132326603538</c:v>
                </c:pt>
                <c:pt idx="6">
                  <c:v>0.33266929536859952</c:v>
                </c:pt>
                <c:pt idx="7">
                  <c:v>0.37491676049680461</c:v>
                </c:pt>
                <c:pt idx="8">
                  <c:v>0.42772609190706107</c:v>
                </c:pt>
                <c:pt idx="9">
                  <c:v>0.49373775616988158</c:v>
                </c:pt>
                <c:pt idx="10">
                  <c:v>0.57625233649840724</c:v>
                </c:pt>
                <c:pt idx="11">
                  <c:v>0.67939556190906414</c:v>
                </c:pt>
                <c:pt idx="12">
                  <c:v>0.80832459367238541</c:v>
                </c:pt>
                <c:pt idx="13">
                  <c:v>0.96948588337653707</c:v>
                </c:pt>
                <c:pt idx="14">
                  <c:v>1.1709374955067264</c:v>
                </c:pt>
                <c:pt idx="15">
                  <c:v>1.4227520106694631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C796-4A96-A153-4047ABAF09B3}"/>
            </c:ext>
          </c:extLst>
        </c:ser>
        <c:ser>
          <c:idx val="28"/>
          <c:order val="2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equation'!$BF$82:$BU$82</c:f>
              <c:numCache>
                <c:formatCode>General</c:formatCode>
                <c:ptCount val="16"/>
                <c:pt idx="0">
                  <c:v>0.18793262690305704</c:v>
                </c:pt>
                <c:pt idx="1">
                  <c:v>0.25151235260102628</c:v>
                </c:pt>
                <c:pt idx="2">
                  <c:v>0.26740728402551861</c:v>
                </c:pt>
                <c:pt idx="3">
                  <c:v>0.28727594830613395</c:v>
                </c:pt>
                <c:pt idx="4">
                  <c:v>0.3121117786569032</c:v>
                </c:pt>
                <c:pt idx="5">
                  <c:v>0.3431565665953647</c:v>
                </c:pt>
                <c:pt idx="6">
                  <c:v>0.38196255151844172</c:v>
                </c:pt>
                <c:pt idx="7">
                  <c:v>0.43047003267228784</c:v>
                </c:pt>
                <c:pt idx="8">
                  <c:v>0.49110438411459545</c:v>
                </c:pt>
                <c:pt idx="9">
                  <c:v>0.56689732341748011</c:v>
                </c:pt>
                <c:pt idx="10">
                  <c:v>0.66163849754608595</c:v>
                </c:pt>
                <c:pt idx="11">
                  <c:v>0.78006496520684299</c:v>
                </c:pt>
                <c:pt idx="12">
                  <c:v>0.92809804978278931</c:v>
                </c:pt>
                <c:pt idx="13">
                  <c:v>1.1131394055027226</c:v>
                </c:pt>
                <c:pt idx="14">
                  <c:v>1.3444411001526388</c:v>
                </c:pt>
                <c:pt idx="15">
                  <c:v>1.633568218465034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C796-4A96-A153-4047ABAF09B3}"/>
            </c:ext>
          </c:extLst>
        </c:ser>
        <c:ser>
          <c:idx val="29"/>
          <c:order val="2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equation'!$BF$83:$BU$83</c:f>
              <c:numCache>
                <c:formatCode>General</c:formatCode>
                <c:ptCount val="16"/>
                <c:pt idx="0">
                  <c:v>0.21824911696215457</c:v>
                </c:pt>
                <c:pt idx="1">
                  <c:v>0.29208525291653409</c:v>
                </c:pt>
                <c:pt idx="2">
                  <c:v>0.31054428690512897</c:v>
                </c:pt>
                <c:pt idx="3">
                  <c:v>0.33361807939087251</c:v>
                </c:pt>
                <c:pt idx="4">
                  <c:v>0.36246031999805206</c:v>
                </c:pt>
                <c:pt idx="5">
                  <c:v>0.39851312075702638</c:v>
                </c:pt>
                <c:pt idx="6">
                  <c:v>0.44357912170574432</c:v>
                </c:pt>
                <c:pt idx="7">
                  <c:v>0.49991162289164182</c:v>
                </c:pt>
                <c:pt idx="8">
                  <c:v>0.57032724937401358</c:v>
                </c:pt>
                <c:pt idx="9">
                  <c:v>0.65834678247697831</c:v>
                </c:pt>
                <c:pt idx="10">
                  <c:v>0.76837119885568417</c:v>
                </c:pt>
                <c:pt idx="11">
                  <c:v>0.90590171932906638</c:v>
                </c:pt>
                <c:pt idx="12">
                  <c:v>1.0778148699207943</c:v>
                </c:pt>
                <c:pt idx="13">
                  <c:v>1.2927063081604544</c:v>
                </c:pt>
                <c:pt idx="14">
                  <c:v>1.5613206059600291</c:v>
                </c:pt>
                <c:pt idx="15">
                  <c:v>1.8970884782094977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C796-4A96-A153-4047ABAF0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145920"/>
        <c:axId val="367143952"/>
      </c:scatterChart>
      <c:valAx>
        <c:axId val="367145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[I]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3952"/>
        <c:crosses val="autoZero"/>
        <c:crossBetween val="midCat"/>
      </c:valAx>
      <c:valAx>
        <c:axId val="36714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1/v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5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621359223300974"/>
          <c:y val="8.4485628855022477E-2"/>
          <c:w val="0.8519417475728156"/>
          <c:h val="0.77880388780902532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plot'!$N$67:$N$86</c:f>
              <c:numCache>
                <c:formatCode>General</c:formatCode>
                <c:ptCount val="20"/>
                <c:pt idx="0">
                  <c:v>7.3333333333333348E-2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BB5-408F-A426-E75CC5A14DD8}"/>
            </c:ext>
          </c:extLst>
        </c:ser>
        <c:ser>
          <c:idx val="1"/>
          <c:order val="1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plot'!$O$67:$O$86</c:f>
              <c:numCache>
                <c:formatCode>General</c:formatCode>
                <c:ptCount val="20"/>
                <c:pt idx="0">
                  <c:v>7.5000000000000011E-2</c:v>
                </c:pt>
                <c:pt idx="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BB5-408F-A426-E75CC5A14DD8}"/>
            </c:ext>
          </c:extLst>
        </c:ser>
        <c:ser>
          <c:idx val="2"/>
          <c:order val="2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plot'!$P$67:$P$86</c:f>
              <c:numCache>
                <c:formatCode>General</c:formatCode>
                <c:ptCount val="20"/>
                <c:pt idx="0">
                  <c:v>7.7083333333333323E-2</c:v>
                </c:pt>
                <c:pt idx="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BB5-408F-A426-E75CC5A14DD8}"/>
            </c:ext>
          </c:extLst>
        </c:ser>
        <c:ser>
          <c:idx val="3"/>
          <c:order val="3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plot'!$Q$67:$Q$86</c:f>
              <c:numCache>
                <c:formatCode>General</c:formatCode>
                <c:ptCount val="20"/>
                <c:pt idx="0">
                  <c:v>7.9687499999999994E-2</c:v>
                </c:pt>
                <c:pt idx="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7BB5-408F-A426-E75CC5A14DD8}"/>
            </c:ext>
          </c:extLst>
        </c:ser>
        <c:ser>
          <c:idx val="4"/>
          <c:order val="4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plot'!$R$67:$R$86</c:f>
              <c:numCache>
                <c:formatCode>General</c:formatCode>
                <c:ptCount val="20"/>
                <c:pt idx="0">
                  <c:v>8.2942708333333337E-2</c:v>
                </c:pt>
                <c:pt idx="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7BB5-408F-A426-E75CC5A14DD8}"/>
            </c:ext>
          </c:extLst>
        </c:ser>
        <c:ser>
          <c:idx val="5"/>
          <c:order val="5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plot'!$S$67:$S$86</c:f>
              <c:numCache>
                <c:formatCode>General</c:formatCode>
                <c:ptCount val="20"/>
                <c:pt idx="0" formatCode="0.00E+00">
                  <c:v>8.7011718749999994E-2</c:v>
                </c:pt>
                <c:pt idx="6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7BB5-408F-A426-E75CC5A14DD8}"/>
            </c:ext>
          </c:extLst>
        </c:ser>
        <c:ser>
          <c:idx val="6"/>
          <c:order val="6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plot'!$T$67:$T$86</c:f>
              <c:numCache>
                <c:formatCode>General</c:formatCode>
                <c:ptCount val="20"/>
                <c:pt idx="0" formatCode="0.00E+00">
                  <c:v>9.2097981770833337E-2</c:v>
                </c:pt>
                <c:pt idx="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7BB5-408F-A426-E75CC5A14DD8}"/>
            </c:ext>
          </c:extLst>
        </c:ser>
        <c:ser>
          <c:idx val="7"/>
          <c:order val="7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plot'!$U$67:$U$86</c:f>
              <c:numCache>
                <c:formatCode>General</c:formatCode>
                <c:ptCount val="20"/>
                <c:pt idx="0" formatCode="0.00E+00">
                  <c:v>9.8455810546874981E-2</c:v>
                </c:pt>
                <c:pt idx="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7BB5-408F-A426-E75CC5A14DD8}"/>
            </c:ext>
          </c:extLst>
        </c:ser>
        <c:ser>
          <c:idx val="8"/>
          <c:order val="8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plot'!$V$67:$V$86</c:f>
              <c:numCache>
                <c:formatCode>General</c:formatCode>
                <c:ptCount val="20"/>
                <c:pt idx="0" formatCode="0.00E+00">
                  <c:v>0.10640309651692707</c:v>
                </c:pt>
                <c:pt idx="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7BB5-408F-A426-E75CC5A14DD8}"/>
            </c:ext>
          </c:extLst>
        </c:ser>
        <c:ser>
          <c:idx val="9"/>
          <c:order val="9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plot'!$W$67:$W$86</c:f>
              <c:numCache>
                <c:formatCode>General</c:formatCode>
                <c:ptCount val="20"/>
                <c:pt idx="0" formatCode="0.00E+00">
                  <c:v>0.11633720397949217</c:v>
                </c:pt>
                <c:pt idx="1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7BB5-408F-A426-E75CC5A14DD8}"/>
            </c:ext>
          </c:extLst>
        </c:ser>
        <c:ser>
          <c:idx val="10"/>
          <c:order val="10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plot'!$X$67:$X$86</c:f>
              <c:numCache>
                <c:formatCode>General</c:formatCode>
                <c:ptCount val="20"/>
                <c:pt idx="0" formatCode="0.00E+00">
                  <c:v>0.12875483830769854</c:v>
                </c:pt>
                <c:pt idx="1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7BB5-408F-A426-E75CC5A14DD8}"/>
            </c:ext>
          </c:extLst>
        </c:ser>
        <c:ser>
          <c:idx val="11"/>
          <c:order val="11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plot'!$Y$67:$Y$86</c:f>
              <c:numCache>
                <c:formatCode>General</c:formatCode>
                <c:ptCount val="20"/>
                <c:pt idx="0" formatCode="0.00E+00">
                  <c:v>0.14427688121795654</c:v>
                </c:pt>
                <c:pt idx="1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7BB5-408F-A426-E75CC5A14DD8}"/>
            </c:ext>
          </c:extLst>
        </c:ser>
        <c:ser>
          <c:idx val="12"/>
          <c:order val="12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plot'!$Z$67:$Z$86</c:f>
              <c:numCache>
                <c:formatCode>General</c:formatCode>
                <c:ptCount val="20"/>
                <c:pt idx="0" formatCode="0.00E+00">
                  <c:v>0.16367943485577896</c:v>
                </c:pt>
                <c:pt idx="1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7BB5-408F-A426-E75CC5A14DD8}"/>
            </c:ext>
          </c:extLst>
        </c:ser>
        <c:ser>
          <c:idx val="13"/>
          <c:order val="13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plot'!$AA$67:$AA$86</c:f>
              <c:numCache>
                <c:formatCode>General</c:formatCode>
                <c:ptCount val="20"/>
                <c:pt idx="0" formatCode="0.00E+00">
                  <c:v>0.18793262690305704</c:v>
                </c:pt>
                <c:pt idx="1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7BB5-408F-A426-E75CC5A14DD8}"/>
            </c:ext>
          </c:extLst>
        </c:ser>
        <c:ser>
          <c:idx val="14"/>
          <c:order val="14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plot'!$AB$67:$AB$86</c:f>
              <c:numCache>
                <c:formatCode>General</c:formatCode>
                <c:ptCount val="20"/>
                <c:pt idx="0" formatCode="0.00E+00">
                  <c:v>0.21824911696215457</c:v>
                </c:pt>
                <c:pt idx="1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7BB5-408F-A426-E75CC5A14DD8}"/>
            </c:ext>
          </c:extLst>
        </c:ser>
        <c:ser>
          <c:idx val="15"/>
          <c:order val="15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plot'!$AC$67:$AC$86</c:f>
              <c:numCache>
                <c:formatCode>General</c:formatCode>
                <c:ptCount val="20"/>
                <c:pt idx="0" formatCode="0.00E+00">
                  <c:v>0</c:v>
                </c:pt>
                <c:pt idx="16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F-7BB5-408F-A426-E75CC5A14DD8}"/>
            </c:ext>
          </c:extLst>
        </c:ser>
        <c:ser>
          <c:idx val="16"/>
          <c:order val="16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plot'!$AD$67:$AD$86</c:f>
              <c:numCache>
                <c:formatCode>General</c:formatCode>
                <c:ptCount val="20"/>
                <c:pt idx="0" formatCode="0.00E+00">
                  <c:v>0</c:v>
                </c:pt>
                <c:pt idx="1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1-7BB5-408F-A426-E75CC5A14DD8}"/>
            </c:ext>
          </c:extLst>
        </c:ser>
        <c:ser>
          <c:idx val="17"/>
          <c:order val="17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plot'!$AE$67:$AE$86</c:f>
              <c:numCache>
                <c:formatCode>General</c:formatCode>
                <c:ptCount val="20"/>
                <c:pt idx="0" formatCode="0.00E+00">
                  <c:v>0</c:v>
                </c:pt>
                <c:pt idx="1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3-7BB5-408F-A426-E75CC5A14DD8}"/>
            </c:ext>
          </c:extLst>
        </c:ser>
        <c:ser>
          <c:idx val="18"/>
          <c:order val="18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plot'!$AF$67:$AF$86</c:f>
              <c:numCache>
                <c:formatCode>General</c:formatCode>
                <c:ptCount val="20"/>
                <c:pt idx="0" formatCode="0.00E+00">
                  <c:v>0</c:v>
                </c:pt>
                <c:pt idx="1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5-7BB5-408F-A426-E75CC5A14D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2346248"/>
        <c:axId val="1"/>
      </c:scatterChart>
      <c:valAx>
        <c:axId val="432346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CA"/>
                  <a:t>[substrate]/v</a:t>
                </a:r>
              </a:p>
            </c:rich>
          </c:tx>
          <c:layout>
            <c:manualLayout>
              <c:xMode val="edge"/>
              <c:yMode val="edge"/>
              <c:x val="0.4878640091863517"/>
              <c:y val="0.9247335931915071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CA"/>
                  <a:t>1/v</a:t>
                </a:r>
              </a:p>
            </c:rich>
          </c:tx>
          <c:layout>
            <c:manualLayout>
              <c:xMode val="edge"/>
              <c:yMode val="edge"/>
              <c:x val="8.4950787401574801E-3"/>
              <c:y val="0.45161409495781218"/>
            </c:manualLayout>
          </c:layout>
          <c:overlay val="0"/>
          <c:spPr>
            <a:noFill/>
            <a:ln w="25400">
              <a:noFill/>
            </a:ln>
          </c:spPr>
        </c:title>
        <c:numFmt formatCode="0.E+0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2346248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-3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787883164027926"/>
          <c:y val="7.7017149394281781E-2"/>
          <c:w val="0.78060629160934292"/>
          <c:h val="0.79584387707424487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plot'!$N$67:$N$86</c:f>
              <c:numCache>
                <c:formatCode>General</c:formatCode>
                <c:ptCount val="20"/>
                <c:pt idx="0">
                  <c:v>7.3333333333333348E-2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BFE-4553-A9A5-3446E6C1B22C}"/>
            </c:ext>
          </c:extLst>
        </c:ser>
        <c:ser>
          <c:idx val="1"/>
          <c:order val="1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plot'!$O$67:$O$86</c:f>
              <c:numCache>
                <c:formatCode>General</c:formatCode>
                <c:ptCount val="20"/>
                <c:pt idx="0">
                  <c:v>7.5000000000000011E-2</c:v>
                </c:pt>
                <c:pt idx="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BFE-4553-A9A5-3446E6C1B22C}"/>
            </c:ext>
          </c:extLst>
        </c:ser>
        <c:ser>
          <c:idx val="2"/>
          <c:order val="2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plot'!$P$67:$P$86</c:f>
              <c:numCache>
                <c:formatCode>General</c:formatCode>
                <c:ptCount val="20"/>
                <c:pt idx="0">
                  <c:v>7.7083333333333323E-2</c:v>
                </c:pt>
                <c:pt idx="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BFE-4553-A9A5-3446E6C1B22C}"/>
            </c:ext>
          </c:extLst>
        </c:ser>
        <c:ser>
          <c:idx val="3"/>
          <c:order val="3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plot'!$Q$67:$Q$86</c:f>
              <c:numCache>
                <c:formatCode>General</c:formatCode>
                <c:ptCount val="20"/>
                <c:pt idx="0">
                  <c:v>7.9687499999999994E-2</c:v>
                </c:pt>
                <c:pt idx="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2BFE-4553-A9A5-3446E6C1B22C}"/>
            </c:ext>
          </c:extLst>
        </c:ser>
        <c:ser>
          <c:idx val="4"/>
          <c:order val="4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plot'!$R$67:$R$86</c:f>
              <c:numCache>
                <c:formatCode>General</c:formatCode>
                <c:ptCount val="20"/>
                <c:pt idx="0">
                  <c:v>8.2942708333333337E-2</c:v>
                </c:pt>
                <c:pt idx="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2BFE-4553-A9A5-3446E6C1B22C}"/>
            </c:ext>
          </c:extLst>
        </c:ser>
        <c:ser>
          <c:idx val="5"/>
          <c:order val="5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plot'!$S$67:$S$86</c:f>
              <c:numCache>
                <c:formatCode>General</c:formatCode>
                <c:ptCount val="20"/>
                <c:pt idx="0" formatCode="0.00E+00">
                  <c:v>8.7011718749999994E-2</c:v>
                </c:pt>
                <c:pt idx="6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2BFE-4553-A9A5-3446E6C1B22C}"/>
            </c:ext>
          </c:extLst>
        </c:ser>
        <c:ser>
          <c:idx val="6"/>
          <c:order val="6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plot'!$T$67:$T$86</c:f>
              <c:numCache>
                <c:formatCode>General</c:formatCode>
                <c:ptCount val="20"/>
                <c:pt idx="0" formatCode="0.00E+00">
                  <c:v>9.2097981770833337E-2</c:v>
                </c:pt>
                <c:pt idx="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2BFE-4553-A9A5-3446E6C1B22C}"/>
            </c:ext>
          </c:extLst>
        </c:ser>
        <c:ser>
          <c:idx val="7"/>
          <c:order val="7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plot'!$U$67:$U$86</c:f>
              <c:numCache>
                <c:formatCode>General</c:formatCode>
                <c:ptCount val="20"/>
                <c:pt idx="0" formatCode="0.00E+00">
                  <c:v>9.8455810546874981E-2</c:v>
                </c:pt>
                <c:pt idx="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2BFE-4553-A9A5-3446E6C1B22C}"/>
            </c:ext>
          </c:extLst>
        </c:ser>
        <c:ser>
          <c:idx val="8"/>
          <c:order val="8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plot'!$V$67:$V$86</c:f>
              <c:numCache>
                <c:formatCode>General</c:formatCode>
                <c:ptCount val="20"/>
                <c:pt idx="0" formatCode="0.00E+00">
                  <c:v>0.10640309651692707</c:v>
                </c:pt>
                <c:pt idx="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2BFE-4553-A9A5-3446E6C1B22C}"/>
            </c:ext>
          </c:extLst>
        </c:ser>
        <c:ser>
          <c:idx val="9"/>
          <c:order val="9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plot'!$W$67:$W$86</c:f>
              <c:numCache>
                <c:formatCode>General</c:formatCode>
                <c:ptCount val="20"/>
                <c:pt idx="0" formatCode="0.00E+00">
                  <c:v>0.11633720397949217</c:v>
                </c:pt>
                <c:pt idx="1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2BFE-4553-A9A5-3446E6C1B22C}"/>
            </c:ext>
          </c:extLst>
        </c:ser>
        <c:ser>
          <c:idx val="10"/>
          <c:order val="10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plot'!$X$67:$X$86</c:f>
              <c:numCache>
                <c:formatCode>General</c:formatCode>
                <c:ptCount val="20"/>
                <c:pt idx="0" formatCode="0.00E+00">
                  <c:v>0.12875483830769854</c:v>
                </c:pt>
                <c:pt idx="1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2BFE-4553-A9A5-3446E6C1B22C}"/>
            </c:ext>
          </c:extLst>
        </c:ser>
        <c:ser>
          <c:idx val="11"/>
          <c:order val="11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plot'!$Y$67:$Y$86</c:f>
              <c:numCache>
                <c:formatCode>General</c:formatCode>
                <c:ptCount val="20"/>
                <c:pt idx="0" formatCode="0.00E+00">
                  <c:v>0.14427688121795654</c:v>
                </c:pt>
                <c:pt idx="1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2BFE-4553-A9A5-3446E6C1B22C}"/>
            </c:ext>
          </c:extLst>
        </c:ser>
        <c:ser>
          <c:idx val="12"/>
          <c:order val="12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plot'!$Z$67:$Z$86</c:f>
              <c:numCache>
                <c:formatCode>General</c:formatCode>
                <c:ptCount val="20"/>
                <c:pt idx="0" formatCode="0.00E+00">
                  <c:v>0.16367943485577896</c:v>
                </c:pt>
                <c:pt idx="1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2BFE-4553-A9A5-3446E6C1B22C}"/>
            </c:ext>
          </c:extLst>
        </c:ser>
        <c:ser>
          <c:idx val="13"/>
          <c:order val="13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plot'!$AA$67:$AA$86</c:f>
              <c:numCache>
                <c:formatCode>General</c:formatCode>
                <c:ptCount val="20"/>
                <c:pt idx="0" formatCode="0.00E+00">
                  <c:v>0.18793262690305704</c:v>
                </c:pt>
                <c:pt idx="1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2BFE-4553-A9A5-3446E6C1B22C}"/>
            </c:ext>
          </c:extLst>
        </c:ser>
        <c:ser>
          <c:idx val="14"/>
          <c:order val="14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plot'!$AB$67:$AB$86</c:f>
              <c:numCache>
                <c:formatCode>General</c:formatCode>
                <c:ptCount val="20"/>
                <c:pt idx="0" formatCode="0.00E+00">
                  <c:v>0.21824911696215457</c:v>
                </c:pt>
                <c:pt idx="1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2BFE-4553-A9A5-3446E6C1B22C}"/>
            </c:ext>
          </c:extLst>
        </c:ser>
        <c:ser>
          <c:idx val="15"/>
          <c:order val="15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plot'!$AC$67:$AC$86</c:f>
              <c:numCache>
                <c:formatCode>General</c:formatCode>
                <c:ptCount val="20"/>
                <c:pt idx="0" formatCode="0.00E+00">
                  <c:v>0</c:v>
                </c:pt>
                <c:pt idx="16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F-2BFE-4553-A9A5-3446E6C1B22C}"/>
            </c:ext>
          </c:extLst>
        </c:ser>
        <c:ser>
          <c:idx val="16"/>
          <c:order val="16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plot'!$AD$67:$AD$86</c:f>
              <c:numCache>
                <c:formatCode>General</c:formatCode>
                <c:ptCount val="20"/>
                <c:pt idx="0" formatCode="0.00E+00">
                  <c:v>0</c:v>
                </c:pt>
                <c:pt idx="1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1-2BFE-4553-A9A5-3446E6C1B22C}"/>
            </c:ext>
          </c:extLst>
        </c:ser>
        <c:ser>
          <c:idx val="17"/>
          <c:order val="17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plot'!$AE$67:$AE$86</c:f>
              <c:numCache>
                <c:formatCode>General</c:formatCode>
                <c:ptCount val="20"/>
                <c:pt idx="0" formatCode="0.00E+00">
                  <c:v>0</c:v>
                </c:pt>
                <c:pt idx="1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3-2BFE-4553-A9A5-3446E6C1B22C}"/>
            </c:ext>
          </c:extLst>
        </c:ser>
        <c:ser>
          <c:idx val="18"/>
          <c:order val="18"/>
          <c:spPr>
            <a:ln w="28575">
              <a:noFill/>
            </a:ln>
          </c:spPr>
          <c:marker>
            <c:symbol val="none"/>
          </c:marker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plot'!$AF$67:$AF$86</c:f>
              <c:numCache>
                <c:formatCode>General</c:formatCode>
                <c:ptCount val="20"/>
                <c:pt idx="0" formatCode="0.00E+00">
                  <c:v>0</c:v>
                </c:pt>
                <c:pt idx="1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4-2BFE-4553-A9A5-3446E6C1B2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2348872"/>
        <c:axId val="1"/>
      </c:scatterChart>
      <c:valAx>
        <c:axId val="432348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CA"/>
                  <a:t>[substrate]/v</a:t>
                </a:r>
              </a:p>
            </c:rich>
          </c:tx>
          <c:layout>
            <c:manualLayout>
              <c:xMode val="edge"/>
              <c:yMode val="edge"/>
              <c:x val="0.43272740673406468"/>
              <c:y val="0.931540748862088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CA"/>
                  <a:t>1/v</a:t>
                </a:r>
              </a:p>
            </c:rich>
          </c:tx>
          <c:layout>
            <c:manualLayout>
              <c:xMode val="edge"/>
              <c:yMode val="edge"/>
              <c:x val="8.4847740366307579E-3"/>
              <c:y val="0.44621050533240308"/>
            </c:manualLayout>
          </c:layout>
          <c:overlay val="0"/>
          <c:spPr>
            <a:noFill/>
            <a:ln w="25400">
              <a:noFill/>
            </a:ln>
          </c:spPr>
        </c:title>
        <c:numFmt formatCode="0.E+0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234887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-3" verticalDpi="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Correlation plot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linear"/>
            <c:intercept val="0"/>
            <c:dispRSqr val="1"/>
            <c:dispEq val="1"/>
            <c:trendlineLbl>
              <c:layout>
                <c:manualLayout>
                  <c:x val="-0.1049484153815953"/>
                  <c:y val="-9.1416058615385789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'Part Non-competitive'!$X$21:$X$260</c:f>
              <c:numCache>
                <c:formatCode>General</c:formatCode>
                <c:ptCount val="240"/>
                <c:pt idx="0">
                  <c:v>13.636363636363635</c:v>
                </c:pt>
                <c:pt idx="1">
                  <c:v>13.333333333333332</c:v>
                </c:pt>
                <c:pt idx="2">
                  <c:v>12.972972972972974</c:v>
                </c:pt>
                <c:pt idx="3">
                  <c:v>12.549019607843137</c:v>
                </c:pt>
                <c:pt idx="4">
                  <c:v>12.05651491365777</c:v>
                </c:pt>
                <c:pt idx="5">
                  <c:v>11.49270482603816</c:v>
                </c:pt>
                <c:pt idx="6">
                  <c:v>10.858001237076964</c:v>
                </c:pt>
                <c:pt idx="7">
                  <c:v>10.156840865414422</c:v>
                </c:pt>
                <c:pt idx="8">
                  <c:v>9.3982227278593875</c:v>
                </c:pt>
                <c:pt idx="9">
                  <c:v>8.595702542208933</c:v>
                </c:pt>
                <c:pt idx="10">
                  <c:v>7.7666984258113727</c:v>
                </c:pt>
                <c:pt idx="11">
                  <c:v>6.9311173873333018</c:v>
                </c:pt>
                <c:pt idx="12">
                  <c:v>6.1095030104491679</c:v>
                </c:pt>
                <c:pt idx="13">
                  <c:v>5.321055829841824</c:v>
                </c:pt>
                <c:pt idx="14">
                  <c:v>4.5819200275316794</c:v>
                </c:pt>
                <c:pt idx="15">
                  <c:v>10.189231714008006</c:v>
                </c:pt>
                <c:pt idx="16">
                  <c:v>9.9628043425856063</c:v>
                </c:pt>
                <c:pt idx="17">
                  <c:v>9.6935393603535633</c:v>
                </c:pt>
                <c:pt idx="18">
                  <c:v>9.3767570283158665</c:v>
                </c:pt>
                <c:pt idx="19">
                  <c:v>9.0087524353678319</c:v>
                </c:pt>
                <c:pt idx="20">
                  <c:v>8.5874677161680655</c:v>
                </c:pt>
                <c:pt idx="21">
                  <c:v>8.1132106407412703</c:v>
                </c:pt>
                <c:pt idx="22">
                  <c:v>7.5892963710676318</c:v>
                </c:pt>
                <c:pt idx="23">
                  <c:v>7.0224490654278187</c:v>
                </c:pt>
                <c:pt idx="24">
                  <c:v>6.4227976961319975</c:v>
                </c:pt>
                <c:pt idx="25">
                  <c:v>5.8033572603169752</c:v>
                </c:pt>
                <c:pt idx="26">
                  <c:v>5.1790024804121124</c:v>
                </c:pt>
                <c:pt idx="27">
                  <c:v>4.5650837342657109</c:v>
                </c:pt>
                <c:pt idx="28">
                  <c:v>3.9759478596516438</c:v>
                </c:pt>
                <c:pt idx="29">
                  <c:v>3.4236579560754432</c:v>
                </c:pt>
                <c:pt idx="30">
                  <c:v>9.583574542204996</c:v>
                </c:pt>
                <c:pt idx="31">
                  <c:v>9.3706062190448876</c:v>
                </c:pt>
                <c:pt idx="32">
                  <c:v>9.117346591503134</c:v>
                </c:pt>
                <c:pt idx="33">
                  <c:v>8.8193940885128352</c:v>
                </c:pt>
                <c:pt idx="34">
                  <c:v>8.4732640222446705</c:v>
                </c:pt>
                <c:pt idx="35">
                  <c:v>8.0770208487390267</c:v>
                </c:pt>
                <c:pt idx="36">
                  <c:v>7.6309540438912862</c:v>
                </c:pt>
                <c:pt idx="37">
                  <c:v>7.1381817134476222</c:v>
                </c:pt>
                <c:pt idx="38">
                  <c:v>6.6050283256236133</c:v>
                </c:pt>
                <c:pt idx="39">
                  <c:v>6.041020777431223</c:v>
                </c:pt>
                <c:pt idx="40">
                  <c:v>5.4584004427765631</c:v>
                </c:pt>
                <c:pt idx="41">
                  <c:v>4.8711578771006696</c:v>
                </c:pt>
                <c:pt idx="42">
                  <c:v>4.2937310178741326</c:v>
                </c:pt>
                <c:pt idx="43">
                  <c:v>3.7396139138250635</c:v>
                </c:pt>
                <c:pt idx="44">
                  <c:v>3.2201526228866002</c:v>
                </c:pt>
                <c:pt idx="45">
                  <c:v>8.9207525193031323</c:v>
                </c:pt>
                <c:pt idx="46">
                  <c:v>8.7225135744297297</c:v>
                </c:pt>
                <c:pt idx="47">
                  <c:v>8.4867699643100085</c:v>
                </c:pt>
                <c:pt idx="48">
                  <c:v>8.2094245406397466</c:v>
                </c:pt>
                <c:pt idx="49">
                  <c:v>7.8872336246020787</c:v>
                </c:pt>
                <c:pt idx="50">
                  <c:v>7.5183955389023938</c:v>
                </c:pt>
                <c:pt idx="51">
                  <c:v>7.1031797386183966</c:v>
                </c:pt>
                <c:pt idx="52">
                  <c:v>6.644488674142492</c:v>
                </c:pt>
                <c:pt idx="53">
                  <c:v>6.1482093989450632</c:v>
                </c:pt>
                <c:pt idx="54">
                  <c:v>5.6232099079633171</c:v>
                </c:pt>
                <c:pt idx="55">
                  <c:v>5.0808849335731283</c:v>
                </c:pt>
                <c:pt idx="56">
                  <c:v>4.5342574122735488</c:v>
                </c:pt>
                <c:pt idx="57">
                  <c:v>3.9967667206246622</c:v>
                </c:pt>
                <c:pt idx="58">
                  <c:v>3.4809736279570322</c:v>
                </c:pt>
                <c:pt idx="59">
                  <c:v>2.9974394727822387</c:v>
                </c:pt>
                <c:pt idx="60">
                  <c:v>8.2108969120459676</c:v>
                </c:pt>
                <c:pt idx="61">
                  <c:v>8.0284325362227236</c:v>
                </c:pt>
                <c:pt idx="62">
                  <c:v>7.8114478730815691</c:v>
                </c:pt>
                <c:pt idx="63">
                  <c:v>7.5561717987978589</c:v>
                </c:pt>
                <c:pt idx="64">
                  <c:v>7.2596187454698411</c:v>
                </c:pt>
                <c:pt idx="65">
                  <c:v>6.920130401592651</c:v>
                </c:pt>
                <c:pt idx="66">
                  <c:v>6.537954780757147</c:v>
                </c:pt>
                <c:pt idx="67">
                  <c:v>6.115763375184728</c:v>
                </c:pt>
                <c:pt idx="68">
                  <c:v>5.6589747848260643</c:v>
                </c:pt>
                <c:pt idx="69">
                  <c:v>5.1757513471171936</c:v>
                </c:pt>
                <c:pt idx="70">
                  <c:v>4.676581075561038</c:v>
                </c:pt>
                <c:pt idx="71">
                  <c:v>4.1734506258634294</c:v>
                </c:pt>
                <c:pt idx="72">
                  <c:v>3.6787299561930591</c:v>
                </c:pt>
                <c:pt idx="73">
                  <c:v>3.2039803313519784</c:v>
                </c:pt>
                <c:pt idx="74">
                  <c:v>2.7589226870554389</c:v>
                </c:pt>
                <c:pt idx="75">
                  <c:v>7.4680711053068256</c:v>
                </c:pt>
                <c:pt idx="76">
                  <c:v>7.302113969633341</c:v>
                </c:pt>
                <c:pt idx="77">
                  <c:v>7.1047595380216295</c:v>
                </c:pt>
                <c:pt idx="78">
                  <c:v>6.8725778537725573</c:v>
                </c:pt>
                <c:pt idx="79">
                  <c:v>6.6028534482084842</c:v>
                </c:pt>
                <c:pt idx="80">
                  <c:v>6.2940780344314327</c:v>
                </c:pt>
                <c:pt idx="81">
                  <c:v>5.9464771886666847</c:v>
                </c:pt>
                <c:pt idx="82">
                  <c:v>5.5624807178014084</c:v>
                </c:pt>
                <c:pt idx="83">
                  <c:v>5.1470170103120694</c:v>
                </c:pt>
                <c:pt idx="84">
                  <c:v>4.7075099709207509</c:v>
                </c:pt>
                <c:pt idx="85">
                  <c:v>4.2534987804784876</c:v>
                </c:pt>
                <c:pt idx="86">
                  <c:v>3.7958856824411287</c:v>
                </c:pt>
                <c:pt idx="87">
                  <c:v>3.345921546008837</c:v>
                </c:pt>
                <c:pt idx="88">
                  <c:v>2.9141217081215189</c:v>
                </c:pt>
                <c:pt idx="89">
                  <c:v>2.5093276680586394</c:v>
                </c:pt>
                <c:pt idx="90">
                  <c:v>6.7093426551880428</c:v>
                </c:pt>
                <c:pt idx="91">
                  <c:v>6.5602461517394195</c:v>
                </c:pt>
                <c:pt idx="92">
                  <c:v>6.3829422016924084</c:v>
                </c:pt>
                <c:pt idx="93">
                  <c:v>6.1743493192841603</c:v>
                </c:pt>
                <c:pt idx="94">
                  <c:v>5.9320279174284236</c:v>
                </c:pt>
                <c:pt idx="95">
                  <c:v>5.6546229456070423</c:v>
                </c:pt>
                <c:pt idx="96">
                  <c:v>5.3423370623337005</c:v>
                </c:pt>
                <c:pt idx="97">
                  <c:v>4.9973532150873474</c:v>
                </c:pt>
                <c:pt idx="98">
                  <c:v>4.6240990862722127</c:v>
                </c:pt>
                <c:pt idx="99">
                  <c:v>4.2292443393017178</c:v>
                </c:pt>
                <c:pt idx="100">
                  <c:v>3.8213590094737251</c:v>
                </c:pt>
                <c:pt idx="101">
                  <c:v>3.410237712563061</c:v>
                </c:pt>
                <c:pt idx="102">
                  <c:v>3.0059882710004664</c:v>
                </c:pt>
                <c:pt idx="103">
                  <c:v>2.6180577023182821</c:v>
                </c:pt>
                <c:pt idx="104">
                  <c:v>2.2543892421144358</c:v>
                </c:pt>
                <c:pt idx="105">
                  <c:v>5.9533009154625871</c:v>
                </c:pt>
                <c:pt idx="106">
                  <c:v>5.8210053395634187</c:v>
                </c:pt>
                <c:pt idx="107">
                  <c:v>5.6636808709265702</c:v>
                </c:pt>
                <c:pt idx="108">
                  <c:v>5.4785932607655718</c:v>
                </c:pt>
                <c:pt idx="109">
                  <c:v>5.2635778266695912</c:v>
                </c:pt>
                <c:pt idx="110">
                  <c:v>5.01743221187958</c:v>
                </c:pt>
                <c:pt idx="111">
                  <c:v>4.7403362383508414</c:v>
                </c:pt>
                <c:pt idx="112">
                  <c:v>4.4342268683004971</c:v>
                </c:pt>
                <c:pt idx="113">
                  <c:v>4.1030328510956835</c:v>
                </c:pt>
                <c:pt idx="114">
                  <c:v>3.7526722796622796</c:v>
                </c:pt>
                <c:pt idx="115">
                  <c:v>3.3907494755570102</c:v>
                </c:pt>
                <c:pt idx="116">
                  <c:v>3.0259553490606006</c:v>
                </c:pt>
                <c:pt idx="117">
                  <c:v>2.6672587234427545</c:v>
                </c:pt>
                <c:pt idx="118">
                  <c:v>2.3230420798218239</c:v>
                </c:pt>
                <c:pt idx="119">
                  <c:v>2.0003535709285853</c:v>
                </c:pt>
                <c:pt idx="120">
                  <c:v>5.2182748158671508</c:v>
                </c:pt>
                <c:pt idx="121">
                  <c:v>5.1023131532923252</c:v>
                </c:pt>
                <c:pt idx="122">
                  <c:v>4.9644127977979382</c:v>
                </c:pt>
                <c:pt idx="123">
                  <c:v>4.8021770854515999</c:v>
                </c:pt>
                <c:pt idx="124">
                  <c:v>4.6137085970115841</c:v>
                </c:pt>
                <c:pt idx="125">
                  <c:v>4.3979534250600514</c:v>
                </c:pt>
                <c:pt idx="126">
                  <c:v>4.1550691897801597</c:v>
                </c:pt>
                <c:pt idx="127">
                  <c:v>3.8867537057625756</c:v>
                </c:pt>
                <c:pt idx="128">
                  <c:v>3.5964506581445872</c:v>
                </c:pt>
                <c:pt idx="129">
                  <c:v>3.2893474607175688</c:v>
                </c:pt>
                <c:pt idx="130">
                  <c:v>2.9721095651754124</c:v>
                </c:pt>
                <c:pt idx="131">
                  <c:v>2.6523548559302883</c:v>
                </c:pt>
                <c:pt idx="132">
                  <c:v>2.3379448177720383</c:v>
                </c:pt>
                <c:pt idx="133">
                  <c:v>2.0362269862503561</c:v>
                </c:pt>
                <c:pt idx="134">
                  <c:v>1.7533793117856313</c:v>
                </c:pt>
                <c:pt idx="135">
                  <c:v>4.5206028212270803</c:v>
                </c:pt>
                <c:pt idx="136">
                  <c:v>4.4201449807553672</c:v>
                </c:pt>
                <c:pt idx="137">
                  <c:v>4.3006816028971153</c:v>
                </c:pt>
                <c:pt idx="138">
                  <c:v>4.1601364524756397</c:v>
                </c:pt>
                <c:pt idx="139">
                  <c:v>3.9968657910754972</c:v>
                </c:pt>
                <c:pt idx="140">
                  <c:v>3.8099566164086673</c:v>
                </c:pt>
                <c:pt idx="141">
                  <c:v>3.5995454751825986</c:v>
                </c:pt>
                <c:pt idx="142">
                  <c:v>3.367103187869442</c:v>
                </c:pt>
                <c:pt idx="143">
                  <c:v>3.1156130263926518</c:v>
                </c:pt>
                <c:pt idx="144">
                  <c:v>2.8495688586008225</c:v>
                </c:pt>
                <c:pt idx="145">
                  <c:v>2.5747449797918063</c:v>
                </c:pt>
                <c:pt idx="146">
                  <c:v>2.2977407797985667</c:v>
                </c:pt>
                <c:pt idx="147">
                  <c:v>2.0253666799910022</c:v>
                </c:pt>
                <c:pt idx="148">
                  <c:v>1.763987866394582</c:v>
                </c:pt>
                <c:pt idx="149">
                  <c:v>1.5189563108937485</c:v>
                </c:pt>
                <c:pt idx="150">
                  <c:v>3.8732897935834472</c:v>
                </c:pt>
                <c:pt idx="151">
                  <c:v>3.7872166870593706</c:v>
                </c:pt>
                <c:pt idx="152">
                  <c:v>3.6848594793010094</c:v>
                </c:pt>
                <c:pt idx="153">
                  <c:v>3.5644392348794076</c:v>
                </c:pt>
                <c:pt idx="154">
                  <c:v>3.4245475851588658</c:v>
                </c:pt>
                <c:pt idx="155">
                  <c:v>3.2644022622464615</c:v>
                </c:pt>
                <c:pt idx="156">
                  <c:v>3.0841202604876878</c:v>
                </c:pt>
                <c:pt idx="157">
                  <c:v>2.8849617909978029</c:v>
                </c:pt>
                <c:pt idx="158">
                  <c:v>2.6694829457737286</c:v>
                </c:pt>
                <c:pt idx="159">
                  <c:v>2.4415341078639248</c:v>
                </c:pt>
                <c:pt idx="160">
                  <c:v>2.2060627411192932</c:v>
                </c:pt>
                <c:pt idx="161">
                  <c:v>1.9687232571957025</c:v>
                </c:pt>
                <c:pt idx="162">
                  <c:v>1.7353508813109413</c:v>
                </c:pt>
                <c:pt idx="163">
                  <c:v>1.5113993573663627</c:v>
                </c:pt>
                <c:pt idx="164">
                  <c:v>1.3014542990279629</c:v>
                </c:pt>
                <c:pt idx="165">
                  <c:v>3.2852618100950188</c:v>
                </c:pt>
                <c:pt idx="166">
                  <c:v>3.2122559920929072</c:v>
                </c:pt>
                <c:pt idx="167">
                  <c:v>3.1254382625768828</c:v>
                </c:pt>
                <c:pt idx="168">
                  <c:v>3.0232997572639131</c:v>
                </c:pt>
                <c:pt idx="169">
                  <c:v>2.9046459206366011</c:v>
                </c:pt>
                <c:pt idx="170">
                  <c:v>2.7688132457097119</c:v>
                </c:pt>
                <c:pt idx="171">
                  <c:v>2.6159009651964511</c:v>
                </c:pt>
                <c:pt idx="172">
                  <c:v>2.4469779697996188</c:v>
                </c:pt>
                <c:pt idx="173">
                  <c:v>2.2642122954442554</c:v>
                </c:pt>
                <c:pt idx="174">
                  <c:v>2.0708697748094167</c:v>
                </c:pt>
                <c:pt idx="175">
                  <c:v>1.8711467667818351</c:v>
                </c:pt>
                <c:pt idx="176">
                  <c:v>1.6698392519520555</c:v>
                </c:pt>
                <c:pt idx="177">
                  <c:v>1.471896574051875</c:v>
                </c:pt>
                <c:pt idx="178">
                  <c:v>1.2819445105252725</c:v>
                </c:pt>
                <c:pt idx="179">
                  <c:v>1.1038725047796853</c:v>
                </c:pt>
                <c:pt idx="180">
                  <c:v>2.7612574341546301</c:v>
                </c:pt>
                <c:pt idx="181">
                  <c:v>2.6998961578400831</c:v>
                </c:pt>
                <c:pt idx="182">
                  <c:v>2.6269259914119725</c:v>
                </c:pt>
                <c:pt idx="183">
                  <c:v>2.5410787367906664</c:v>
                </c:pt>
                <c:pt idx="184">
                  <c:v>2.4413503719244702</c:v>
                </c:pt>
                <c:pt idx="185">
                  <c:v>2.3271832202257956</c:v>
                </c:pt>
                <c:pt idx="186">
                  <c:v>2.1986606866355221</c:v>
                </c:pt>
                <c:pt idx="187">
                  <c:v>2.0566811721244154</c:v>
                </c:pt>
                <c:pt idx="188">
                  <c:v>1.9030669075104676</c:v>
                </c:pt>
                <c:pt idx="189">
                  <c:v>1.74056282007346</c:v>
                </c:pt>
                <c:pt idx="190">
                  <c:v>1.5726959429213059</c:v>
                </c:pt>
                <c:pt idx="191">
                  <c:v>1.4034972902699832</c:v>
                </c:pt>
                <c:pt idx="192">
                  <c:v>1.2371267778168096</c:v>
                </c:pt>
                <c:pt idx="193">
                  <c:v>1.0774723642981887</c:v>
                </c:pt>
                <c:pt idx="194">
                  <c:v>0.92780312083974792</c:v>
                </c:pt>
                <c:pt idx="195">
                  <c:v>2.3022432113341198</c:v>
                </c:pt>
                <c:pt idx="196">
                  <c:v>2.2510822510822504</c:v>
                </c:pt>
                <c:pt idx="197">
                  <c:v>2.19024219024219</c:v>
                </c:pt>
                <c:pt idx="198">
                  <c:v>2.1186656480774126</c:v>
                </c:pt>
                <c:pt idx="199">
                  <c:v>2.0355155049032594</c:v>
                </c:pt>
                <c:pt idx="200">
                  <c:v>1.9403267888116369</c:v>
                </c:pt>
                <c:pt idx="201">
                  <c:v>1.8331690400259804</c:v>
                </c:pt>
                <c:pt idx="202">
                  <c:v>1.7147913149400968</c:v>
                </c:pt>
                <c:pt idx="203">
                  <c:v>1.586712928080156</c:v>
                </c:pt>
                <c:pt idx="204">
                  <c:v>1.4512225071261833</c:v>
                </c:pt>
                <c:pt idx="205">
                  <c:v>1.3112607731889327</c:v>
                </c:pt>
                <c:pt idx="206">
                  <c:v>1.1701886498095184</c:v>
                </c:pt>
                <c:pt idx="207">
                  <c:v>1.0314745342316776</c:v>
                </c:pt>
                <c:pt idx="208">
                  <c:v>0.89836007516810001</c:v>
                </c:pt>
                <c:pt idx="209">
                  <c:v>0.77357091373911446</c:v>
                </c:pt>
                <c:pt idx="210">
                  <c:v>1.9061583577712606</c:v>
                </c:pt>
                <c:pt idx="211">
                  <c:v>1.8637992831541219</c:v>
                </c:pt>
                <c:pt idx="212">
                  <c:v>1.8134263295553619</c:v>
                </c:pt>
                <c:pt idx="213">
                  <c:v>1.7541640312038795</c:v>
                </c:pt>
                <c:pt idx="214">
                  <c:v>1.685319289005925</c:v>
                </c:pt>
                <c:pt idx="215">
                  <c:v>1.6065071262203878</c:v>
                </c:pt>
                <c:pt idx="216">
                  <c:v>1.5177851191612961</c:v>
                </c:pt>
                <c:pt idx="217">
                  <c:v>1.4197734543052418</c:v>
                </c:pt>
                <c:pt idx="218">
                  <c:v>1.3137300587330325</c:v>
                </c:pt>
                <c:pt idx="219">
                  <c:v>1.2015498177281305</c:v>
                </c:pt>
                <c:pt idx="220">
                  <c:v>1.0856675218876113</c:v>
                </c:pt>
                <c:pt idx="221">
                  <c:v>0.96886587134766577</c:v>
                </c:pt>
                <c:pt idx="222">
                  <c:v>0.85401654984773312</c:v>
                </c:pt>
                <c:pt idx="223">
                  <c:v>0.74380350309616894</c:v>
                </c:pt>
                <c:pt idx="224">
                  <c:v>0.64048344470872931</c:v>
                </c:pt>
                <c:pt idx="225">
                  <c:v>1.5687851971037812</c:v>
                </c:pt>
                <c:pt idx="226">
                  <c:v>1.5339233038348083</c:v>
                </c:pt>
                <c:pt idx="227">
                  <c:v>1.4924659172446784</c:v>
                </c:pt>
                <c:pt idx="228">
                  <c:v>1.4436925212562903</c:v>
                </c:pt>
                <c:pt idx="229">
                  <c:v>1.3870326891818676</c:v>
                </c:pt>
                <c:pt idx="230">
                  <c:v>1.3221695817566026</c:v>
                </c:pt>
                <c:pt idx="231">
                  <c:v>1.249150584796465</c:v>
                </c:pt>
                <c:pt idx="232">
                  <c:v>1.1684861172600662</c:v>
                </c:pt>
                <c:pt idx="233">
                  <c:v>1.0812114642670094</c:v>
                </c:pt>
                <c:pt idx="234">
                  <c:v>0.98888613317447915</c:v>
                </c:pt>
                <c:pt idx="235">
                  <c:v>0.89351397819068901</c:v>
                </c:pt>
                <c:pt idx="236">
                  <c:v>0.79738518615338883</c:v>
                </c:pt>
                <c:pt idx="237">
                  <c:v>0.70286317819326716</c:v>
                </c:pt>
                <c:pt idx="238">
                  <c:v>0.61215686538003289</c:v>
                </c:pt>
                <c:pt idx="239">
                  <c:v>0.52712354299037012</c:v>
                </c:pt>
              </c:numCache>
            </c:numRef>
          </c:xVal>
          <c:yVal>
            <c:numRef>
              <c:f>'Part Non-competitive'!$Y$21:$Y$260</c:f>
              <c:numCache>
                <c:formatCode>General</c:formatCode>
                <c:ptCount val="240"/>
                <c:pt idx="0">
                  <c:v>13.636363636363635</c:v>
                </c:pt>
                <c:pt idx="1">
                  <c:v>13.33333333333333</c:v>
                </c:pt>
                <c:pt idx="2">
                  <c:v>12.972972972972972</c:v>
                </c:pt>
                <c:pt idx="3">
                  <c:v>12.549019607843135</c:v>
                </c:pt>
                <c:pt idx="4">
                  <c:v>12.05651491365777</c:v>
                </c:pt>
                <c:pt idx="5">
                  <c:v>11.492704826038159</c:v>
                </c:pt>
                <c:pt idx="6">
                  <c:v>10.858001237076962</c:v>
                </c:pt>
                <c:pt idx="7">
                  <c:v>10.15684086541442</c:v>
                </c:pt>
                <c:pt idx="8">
                  <c:v>9.3982227278593857</c:v>
                </c:pt>
                <c:pt idx="9">
                  <c:v>8.5957025422089313</c:v>
                </c:pt>
                <c:pt idx="10">
                  <c:v>7.7666984258113718</c:v>
                </c:pt>
                <c:pt idx="11">
                  <c:v>6.9311173873333027</c:v>
                </c:pt>
                <c:pt idx="12">
                  <c:v>6.109503010449167</c:v>
                </c:pt>
                <c:pt idx="13">
                  <c:v>5.3210558298418249</c:v>
                </c:pt>
                <c:pt idx="14">
                  <c:v>4.5819200275316794</c:v>
                </c:pt>
                <c:pt idx="15">
                  <c:v>10.189231714008006</c:v>
                </c:pt>
                <c:pt idx="16">
                  <c:v>9.9628043425856063</c:v>
                </c:pt>
                <c:pt idx="17">
                  <c:v>9.6935393603535633</c:v>
                </c:pt>
                <c:pt idx="18">
                  <c:v>9.3767570283158648</c:v>
                </c:pt>
                <c:pt idx="19">
                  <c:v>9.0087524353678319</c:v>
                </c:pt>
                <c:pt idx="20">
                  <c:v>8.5874677161680637</c:v>
                </c:pt>
                <c:pt idx="21">
                  <c:v>8.1132106407412685</c:v>
                </c:pt>
                <c:pt idx="22">
                  <c:v>7.5892963710676309</c:v>
                </c:pt>
                <c:pt idx="23">
                  <c:v>7.0224490654278178</c:v>
                </c:pt>
                <c:pt idx="24">
                  <c:v>6.4227976961319966</c:v>
                </c:pt>
                <c:pt idx="25">
                  <c:v>5.8033572603169752</c:v>
                </c:pt>
                <c:pt idx="26">
                  <c:v>5.1790024804121133</c:v>
                </c:pt>
                <c:pt idx="27">
                  <c:v>4.56508373426571</c:v>
                </c:pt>
                <c:pt idx="28">
                  <c:v>3.9759478596516442</c:v>
                </c:pt>
                <c:pt idx="29">
                  <c:v>3.4236579560754432</c:v>
                </c:pt>
                <c:pt idx="30">
                  <c:v>9.5835745422049978</c:v>
                </c:pt>
                <c:pt idx="31">
                  <c:v>9.370606219044884</c:v>
                </c:pt>
                <c:pt idx="32">
                  <c:v>9.117346591503134</c:v>
                </c:pt>
                <c:pt idx="33">
                  <c:v>8.8193940885128335</c:v>
                </c:pt>
                <c:pt idx="34">
                  <c:v>8.4732640222446705</c:v>
                </c:pt>
                <c:pt idx="35">
                  <c:v>8.0770208487390267</c:v>
                </c:pt>
                <c:pt idx="36">
                  <c:v>7.6309540438912844</c:v>
                </c:pt>
                <c:pt idx="37">
                  <c:v>7.1381817134476213</c:v>
                </c:pt>
                <c:pt idx="38">
                  <c:v>6.6050283256236133</c:v>
                </c:pt>
                <c:pt idx="39">
                  <c:v>6.041020777431223</c:v>
                </c:pt>
                <c:pt idx="40">
                  <c:v>5.458400442776564</c:v>
                </c:pt>
                <c:pt idx="41">
                  <c:v>4.8711578771006696</c:v>
                </c:pt>
                <c:pt idx="42">
                  <c:v>4.2937310178741326</c:v>
                </c:pt>
                <c:pt idx="43">
                  <c:v>3.7396139138250639</c:v>
                </c:pt>
                <c:pt idx="44">
                  <c:v>3.2201526228866006</c:v>
                </c:pt>
                <c:pt idx="45">
                  <c:v>8.9207525193031323</c:v>
                </c:pt>
                <c:pt idx="46">
                  <c:v>8.7225135744297297</c:v>
                </c:pt>
                <c:pt idx="47">
                  <c:v>8.4867699643100085</c:v>
                </c:pt>
                <c:pt idx="48">
                  <c:v>8.2094245406397448</c:v>
                </c:pt>
                <c:pt idx="49">
                  <c:v>7.8872336246020787</c:v>
                </c:pt>
                <c:pt idx="50">
                  <c:v>7.5183955389023929</c:v>
                </c:pt>
                <c:pt idx="51">
                  <c:v>7.1031797386183957</c:v>
                </c:pt>
                <c:pt idx="52">
                  <c:v>6.6444886741424911</c:v>
                </c:pt>
                <c:pt idx="53">
                  <c:v>6.1482093989450632</c:v>
                </c:pt>
                <c:pt idx="54">
                  <c:v>5.6232099079633162</c:v>
                </c:pt>
                <c:pt idx="55">
                  <c:v>5.0808849335731283</c:v>
                </c:pt>
                <c:pt idx="56">
                  <c:v>4.5342574122735497</c:v>
                </c:pt>
                <c:pt idx="57">
                  <c:v>3.9967667206246622</c:v>
                </c:pt>
                <c:pt idx="58">
                  <c:v>3.4809736279570327</c:v>
                </c:pt>
                <c:pt idx="59">
                  <c:v>2.9974394727822387</c:v>
                </c:pt>
                <c:pt idx="60">
                  <c:v>8.2108969120459658</c:v>
                </c:pt>
                <c:pt idx="61">
                  <c:v>8.0284325362227236</c:v>
                </c:pt>
                <c:pt idx="62">
                  <c:v>7.8114478730815691</c:v>
                </c:pt>
                <c:pt idx="63">
                  <c:v>7.5561717987978581</c:v>
                </c:pt>
                <c:pt idx="64">
                  <c:v>7.2596187454698411</c:v>
                </c:pt>
                <c:pt idx="65">
                  <c:v>6.920130401592651</c:v>
                </c:pt>
                <c:pt idx="66">
                  <c:v>6.537954780757147</c:v>
                </c:pt>
                <c:pt idx="67">
                  <c:v>6.115763375184728</c:v>
                </c:pt>
                <c:pt idx="68">
                  <c:v>5.6589747848260634</c:v>
                </c:pt>
                <c:pt idx="69">
                  <c:v>5.1757513471171936</c:v>
                </c:pt>
                <c:pt idx="70">
                  <c:v>4.676581075561038</c:v>
                </c:pt>
                <c:pt idx="71">
                  <c:v>4.1734506258634303</c:v>
                </c:pt>
                <c:pt idx="72">
                  <c:v>3.6787299561930586</c:v>
                </c:pt>
                <c:pt idx="73">
                  <c:v>3.2039803313519788</c:v>
                </c:pt>
                <c:pt idx="74">
                  <c:v>2.7589226870554393</c:v>
                </c:pt>
                <c:pt idx="75">
                  <c:v>7.4680711053068265</c:v>
                </c:pt>
                <c:pt idx="76">
                  <c:v>7.302113969633341</c:v>
                </c:pt>
                <c:pt idx="77">
                  <c:v>7.1047595380216295</c:v>
                </c:pt>
                <c:pt idx="78">
                  <c:v>6.8725778537725564</c:v>
                </c:pt>
                <c:pt idx="79">
                  <c:v>6.6028534482084833</c:v>
                </c:pt>
                <c:pt idx="80">
                  <c:v>6.2940780344314318</c:v>
                </c:pt>
                <c:pt idx="81">
                  <c:v>5.9464771886666847</c:v>
                </c:pt>
                <c:pt idx="82">
                  <c:v>5.5624807178014075</c:v>
                </c:pt>
                <c:pt idx="83">
                  <c:v>5.1470170103120694</c:v>
                </c:pt>
                <c:pt idx="84">
                  <c:v>4.7075099709207509</c:v>
                </c:pt>
                <c:pt idx="85">
                  <c:v>4.2534987804784876</c:v>
                </c:pt>
                <c:pt idx="86">
                  <c:v>3.7958856824411296</c:v>
                </c:pt>
                <c:pt idx="87">
                  <c:v>3.3459215460088361</c:v>
                </c:pt>
                <c:pt idx="88">
                  <c:v>2.9141217081215194</c:v>
                </c:pt>
                <c:pt idx="89">
                  <c:v>2.5093276680586398</c:v>
                </c:pt>
                <c:pt idx="90">
                  <c:v>6.7093426551880437</c:v>
                </c:pt>
                <c:pt idx="91">
                  <c:v>6.5602461517394195</c:v>
                </c:pt>
                <c:pt idx="92">
                  <c:v>6.3829422016924084</c:v>
                </c:pt>
                <c:pt idx="93">
                  <c:v>6.1743493192841594</c:v>
                </c:pt>
                <c:pt idx="94">
                  <c:v>5.9320279174284236</c:v>
                </c:pt>
                <c:pt idx="95">
                  <c:v>5.6546229456070414</c:v>
                </c:pt>
                <c:pt idx="96">
                  <c:v>5.3423370623337014</c:v>
                </c:pt>
                <c:pt idx="97">
                  <c:v>4.9973532150873474</c:v>
                </c:pt>
                <c:pt idx="98">
                  <c:v>4.6240990862722118</c:v>
                </c:pt>
                <c:pt idx="99">
                  <c:v>4.2292443393017169</c:v>
                </c:pt>
                <c:pt idx="100">
                  <c:v>3.8213590094737246</c:v>
                </c:pt>
                <c:pt idx="101">
                  <c:v>3.4102377125630614</c:v>
                </c:pt>
                <c:pt idx="102">
                  <c:v>3.0059882710004668</c:v>
                </c:pt>
                <c:pt idx="103">
                  <c:v>2.6180577023182825</c:v>
                </c:pt>
                <c:pt idx="104">
                  <c:v>2.2543892421144358</c:v>
                </c:pt>
                <c:pt idx="105">
                  <c:v>5.9533009154625871</c:v>
                </c:pt>
                <c:pt idx="106">
                  <c:v>5.8210053395634187</c:v>
                </c:pt>
                <c:pt idx="107">
                  <c:v>5.6636808709265702</c:v>
                </c:pt>
                <c:pt idx="108">
                  <c:v>5.478593260765571</c:v>
                </c:pt>
                <c:pt idx="109">
                  <c:v>5.2635778266695903</c:v>
                </c:pt>
                <c:pt idx="110">
                  <c:v>5.01743221187958</c:v>
                </c:pt>
                <c:pt idx="111">
                  <c:v>4.7403362383508405</c:v>
                </c:pt>
                <c:pt idx="112">
                  <c:v>4.4342268683004962</c:v>
                </c:pt>
                <c:pt idx="113">
                  <c:v>4.1030328510956826</c:v>
                </c:pt>
                <c:pt idx="114">
                  <c:v>3.7526722796622787</c:v>
                </c:pt>
                <c:pt idx="115">
                  <c:v>3.3907494755570102</c:v>
                </c:pt>
                <c:pt idx="116">
                  <c:v>3.025955349060601</c:v>
                </c:pt>
                <c:pt idx="117">
                  <c:v>2.6672587234427541</c:v>
                </c:pt>
                <c:pt idx="118">
                  <c:v>2.3230420798218243</c:v>
                </c:pt>
                <c:pt idx="119">
                  <c:v>2.0003535709285858</c:v>
                </c:pt>
                <c:pt idx="120">
                  <c:v>5.2182748158671499</c:v>
                </c:pt>
                <c:pt idx="121">
                  <c:v>5.1023131532923243</c:v>
                </c:pt>
                <c:pt idx="122">
                  <c:v>4.9644127977979373</c:v>
                </c:pt>
                <c:pt idx="123">
                  <c:v>4.8021770854515999</c:v>
                </c:pt>
                <c:pt idx="124">
                  <c:v>4.6137085970115841</c:v>
                </c:pt>
                <c:pt idx="125">
                  <c:v>4.3979534250600505</c:v>
                </c:pt>
                <c:pt idx="126">
                  <c:v>4.1550691897801588</c:v>
                </c:pt>
                <c:pt idx="127">
                  <c:v>3.8867537057625743</c:v>
                </c:pt>
                <c:pt idx="128">
                  <c:v>3.5964506581445868</c:v>
                </c:pt>
                <c:pt idx="129">
                  <c:v>3.2893474607175683</c:v>
                </c:pt>
                <c:pt idx="130">
                  <c:v>2.9721095651754115</c:v>
                </c:pt>
                <c:pt idx="131">
                  <c:v>2.6523548559302883</c:v>
                </c:pt>
                <c:pt idx="132">
                  <c:v>2.3379448177720383</c:v>
                </c:pt>
                <c:pt idx="133">
                  <c:v>2.0362269862503561</c:v>
                </c:pt>
                <c:pt idx="134">
                  <c:v>1.7533793117856318</c:v>
                </c:pt>
                <c:pt idx="135">
                  <c:v>4.5206028212270795</c:v>
                </c:pt>
                <c:pt idx="136">
                  <c:v>4.4201449807553672</c:v>
                </c:pt>
                <c:pt idx="137">
                  <c:v>4.3006816028971144</c:v>
                </c:pt>
                <c:pt idx="138">
                  <c:v>4.1601364524756388</c:v>
                </c:pt>
                <c:pt idx="139">
                  <c:v>3.9968657910754968</c:v>
                </c:pt>
                <c:pt idx="140">
                  <c:v>3.8099566164086669</c:v>
                </c:pt>
                <c:pt idx="141">
                  <c:v>3.5995454751825986</c:v>
                </c:pt>
                <c:pt idx="142">
                  <c:v>3.367103187869442</c:v>
                </c:pt>
                <c:pt idx="143">
                  <c:v>3.1156130263926514</c:v>
                </c:pt>
                <c:pt idx="144">
                  <c:v>2.8495688586008225</c:v>
                </c:pt>
                <c:pt idx="145">
                  <c:v>2.5747449797918063</c:v>
                </c:pt>
                <c:pt idx="146">
                  <c:v>2.2977407797985667</c:v>
                </c:pt>
                <c:pt idx="147">
                  <c:v>2.0253666799910022</c:v>
                </c:pt>
                <c:pt idx="148">
                  <c:v>1.763987866394582</c:v>
                </c:pt>
                <c:pt idx="149">
                  <c:v>1.5189563108937485</c:v>
                </c:pt>
                <c:pt idx="150">
                  <c:v>3.8732897935834472</c:v>
                </c:pt>
                <c:pt idx="151">
                  <c:v>3.7872166870593706</c:v>
                </c:pt>
                <c:pt idx="152">
                  <c:v>3.6848594793010099</c:v>
                </c:pt>
                <c:pt idx="153">
                  <c:v>3.5644392348794067</c:v>
                </c:pt>
                <c:pt idx="154">
                  <c:v>3.4245475851588658</c:v>
                </c:pt>
                <c:pt idx="155">
                  <c:v>3.264402262246461</c:v>
                </c:pt>
                <c:pt idx="156">
                  <c:v>3.0841202604876878</c:v>
                </c:pt>
                <c:pt idx="157">
                  <c:v>2.884961790997802</c:v>
                </c:pt>
                <c:pt idx="158">
                  <c:v>2.6694829457737277</c:v>
                </c:pt>
                <c:pt idx="159">
                  <c:v>2.4415341078639243</c:v>
                </c:pt>
                <c:pt idx="160">
                  <c:v>2.2060627411192928</c:v>
                </c:pt>
                <c:pt idx="161">
                  <c:v>1.9687232571957025</c:v>
                </c:pt>
                <c:pt idx="162">
                  <c:v>1.7353508813109413</c:v>
                </c:pt>
                <c:pt idx="163">
                  <c:v>1.5113993573663629</c:v>
                </c:pt>
                <c:pt idx="164">
                  <c:v>1.3014542990279632</c:v>
                </c:pt>
                <c:pt idx="165">
                  <c:v>3.2852618100950184</c:v>
                </c:pt>
                <c:pt idx="166">
                  <c:v>3.2122559920929077</c:v>
                </c:pt>
                <c:pt idx="167">
                  <c:v>3.1254382625768828</c:v>
                </c:pt>
                <c:pt idx="168">
                  <c:v>3.0232997572639131</c:v>
                </c:pt>
                <c:pt idx="169">
                  <c:v>2.9046459206366002</c:v>
                </c:pt>
                <c:pt idx="170">
                  <c:v>2.768813245709711</c:v>
                </c:pt>
                <c:pt idx="171">
                  <c:v>2.6159009651964511</c:v>
                </c:pt>
                <c:pt idx="172">
                  <c:v>2.4469779697996188</c:v>
                </c:pt>
                <c:pt idx="173">
                  <c:v>2.264212295444255</c:v>
                </c:pt>
                <c:pt idx="174">
                  <c:v>2.0708697748094163</c:v>
                </c:pt>
                <c:pt idx="175">
                  <c:v>1.8711467667818347</c:v>
                </c:pt>
                <c:pt idx="176">
                  <c:v>1.6698392519520557</c:v>
                </c:pt>
                <c:pt idx="177">
                  <c:v>1.4718965740518746</c:v>
                </c:pt>
                <c:pt idx="178">
                  <c:v>1.2819445105252725</c:v>
                </c:pt>
                <c:pt idx="179">
                  <c:v>1.1038725047796853</c:v>
                </c:pt>
                <c:pt idx="180">
                  <c:v>2.7612574341546292</c:v>
                </c:pt>
                <c:pt idx="181">
                  <c:v>2.6998961578400822</c:v>
                </c:pt>
                <c:pt idx="182">
                  <c:v>2.6269259914119725</c:v>
                </c:pt>
                <c:pt idx="183">
                  <c:v>2.541078736790666</c:v>
                </c:pt>
                <c:pt idx="184">
                  <c:v>2.4413503719244702</c:v>
                </c:pt>
                <c:pt idx="185">
                  <c:v>2.3271832202257947</c:v>
                </c:pt>
                <c:pt idx="186">
                  <c:v>2.1986606866355216</c:v>
                </c:pt>
                <c:pt idx="187">
                  <c:v>2.0566811721244149</c:v>
                </c:pt>
                <c:pt idx="188">
                  <c:v>1.9030669075104674</c:v>
                </c:pt>
                <c:pt idx="189">
                  <c:v>1.7405628200734597</c:v>
                </c:pt>
                <c:pt idx="190">
                  <c:v>1.5726959429213057</c:v>
                </c:pt>
                <c:pt idx="191">
                  <c:v>1.4034972902699834</c:v>
                </c:pt>
                <c:pt idx="192">
                  <c:v>1.2371267778168096</c:v>
                </c:pt>
                <c:pt idx="193">
                  <c:v>1.0774723642981887</c:v>
                </c:pt>
                <c:pt idx="194">
                  <c:v>0.92780312083974814</c:v>
                </c:pt>
                <c:pt idx="195">
                  <c:v>2.3022432113341198</c:v>
                </c:pt>
                <c:pt idx="196">
                  <c:v>2.2510822510822504</c:v>
                </c:pt>
                <c:pt idx="197">
                  <c:v>2.1902421902421896</c:v>
                </c:pt>
                <c:pt idx="198">
                  <c:v>2.1186656480774122</c:v>
                </c:pt>
                <c:pt idx="199">
                  <c:v>2.0355155049032594</c:v>
                </c:pt>
                <c:pt idx="200">
                  <c:v>1.9403267888116367</c:v>
                </c:pt>
                <c:pt idx="201">
                  <c:v>1.8331690400259806</c:v>
                </c:pt>
                <c:pt idx="202">
                  <c:v>1.7147913149400964</c:v>
                </c:pt>
                <c:pt idx="203">
                  <c:v>1.586712928080156</c:v>
                </c:pt>
                <c:pt idx="204">
                  <c:v>1.4512225071261831</c:v>
                </c:pt>
                <c:pt idx="205">
                  <c:v>1.3112607731889327</c:v>
                </c:pt>
                <c:pt idx="206">
                  <c:v>1.1701886498095184</c:v>
                </c:pt>
                <c:pt idx="207">
                  <c:v>1.0314745342316773</c:v>
                </c:pt>
                <c:pt idx="208">
                  <c:v>0.89836007516810013</c:v>
                </c:pt>
                <c:pt idx="209">
                  <c:v>0.77357091373911446</c:v>
                </c:pt>
                <c:pt idx="210">
                  <c:v>1.9061583577712606</c:v>
                </c:pt>
                <c:pt idx="211">
                  <c:v>1.8637992831541215</c:v>
                </c:pt>
                <c:pt idx="212">
                  <c:v>1.8134263295553616</c:v>
                </c:pt>
                <c:pt idx="213">
                  <c:v>1.7541640312038789</c:v>
                </c:pt>
                <c:pt idx="214">
                  <c:v>1.6853192890059248</c:v>
                </c:pt>
                <c:pt idx="215">
                  <c:v>1.6065071262203876</c:v>
                </c:pt>
                <c:pt idx="216">
                  <c:v>1.5177851191612957</c:v>
                </c:pt>
                <c:pt idx="217">
                  <c:v>1.4197734543052414</c:v>
                </c:pt>
                <c:pt idx="218">
                  <c:v>1.3137300587330325</c:v>
                </c:pt>
                <c:pt idx="219">
                  <c:v>1.2015498177281305</c:v>
                </c:pt>
                <c:pt idx="220">
                  <c:v>1.0856675218876108</c:v>
                </c:pt>
                <c:pt idx="221">
                  <c:v>0.96886587134766589</c:v>
                </c:pt>
                <c:pt idx="222">
                  <c:v>0.85401654984773323</c:v>
                </c:pt>
                <c:pt idx="223">
                  <c:v>0.74380350309616894</c:v>
                </c:pt>
                <c:pt idx="224">
                  <c:v>0.64048344470872931</c:v>
                </c:pt>
                <c:pt idx="225">
                  <c:v>1.5687851971037809</c:v>
                </c:pt>
                <c:pt idx="226">
                  <c:v>1.5339233038348081</c:v>
                </c:pt>
                <c:pt idx="227">
                  <c:v>1.4924659172446784</c:v>
                </c:pt>
                <c:pt idx="228">
                  <c:v>1.4436925212562901</c:v>
                </c:pt>
                <c:pt idx="229">
                  <c:v>1.3870326891818674</c:v>
                </c:pt>
                <c:pt idx="230">
                  <c:v>1.3221695817566024</c:v>
                </c:pt>
                <c:pt idx="231">
                  <c:v>1.2491505847964648</c:v>
                </c:pt>
                <c:pt idx="232">
                  <c:v>1.168486117260066</c:v>
                </c:pt>
                <c:pt idx="233">
                  <c:v>1.0812114642670092</c:v>
                </c:pt>
                <c:pt idx="234">
                  <c:v>0.98888613317447893</c:v>
                </c:pt>
                <c:pt idx="235">
                  <c:v>0.89351397819068867</c:v>
                </c:pt>
                <c:pt idx="236">
                  <c:v>0.79738518615338894</c:v>
                </c:pt>
                <c:pt idx="237">
                  <c:v>0.70286317819326705</c:v>
                </c:pt>
                <c:pt idx="238">
                  <c:v>0.612156865380033</c:v>
                </c:pt>
                <c:pt idx="239">
                  <c:v>0.52712354299037034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00F-449F-B185-36FEEB96F5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5960176"/>
        <c:axId val="475956240"/>
      </c:scatterChart>
      <c:valAx>
        <c:axId val="4759601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CA"/>
                  <a:t>Calculated Values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956240"/>
        <c:crosses val="autoZero"/>
        <c:crossBetween val="midCat"/>
      </c:valAx>
      <c:valAx>
        <c:axId val="475956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CA"/>
                  <a:t>Experimental values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9601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 Non-competitive'!$AO$20:$AO$34</c:f>
              <c:numCache>
                <c:formatCode>General</c:formatCode>
                <c:ptCount val="15"/>
                <c:pt idx="0">
                  <c:v>13.636363636363635</c:v>
                </c:pt>
                <c:pt idx="1">
                  <c:v>13.33333333333333</c:v>
                </c:pt>
                <c:pt idx="2">
                  <c:v>12.972972972972972</c:v>
                </c:pt>
                <c:pt idx="3">
                  <c:v>12.549019607843135</c:v>
                </c:pt>
                <c:pt idx="4">
                  <c:v>12.05651491365777</c:v>
                </c:pt>
                <c:pt idx="5">
                  <c:v>11.492704826038159</c:v>
                </c:pt>
                <c:pt idx="6">
                  <c:v>10.858001237076962</c:v>
                </c:pt>
                <c:pt idx="7">
                  <c:v>10.15684086541442</c:v>
                </c:pt>
                <c:pt idx="8">
                  <c:v>9.3982227278593857</c:v>
                </c:pt>
                <c:pt idx="9">
                  <c:v>8.5957025422089313</c:v>
                </c:pt>
                <c:pt idx="10">
                  <c:v>7.7666984258113718</c:v>
                </c:pt>
                <c:pt idx="11">
                  <c:v>6.9311173873333027</c:v>
                </c:pt>
                <c:pt idx="12">
                  <c:v>6.109503010449167</c:v>
                </c:pt>
                <c:pt idx="13">
                  <c:v>5.3210558298418249</c:v>
                </c:pt>
                <c:pt idx="14">
                  <c:v>4.5819200275316794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93A-48C5-84FD-4F03C0EE7AC2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 Non-competitive'!$AP$20:$AP$34</c:f>
              <c:numCache>
                <c:formatCode>General</c:formatCode>
                <c:ptCount val="15"/>
                <c:pt idx="0">
                  <c:v>10.189231714008006</c:v>
                </c:pt>
                <c:pt idx="1">
                  <c:v>9.9628043425856063</c:v>
                </c:pt>
                <c:pt idx="2">
                  <c:v>9.6935393603535633</c:v>
                </c:pt>
                <c:pt idx="3">
                  <c:v>9.3767570283158648</c:v>
                </c:pt>
                <c:pt idx="4">
                  <c:v>9.0087524353678319</c:v>
                </c:pt>
                <c:pt idx="5">
                  <c:v>8.5874677161680637</c:v>
                </c:pt>
                <c:pt idx="6">
                  <c:v>8.1132106407412685</c:v>
                </c:pt>
                <c:pt idx="7">
                  <c:v>7.5892963710676309</c:v>
                </c:pt>
                <c:pt idx="8">
                  <c:v>7.0224490654278178</c:v>
                </c:pt>
                <c:pt idx="9">
                  <c:v>6.4227976961319966</c:v>
                </c:pt>
                <c:pt idx="10">
                  <c:v>5.8033572603169752</c:v>
                </c:pt>
                <c:pt idx="11">
                  <c:v>5.1790024804121133</c:v>
                </c:pt>
                <c:pt idx="12">
                  <c:v>4.56508373426571</c:v>
                </c:pt>
                <c:pt idx="13">
                  <c:v>3.9759478596516442</c:v>
                </c:pt>
                <c:pt idx="14">
                  <c:v>3.4236579560754432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93A-48C5-84FD-4F03C0EE7AC2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 Non-competitive'!$AQ$20:$AQ$34</c:f>
              <c:numCache>
                <c:formatCode>General</c:formatCode>
                <c:ptCount val="15"/>
                <c:pt idx="0">
                  <c:v>9.5835745422049978</c:v>
                </c:pt>
                <c:pt idx="1">
                  <c:v>9.370606219044884</c:v>
                </c:pt>
                <c:pt idx="2">
                  <c:v>9.117346591503134</c:v>
                </c:pt>
                <c:pt idx="3">
                  <c:v>8.8193940885128335</c:v>
                </c:pt>
                <c:pt idx="4">
                  <c:v>8.4732640222446705</c:v>
                </c:pt>
                <c:pt idx="5">
                  <c:v>8.0770208487390267</c:v>
                </c:pt>
                <c:pt idx="6">
                  <c:v>7.6309540438912844</c:v>
                </c:pt>
                <c:pt idx="7">
                  <c:v>7.1381817134476213</c:v>
                </c:pt>
                <c:pt idx="8">
                  <c:v>6.6050283256236133</c:v>
                </c:pt>
                <c:pt idx="9">
                  <c:v>6.041020777431223</c:v>
                </c:pt>
                <c:pt idx="10">
                  <c:v>5.458400442776564</c:v>
                </c:pt>
                <c:pt idx="11">
                  <c:v>4.8711578771006696</c:v>
                </c:pt>
                <c:pt idx="12">
                  <c:v>4.2937310178741326</c:v>
                </c:pt>
                <c:pt idx="13">
                  <c:v>3.7396139138250639</c:v>
                </c:pt>
                <c:pt idx="14">
                  <c:v>3.2201526228866006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93A-48C5-84FD-4F03C0EE7AC2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 Non-competitive'!$AR$20:$AR$34</c:f>
              <c:numCache>
                <c:formatCode>General</c:formatCode>
                <c:ptCount val="15"/>
                <c:pt idx="0">
                  <c:v>8.9207525193031323</c:v>
                </c:pt>
                <c:pt idx="1">
                  <c:v>8.7225135744297297</c:v>
                </c:pt>
                <c:pt idx="2">
                  <c:v>8.4867699643100085</c:v>
                </c:pt>
                <c:pt idx="3">
                  <c:v>8.2094245406397448</c:v>
                </c:pt>
                <c:pt idx="4">
                  <c:v>7.8872336246020787</c:v>
                </c:pt>
                <c:pt idx="5">
                  <c:v>7.5183955389023929</c:v>
                </c:pt>
                <c:pt idx="6">
                  <c:v>7.1031797386183957</c:v>
                </c:pt>
                <c:pt idx="7">
                  <c:v>6.6444886741424911</c:v>
                </c:pt>
                <c:pt idx="8">
                  <c:v>6.1482093989450632</c:v>
                </c:pt>
                <c:pt idx="9">
                  <c:v>5.6232099079633162</c:v>
                </c:pt>
                <c:pt idx="10">
                  <c:v>5.0808849335731283</c:v>
                </c:pt>
                <c:pt idx="11">
                  <c:v>4.5342574122735497</c:v>
                </c:pt>
                <c:pt idx="12">
                  <c:v>3.9967667206246622</c:v>
                </c:pt>
                <c:pt idx="13">
                  <c:v>3.4809736279570327</c:v>
                </c:pt>
                <c:pt idx="14">
                  <c:v>2.9974394727822387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93A-48C5-84FD-4F03C0EE7AC2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 Non-competitive'!$AS$20:$AS$34</c:f>
              <c:numCache>
                <c:formatCode>General</c:formatCode>
                <c:ptCount val="15"/>
                <c:pt idx="0">
                  <c:v>8.2108969120459658</c:v>
                </c:pt>
                <c:pt idx="1">
                  <c:v>8.0284325362227236</c:v>
                </c:pt>
                <c:pt idx="2">
                  <c:v>7.8114478730815691</c:v>
                </c:pt>
                <c:pt idx="3">
                  <c:v>7.5561717987978581</c:v>
                </c:pt>
                <c:pt idx="4">
                  <c:v>7.2596187454698411</c:v>
                </c:pt>
                <c:pt idx="5">
                  <c:v>6.920130401592651</c:v>
                </c:pt>
                <c:pt idx="6">
                  <c:v>6.537954780757147</c:v>
                </c:pt>
                <c:pt idx="7">
                  <c:v>6.115763375184728</c:v>
                </c:pt>
                <c:pt idx="8">
                  <c:v>5.6589747848260634</c:v>
                </c:pt>
                <c:pt idx="9">
                  <c:v>5.1757513471171936</c:v>
                </c:pt>
                <c:pt idx="10">
                  <c:v>4.676581075561038</c:v>
                </c:pt>
                <c:pt idx="11">
                  <c:v>4.1734506258634303</c:v>
                </c:pt>
                <c:pt idx="12">
                  <c:v>3.6787299561930586</c:v>
                </c:pt>
                <c:pt idx="13">
                  <c:v>3.2039803313519788</c:v>
                </c:pt>
                <c:pt idx="14">
                  <c:v>2.7589226870554393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793A-48C5-84FD-4F03C0EE7AC2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 Non-competitive'!$AT$20:$AT$34</c:f>
              <c:numCache>
                <c:formatCode>General</c:formatCode>
                <c:ptCount val="15"/>
                <c:pt idx="0">
                  <c:v>7.4680711053068265</c:v>
                </c:pt>
                <c:pt idx="1">
                  <c:v>7.302113969633341</c:v>
                </c:pt>
                <c:pt idx="2">
                  <c:v>7.1047595380216295</c:v>
                </c:pt>
                <c:pt idx="3">
                  <c:v>6.8725778537725564</c:v>
                </c:pt>
                <c:pt idx="4">
                  <c:v>6.6028534482084833</c:v>
                </c:pt>
                <c:pt idx="5">
                  <c:v>6.2940780344314318</c:v>
                </c:pt>
                <c:pt idx="6">
                  <c:v>5.9464771886666847</c:v>
                </c:pt>
                <c:pt idx="7">
                  <c:v>5.5624807178014075</c:v>
                </c:pt>
                <c:pt idx="8">
                  <c:v>5.1470170103120694</c:v>
                </c:pt>
                <c:pt idx="9">
                  <c:v>4.7075099709207509</c:v>
                </c:pt>
                <c:pt idx="10">
                  <c:v>4.2534987804784876</c:v>
                </c:pt>
                <c:pt idx="11">
                  <c:v>3.7958856824411296</c:v>
                </c:pt>
                <c:pt idx="12">
                  <c:v>3.3459215460088361</c:v>
                </c:pt>
                <c:pt idx="13">
                  <c:v>2.9141217081215194</c:v>
                </c:pt>
                <c:pt idx="14">
                  <c:v>2.5093276680586398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793A-48C5-84FD-4F03C0EE7AC2}"/>
            </c:ext>
          </c:extLst>
        </c:ser>
        <c:ser>
          <c:idx val="6"/>
          <c:order val="6"/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 Non-competitive'!$AU$20:$AU$34</c:f>
              <c:numCache>
                <c:formatCode>General</c:formatCode>
                <c:ptCount val="15"/>
                <c:pt idx="0">
                  <c:v>6.7093426551880437</c:v>
                </c:pt>
                <c:pt idx="1">
                  <c:v>6.5602461517394195</c:v>
                </c:pt>
                <c:pt idx="2">
                  <c:v>6.3829422016924084</c:v>
                </c:pt>
                <c:pt idx="3">
                  <c:v>6.1743493192841594</c:v>
                </c:pt>
                <c:pt idx="4">
                  <c:v>5.9320279174284236</c:v>
                </c:pt>
                <c:pt idx="5">
                  <c:v>5.6546229456070414</c:v>
                </c:pt>
                <c:pt idx="6">
                  <c:v>5.3423370623337014</c:v>
                </c:pt>
                <c:pt idx="7">
                  <c:v>4.9973532150873474</c:v>
                </c:pt>
                <c:pt idx="8">
                  <c:v>4.6240990862722118</c:v>
                </c:pt>
                <c:pt idx="9">
                  <c:v>4.2292443393017169</c:v>
                </c:pt>
                <c:pt idx="10">
                  <c:v>3.8213590094737246</c:v>
                </c:pt>
                <c:pt idx="11">
                  <c:v>3.4102377125630614</c:v>
                </c:pt>
                <c:pt idx="12">
                  <c:v>3.0059882710004668</c:v>
                </c:pt>
                <c:pt idx="13">
                  <c:v>2.6180577023182825</c:v>
                </c:pt>
                <c:pt idx="14">
                  <c:v>2.2543892421144358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793A-48C5-84FD-4F03C0EE7AC2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 Non-competitive'!$AV$20:$AV$34</c:f>
              <c:numCache>
                <c:formatCode>General</c:formatCode>
                <c:ptCount val="15"/>
                <c:pt idx="0">
                  <c:v>5.9533009154625871</c:v>
                </c:pt>
                <c:pt idx="1">
                  <c:v>5.8210053395634187</c:v>
                </c:pt>
                <c:pt idx="2">
                  <c:v>5.6636808709265702</c:v>
                </c:pt>
                <c:pt idx="3">
                  <c:v>5.478593260765571</c:v>
                </c:pt>
                <c:pt idx="4">
                  <c:v>5.2635778266695903</c:v>
                </c:pt>
                <c:pt idx="5">
                  <c:v>5.01743221187958</c:v>
                </c:pt>
                <c:pt idx="6">
                  <c:v>4.7403362383508405</c:v>
                </c:pt>
                <c:pt idx="7">
                  <c:v>4.4342268683004962</c:v>
                </c:pt>
                <c:pt idx="8">
                  <c:v>4.1030328510956826</c:v>
                </c:pt>
                <c:pt idx="9">
                  <c:v>3.7526722796622787</c:v>
                </c:pt>
                <c:pt idx="10">
                  <c:v>3.3907494755570102</c:v>
                </c:pt>
                <c:pt idx="11">
                  <c:v>3.025955349060601</c:v>
                </c:pt>
                <c:pt idx="12">
                  <c:v>2.6672587234427541</c:v>
                </c:pt>
                <c:pt idx="13">
                  <c:v>2.3230420798218243</c:v>
                </c:pt>
                <c:pt idx="14">
                  <c:v>2.0003535709285858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793A-48C5-84FD-4F03C0EE7AC2}"/>
            </c:ext>
          </c:extLst>
        </c:ser>
        <c:ser>
          <c:idx val="8"/>
          <c:order val="8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 Non-competitive'!$AW$20:$AW$34</c:f>
              <c:numCache>
                <c:formatCode>General</c:formatCode>
                <c:ptCount val="15"/>
                <c:pt idx="0">
                  <c:v>5.2182748158671499</c:v>
                </c:pt>
                <c:pt idx="1">
                  <c:v>5.1023131532923243</c:v>
                </c:pt>
                <c:pt idx="2">
                  <c:v>4.9644127977979373</c:v>
                </c:pt>
                <c:pt idx="3">
                  <c:v>4.8021770854515999</c:v>
                </c:pt>
                <c:pt idx="4">
                  <c:v>4.6137085970115841</c:v>
                </c:pt>
                <c:pt idx="5">
                  <c:v>4.3979534250600505</c:v>
                </c:pt>
                <c:pt idx="6">
                  <c:v>4.1550691897801588</c:v>
                </c:pt>
                <c:pt idx="7">
                  <c:v>3.8867537057625743</c:v>
                </c:pt>
                <c:pt idx="8">
                  <c:v>3.5964506581445868</c:v>
                </c:pt>
                <c:pt idx="9">
                  <c:v>3.2893474607175683</c:v>
                </c:pt>
                <c:pt idx="10">
                  <c:v>2.9721095651754115</c:v>
                </c:pt>
                <c:pt idx="11">
                  <c:v>2.6523548559302883</c:v>
                </c:pt>
                <c:pt idx="12">
                  <c:v>2.3379448177720383</c:v>
                </c:pt>
                <c:pt idx="13">
                  <c:v>2.0362269862503561</c:v>
                </c:pt>
                <c:pt idx="14">
                  <c:v>1.7533793117856318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793A-48C5-84FD-4F03C0EE7AC2}"/>
            </c:ext>
          </c:extLst>
        </c:ser>
        <c:ser>
          <c:idx val="9"/>
          <c:order val="9"/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 Non-competitive'!$AX$20:$AX$34</c:f>
              <c:numCache>
                <c:formatCode>General</c:formatCode>
                <c:ptCount val="15"/>
                <c:pt idx="0">
                  <c:v>4.5206028212270795</c:v>
                </c:pt>
                <c:pt idx="1">
                  <c:v>4.4201449807553672</c:v>
                </c:pt>
                <c:pt idx="2">
                  <c:v>4.3006816028971144</c:v>
                </c:pt>
                <c:pt idx="3">
                  <c:v>4.1601364524756388</c:v>
                </c:pt>
                <c:pt idx="4">
                  <c:v>3.9968657910754968</c:v>
                </c:pt>
                <c:pt idx="5">
                  <c:v>3.8099566164086669</c:v>
                </c:pt>
                <c:pt idx="6">
                  <c:v>3.5995454751825986</c:v>
                </c:pt>
                <c:pt idx="7">
                  <c:v>3.367103187869442</c:v>
                </c:pt>
                <c:pt idx="8">
                  <c:v>3.1156130263926514</c:v>
                </c:pt>
                <c:pt idx="9">
                  <c:v>2.8495688586008225</c:v>
                </c:pt>
                <c:pt idx="10">
                  <c:v>2.5747449797918063</c:v>
                </c:pt>
                <c:pt idx="11">
                  <c:v>2.2977407797985667</c:v>
                </c:pt>
                <c:pt idx="12">
                  <c:v>2.0253666799910022</c:v>
                </c:pt>
                <c:pt idx="13">
                  <c:v>1.763987866394582</c:v>
                </c:pt>
                <c:pt idx="14">
                  <c:v>1.5189563108937485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793A-48C5-84FD-4F03C0EE7AC2}"/>
            </c:ext>
          </c:extLst>
        </c:ser>
        <c:ser>
          <c:idx val="10"/>
          <c:order val="10"/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 Non-competitive'!$AY$20:$AY$34</c:f>
              <c:numCache>
                <c:formatCode>General</c:formatCode>
                <c:ptCount val="15"/>
                <c:pt idx="0">
                  <c:v>3.8732897935834472</c:v>
                </c:pt>
                <c:pt idx="1">
                  <c:v>3.7872166870593706</c:v>
                </c:pt>
                <c:pt idx="2">
                  <c:v>3.6848594793010099</c:v>
                </c:pt>
                <c:pt idx="3">
                  <c:v>3.5644392348794067</c:v>
                </c:pt>
                <c:pt idx="4">
                  <c:v>3.4245475851588658</c:v>
                </c:pt>
                <c:pt idx="5">
                  <c:v>3.264402262246461</c:v>
                </c:pt>
                <c:pt idx="6">
                  <c:v>3.0841202604876878</c:v>
                </c:pt>
                <c:pt idx="7">
                  <c:v>2.884961790997802</c:v>
                </c:pt>
                <c:pt idx="8">
                  <c:v>2.6694829457737277</c:v>
                </c:pt>
                <c:pt idx="9">
                  <c:v>2.4415341078639243</c:v>
                </c:pt>
                <c:pt idx="10">
                  <c:v>2.2060627411192928</c:v>
                </c:pt>
                <c:pt idx="11">
                  <c:v>1.9687232571957025</c:v>
                </c:pt>
                <c:pt idx="12">
                  <c:v>1.7353508813109413</c:v>
                </c:pt>
                <c:pt idx="13">
                  <c:v>1.5113993573663629</c:v>
                </c:pt>
                <c:pt idx="14">
                  <c:v>1.3014542990279632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793A-48C5-84FD-4F03C0EE7AC2}"/>
            </c:ext>
          </c:extLst>
        </c:ser>
        <c:ser>
          <c:idx val="11"/>
          <c:order val="11"/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 Non-competitive'!$AZ$20:$AZ$34</c:f>
              <c:numCache>
                <c:formatCode>General</c:formatCode>
                <c:ptCount val="15"/>
                <c:pt idx="0">
                  <c:v>3.2852618100950184</c:v>
                </c:pt>
                <c:pt idx="1">
                  <c:v>3.2122559920929077</c:v>
                </c:pt>
                <c:pt idx="2">
                  <c:v>3.1254382625768828</c:v>
                </c:pt>
                <c:pt idx="3">
                  <c:v>3.0232997572639131</c:v>
                </c:pt>
                <c:pt idx="4">
                  <c:v>2.9046459206366002</c:v>
                </c:pt>
                <c:pt idx="5">
                  <c:v>2.768813245709711</c:v>
                </c:pt>
                <c:pt idx="6">
                  <c:v>2.6159009651964511</c:v>
                </c:pt>
                <c:pt idx="7">
                  <c:v>2.4469779697996188</c:v>
                </c:pt>
                <c:pt idx="8">
                  <c:v>2.264212295444255</c:v>
                </c:pt>
                <c:pt idx="9">
                  <c:v>2.0708697748094163</c:v>
                </c:pt>
                <c:pt idx="10">
                  <c:v>1.8711467667818347</c:v>
                </c:pt>
                <c:pt idx="11">
                  <c:v>1.6698392519520557</c:v>
                </c:pt>
                <c:pt idx="12">
                  <c:v>1.4718965740518746</c:v>
                </c:pt>
                <c:pt idx="13">
                  <c:v>1.2819445105252725</c:v>
                </c:pt>
                <c:pt idx="14">
                  <c:v>1.1038725047796853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793A-48C5-84FD-4F03C0EE7AC2}"/>
            </c:ext>
          </c:extLst>
        </c:ser>
        <c:ser>
          <c:idx val="12"/>
          <c:order val="12"/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 Non-competitive'!$BA$20:$BA$34</c:f>
              <c:numCache>
                <c:formatCode>General</c:formatCode>
                <c:ptCount val="15"/>
                <c:pt idx="0">
                  <c:v>2.7612574341546292</c:v>
                </c:pt>
                <c:pt idx="1">
                  <c:v>2.6998961578400822</c:v>
                </c:pt>
                <c:pt idx="2">
                  <c:v>2.6269259914119725</c:v>
                </c:pt>
                <c:pt idx="3">
                  <c:v>2.541078736790666</c:v>
                </c:pt>
                <c:pt idx="4">
                  <c:v>2.4413503719244702</c:v>
                </c:pt>
                <c:pt idx="5">
                  <c:v>2.3271832202257947</c:v>
                </c:pt>
                <c:pt idx="6">
                  <c:v>2.1986606866355216</c:v>
                </c:pt>
                <c:pt idx="7">
                  <c:v>2.0566811721244149</c:v>
                </c:pt>
                <c:pt idx="8">
                  <c:v>1.9030669075104674</c:v>
                </c:pt>
                <c:pt idx="9">
                  <c:v>1.7405628200734597</c:v>
                </c:pt>
                <c:pt idx="10">
                  <c:v>1.5726959429213057</c:v>
                </c:pt>
                <c:pt idx="11">
                  <c:v>1.4034972902699834</c:v>
                </c:pt>
                <c:pt idx="12">
                  <c:v>1.2371267778168096</c:v>
                </c:pt>
                <c:pt idx="13">
                  <c:v>1.0774723642981887</c:v>
                </c:pt>
                <c:pt idx="14">
                  <c:v>0.92780312083974814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793A-48C5-84FD-4F03C0EE7AC2}"/>
            </c:ext>
          </c:extLst>
        </c:ser>
        <c:ser>
          <c:idx val="13"/>
          <c:order val="13"/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 Non-competitive'!$BB$20:$BB$34</c:f>
              <c:numCache>
                <c:formatCode>General</c:formatCode>
                <c:ptCount val="15"/>
                <c:pt idx="0">
                  <c:v>2.3022432113341198</c:v>
                </c:pt>
                <c:pt idx="1">
                  <c:v>2.2510822510822504</c:v>
                </c:pt>
                <c:pt idx="2">
                  <c:v>2.1902421902421896</c:v>
                </c:pt>
                <c:pt idx="3">
                  <c:v>2.1186656480774122</c:v>
                </c:pt>
                <c:pt idx="4">
                  <c:v>2.0355155049032594</c:v>
                </c:pt>
                <c:pt idx="5">
                  <c:v>1.9403267888116367</c:v>
                </c:pt>
                <c:pt idx="6">
                  <c:v>1.8331690400259806</c:v>
                </c:pt>
                <c:pt idx="7">
                  <c:v>1.7147913149400964</c:v>
                </c:pt>
                <c:pt idx="8">
                  <c:v>1.586712928080156</c:v>
                </c:pt>
                <c:pt idx="9">
                  <c:v>1.4512225071261831</c:v>
                </c:pt>
                <c:pt idx="10">
                  <c:v>1.3112607731889327</c:v>
                </c:pt>
                <c:pt idx="11">
                  <c:v>1.1701886498095184</c:v>
                </c:pt>
                <c:pt idx="12">
                  <c:v>1.0314745342316773</c:v>
                </c:pt>
                <c:pt idx="13">
                  <c:v>0.89836007516810013</c:v>
                </c:pt>
                <c:pt idx="14">
                  <c:v>0.77357091373911446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793A-48C5-84FD-4F03C0EE7AC2}"/>
            </c:ext>
          </c:extLst>
        </c:ser>
        <c:ser>
          <c:idx val="14"/>
          <c:order val="14"/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 Non-competitive'!$BC$20:$BC$34</c:f>
              <c:numCache>
                <c:formatCode>General</c:formatCode>
                <c:ptCount val="15"/>
                <c:pt idx="0">
                  <c:v>1.9061583577712606</c:v>
                </c:pt>
                <c:pt idx="1">
                  <c:v>1.8637992831541215</c:v>
                </c:pt>
                <c:pt idx="2">
                  <c:v>1.8134263295553616</c:v>
                </c:pt>
                <c:pt idx="3">
                  <c:v>1.7541640312038789</c:v>
                </c:pt>
                <c:pt idx="4">
                  <c:v>1.6853192890059248</c:v>
                </c:pt>
                <c:pt idx="5">
                  <c:v>1.6065071262203876</c:v>
                </c:pt>
                <c:pt idx="6">
                  <c:v>1.5177851191612957</c:v>
                </c:pt>
                <c:pt idx="7">
                  <c:v>1.4197734543052414</c:v>
                </c:pt>
                <c:pt idx="8">
                  <c:v>1.3137300587330325</c:v>
                </c:pt>
                <c:pt idx="9">
                  <c:v>1.2015498177281305</c:v>
                </c:pt>
                <c:pt idx="10">
                  <c:v>1.0856675218876108</c:v>
                </c:pt>
                <c:pt idx="11">
                  <c:v>0.96886587134766589</c:v>
                </c:pt>
                <c:pt idx="12">
                  <c:v>0.85401654984773323</c:v>
                </c:pt>
                <c:pt idx="13">
                  <c:v>0.74380350309616894</c:v>
                </c:pt>
                <c:pt idx="14">
                  <c:v>0.64048344470872931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793A-48C5-84FD-4F03C0EE7AC2}"/>
            </c:ext>
          </c:extLst>
        </c:ser>
        <c:ser>
          <c:idx val="15"/>
          <c:order val="15"/>
          <c:spPr>
            <a:ln w="190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 Non-competitive'!$BD$20:$BD$34</c:f>
              <c:numCache>
                <c:formatCode>General</c:formatCode>
                <c:ptCount val="15"/>
                <c:pt idx="0">
                  <c:v>1.5687851971037809</c:v>
                </c:pt>
                <c:pt idx="1">
                  <c:v>1.5339233038348081</c:v>
                </c:pt>
                <c:pt idx="2">
                  <c:v>1.4924659172446784</c:v>
                </c:pt>
                <c:pt idx="3">
                  <c:v>1.4436925212562901</c:v>
                </c:pt>
                <c:pt idx="4">
                  <c:v>1.3870326891818674</c:v>
                </c:pt>
                <c:pt idx="5">
                  <c:v>1.3221695817566024</c:v>
                </c:pt>
                <c:pt idx="6">
                  <c:v>1.2491505847964648</c:v>
                </c:pt>
                <c:pt idx="7">
                  <c:v>1.168486117260066</c:v>
                </c:pt>
                <c:pt idx="8">
                  <c:v>1.0812114642670092</c:v>
                </c:pt>
                <c:pt idx="9">
                  <c:v>0.98888613317447893</c:v>
                </c:pt>
                <c:pt idx="10">
                  <c:v>0.89351397819068867</c:v>
                </c:pt>
                <c:pt idx="11">
                  <c:v>0.79738518615338894</c:v>
                </c:pt>
                <c:pt idx="12">
                  <c:v>0.70286317819326705</c:v>
                </c:pt>
                <c:pt idx="13">
                  <c:v>0.612156865380033</c:v>
                </c:pt>
                <c:pt idx="14">
                  <c:v>0.52712354299037034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793A-48C5-84FD-4F03C0EE7AC2}"/>
            </c:ext>
          </c:extLst>
        </c:ser>
        <c:ser>
          <c:idx val="16"/>
          <c:order val="16"/>
          <c:spPr>
            <a:ln w="1905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'Part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 Non-competitive'!$BE$20:$BE$34</c:f>
              <c:numCache>
                <c:formatCode>General</c:formatCode>
                <c:ptCount val="15"/>
                <c:pt idx="0">
                  <c:v>13.636363636363635</c:v>
                </c:pt>
                <c:pt idx="1">
                  <c:v>13.333333333333332</c:v>
                </c:pt>
                <c:pt idx="2">
                  <c:v>12.972972972972974</c:v>
                </c:pt>
                <c:pt idx="3">
                  <c:v>12.549019607843137</c:v>
                </c:pt>
                <c:pt idx="4">
                  <c:v>12.05651491365777</c:v>
                </c:pt>
                <c:pt idx="5">
                  <c:v>11.49270482603816</c:v>
                </c:pt>
                <c:pt idx="6">
                  <c:v>10.858001237076964</c:v>
                </c:pt>
                <c:pt idx="7">
                  <c:v>10.156840865414422</c:v>
                </c:pt>
                <c:pt idx="8">
                  <c:v>9.3982227278593875</c:v>
                </c:pt>
                <c:pt idx="9">
                  <c:v>8.595702542208933</c:v>
                </c:pt>
                <c:pt idx="10">
                  <c:v>7.7666984258113727</c:v>
                </c:pt>
                <c:pt idx="11">
                  <c:v>6.9311173873333018</c:v>
                </c:pt>
                <c:pt idx="12">
                  <c:v>6.1095030104491679</c:v>
                </c:pt>
                <c:pt idx="13">
                  <c:v>5.321055829841824</c:v>
                </c:pt>
                <c:pt idx="14">
                  <c:v>4.5819200275316794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793A-48C5-84FD-4F03C0EE7AC2}"/>
            </c:ext>
          </c:extLst>
        </c:ser>
        <c:ser>
          <c:idx val="17"/>
          <c:order val="17"/>
          <c:spPr>
            <a:ln w="19050" cap="rnd">
              <a:noFill/>
              <a:round/>
            </a:ln>
            <a:effectLst/>
          </c:spPr>
          <c:marker>
            <c:symbol val="squar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'Part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 Non-competitive'!$BF$20:$BF$34</c:f>
              <c:numCache>
                <c:formatCode>General</c:formatCode>
                <c:ptCount val="15"/>
                <c:pt idx="0">
                  <c:v>10.189231714008006</c:v>
                </c:pt>
                <c:pt idx="1">
                  <c:v>9.9628043425856063</c:v>
                </c:pt>
                <c:pt idx="2">
                  <c:v>9.6935393603535633</c:v>
                </c:pt>
                <c:pt idx="3">
                  <c:v>9.3767570283158665</c:v>
                </c:pt>
                <c:pt idx="4">
                  <c:v>9.0087524353678319</c:v>
                </c:pt>
                <c:pt idx="5">
                  <c:v>8.5874677161680655</c:v>
                </c:pt>
                <c:pt idx="6">
                  <c:v>8.1132106407412703</c:v>
                </c:pt>
                <c:pt idx="7">
                  <c:v>7.5892963710676318</c:v>
                </c:pt>
                <c:pt idx="8">
                  <c:v>7.0224490654278187</c:v>
                </c:pt>
                <c:pt idx="9">
                  <c:v>6.4227976961319975</c:v>
                </c:pt>
                <c:pt idx="10">
                  <c:v>5.8033572603169752</c:v>
                </c:pt>
                <c:pt idx="11">
                  <c:v>5.1790024804121124</c:v>
                </c:pt>
                <c:pt idx="12">
                  <c:v>4.5650837342657109</c:v>
                </c:pt>
                <c:pt idx="13">
                  <c:v>3.9759478596516438</c:v>
                </c:pt>
                <c:pt idx="14">
                  <c:v>3.4236579560754432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793A-48C5-84FD-4F03C0EE7AC2}"/>
            </c:ext>
          </c:extLst>
        </c:ser>
        <c:ser>
          <c:idx val="18"/>
          <c:order val="1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'Part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 Non-competitive'!$BG$20:$BG$34</c:f>
              <c:numCache>
                <c:formatCode>General</c:formatCode>
                <c:ptCount val="15"/>
                <c:pt idx="0">
                  <c:v>9.583574542204996</c:v>
                </c:pt>
                <c:pt idx="1">
                  <c:v>9.3706062190448876</c:v>
                </c:pt>
                <c:pt idx="2">
                  <c:v>9.117346591503134</c:v>
                </c:pt>
                <c:pt idx="3">
                  <c:v>8.8193940885128352</c:v>
                </c:pt>
                <c:pt idx="4">
                  <c:v>8.4732640222446705</c:v>
                </c:pt>
                <c:pt idx="5">
                  <c:v>8.0770208487390267</c:v>
                </c:pt>
                <c:pt idx="6">
                  <c:v>7.6309540438912862</c:v>
                </c:pt>
                <c:pt idx="7">
                  <c:v>7.1381817134476222</c:v>
                </c:pt>
                <c:pt idx="8">
                  <c:v>6.6050283256236133</c:v>
                </c:pt>
                <c:pt idx="9">
                  <c:v>6.041020777431223</c:v>
                </c:pt>
                <c:pt idx="10">
                  <c:v>5.4584004427765631</c:v>
                </c:pt>
                <c:pt idx="11">
                  <c:v>4.8711578771006696</c:v>
                </c:pt>
                <c:pt idx="12">
                  <c:v>4.2937310178741326</c:v>
                </c:pt>
                <c:pt idx="13">
                  <c:v>3.7396139138250635</c:v>
                </c:pt>
                <c:pt idx="14">
                  <c:v>3.2201526228866002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793A-48C5-84FD-4F03C0EE7AC2}"/>
            </c:ext>
          </c:extLst>
        </c:ser>
        <c:ser>
          <c:idx val="19"/>
          <c:order val="1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'Part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 Non-competitive'!$BH$20:$BH$34</c:f>
              <c:numCache>
                <c:formatCode>General</c:formatCode>
                <c:ptCount val="15"/>
                <c:pt idx="0">
                  <c:v>8.9207525193031323</c:v>
                </c:pt>
                <c:pt idx="1">
                  <c:v>8.7225135744297297</c:v>
                </c:pt>
                <c:pt idx="2">
                  <c:v>8.4867699643100085</c:v>
                </c:pt>
                <c:pt idx="3">
                  <c:v>8.2094245406397466</c:v>
                </c:pt>
                <c:pt idx="4">
                  <c:v>7.8872336246020787</c:v>
                </c:pt>
                <c:pt idx="5">
                  <c:v>7.5183955389023938</c:v>
                </c:pt>
                <c:pt idx="6">
                  <c:v>7.1031797386183966</c:v>
                </c:pt>
                <c:pt idx="7">
                  <c:v>6.644488674142492</c:v>
                </c:pt>
                <c:pt idx="8">
                  <c:v>6.1482093989450632</c:v>
                </c:pt>
                <c:pt idx="9">
                  <c:v>5.6232099079633171</c:v>
                </c:pt>
                <c:pt idx="10">
                  <c:v>5.0808849335731283</c:v>
                </c:pt>
                <c:pt idx="11">
                  <c:v>4.5342574122735488</c:v>
                </c:pt>
                <c:pt idx="12">
                  <c:v>3.9967667206246622</c:v>
                </c:pt>
                <c:pt idx="13">
                  <c:v>3.4809736279570322</c:v>
                </c:pt>
                <c:pt idx="14">
                  <c:v>2.9974394727822387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793A-48C5-84FD-4F03C0EE7AC2}"/>
            </c:ext>
          </c:extLst>
        </c:ser>
        <c:ser>
          <c:idx val="20"/>
          <c:order val="2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'Part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 Non-competitive'!$BI$20:$BI$34</c:f>
              <c:numCache>
                <c:formatCode>General</c:formatCode>
                <c:ptCount val="15"/>
                <c:pt idx="0">
                  <c:v>8.2108969120459676</c:v>
                </c:pt>
                <c:pt idx="1">
                  <c:v>8.0284325362227236</c:v>
                </c:pt>
                <c:pt idx="2">
                  <c:v>7.8114478730815691</c:v>
                </c:pt>
                <c:pt idx="3">
                  <c:v>7.5561717987978589</c:v>
                </c:pt>
                <c:pt idx="4">
                  <c:v>7.2596187454698411</c:v>
                </c:pt>
                <c:pt idx="5">
                  <c:v>6.920130401592651</c:v>
                </c:pt>
                <c:pt idx="6">
                  <c:v>6.537954780757147</c:v>
                </c:pt>
                <c:pt idx="7">
                  <c:v>6.115763375184728</c:v>
                </c:pt>
                <c:pt idx="8">
                  <c:v>5.6589747848260643</c:v>
                </c:pt>
                <c:pt idx="9">
                  <c:v>5.1757513471171936</c:v>
                </c:pt>
                <c:pt idx="10">
                  <c:v>4.676581075561038</c:v>
                </c:pt>
                <c:pt idx="11">
                  <c:v>4.1734506258634294</c:v>
                </c:pt>
                <c:pt idx="12">
                  <c:v>3.6787299561930591</c:v>
                </c:pt>
                <c:pt idx="13">
                  <c:v>3.2039803313519784</c:v>
                </c:pt>
                <c:pt idx="14">
                  <c:v>2.7589226870554389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793A-48C5-84FD-4F03C0EE7AC2}"/>
            </c:ext>
          </c:extLst>
        </c:ser>
        <c:ser>
          <c:idx val="21"/>
          <c:order val="2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'Part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 Non-competitive'!$BJ$20:$BJ$34</c:f>
              <c:numCache>
                <c:formatCode>General</c:formatCode>
                <c:ptCount val="15"/>
                <c:pt idx="0">
                  <c:v>7.4680711053068256</c:v>
                </c:pt>
                <c:pt idx="1">
                  <c:v>7.302113969633341</c:v>
                </c:pt>
                <c:pt idx="2">
                  <c:v>7.1047595380216295</c:v>
                </c:pt>
                <c:pt idx="3">
                  <c:v>6.8725778537725573</c:v>
                </c:pt>
                <c:pt idx="4">
                  <c:v>6.6028534482084842</c:v>
                </c:pt>
                <c:pt idx="5">
                  <c:v>6.2940780344314327</c:v>
                </c:pt>
                <c:pt idx="6">
                  <c:v>5.9464771886666847</c:v>
                </c:pt>
                <c:pt idx="7">
                  <c:v>5.5624807178014084</c:v>
                </c:pt>
                <c:pt idx="8">
                  <c:v>5.1470170103120694</c:v>
                </c:pt>
                <c:pt idx="9">
                  <c:v>4.7075099709207509</c:v>
                </c:pt>
                <c:pt idx="10">
                  <c:v>4.2534987804784876</c:v>
                </c:pt>
                <c:pt idx="11">
                  <c:v>3.7958856824411287</c:v>
                </c:pt>
                <c:pt idx="12">
                  <c:v>3.345921546008837</c:v>
                </c:pt>
                <c:pt idx="13">
                  <c:v>2.9141217081215189</c:v>
                </c:pt>
                <c:pt idx="14">
                  <c:v>2.5093276680586394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793A-48C5-84FD-4F03C0EE7AC2}"/>
            </c:ext>
          </c:extLst>
        </c:ser>
        <c:ser>
          <c:idx val="22"/>
          <c:order val="2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'Part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 Non-competitive'!$BK$20:$BK$34</c:f>
              <c:numCache>
                <c:formatCode>General</c:formatCode>
                <c:ptCount val="15"/>
                <c:pt idx="0">
                  <c:v>6.7093426551880428</c:v>
                </c:pt>
                <c:pt idx="1">
                  <c:v>6.5602461517394195</c:v>
                </c:pt>
                <c:pt idx="2">
                  <c:v>6.3829422016924084</c:v>
                </c:pt>
                <c:pt idx="3">
                  <c:v>6.1743493192841603</c:v>
                </c:pt>
                <c:pt idx="4">
                  <c:v>5.9320279174284236</c:v>
                </c:pt>
                <c:pt idx="5">
                  <c:v>5.6546229456070423</c:v>
                </c:pt>
                <c:pt idx="6">
                  <c:v>5.3423370623337005</c:v>
                </c:pt>
                <c:pt idx="7">
                  <c:v>4.9973532150873474</c:v>
                </c:pt>
                <c:pt idx="8">
                  <c:v>4.6240990862722127</c:v>
                </c:pt>
                <c:pt idx="9">
                  <c:v>4.2292443393017178</c:v>
                </c:pt>
                <c:pt idx="10">
                  <c:v>3.8213590094737251</c:v>
                </c:pt>
                <c:pt idx="11">
                  <c:v>3.410237712563061</c:v>
                </c:pt>
                <c:pt idx="12">
                  <c:v>3.0059882710004664</c:v>
                </c:pt>
                <c:pt idx="13">
                  <c:v>2.6180577023182821</c:v>
                </c:pt>
                <c:pt idx="14">
                  <c:v>2.2543892421144358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793A-48C5-84FD-4F03C0EE7AC2}"/>
            </c:ext>
          </c:extLst>
        </c:ser>
        <c:ser>
          <c:idx val="23"/>
          <c:order val="23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'Part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 Non-competitive'!$BL$20:$BL$34</c:f>
              <c:numCache>
                <c:formatCode>General</c:formatCode>
                <c:ptCount val="15"/>
                <c:pt idx="0">
                  <c:v>5.9533009154625871</c:v>
                </c:pt>
                <c:pt idx="1">
                  <c:v>5.8210053395634187</c:v>
                </c:pt>
                <c:pt idx="2">
                  <c:v>5.6636808709265702</c:v>
                </c:pt>
                <c:pt idx="3">
                  <c:v>5.4785932607655718</c:v>
                </c:pt>
                <c:pt idx="4">
                  <c:v>5.2635778266695912</c:v>
                </c:pt>
                <c:pt idx="5">
                  <c:v>5.01743221187958</c:v>
                </c:pt>
                <c:pt idx="6">
                  <c:v>4.7403362383508414</c:v>
                </c:pt>
                <c:pt idx="7">
                  <c:v>4.4342268683004971</c:v>
                </c:pt>
                <c:pt idx="8">
                  <c:v>4.1030328510956835</c:v>
                </c:pt>
                <c:pt idx="9">
                  <c:v>3.7526722796622796</c:v>
                </c:pt>
                <c:pt idx="10">
                  <c:v>3.3907494755570102</c:v>
                </c:pt>
                <c:pt idx="11">
                  <c:v>3.0259553490606006</c:v>
                </c:pt>
                <c:pt idx="12">
                  <c:v>2.6672587234427545</c:v>
                </c:pt>
                <c:pt idx="13">
                  <c:v>2.3230420798218239</c:v>
                </c:pt>
                <c:pt idx="14">
                  <c:v>2.0003535709285853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793A-48C5-84FD-4F03C0EE7AC2}"/>
            </c:ext>
          </c:extLst>
        </c:ser>
        <c:ser>
          <c:idx val="24"/>
          <c:order val="24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 Non-competitive'!$BM$20:$BM$34</c:f>
              <c:numCache>
                <c:formatCode>General</c:formatCode>
                <c:ptCount val="15"/>
                <c:pt idx="0">
                  <c:v>5.2182748158671508</c:v>
                </c:pt>
                <c:pt idx="1">
                  <c:v>5.1023131532923252</c:v>
                </c:pt>
                <c:pt idx="2">
                  <c:v>4.9644127977979382</c:v>
                </c:pt>
                <c:pt idx="3">
                  <c:v>4.8021770854515999</c:v>
                </c:pt>
                <c:pt idx="4">
                  <c:v>4.6137085970115841</c:v>
                </c:pt>
                <c:pt idx="5">
                  <c:v>4.3979534250600514</c:v>
                </c:pt>
                <c:pt idx="6">
                  <c:v>4.1550691897801597</c:v>
                </c:pt>
                <c:pt idx="7">
                  <c:v>3.8867537057625756</c:v>
                </c:pt>
                <c:pt idx="8">
                  <c:v>3.5964506581445872</c:v>
                </c:pt>
                <c:pt idx="9">
                  <c:v>3.2893474607175688</c:v>
                </c:pt>
                <c:pt idx="10">
                  <c:v>2.9721095651754124</c:v>
                </c:pt>
                <c:pt idx="11">
                  <c:v>2.6523548559302883</c:v>
                </c:pt>
                <c:pt idx="12">
                  <c:v>2.3379448177720383</c:v>
                </c:pt>
                <c:pt idx="13">
                  <c:v>2.0362269862503561</c:v>
                </c:pt>
                <c:pt idx="14">
                  <c:v>1.7533793117856313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793A-48C5-84FD-4F03C0EE7AC2}"/>
            </c:ext>
          </c:extLst>
        </c:ser>
        <c:ser>
          <c:idx val="25"/>
          <c:order val="2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 Non-competitive'!$BN$20:$BN$34</c:f>
              <c:numCache>
                <c:formatCode>General</c:formatCode>
                <c:ptCount val="15"/>
                <c:pt idx="0">
                  <c:v>4.5206028212270803</c:v>
                </c:pt>
                <c:pt idx="1">
                  <c:v>4.4201449807553672</c:v>
                </c:pt>
                <c:pt idx="2">
                  <c:v>4.3006816028971153</c:v>
                </c:pt>
                <c:pt idx="3">
                  <c:v>4.1601364524756397</c:v>
                </c:pt>
                <c:pt idx="4">
                  <c:v>3.9968657910754972</c:v>
                </c:pt>
                <c:pt idx="5">
                  <c:v>3.8099566164086673</c:v>
                </c:pt>
                <c:pt idx="6">
                  <c:v>3.5995454751825986</c:v>
                </c:pt>
                <c:pt idx="7">
                  <c:v>3.367103187869442</c:v>
                </c:pt>
                <c:pt idx="8">
                  <c:v>3.1156130263926518</c:v>
                </c:pt>
                <c:pt idx="9">
                  <c:v>2.8495688586008225</c:v>
                </c:pt>
                <c:pt idx="10">
                  <c:v>2.5747449797918063</c:v>
                </c:pt>
                <c:pt idx="11">
                  <c:v>2.2977407797985667</c:v>
                </c:pt>
                <c:pt idx="12">
                  <c:v>2.0253666799910022</c:v>
                </c:pt>
                <c:pt idx="13">
                  <c:v>1.763987866394582</c:v>
                </c:pt>
                <c:pt idx="14">
                  <c:v>1.5189563108937485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793A-48C5-84FD-4F03C0EE7AC2}"/>
            </c:ext>
          </c:extLst>
        </c:ser>
        <c:ser>
          <c:idx val="26"/>
          <c:order val="2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 Non-competitive'!$BO$20:$BO$34</c:f>
              <c:numCache>
                <c:formatCode>General</c:formatCode>
                <c:ptCount val="15"/>
                <c:pt idx="0">
                  <c:v>3.8732897935834472</c:v>
                </c:pt>
                <c:pt idx="1">
                  <c:v>3.7872166870593706</c:v>
                </c:pt>
                <c:pt idx="2">
                  <c:v>3.6848594793010094</c:v>
                </c:pt>
                <c:pt idx="3">
                  <c:v>3.5644392348794076</c:v>
                </c:pt>
                <c:pt idx="4">
                  <c:v>3.4245475851588658</c:v>
                </c:pt>
                <c:pt idx="5">
                  <c:v>3.2644022622464615</c:v>
                </c:pt>
                <c:pt idx="6">
                  <c:v>3.0841202604876878</c:v>
                </c:pt>
                <c:pt idx="7">
                  <c:v>2.8849617909978029</c:v>
                </c:pt>
                <c:pt idx="8">
                  <c:v>2.6694829457737286</c:v>
                </c:pt>
                <c:pt idx="9">
                  <c:v>2.4415341078639248</c:v>
                </c:pt>
                <c:pt idx="10">
                  <c:v>2.2060627411192932</c:v>
                </c:pt>
                <c:pt idx="11">
                  <c:v>1.9687232571957025</c:v>
                </c:pt>
                <c:pt idx="12">
                  <c:v>1.7353508813109413</c:v>
                </c:pt>
                <c:pt idx="13">
                  <c:v>1.5113993573663627</c:v>
                </c:pt>
                <c:pt idx="14">
                  <c:v>1.3014542990279629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793A-48C5-84FD-4F03C0EE7AC2}"/>
            </c:ext>
          </c:extLst>
        </c:ser>
        <c:ser>
          <c:idx val="27"/>
          <c:order val="2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 Non-competitive'!$BP$20:$BP$34</c:f>
              <c:numCache>
                <c:formatCode>General</c:formatCode>
                <c:ptCount val="15"/>
                <c:pt idx="0">
                  <c:v>3.2852618100950188</c:v>
                </c:pt>
                <c:pt idx="1">
                  <c:v>3.2122559920929072</c:v>
                </c:pt>
                <c:pt idx="2">
                  <c:v>3.1254382625768828</c:v>
                </c:pt>
                <c:pt idx="3">
                  <c:v>3.0232997572639131</c:v>
                </c:pt>
                <c:pt idx="4">
                  <c:v>2.9046459206366011</c:v>
                </c:pt>
                <c:pt idx="5">
                  <c:v>2.7688132457097119</c:v>
                </c:pt>
                <c:pt idx="6">
                  <c:v>2.6159009651964511</c:v>
                </c:pt>
                <c:pt idx="7">
                  <c:v>2.4469779697996188</c:v>
                </c:pt>
                <c:pt idx="8">
                  <c:v>2.2642122954442554</c:v>
                </c:pt>
                <c:pt idx="9">
                  <c:v>2.0708697748094167</c:v>
                </c:pt>
                <c:pt idx="10">
                  <c:v>1.8711467667818351</c:v>
                </c:pt>
                <c:pt idx="11">
                  <c:v>1.6698392519520555</c:v>
                </c:pt>
                <c:pt idx="12">
                  <c:v>1.471896574051875</c:v>
                </c:pt>
                <c:pt idx="13">
                  <c:v>1.2819445105252725</c:v>
                </c:pt>
                <c:pt idx="14">
                  <c:v>1.1038725047796853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793A-48C5-84FD-4F03C0EE7AC2}"/>
            </c:ext>
          </c:extLst>
        </c:ser>
        <c:ser>
          <c:idx val="28"/>
          <c:order val="2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 Non-competitive'!$BQ$20:$BQ$34</c:f>
              <c:numCache>
                <c:formatCode>General</c:formatCode>
                <c:ptCount val="15"/>
                <c:pt idx="0">
                  <c:v>2.7612574341546301</c:v>
                </c:pt>
                <c:pt idx="1">
                  <c:v>2.6998961578400831</c:v>
                </c:pt>
                <c:pt idx="2">
                  <c:v>2.6269259914119725</c:v>
                </c:pt>
                <c:pt idx="3">
                  <c:v>2.5410787367906664</c:v>
                </c:pt>
                <c:pt idx="4">
                  <c:v>2.4413503719244702</c:v>
                </c:pt>
                <c:pt idx="5">
                  <c:v>2.3271832202257956</c:v>
                </c:pt>
                <c:pt idx="6">
                  <c:v>2.1986606866355221</c:v>
                </c:pt>
                <c:pt idx="7">
                  <c:v>2.0566811721244154</c:v>
                </c:pt>
                <c:pt idx="8">
                  <c:v>1.9030669075104676</c:v>
                </c:pt>
                <c:pt idx="9">
                  <c:v>1.74056282007346</c:v>
                </c:pt>
                <c:pt idx="10">
                  <c:v>1.5726959429213059</c:v>
                </c:pt>
                <c:pt idx="11">
                  <c:v>1.4034972902699832</c:v>
                </c:pt>
                <c:pt idx="12">
                  <c:v>1.2371267778168096</c:v>
                </c:pt>
                <c:pt idx="13">
                  <c:v>1.0774723642981887</c:v>
                </c:pt>
                <c:pt idx="14">
                  <c:v>0.92780312083974792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793A-48C5-84FD-4F03C0EE7AC2}"/>
            </c:ext>
          </c:extLst>
        </c:ser>
        <c:ser>
          <c:idx val="29"/>
          <c:order val="2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 Non-competitive'!$BR$20:$BR$34</c:f>
              <c:numCache>
                <c:formatCode>General</c:formatCode>
                <c:ptCount val="15"/>
                <c:pt idx="0">
                  <c:v>2.3022432113341198</c:v>
                </c:pt>
                <c:pt idx="1">
                  <c:v>2.2510822510822504</c:v>
                </c:pt>
                <c:pt idx="2">
                  <c:v>2.19024219024219</c:v>
                </c:pt>
                <c:pt idx="3">
                  <c:v>2.1186656480774126</c:v>
                </c:pt>
                <c:pt idx="4">
                  <c:v>2.0355155049032594</c:v>
                </c:pt>
                <c:pt idx="5">
                  <c:v>1.9403267888116369</c:v>
                </c:pt>
                <c:pt idx="6">
                  <c:v>1.8331690400259804</c:v>
                </c:pt>
                <c:pt idx="7">
                  <c:v>1.7147913149400968</c:v>
                </c:pt>
                <c:pt idx="8">
                  <c:v>1.586712928080156</c:v>
                </c:pt>
                <c:pt idx="9">
                  <c:v>1.4512225071261833</c:v>
                </c:pt>
                <c:pt idx="10">
                  <c:v>1.3112607731889327</c:v>
                </c:pt>
                <c:pt idx="11">
                  <c:v>1.1701886498095184</c:v>
                </c:pt>
                <c:pt idx="12">
                  <c:v>1.0314745342316776</c:v>
                </c:pt>
                <c:pt idx="13">
                  <c:v>0.89836007516810001</c:v>
                </c:pt>
                <c:pt idx="14">
                  <c:v>0.77357091373911446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793A-48C5-84FD-4F03C0EE7AC2}"/>
            </c:ext>
          </c:extLst>
        </c:ser>
        <c:ser>
          <c:idx val="30"/>
          <c:order val="3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xVal>
            <c:numRef>
              <c:f>'Part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 Non-competitive'!$BS$20:$BS$34</c:f>
              <c:numCache>
                <c:formatCode>General</c:formatCode>
                <c:ptCount val="15"/>
                <c:pt idx="0">
                  <c:v>1.9061583577712606</c:v>
                </c:pt>
                <c:pt idx="1">
                  <c:v>1.8637992831541219</c:v>
                </c:pt>
                <c:pt idx="2">
                  <c:v>1.8134263295553619</c:v>
                </c:pt>
                <c:pt idx="3">
                  <c:v>1.7541640312038795</c:v>
                </c:pt>
                <c:pt idx="4">
                  <c:v>1.685319289005925</c:v>
                </c:pt>
                <c:pt idx="5">
                  <c:v>1.6065071262203878</c:v>
                </c:pt>
                <c:pt idx="6">
                  <c:v>1.5177851191612961</c:v>
                </c:pt>
                <c:pt idx="7">
                  <c:v>1.4197734543052418</c:v>
                </c:pt>
                <c:pt idx="8">
                  <c:v>1.3137300587330325</c:v>
                </c:pt>
                <c:pt idx="9">
                  <c:v>1.2015498177281305</c:v>
                </c:pt>
                <c:pt idx="10">
                  <c:v>1.0856675218876113</c:v>
                </c:pt>
                <c:pt idx="11">
                  <c:v>0.96886587134766577</c:v>
                </c:pt>
                <c:pt idx="12">
                  <c:v>0.85401654984773312</c:v>
                </c:pt>
                <c:pt idx="13">
                  <c:v>0.74380350309616894</c:v>
                </c:pt>
                <c:pt idx="14">
                  <c:v>0.64048344470872931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793A-48C5-84FD-4F03C0EE7AC2}"/>
            </c:ext>
          </c:extLst>
        </c:ser>
        <c:ser>
          <c:idx val="31"/>
          <c:order val="3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50000"/>
                </a:schemeClr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xVal>
            <c:numRef>
              <c:f>'Part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 Non-competitive'!$BT$20:$BT$34</c:f>
              <c:numCache>
                <c:formatCode>General</c:formatCode>
                <c:ptCount val="15"/>
                <c:pt idx="0">
                  <c:v>1.5687851971037812</c:v>
                </c:pt>
                <c:pt idx="1">
                  <c:v>1.5339233038348083</c:v>
                </c:pt>
                <c:pt idx="2">
                  <c:v>1.4924659172446784</c:v>
                </c:pt>
                <c:pt idx="3">
                  <c:v>1.4436925212562903</c:v>
                </c:pt>
                <c:pt idx="4">
                  <c:v>1.3870326891818676</c:v>
                </c:pt>
                <c:pt idx="5">
                  <c:v>1.3221695817566026</c:v>
                </c:pt>
                <c:pt idx="6">
                  <c:v>1.249150584796465</c:v>
                </c:pt>
                <c:pt idx="7">
                  <c:v>1.1684861172600662</c:v>
                </c:pt>
                <c:pt idx="8">
                  <c:v>1.0812114642670094</c:v>
                </c:pt>
                <c:pt idx="9">
                  <c:v>0.98888613317447915</c:v>
                </c:pt>
                <c:pt idx="10">
                  <c:v>0.89351397819068901</c:v>
                </c:pt>
                <c:pt idx="11">
                  <c:v>0.79738518615338883</c:v>
                </c:pt>
                <c:pt idx="12">
                  <c:v>0.70286317819326716</c:v>
                </c:pt>
                <c:pt idx="13">
                  <c:v>0.61215686538003289</c:v>
                </c:pt>
                <c:pt idx="14">
                  <c:v>0.52712354299037012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F-793A-48C5-84FD-4F03C0EE7A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145920"/>
        <c:axId val="367143952"/>
      </c:scatterChart>
      <c:valAx>
        <c:axId val="367145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[S]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3952"/>
        <c:crosses val="autoZero"/>
        <c:crossBetween val="midCat"/>
      </c:valAx>
      <c:valAx>
        <c:axId val="36714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5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 Non-competitive'!$AO$36:$AO$50</c:f>
              <c:numCache>
                <c:formatCode>General</c:formatCode>
                <c:ptCount val="15"/>
                <c:pt idx="0">
                  <c:v>7.3333333333333348E-2</c:v>
                </c:pt>
                <c:pt idx="1">
                  <c:v>7.5000000000000011E-2</c:v>
                </c:pt>
                <c:pt idx="2">
                  <c:v>7.7083333333333337E-2</c:v>
                </c:pt>
                <c:pt idx="3">
                  <c:v>7.9687500000000008E-2</c:v>
                </c:pt>
                <c:pt idx="4">
                  <c:v>8.2942708333333337E-2</c:v>
                </c:pt>
                <c:pt idx="5">
                  <c:v>8.7011718750000008E-2</c:v>
                </c:pt>
                <c:pt idx="6">
                  <c:v>9.2097981770833351E-2</c:v>
                </c:pt>
                <c:pt idx="7">
                  <c:v>9.8455810546874994E-2</c:v>
                </c:pt>
                <c:pt idx="8">
                  <c:v>0.10640309651692709</c:v>
                </c:pt>
                <c:pt idx="9">
                  <c:v>0.11633720397949218</c:v>
                </c:pt>
                <c:pt idx="10">
                  <c:v>0.12875483830769854</c:v>
                </c:pt>
                <c:pt idx="11">
                  <c:v>0.14427688121795651</c:v>
                </c:pt>
                <c:pt idx="12">
                  <c:v>0.16367943485577899</c:v>
                </c:pt>
                <c:pt idx="13">
                  <c:v>0.18793262690305698</c:v>
                </c:pt>
                <c:pt idx="14">
                  <c:v>0.21824911696215457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7C5-4CFA-BD42-E3B9CD05DE8C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 Non-competitive'!$AP$36:$AP$50</c:f>
              <c:numCache>
                <c:formatCode>General</c:formatCode>
                <c:ptCount val="15"/>
                <c:pt idx="0">
                  <c:v>9.8142826472894393E-2</c:v>
                </c:pt>
                <c:pt idx="1">
                  <c:v>0.10037334525636926</c:v>
                </c:pt>
                <c:pt idx="2">
                  <c:v>0.10316149373571284</c:v>
                </c:pt>
                <c:pt idx="3">
                  <c:v>0.10664667933489233</c:v>
                </c:pt>
                <c:pt idx="4">
                  <c:v>0.1110031613338667</c:v>
                </c:pt>
                <c:pt idx="5">
                  <c:v>0.11644876383258466</c:v>
                </c:pt>
                <c:pt idx="6">
                  <c:v>0.1232557669559821</c:v>
                </c:pt>
                <c:pt idx="7">
                  <c:v>0.13176452086022886</c:v>
                </c:pt>
                <c:pt idx="8">
                  <c:v>0.14240046324053737</c:v>
                </c:pt>
                <c:pt idx="9">
                  <c:v>0.15569539121592299</c:v>
                </c:pt>
                <c:pt idx="10">
                  <c:v>0.17231405118515497</c:v>
                </c:pt>
                <c:pt idx="11">
                  <c:v>0.19308737614669497</c:v>
                </c:pt>
                <c:pt idx="12">
                  <c:v>0.21905403234862003</c:v>
                </c:pt>
                <c:pt idx="13">
                  <c:v>0.25151235260102628</c:v>
                </c:pt>
                <c:pt idx="14">
                  <c:v>0.29208525291653409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7C5-4CFA-BD42-E3B9CD05DE8C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 Non-competitive'!$AQ$36:$AQ$50</c:f>
              <c:numCache>
                <c:formatCode>General</c:formatCode>
                <c:ptCount val="15"/>
                <c:pt idx="0">
                  <c:v>0.10434519975778464</c:v>
                </c:pt>
                <c:pt idx="1">
                  <c:v>0.1067166815704616</c:v>
                </c:pt>
                <c:pt idx="2">
                  <c:v>0.10968103383630771</c:v>
                </c:pt>
                <c:pt idx="3">
                  <c:v>0.11338647416861543</c:v>
                </c:pt>
                <c:pt idx="4">
                  <c:v>0.11801827458400002</c:v>
                </c:pt>
                <c:pt idx="5">
                  <c:v>0.1238080251032308</c:v>
                </c:pt>
                <c:pt idx="6">
                  <c:v>0.13104521325226928</c:v>
                </c:pt>
                <c:pt idx="7">
                  <c:v>0.14009169843856734</c:v>
                </c:pt>
                <c:pt idx="8">
                  <c:v>0.15139980492143992</c:v>
                </c:pt>
                <c:pt idx="9">
                  <c:v>0.16553493802503066</c:v>
                </c:pt>
                <c:pt idx="10">
                  <c:v>0.18320385440451906</c:v>
                </c:pt>
                <c:pt idx="11">
                  <c:v>0.20528999987887964</c:v>
                </c:pt>
                <c:pt idx="12">
                  <c:v>0.23289768172183026</c:v>
                </c:pt>
                <c:pt idx="13">
                  <c:v>0.26740728402551855</c:v>
                </c:pt>
                <c:pt idx="14">
                  <c:v>0.31054428690512892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7C5-4CFA-BD42-E3B9CD05DE8C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 Non-competitive'!$AR$36:$AR$50</c:f>
              <c:numCache>
                <c:formatCode>General</c:formatCode>
                <c:ptCount val="15"/>
                <c:pt idx="0">
                  <c:v>0.11209816636389747</c:v>
                </c:pt>
                <c:pt idx="1">
                  <c:v>0.11464585196307696</c:v>
                </c:pt>
                <c:pt idx="2">
                  <c:v>0.1178304589620513</c:v>
                </c:pt>
                <c:pt idx="3">
                  <c:v>0.12181121771076928</c:v>
                </c:pt>
                <c:pt idx="4">
                  <c:v>0.12678716614666671</c:v>
                </c:pt>
                <c:pt idx="5">
                  <c:v>0.13300710169153851</c:v>
                </c:pt>
                <c:pt idx="6">
                  <c:v>0.14078202112262825</c:v>
                </c:pt>
                <c:pt idx="7">
                  <c:v>0.15050067041149043</c:v>
                </c:pt>
                <c:pt idx="8">
                  <c:v>0.16264898202256814</c:v>
                </c:pt>
                <c:pt idx="9">
                  <c:v>0.17783437153641529</c:v>
                </c:pt>
                <c:pt idx="10">
                  <c:v>0.19681610842872421</c:v>
                </c:pt>
                <c:pt idx="11">
                  <c:v>0.22054327954411038</c:v>
                </c:pt>
                <c:pt idx="12">
                  <c:v>0.25020224343834313</c:v>
                </c:pt>
                <c:pt idx="13">
                  <c:v>0.28727594830613395</c:v>
                </c:pt>
                <c:pt idx="14">
                  <c:v>0.33361807939087251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7C5-4CFA-BD42-E3B9CD05DE8C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 Non-competitive'!$AS$36:$AS$50</c:f>
              <c:numCache>
                <c:formatCode>General</c:formatCode>
                <c:ptCount val="15"/>
                <c:pt idx="0">
                  <c:v>0.12178937462153852</c:v>
                </c:pt>
                <c:pt idx="1">
                  <c:v>0.1245573149538462</c:v>
                </c:pt>
                <c:pt idx="2">
                  <c:v>0.12801724036923082</c:v>
                </c:pt>
                <c:pt idx="3">
                  <c:v>0.13234214713846157</c:v>
                </c:pt>
                <c:pt idx="4">
                  <c:v>0.13774828060000005</c:v>
                </c:pt>
                <c:pt idx="5">
                  <c:v>0.14450594742692313</c:v>
                </c:pt>
                <c:pt idx="6">
                  <c:v>0.15295303096057694</c:v>
                </c:pt>
                <c:pt idx="7">
                  <c:v>0.16351188537764424</c:v>
                </c:pt>
                <c:pt idx="8">
                  <c:v>0.17671045339897842</c:v>
                </c:pt>
                <c:pt idx="9">
                  <c:v>0.19320866342564605</c:v>
                </c:pt>
                <c:pt idx="10">
                  <c:v>0.21383142595898061</c:v>
                </c:pt>
                <c:pt idx="11">
                  <c:v>0.23960987912564882</c:v>
                </c:pt>
                <c:pt idx="12">
                  <c:v>0.27183294558398413</c:v>
                </c:pt>
                <c:pt idx="13">
                  <c:v>0.31211177865690315</c:v>
                </c:pt>
                <c:pt idx="14">
                  <c:v>0.36246031999805201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47C5-4CFA-BD42-E3B9CD05DE8C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 Non-competitive'!$AT$36:$AT$50</c:f>
              <c:numCache>
                <c:formatCode>General</c:formatCode>
                <c:ptCount val="15"/>
                <c:pt idx="0">
                  <c:v>0.13390338494358978</c:v>
                </c:pt>
                <c:pt idx="1">
                  <c:v>0.13694664369230775</c:v>
                </c:pt>
                <c:pt idx="2">
                  <c:v>0.14075071712820517</c:v>
                </c:pt>
                <c:pt idx="3">
                  <c:v>0.14550580892307696</c:v>
                </c:pt>
                <c:pt idx="4">
                  <c:v>0.15144967366666673</c:v>
                </c:pt>
                <c:pt idx="5">
                  <c:v>0.15887950459615391</c:v>
                </c:pt>
                <c:pt idx="6">
                  <c:v>0.16816679325801287</c:v>
                </c:pt>
                <c:pt idx="7">
                  <c:v>0.17977590408533659</c:v>
                </c:pt>
                <c:pt idx="8">
                  <c:v>0.19428729261949124</c:v>
                </c:pt>
                <c:pt idx="9">
                  <c:v>0.2124265282871845</c:v>
                </c:pt>
                <c:pt idx="10">
                  <c:v>0.23510057287180114</c:v>
                </c:pt>
                <c:pt idx="11">
                  <c:v>0.26344312860257191</c:v>
                </c:pt>
                <c:pt idx="12">
                  <c:v>0.29887132326603544</c:v>
                </c:pt>
                <c:pt idx="13">
                  <c:v>0.34315656659536464</c:v>
                </c:pt>
                <c:pt idx="14">
                  <c:v>0.39851312075702633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47C5-4CFA-BD42-E3B9CD05DE8C}"/>
            </c:ext>
          </c:extLst>
        </c:ser>
        <c:ser>
          <c:idx val="6"/>
          <c:order val="6"/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 Non-competitive'!$AU$36:$AU$50</c:f>
              <c:numCache>
                <c:formatCode>General</c:formatCode>
                <c:ptCount val="15"/>
                <c:pt idx="0">
                  <c:v>0.14904589784615388</c:v>
                </c:pt>
                <c:pt idx="1">
                  <c:v>0.15243330461538468</c:v>
                </c:pt>
                <c:pt idx="2">
                  <c:v>0.15666756307692312</c:v>
                </c:pt>
                <c:pt idx="3">
                  <c:v>0.16196038615384623</c:v>
                </c:pt>
                <c:pt idx="4">
                  <c:v>0.16857641500000006</c:v>
                </c:pt>
                <c:pt idx="5">
                  <c:v>0.17684645105769239</c:v>
                </c:pt>
                <c:pt idx="6">
                  <c:v>0.18718399612980774</c:v>
                </c:pt>
                <c:pt idx="7">
                  <c:v>0.20010592746995196</c:v>
                </c:pt>
                <c:pt idx="8">
                  <c:v>0.21625834164513227</c:v>
                </c:pt>
                <c:pt idx="9">
                  <c:v>0.23644885936410764</c:v>
                </c:pt>
                <c:pt idx="10">
                  <c:v>0.26168700651282684</c:v>
                </c:pt>
                <c:pt idx="11">
                  <c:v>0.2932346904487258</c:v>
                </c:pt>
                <c:pt idx="12">
                  <c:v>0.33266929536859952</c:v>
                </c:pt>
                <c:pt idx="13">
                  <c:v>0.38196255151844166</c:v>
                </c:pt>
                <c:pt idx="14">
                  <c:v>0.44357912170574432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47C5-4CFA-BD42-E3B9CD05DE8C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 Non-competitive'!$AV$36:$AV$50</c:f>
              <c:numCache>
                <c:formatCode>General</c:formatCode>
                <c:ptCount val="15"/>
                <c:pt idx="0">
                  <c:v>0.16797403897435906</c:v>
                </c:pt>
                <c:pt idx="1">
                  <c:v>0.17179163076923085</c:v>
                </c:pt>
                <c:pt idx="2">
                  <c:v>0.17656362051282057</c:v>
                </c:pt>
                <c:pt idx="3">
                  <c:v>0.18252860769230775</c:v>
                </c:pt>
                <c:pt idx="4">
                  <c:v>0.18998484166666676</c:v>
                </c:pt>
                <c:pt idx="5">
                  <c:v>0.19930513413461545</c:v>
                </c:pt>
                <c:pt idx="6">
                  <c:v>0.21095549971955138</c:v>
                </c:pt>
                <c:pt idx="7">
                  <c:v>0.22551845670072121</c:v>
                </c:pt>
                <c:pt idx="8">
                  <c:v>0.24372215292718358</c:v>
                </c:pt>
                <c:pt idx="9">
                  <c:v>0.26647677321026148</c:v>
                </c:pt>
                <c:pt idx="10">
                  <c:v>0.29492004856410881</c:v>
                </c:pt>
                <c:pt idx="11">
                  <c:v>0.33047414275641807</c:v>
                </c:pt>
                <c:pt idx="12">
                  <c:v>0.37491676049680467</c:v>
                </c:pt>
                <c:pt idx="13">
                  <c:v>0.43047003267228773</c:v>
                </c:pt>
                <c:pt idx="14">
                  <c:v>0.4999116228916417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47C5-4CFA-BD42-E3B9CD05DE8C}"/>
            </c:ext>
          </c:extLst>
        </c:ser>
        <c:ser>
          <c:idx val="8"/>
          <c:order val="8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 Non-competitive'!$AW$36:$AW$50</c:f>
              <c:numCache>
                <c:formatCode>General</c:formatCode>
                <c:ptCount val="15"/>
                <c:pt idx="0">
                  <c:v>0.19163421538461547</c:v>
                </c:pt>
                <c:pt idx="1">
                  <c:v>0.19598953846153855</c:v>
                </c:pt>
                <c:pt idx="2">
                  <c:v>0.2014336923076924</c:v>
                </c:pt>
                <c:pt idx="3">
                  <c:v>0.20823888461538467</c:v>
                </c:pt>
                <c:pt idx="4">
                  <c:v>0.21674537500000007</c:v>
                </c:pt>
                <c:pt idx="5">
                  <c:v>0.22737848798076932</c:v>
                </c:pt>
                <c:pt idx="6">
                  <c:v>0.24066987920673089</c:v>
                </c:pt>
                <c:pt idx="7">
                  <c:v>0.25728411823918279</c:v>
                </c:pt>
                <c:pt idx="8">
                  <c:v>0.27805191702974769</c:v>
                </c:pt>
                <c:pt idx="9">
                  <c:v>0.30401166551795378</c:v>
                </c:pt>
                <c:pt idx="10">
                  <c:v>0.33646135112821146</c:v>
                </c:pt>
                <c:pt idx="11">
                  <c:v>0.3770234581410335</c:v>
                </c:pt>
                <c:pt idx="12">
                  <c:v>0.42772609190706107</c:v>
                </c:pt>
                <c:pt idx="13">
                  <c:v>0.49110438411459545</c:v>
                </c:pt>
                <c:pt idx="14">
                  <c:v>0.57032724937401336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47C5-4CFA-BD42-E3B9CD05DE8C}"/>
            </c:ext>
          </c:extLst>
        </c:ser>
        <c:ser>
          <c:idx val="9"/>
          <c:order val="9"/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 Non-competitive'!$AX$36:$AX$50</c:f>
              <c:numCache>
                <c:formatCode>General</c:formatCode>
                <c:ptCount val="15"/>
                <c:pt idx="0">
                  <c:v>0.221209435897436</c:v>
                </c:pt>
                <c:pt idx="1">
                  <c:v>0.22623692307692317</c:v>
                </c:pt>
                <c:pt idx="2">
                  <c:v>0.23252128205128211</c:v>
                </c:pt>
                <c:pt idx="3">
                  <c:v>0.24037673076923091</c:v>
                </c:pt>
                <c:pt idx="4">
                  <c:v>0.25019604166666676</c:v>
                </c:pt>
                <c:pt idx="5">
                  <c:v>0.26247018028846164</c:v>
                </c:pt>
                <c:pt idx="6">
                  <c:v>0.27781285356570518</c:v>
                </c:pt>
                <c:pt idx="7">
                  <c:v>0.29699119516225964</c:v>
                </c:pt>
                <c:pt idx="8">
                  <c:v>0.32096412215795284</c:v>
                </c:pt>
                <c:pt idx="9">
                  <c:v>0.35093028090256917</c:v>
                </c:pt>
                <c:pt idx="10">
                  <c:v>0.38838797933333963</c:v>
                </c:pt>
                <c:pt idx="11">
                  <c:v>0.43521010237180269</c:v>
                </c:pt>
                <c:pt idx="12">
                  <c:v>0.49373775616988158</c:v>
                </c:pt>
                <c:pt idx="13">
                  <c:v>0.56689732341748011</c:v>
                </c:pt>
                <c:pt idx="14">
                  <c:v>0.65834678247697831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47C5-4CFA-BD42-E3B9CD05DE8C}"/>
            </c:ext>
          </c:extLst>
        </c:ser>
        <c:ser>
          <c:idx val="10"/>
          <c:order val="10"/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 Non-competitive'!$AY$36:$AY$50</c:f>
              <c:numCache>
                <c:formatCode>General</c:formatCode>
                <c:ptCount val="15"/>
                <c:pt idx="0">
                  <c:v>0.25817846153846163</c:v>
                </c:pt>
                <c:pt idx="1">
                  <c:v>0.26404615384615393</c:v>
                </c:pt>
                <c:pt idx="2">
                  <c:v>0.27138076923076926</c:v>
                </c:pt>
                <c:pt idx="3">
                  <c:v>0.28054903846153861</c:v>
                </c:pt>
                <c:pt idx="4">
                  <c:v>0.29200937500000007</c:v>
                </c:pt>
                <c:pt idx="5">
                  <c:v>0.30633479567307703</c:v>
                </c:pt>
                <c:pt idx="6">
                  <c:v>0.32424157151442318</c:v>
                </c:pt>
                <c:pt idx="7">
                  <c:v>0.34662504131610589</c:v>
                </c:pt>
                <c:pt idx="8">
                  <c:v>0.37460437856820927</c:v>
                </c:pt>
                <c:pt idx="9">
                  <c:v>0.40957855013333844</c:v>
                </c:pt>
                <c:pt idx="10">
                  <c:v>0.45329626458974998</c:v>
                </c:pt>
                <c:pt idx="11">
                  <c:v>0.50794340766026425</c:v>
                </c:pt>
                <c:pt idx="12">
                  <c:v>0.57625233649840724</c:v>
                </c:pt>
                <c:pt idx="13">
                  <c:v>0.66163849754608584</c:v>
                </c:pt>
                <c:pt idx="14">
                  <c:v>0.76837119885568406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47C5-4CFA-BD42-E3B9CD05DE8C}"/>
            </c:ext>
          </c:extLst>
        </c:ser>
        <c:ser>
          <c:idx val="11"/>
          <c:order val="11"/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 Non-competitive'!$AZ$36:$AZ$50</c:f>
              <c:numCache>
                <c:formatCode>General</c:formatCode>
                <c:ptCount val="15"/>
                <c:pt idx="0">
                  <c:v>0.30438974358974374</c:v>
                </c:pt>
                <c:pt idx="1">
                  <c:v>0.3113076923076924</c:v>
                </c:pt>
                <c:pt idx="2">
                  <c:v>0.31995512820512828</c:v>
                </c:pt>
                <c:pt idx="3">
                  <c:v>0.33076442307692316</c:v>
                </c:pt>
                <c:pt idx="4">
                  <c:v>0.34427604166666681</c:v>
                </c:pt>
                <c:pt idx="5">
                  <c:v>0.36116556490384633</c:v>
                </c:pt>
                <c:pt idx="6">
                  <c:v>0.38227746895032061</c:v>
                </c:pt>
                <c:pt idx="7">
                  <c:v>0.40866734900841351</c:v>
                </c:pt>
                <c:pt idx="8">
                  <c:v>0.44165469908102972</c:v>
                </c:pt>
                <c:pt idx="9">
                  <c:v>0.48288888667179991</c:v>
                </c:pt>
                <c:pt idx="10">
                  <c:v>0.53443162116026277</c:v>
                </c:pt>
                <c:pt idx="11">
                  <c:v>0.59886003927084108</c:v>
                </c:pt>
                <c:pt idx="12">
                  <c:v>0.67939556190906425</c:v>
                </c:pt>
                <c:pt idx="13">
                  <c:v>0.78006496520684299</c:v>
                </c:pt>
                <c:pt idx="14">
                  <c:v>0.90590171932906638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47C5-4CFA-BD42-E3B9CD05DE8C}"/>
            </c:ext>
          </c:extLst>
        </c:ser>
        <c:ser>
          <c:idx val="12"/>
          <c:order val="12"/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 Non-competitive'!$BA$36:$BA$50</c:f>
              <c:numCache>
                <c:formatCode>General</c:formatCode>
                <c:ptCount val="15"/>
                <c:pt idx="0">
                  <c:v>0.36215384615384633</c:v>
                </c:pt>
                <c:pt idx="1">
                  <c:v>0.37038461538461548</c:v>
                </c:pt>
                <c:pt idx="2">
                  <c:v>0.38067307692307695</c:v>
                </c:pt>
                <c:pt idx="3">
                  <c:v>0.39353365384615391</c:v>
                </c:pt>
                <c:pt idx="4">
                  <c:v>0.40960937500000005</c:v>
                </c:pt>
                <c:pt idx="5">
                  <c:v>0.42970402644230782</c:v>
                </c:pt>
                <c:pt idx="6">
                  <c:v>0.45482234074519245</c:v>
                </c:pt>
                <c:pt idx="7">
                  <c:v>0.48622023362379813</c:v>
                </c:pt>
                <c:pt idx="8">
                  <c:v>0.52546759972205537</c:v>
                </c:pt>
                <c:pt idx="9">
                  <c:v>0.57452680734487671</c:v>
                </c:pt>
                <c:pt idx="10">
                  <c:v>0.63585081687340361</c:v>
                </c:pt>
                <c:pt idx="11">
                  <c:v>0.71250582878406221</c:v>
                </c:pt>
                <c:pt idx="12">
                  <c:v>0.80832459367238541</c:v>
                </c:pt>
                <c:pt idx="13">
                  <c:v>0.92809804978278931</c:v>
                </c:pt>
                <c:pt idx="14">
                  <c:v>1.0778148699207941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47C5-4CFA-BD42-E3B9CD05DE8C}"/>
            </c:ext>
          </c:extLst>
        </c:ser>
        <c:ser>
          <c:idx val="13"/>
          <c:order val="13"/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 Non-competitive'!$BB$36:$BB$50</c:f>
              <c:numCache>
                <c:formatCode>General</c:formatCode>
                <c:ptCount val="15"/>
                <c:pt idx="0">
                  <c:v>0.43435897435897447</c:v>
                </c:pt>
                <c:pt idx="1">
                  <c:v>0.44423076923076937</c:v>
                </c:pt>
                <c:pt idx="2">
                  <c:v>0.45657051282051297</c:v>
                </c:pt>
                <c:pt idx="3">
                  <c:v>0.47199519230769243</c:v>
                </c:pt>
                <c:pt idx="4">
                  <c:v>0.49127604166666683</c:v>
                </c:pt>
                <c:pt idx="5">
                  <c:v>0.51537710336538478</c:v>
                </c:pt>
                <c:pt idx="6">
                  <c:v>0.54550343048878214</c:v>
                </c:pt>
                <c:pt idx="7">
                  <c:v>0.58316133939302894</c:v>
                </c:pt>
                <c:pt idx="8">
                  <c:v>0.63023372552333734</c:v>
                </c:pt>
                <c:pt idx="9">
                  <c:v>0.689074208186223</c:v>
                </c:pt>
                <c:pt idx="10">
                  <c:v>0.76262481151482997</c:v>
                </c:pt>
                <c:pt idx="11">
                  <c:v>0.85456306567558871</c:v>
                </c:pt>
                <c:pt idx="12">
                  <c:v>0.96948588337653718</c:v>
                </c:pt>
                <c:pt idx="13">
                  <c:v>1.1131394055027224</c:v>
                </c:pt>
                <c:pt idx="14">
                  <c:v>1.2927063081604544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47C5-4CFA-BD42-E3B9CD05DE8C}"/>
            </c:ext>
          </c:extLst>
        </c:ser>
        <c:ser>
          <c:idx val="14"/>
          <c:order val="14"/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 Non-competitive'!$BC$36:$BC$50</c:f>
              <c:numCache>
                <c:formatCode>General</c:formatCode>
                <c:ptCount val="15"/>
                <c:pt idx="0">
                  <c:v>0.52461538461538471</c:v>
                </c:pt>
                <c:pt idx="1">
                  <c:v>0.53653846153846163</c:v>
                </c:pt>
                <c:pt idx="2">
                  <c:v>0.55144230769230773</c:v>
                </c:pt>
                <c:pt idx="3">
                  <c:v>0.57007211538461555</c:v>
                </c:pt>
                <c:pt idx="4">
                  <c:v>0.59335937500000002</c:v>
                </c:pt>
                <c:pt idx="5">
                  <c:v>0.62246844951923086</c:v>
                </c:pt>
                <c:pt idx="6">
                  <c:v>0.65885479266826941</c:v>
                </c:pt>
                <c:pt idx="7">
                  <c:v>0.70433772160456731</c:v>
                </c:pt>
                <c:pt idx="8">
                  <c:v>0.76119138277493992</c:v>
                </c:pt>
                <c:pt idx="9">
                  <c:v>0.83225845923790542</c:v>
                </c:pt>
                <c:pt idx="10">
                  <c:v>0.92109230481661286</c:v>
                </c:pt>
                <c:pt idx="11">
                  <c:v>1.0321346117899968</c:v>
                </c:pt>
                <c:pt idx="12">
                  <c:v>1.1709374955067262</c:v>
                </c:pt>
                <c:pt idx="13">
                  <c:v>1.3444411001526388</c:v>
                </c:pt>
                <c:pt idx="14">
                  <c:v>1.5613206059600291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47C5-4CFA-BD42-E3B9CD05DE8C}"/>
            </c:ext>
          </c:extLst>
        </c:ser>
        <c:ser>
          <c:idx val="15"/>
          <c:order val="15"/>
          <c:spPr>
            <a:ln w="190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 Non-competitive'!$BD$36:$BD$50</c:f>
              <c:numCache>
                <c:formatCode>General</c:formatCode>
                <c:ptCount val="15"/>
                <c:pt idx="0">
                  <c:v>0.63743589743589757</c:v>
                </c:pt>
                <c:pt idx="1">
                  <c:v>0.65192307692307694</c:v>
                </c:pt>
                <c:pt idx="2">
                  <c:v>0.67003205128205123</c:v>
                </c:pt>
                <c:pt idx="3">
                  <c:v>0.6926682692307693</c:v>
                </c:pt>
                <c:pt idx="4">
                  <c:v>0.72096354166666665</c:v>
                </c:pt>
                <c:pt idx="5">
                  <c:v>0.75633263221153846</c:v>
                </c:pt>
                <c:pt idx="6">
                  <c:v>0.80054399539262822</c:v>
                </c:pt>
                <c:pt idx="7">
                  <c:v>0.85580819936899033</c:v>
                </c:pt>
                <c:pt idx="8">
                  <c:v>0.924888454339443</c:v>
                </c:pt>
                <c:pt idx="9">
                  <c:v>1.011238773052509</c:v>
                </c:pt>
                <c:pt idx="10">
                  <c:v>1.1191766714438414</c:v>
                </c:pt>
                <c:pt idx="11">
                  <c:v>1.2540990444330065</c:v>
                </c:pt>
                <c:pt idx="12">
                  <c:v>1.4227520106694633</c:v>
                </c:pt>
                <c:pt idx="13">
                  <c:v>1.6335682184650338</c:v>
                </c:pt>
                <c:pt idx="14">
                  <c:v>1.897088478209497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47C5-4CFA-BD42-E3B9CD05DE8C}"/>
            </c:ext>
          </c:extLst>
        </c:ser>
        <c:ser>
          <c:idx val="16"/>
          <c:order val="1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'Part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 Non-competitive'!$BE$36:$BE$50</c:f>
              <c:numCache>
                <c:formatCode>General</c:formatCode>
                <c:ptCount val="15"/>
                <c:pt idx="0">
                  <c:v>7.3333333333333348E-2</c:v>
                </c:pt>
                <c:pt idx="1">
                  <c:v>7.5000000000000011E-2</c:v>
                </c:pt>
                <c:pt idx="2">
                  <c:v>7.7083333333333323E-2</c:v>
                </c:pt>
                <c:pt idx="3">
                  <c:v>7.9687499999999994E-2</c:v>
                </c:pt>
                <c:pt idx="4">
                  <c:v>8.2942708333333337E-2</c:v>
                </c:pt>
                <c:pt idx="5">
                  <c:v>8.7011718749999994E-2</c:v>
                </c:pt>
                <c:pt idx="6">
                  <c:v>9.2097981770833337E-2</c:v>
                </c:pt>
                <c:pt idx="7">
                  <c:v>9.8455810546874981E-2</c:v>
                </c:pt>
                <c:pt idx="8">
                  <c:v>0.10640309651692707</c:v>
                </c:pt>
                <c:pt idx="9">
                  <c:v>0.11633720397949217</c:v>
                </c:pt>
                <c:pt idx="10">
                  <c:v>0.12875483830769854</c:v>
                </c:pt>
                <c:pt idx="11">
                  <c:v>0.14427688121795654</c:v>
                </c:pt>
                <c:pt idx="12">
                  <c:v>0.16367943485577896</c:v>
                </c:pt>
                <c:pt idx="13">
                  <c:v>0.18793262690305704</c:v>
                </c:pt>
                <c:pt idx="14">
                  <c:v>0.21824911696215457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47C5-4CFA-BD42-E3B9CD05DE8C}"/>
            </c:ext>
          </c:extLst>
        </c:ser>
        <c:ser>
          <c:idx val="17"/>
          <c:order val="1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'Part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 Non-competitive'!$BF$36:$BF$50</c:f>
              <c:numCache>
                <c:formatCode>General</c:formatCode>
                <c:ptCount val="15"/>
                <c:pt idx="0">
                  <c:v>9.8142826472894393E-2</c:v>
                </c:pt>
                <c:pt idx="1">
                  <c:v>0.10037334525636926</c:v>
                </c:pt>
                <c:pt idx="2">
                  <c:v>0.10316149373571284</c:v>
                </c:pt>
                <c:pt idx="3">
                  <c:v>0.10664667933489232</c:v>
                </c:pt>
                <c:pt idx="4">
                  <c:v>0.1110031613338667</c:v>
                </c:pt>
                <c:pt idx="5">
                  <c:v>0.11644876383258464</c:v>
                </c:pt>
                <c:pt idx="6">
                  <c:v>0.12325576695598207</c:v>
                </c:pt>
                <c:pt idx="7">
                  <c:v>0.13176452086022883</c:v>
                </c:pt>
                <c:pt idx="8">
                  <c:v>0.14240046324053734</c:v>
                </c:pt>
                <c:pt idx="9">
                  <c:v>0.15569539121592296</c:v>
                </c:pt>
                <c:pt idx="10">
                  <c:v>0.17231405118515497</c:v>
                </c:pt>
                <c:pt idx="11">
                  <c:v>0.19308737614669502</c:v>
                </c:pt>
                <c:pt idx="12">
                  <c:v>0.21905403234862</c:v>
                </c:pt>
                <c:pt idx="13">
                  <c:v>0.25151235260102628</c:v>
                </c:pt>
                <c:pt idx="14">
                  <c:v>0.29208525291653409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47C5-4CFA-BD42-E3B9CD05DE8C}"/>
            </c:ext>
          </c:extLst>
        </c:ser>
        <c:ser>
          <c:idx val="18"/>
          <c:order val="1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'Part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 Non-competitive'!$BG$36:$BG$50</c:f>
              <c:numCache>
                <c:formatCode>General</c:formatCode>
                <c:ptCount val="15"/>
                <c:pt idx="0">
                  <c:v>0.10434519975778467</c:v>
                </c:pt>
                <c:pt idx="1">
                  <c:v>0.10671668157046156</c:v>
                </c:pt>
                <c:pt idx="2">
                  <c:v>0.10968103383630771</c:v>
                </c:pt>
                <c:pt idx="3">
                  <c:v>0.1133864741686154</c:v>
                </c:pt>
                <c:pt idx="4">
                  <c:v>0.11801827458400002</c:v>
                </c:pt>
                <c:pt idx="5">
                  <c:v>0.1238080251032308</c:v>
                </c:pt>
                <c:pt idx="6">
                  <c:v>0.13104521325226925</c:v>
                </c:pt>
                <c:pt idx="7">
                  <c:v>0.14009169843856731</c:v>
                </c:pt>
                <c:pt idx="8">
                  <c:v>0.15139980492143992</c:v>
                </c:pt>
                <c:pt idx="9">
                  <c:v>0.16553493802503066</c:v>
                </c:pt>
                <c:pt idx="10">
                  <c:v>0.18320385440451908</c:v>
                </c:pt>
                <c:pt idx="11">
                  <c:v>0.20528999987887964</c:v>
                </c:pt>
                <c:pt idx="12">
                  <c:v>0.23289768172183026</c:v>
                </c:pt>
                <c:pt idx="13">
                  <c:v>0.26740728402551861</c:v>
                </c:pt>
                <c:pt idx="14">
                  <c:v>0.31054428690512897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47C5-4CFA-BD42-E3B9CD05DE8C}"/>
            </c:ext>
          </c:extLst>
        </c:ser>
        <c:ser>
          <c:idx val="19"/>
          <c:order val="1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'Part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 Non-competitive'!$BH$36:$BH$50</c:f>
              <c:numCache>
                <c:formatCode>General</c:formatCode>
                <c:ptCount val="15"/>
                <c:pt idx="0">
                  <c:v>0.11209816636389747</c:v>
                </c:pt>
                <c:pt idx="1">
                  <c:v>0.11464585196307696</c:v>
                </c:pt>
                <c:pt idx="2">
                  <c:v>0.1178304589620513</c:v>
                </c:pt>
                <c:pt idx="3">
                  <c:v>0.12181121771076925</c:v>
                </c:pt>
                <c:pt idx="4">
                  <c:v>0.12678716614666671</c:v>
                </c:pt>
                <c:pt idx="5">
                  <c:v>0.13300710169153848</c:v>
                </c:pt>
                <c:pt idx="6">
                  <c:v>0.14078202112262822</c:v>
                </c:pt>
                <c:pt idx="7">
                  <c:v>0.1505006704114904</c:v>
                </c:pt>
                <c:pt idx="8">
                  <c:v>0.16264898202256814</c:v>
                </c:pt>
                <c:pt idx="9">
                  <c:v>0.17783437153641526</c:v>
                </c:pt>
                <c:pt idx="10">
                  <c:v>0.19681610842872421</c:v>
                </c:pt>
                <c:pt idx="11">
                  <c:v>0.2205432795441104</c:v>
                </c:pt>
                <c:pt idx="12">
                  <c:v>0.25020224343834313</c:v>
                </c:pt>
                <c:pt idx="13">
                  <c:v>0.28727594830613395</c:v>
                </c:pt>
                <c:pt idx="14">
                  <c:v>0.33361807939087251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47C5-4CFA-BD42-E3B9CD05DE8C}"/>
            </c:ext>
          </c:extLst>
        </c:ser>
        <c:ser>
          <c:idx val="20"/>
          <c:order val="2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'Part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 Non-competitive'!$BI$36:$BI$50</c:f>
              <c:numCache>
                <c:formatCode>General</c:formatCode>
                <c:ptCount val="15"/>
                <c:pt idx="0">
                  <c:v>0.12178937462153849</c:v>
                </c:pt>
                <c:pt idx="1">
                  <c:v>0.1245573149538462</c:v>
                </c:pt>
                <c:pt idx="2">
                  <c:v>0.12801724036923082</c:v>
                </c:pt>
                <c:pt idx="3">
                  <c:v>0.13234214713846157</c:v>
                </c:pt>
                <c:pt idx="4">
                  <c:v>0.13774828060000005</c:v>
                </c:pt>
                <c:pt idx="5">
                  <c:v>0.14450594742692313</c:v>
                </c:pt>
                <c:pt idx="6">
                  <c:v>0.15295303096057694</c:v>
                </c:pt>
                <c:pt idx="7">
                  <c:v>0.16351188537764424</c:v>
                </c:pt>
                <c:pt idx="8">
                  <c:v>0.1767104533989784</c:v>
                </c:pt>
                <c:pt idx="9">
                  <c:v>0.19320866342564605</c:v>
                </c:pt>
                <c:pt idx="10">
                  <c:v>0.21383142595898061</c:v>
                </c:pt>
                <c:pt idx="11">
                  <c:v>0.23960987912564888</c:v>
                </c:pt>
                <c:pt idx="12">
                  <c:v>0.27183294558398408</c:v>
                </c:pt>
                <c:pt idx="13">
                  <c:v>0.3121117786569032</c:v>
                </c:pt>
                <c:pt idx="14">
                  <c:v>0.36246031999805206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47C5-4CFA-BD42-E3B9CD05DE8C}"/>
            </c:ext>
          </c:extLst>
        </c:ser>
        <c:ser>
          <c:idx val="21"/>
          <c:order val="2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'Part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 Non-competitive'!$BJ$36:$BJ$50</c:f>
              <c:numCache>
                <c:formatCode>General</c:formatCode>
                <c:ptCount val="15"/>
                <c:pt idx="0">
                  <c:v>0.1339033849435898</c:v>
                </c:pt>
                <c:pt idx="1">
                  <c:v>0.13694664369230775</c:v>
                </c:pt>
                <c:pt idx="2">
                  <c:v>0.14075071712820517</c:v>
                </c:pt>
                <c:pt idx="3">
                  <c:v>0.14550580892307696</c:v>
                </c:pt>
                <c:pt idx="4">
                  <c:v>0.15144967366666673</c:v>
                </c:pt>
                <c:pt idx="5">
                  <c:v>0.15887950459615388</c:v>
                </c:pt>
                <c:pt idx="6">
                  <c:v>0.16816679325801287</c:v>
                </c:pt>
                <c:pt idx="7">
                  <c:v>0.17977590408533656</c:v>
                </c:pt>
                <c:pt idx="8">
                  <c:v>0.19428729261949124</c:v>
                </c:pt>
                <c:pt idx="9">
                  <c:v>0.2124265282871845</c:v>
                </c:pt>
                <c:pt idx="10">
                  <c:v>0.23510057287180114</c:v>
                </c:pt>
                <c:pt idx="11">
                  <c:v>0.26344312860257196</c:v>
                </c:pt>
                <c:pt idx="12">
                  <c:v>0.29887132326603538</c:v>
                </c:pt>
                <c:pt idx="13">
                  <c:v>0.3431565665953647</c:v>
                </c:pt>
                <c:pt idx="14">
                  <c:v>0.39851312075702638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47C5-4CFA-BD42-E3B9CD05DE8C}"/>
            </c:ext>
          </c:extLst>
        </c:ser>
        <c:ser>
          <c:idx val="22"/>
          <c:order val="2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'Part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 Non-competitive'!$BK$36:$BK$50</c:f>
              <c:numCache>
                <c:formatCode>General</c:formatCode>
                <c:ptCount val="15"/>
                <c:pt idx="0">
                  <c:v>0.14904589784615391</c:v>
                </c:pt>
                <c:pt idx="1">
                  <c:v>0.15243330461538468</c:v>
                </c:pt>
                <c:pt idx="2">
                  <c:v>0.15666756307692312</c:v>
                </c:pt>
                <c:pt idx="3">
                  <c:v>0.1619603861538462</c:v>
                </c:pt>
                <c:pt idx="4">
                  <c:v>0.16857641500000006</c:v>
                </c:pt>
                <c:pt idx="5">
                  <c:v>0.17684645105769237</c:v>
                </c:pt>
                <c:pt idx="6">
                  <c:v>0.18718399612980777</c:v>
                </c:pt>
                <c:pt idx="7">
                  <c:v>0.20010592746995196</c:v>
                </c:pt>
                <c:pt idx="8">
                  <c:v>0.21625834164513225</c:v>
                </c:pt>
                <c:pt idx="9">
                  <c:v>0.23644885936410759</c:v>
                </c:pt>
                <c:pt idx="10">
                  <c:v>0.26168700651282678</c:v>
                </c:pt>
                <c:pt idx="11">
                  <c:v>0.2932346904487258</c:v>
                </c:pt>
                <c:pt idx="12">
                  <c:v>0.33266929536859952</c:v>
                </c:pt>
                <c:pt idx="13">
                  <c:v>0.38196255151844172</c:v>
                </c:pt>
                <c:pt idx="14">
                  <c:v>0.44357912170574432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47C5-4CFA-BD42-E3B9CD05DE8C}"/>
            </c:ext>
          </c:extLst>
        </c:ser>
        <c:ser>
          <c:idx val="23"/>
          <c:order val="23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'Part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 Non-competitive'!$BL$36:$BL$50</c:f>
              <c:numCache>
                <c:formatCode>General</c:formatCode>
                <c:ptCount val="15"/>
                <c:pt idx="0">
                  <c:v>0.16797403897435906</c:v>
                </c:pt>
                <c:pt idx="1">
                  <c:v>0.17179163076923085</c:v>
                </c:pt>
                <c:pt idx="2">
                  <c:v>0.17656362051282057</c:v>
                </c:pt>
                <c:pt idx="3">
                  <c:v>0.18252860769230772</c:v>
                </c:pt>
                <c:pt idx="4">
                  <c:v>0.18998484166666671</c:v>
                </c:pt>
                <c:pt idx="5">
                  <c:v>0.19930513413461545</c:v>
                </c:pt>
                <c:pt idx="6">
                  <c:v>0.21095549971955135</c:v>
                </c:pt>
                <c:pt idx="7">
                  <c:v>0.22551845670072115</c:v>
                </c:pt>
                <c:pt idx="8">
                  <c:v>0.24372215292718352</c:v>
                </c:pt>
                <c:pt idx="9">
                  <c:v>0.26647677321026142</c:v>
                </c:pt>
                <c:pt idx="10">
                  <c:v>0.29492004856410881</c:v>
                </c:pt>
                <c:pt idx="11">
                  <c:v>0.33047414275641812</c:v>
                </c:pt>
                <c:pt idx="12">
                  <c:v>0.37491676049680461</c:v>
                </c:pt>
                <c:pt idx="13">
                  <c:v>0.43047003267228784</c:v>
                </c:pt>
                <c:pt idx="14">
                  <c:v>0.49991162289164182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47C5-4CFA-BD42-E3B9CD05DE8C}"/>
            </c:ext>
          </c:extLst>
        </c:ser>
        <c:ser>
          <c:idx val="24"/>
          <c:order val="24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 Non-competitive'!$BM$36:$BM$50</c:f>
              <c:numCache>
                <c:formatCode>General</c:formatCode>
                <c:ptCount val="15"/>
                <c:pt idx="0">
                  <c:v>0.19163421538461542</c:v>
                </c:pt>
                <c:pt idx="1">
                  <c:v>0.19598953846153852</c:v>
                </c:pt>
                <c:pt idx="2">
                  <c:v>0.20143369230769234</c:v>
                </c:pt>
                <c:pt idx="3">
                  <c:v>0.20823888461538467</c:v>
                </c:pt>
                <c:pt idx="4">
                  <c:v>0.21674537500000007</c:v>
                </c:pt>
                <c:pt idx="5">
                  <c:v>0.22737848798076929</c:v>
                </c:pt>
                <c:pt idx="6">
                  <c:v>0.24066987920673083</c:v>
                </c:pt>
                <c:pt idx="7">
                  <c:v>0.25728411823918268</c:v>
                </c:pt>
                <c:pt idx="8">
                  <c:v>0.27805191702974763</c:v>
                </c:pt>
                <c:pt idx="9">
                  <c:v>0.30401166551795372</c:v>
                </c:pt>
                <c:pt idx="10">
                  <c:v>0.33646135112821135</c:v>
                </c:pt>
                <c:pt idx="11">
                  <c:v>0.3770234581410335</c:v>
                </c:pt>
                <c:pt idx="12">
                  <c:v>0.42772609190706107</c:v>
                </c:pt>
                <c:pt idx="13">
                  <c:v>0.49110438411459545</c:v>
                </c:pt>
                <c:pt idx="14">
                  <c:v>0.57032724937401358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47C5-4CFA-BD42-E3B9CD05DE8C}"/>
            </c:ext>
          </c:extLst>
        </c:ser>
        <c:ser>
          <c:idx val="25"/>
          <c:order val="2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 Non-competitive'!$BN$36:$BN$50</c:f>
              <c:numCache>
                <c:formatCode>General</c:formatCode>
                <c:ptCount val="15"/>
                <c:pt idx="0">
                  <c:v>0.22120943589743597</c:v>
                </c:pt>
                <c:pt idx="1">
                  <c:v>0.22623692307692317</c:v>
                </c:pt>
                <c:pt idx="2">
                  <c:v>0.23252128205128206</c:v>
                </c:pt>
                <c:pt idx="3">
                  <c:v>0.24037673076923086</c:v>
                </c:pt>
                <c:pt idx="4">
                  <c:v>0.25019604166666676</c:v>
                </c:pt>
                <c:pt idx="5">
                  <c:v>0.26247018028846159</c:v>
                </c:pt>
                <c:pt idx="6">
                  <c:v>0.27781285356570518</c:v>
                </c:pt>
                <c:pt idx="7">
                  <c:v>0.29699119516225964</c:v>
                </c:pt>
                <c:pt idx="8">
                  <c:v>0.32096412215795278</c:v>
                </c:pt>
                <c:pt idx="9">
                  <c:v>0.35093028090256917</c:v>
                </c:pt>
                <c:pt idx="10">
                  <c:v>0.38838797933333963</c:v>
                </c:pt>
                <c:pt idx="11">
                  <c:v>0.43521010237180269</c:v>
                </c:pt>
                <c:pt idx="12">
                  <c:v>0.49373775616988158</c:v>
                </c:pt>
                <c:pt idx="13">
                  <c:v>0.56689732341748011</c:v>
                </c:pt>
                <c:pt idx="14">
                  <c:v>0.65834678247697831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47C5-4CFA-BD42-E3B9CD05DE8C}"/>
            </c:ext>
          </c:extLst>
        </c:ser>
        <c:ser>
          <c:idx val="26"/>
          <c:order val="2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 Non-competitive'!$BO$36:$BO$50</c:f>
              <c:numCache>
                <c:formatCode>General</c:formatCode>
                <c:ptCount val="15"/>
                <c:pt idx="0">
                  <c:v>0.25817846153846163</c:v>
                </c:pt>
                <c:pt idx="1">
                  <c:v>0.26404615384615393</c:v>
                </c:pt>
                <c:pt idx="2">
                  <c:v>0.27138076923076931</c:v>
                </c:pt>
                <c:pt idx="3">
                  <c:v>0.28054903846153856</c:v>
                </c:pt>
                <c:pt idx="4">
                  <c:v>0.29200937500000007</c:v>
                </c:pt>
                <c:pt idx="5">
                  <c:v>0.30633479567307698</c:v>
                </c:pt>
                <c:pt idx="6">
                  <c:v>0.32424157151442318</c:v>
                </c:pt>
                <c:pt idx="7">
                  <c:v>0.34662504131610578</c:v>
                </c:pt>
                <c:pt idx="8">
                  <c:v>0.37460437856820916</c:v>
                </c:pt>
                <c:pt idx="9">
                  <c:v>0.40957855013333833</c:v>
                </c:pt>
                <c:pt idx="10">
                  <c:v>0.45329626458974986</c:v>
                </c:pt>
                <c:pt idx="11">
                  <c:v>0.50794340766026425</c:v>
                </c:pt>
                <c:pt idx="12">
                  <c:v>0.57625233649840724</c:v>
                </c:pt>
                <c:pt idx="13">
                  <c:v>0.66163849754608595</c:v>
                </c:pt>
                <c:pt idx="14">
                  <c:v>0.76837119885568417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47C5-4CFA-BD42-E3B9CD05DE8C}"/>
            </c:ext>
          </c:extLst>
        </c:ser>
        <c:ser>
          <c:idx val="27"/>
          <c:order val="2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 Non-competitive'!$BP$36:$BP$50</c:f>
              <c:numCache>
                <c:formatCode>General</c:formatCode>
                <c:ptCount val="15"/>
                <c:pt idx="0">
                  <c:v>0.30438974358974369</c:v>
                </c:pt>
                <c:pt idx="1">
                  <c:v>0.3113076923076924</c:v>
                </c:pt>
                <c:pt idx="2">
                  <c:v>0.31995512820512828</c:v>
                </c:pt>
                <c:pt idx="3">
                  <c:v>0.33076442307692316</c:v>
                </c:pt>
                <c:pt idx="4">
                  <c:v>0.3442760416666667</c:v>
                </c:pt>
                <c:pt idx="5">
                  <c:v>0.36116556490384621</c:v>
                </c:pt>
                <c:pt idx="6">
                  <c:v>0.38227746895032061</c:v>
                </c:pt>
                <c:pt idx="7">
                  <c:v>0.40866734900841351</c:v>
                </c:pt>
                <c:pt idx="8">
                  <c:v>0.44165469908102967</c:v>
                </c:pt>
                <c:pt idx="9">
                  <c:v>0.4828888866717998</c:v>
                </c:pt>
                <c:pt idx="10">
                  <c:v>0.53443162116026266</c:v>
                </c:pt>
                <c:pt idx="11">
                  <c:v>0.59886003927084119</c:v>
                </c:pt>
                <c:pt idx="12">
                  <c:v>0.67939556190906414</c:v>
                </c:pt>
                <c:pt idx="13">
                  <c:v>0.78006496520684299</c:v>
                </c:pt>
                <c:pt idx="14">
                  <c:v>0.90590171932906638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47C5-4CFA-BD42-E3B9CD05DE8C}"/>
            </c:ext>
          </c:extLst>
        </c:ser>
        <c:ser>
          <c:idx val="28"/>
          <c:order val="2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 Non-competitive'!$BQ$36:$BQ$50</c:f>
              <c:numCache>
                <c:formatCode>General</c:formatCode>
                <c:ptCount val="15"/>
                <c:pt idx="0">
                  <c:v>0.36215384615384622</c:v>
                </c:pt>
                <c:pt idx="1">
                  <c:v>0.37038461538461537</c:v>
                </c:pt>
                <c:pt idx="2">
                  <c:v>0.38067307692307695</c:v>
                </c:pt>
                <c:pt idx="3">
                  <c:v>0.39353365384615385</c:v>
                </c:pt>
                <c:pt idx="4">
                  <c:v>0.40960937500000005</c:v>
                </c:pt>
                <c:pt idx="5">
                  <c:v>0.42970402644230765</c:v>
                </c:pt>
                <c:pt idx="6">
                  <c:v>0.45482234074519234</c:v>
                </c:pt>
                <c:pt idx="7">
                  <c:v>0.48622023362379801</c:v>
                </c:pt>
                <c:pt idx="8">
                  <c:v>0.52546759972205526</c:v>
                </c:pt>
                <c:pt idx="9">
                  <c:v>0.57452680734487671</c:v>
                </c:pt>
                <c:pt idx="10">
                  <c:v>0.63585081687340361</c:v>
                </c:pt>
                <c:pt idx="11">
                  <c:v>0.71250582878406232</c:v>
                </c:pt>
                <c:pt idx="12">
                  <c:v>0.80832459367238541</c:v>
                </c:pt>
                <c:pt idx="13">
                  <c:v>0.92809804978278931</c:v>
                </c:pt>
                <c:pt idx="14">
                  <c:v>1.0778148699207943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47C5-4CFA-BD42-E3B9CD05DE8C}"/>
            </c:ext>
          </c:extLst>
        </c:ser>
        <c:ser>
          <c:idx val="29"/>
          <c:order val="2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 Non-competitive'!$BR$36:$BR$50</c:f>
              <c:numCache>
                <c:formatCode>General</c:formatCode>
                <c:ptCount val="15"/>
                <c:pt idx="0">
                  <c:v>0.43435897435897447</c:v>
                </c:pt>
                <c:pt idx="1">
                  <c:v>0.44423076923076937</c:v>
                </c:pt>
                <c:pt idx="2">
                  <c:v>0.45657051282051286</c:v>
                </c:pt>
                <c:pt idx="3">
                  <c:v>0.47199519230769232</c:v>
                </c:pt>
                <c:pt idx="4">
                  <c:v>0.49127604166666683</c:v>
                </c:pt>
                <c:pt idx="5">
                  <c:v>0.51537710336538467</c:v>
                </c:pt>
                <c:pt idx="6">
                  <c:v>0.54550343048878225</c:v>
                </c:pt>
                <c:pt idx="7">
                  <c:v>0.58316133939302883</c:v>
                </c:pt>
                <c:pt idx="8">
                  <c:v>0.63023372552333734</c:v>
                </c:pt>
                <c:pt idx="9">
                  <c:v>0.68907420818622289</c:v>
                </c:pt>
                <c:pt idx="10">
                  <c:v>0.76262481151482997</c:v>
                </c:pt>
                <c:pt idx="11">
                  <c:v>0.85456306567558871</c:v>
                </c:pt>
                <c:pt idx="12">
                  <c:v>0.96948588337653707</c:v>
                </c:pt>
                <c:pt idx="13">
                  <c:v>1.1131394055027226</c:v>
                </c:pt>
                <c:pt idx="14">
                  <c:v>1.2927063081604544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47C5-4CFA-BD42-E3B9CD05DE8C}"/>
            </c:ext>
          </c:extLst>
        </c:ser>
        <c:ser>
          <c:idx val="30"/>
          <c:order val="3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xVal>
            <c:numRef>
              <c:f>'Part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 Non-competitive'!$BS$36:$BS$50</c:f>
              <c:numCache>
                <c:formatCode>General</c:formatCode>
                <c:ptCount val="15"/>
                <c:pt idx="0">
                  <c:v>0.52461538461538471</c:v>
                </c:pt>
                <c:pt idx="1">
                  <c:v>0.53653846153846152</c:v>
                </c:pt>
                <c:pt idx="2">
                  <c:v>0.55144230769230762</c:v>
                </c:pt>
                <c:pt idx="3">
                  <c:v>0.57007211538461533</c:v>
                </c:pt>
                <c:pt idx="4">
                  <c:v>0.59335937500000002</c:v>
                </c:pt>
                <c:pt idx="5">
                  <c:v>0.62246844951923075</c:v>
                </c:pt>
                <c:pt idx="6">
                  <c:v>0.65885479266826918</c:v>
                </c:pt>
                <c:pt idx="7">
                  <c:v>0.70433772160456709</c:v>
                </c:pt>
                <c:pt idx="8">
                  <c:v>0.76119138277493992</c:v>
                </c:pt>
                <c:pt idx="9">
                  <c:v>0.83225845923790542</c:v>
                </c:pt>
                <c:pt idx="10">
                  <c:v>0.92109230481661253</c:v>
                </c:pt>
                <c:pt idx="11">
                  <c:v>1.0321346117899968</c:v>
                </c:pt>
                <c:pt idx="12">
                  <c:v>1.1709374955067264</c:v>
                </c:pt>
                <c:pt idx="13">
                  <c:v>1.3444411001526388</c:v>
                </c:pt>
                <c:pt idx="14">
                  <c:v>1.5613206059600291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47C5-4CFA-BD42-E3B9CD05DE8C}"/>
            </c:ext>
          </c:extLst>
        </c:ser>
        <c:ser>
          <c:idx val="31"/>
          <c:order val="3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50000"/>
                </a:schemeClr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xVal>
            <c:numRef>
              <c:f>'Part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 Non-competitive'!$BT$36:$BT$50</c:f>
              <c:numCache>
                <c:formatCode>General</c:formatCode>
                <c:ptCount val="15"/>
                <c:pt idx="0">
                  <c:v>0.63743589743589746</c:v>
                </c:pt>
                <c:pt idx="1">
                  <c:v>0.65192307692307694</c:v>
                </c:pt>
                <c:pt idx="2">
                  <c:v>0.67003205128205123</c:v>
                </c:pt>
                <c:pt idx="3">
                  <c:v>0.69266826923076918</c:v>
                </c:pt>
                <c:pt idx="4">
                  <c:v>0.72096354166666654</c:v>
                </c:pt>
                <c:pt idx="5">
                  <c:v>0.75633263221153835</c:v>
                </c:pt>
                <c:pt idx="6">
                  <c:v>0.8005439953926281</c:v>
                </c:pt>
                <c:pt idx="7">
                  <c:v>0.85580819936899022</c:v>
                </c:pt>
                <c:pt idx="8">
                  <c:v>0.92488845433944278</c:v>
                </c:pt>
                <c:pt idx="9">
                  <c:v>1.0112387730525088</c:v>
                </c:pt>
                <c:pt idx="10">
                  <c:v>1.1191766714438409</c:v>
                </c:pt>
                <c:pt idx="11">
                  <c:v>1.2540990444330067</c:v>
                </c:pt>
                <c:pt idx="12">
                  <c:v>1.4227520106694631</c:v>
                </c:pt>
                <c:pt idx="13">
                  <c:v>1.633568218465034</c:v>
                </c:pt>
                <c:pt idx="14">
                  <c:v>1.8970884782094977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F-47C5-4CFA-BD42-E3B9CD05DE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145920"/>
        <c:axId val="367143952"/>
      </c:scatterChart>
      <c:valAx>
        <c:axId val="367145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1/[S]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3952"/>
        <c:crosses val="autoZero"/>
        <c:crossBetween val="midCat"/>
      </c:valAx>
      <c:valAx>
        <c:axId val="36714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1/v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5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220053021010565"/>
          <c:y val="7.7017149394281781E-2"/>
          <c:w val="0.71628473074031573"/>
          <c:h val="0.79722548336105659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plot'!$N$67:$N$86</c:f>
              <c:numCache>
                <c:formatCode>General</c:formatCode>
                <c:ptCount val="20"/>
                <c:pt idx="0">
                  <c:v>7.3333333333333348E-2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0BB-486A-AAB3-268F7953E56A}"/>
            </c:ext>
          </c:extLst>
        </c:ser>
        <c:ser>
          <c:idx val="1"/>
          <c:order val="1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plot'!$O$67:$O$86</c:f>
              <c:numCache>
                <c:formatCode>General</c:formatCode>
                <c:ptCount val="20"/>
                <c:pt idx="0">
                  <c:v>7.5000000000000011E-2</c:v>
                </c:pt>
                <c:pt idx="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0BB-486A-AAB3-268F7953E56A}"/>
            </c:ext>
          </c:extLst>
        </c:ser>
        <c:ser>
          <c:idx val="2"/>
          <c:order val="2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plot'!$P$67:$P$86</c:f>
              <c:numCache>
                <c:formatCode>General</c:formatCode>
                <c:ptCount val="20"/>
                <c:pt idx="0">
                  <c:v>7.7083333333333323E-2</c:v>
                </c:pt>
                <c:pt idx="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0BB-486A-AAB3-268F7953E56A}"/>
            </c:ext>
          </c:extLst>
        </c:ser>
        <c:ser>
          <c:idx val="3"/>
          <c:order val="3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plot'!$Q$67:$Q$86</c:f>
              <c:numCache>
                <c:formatCode>General</c:formatCode>
                <c:ptCount val="20"/>
                <c:pt idx="0">
                  <c:v>7.9687499999999994E-2</c:v>
                </c:pt>
                <c:pt idx="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0BB-486A-AAB3-268F7953E56A}"/>
            </c:ext>
          </c:extLst>
        </c:ser>
        <c:ser>
          <c:idx val="4"/>
          <c:order val="4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plot'!$R$67:$R$86</c:f>
              <c:numCache>
                <c:formatCode>General</c:formatCode>
                <c:ptCount val="20"/>
                <c:pt idx="0">
                  <c:v>8.2942708333333337E-2</c:v>
                </c:pt>
                <c:pt idx="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60BB-486A-AAB3-268F7953E56A}"/>
            </c:ext>
          </c:extLst>
        </c:ser>
        <c:ser>
          <c:idx val="5"/>
          <c:order val="5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plot'!$S$67:$S$86</c:f>
              <c:numCache>
                <c:formatCode>General</c:formatCode>
                <c:ptCount val="20"/>
                <c:pt idx="0" formatCode="0.00E+00">
                  <c:v>8.7011718749999994E-2</c:v>
                </c:pt>
                <c:pt idx="6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60BB-486A-AAB3-268F7953E56A}"/>
            </c:ext>
          </c:extLst>
        </c:ser>
        <c:ser>
          <c:idx val="6"/>
          <c:order val="6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plot'!$T$67:$T$86</c:f>
              <c:numCache>
                <c:formatCode>General</c:formatCode>
                <c:ptCount val="20"/>
                <c:pt idx="0" formatCode="0.00E+00">
                  <c:v>9.2097981770833337E-2</c:v>
                </c:pt>
                <c:pt idx="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60BB-486A-AAB3-268F7953E56A}"/>
            </c:ext>
          </c:extLst>
        </c:ser>
        <c:ser>
          <c:idx val="7"/>
          <c:order val="7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plot'!$U$67:$U$86</c:f>
              <c:numCache>
                <c:formatCode>General</c:formatCode>
                <c:ptCount val="20"/>
                <c:pt idx="0" formatCode="0.00E+00">
                  <c:v>9.8455810546874981E-2</c:v>
                </c:pt>
                <c:pt idx="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60BB-486A-AAB3-268F7953E56A}"/>
            </c:ext>
          </c:extLst>
        </c:ser>
        <c:ser>
          <c:idx val="8"/>
          <c:order val="8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plot'!$V$67:$V$86</c:f>
              <c:numCache>
                <c:formatCode>General</c:formatCode>
                <c:ptCount val="20"/>
                <c:pt idx="0" formatCode="0.00E+00">
                  <c:v>0.10640309651692707</c:v>
                </c:pt>
                <c:pt idx="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60BB-486A-AAB3-268F7953E56A}"/>
            </c:ext>
          </c:extLst>
        </c:ser>
        <c:ser>
          <c:idx val="9"/>
          <c:order val="9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plot'!$W$67:$W$86</c:f>
              <c:numCache>
                <c:formatCode>General</c:formatCode>
                <c:ptCount val="20"/>
                <c:pt idx="0" formatCode="0.00E+00">
                  <c:v>0.11633720397949217</c:v>
                </c:pt>
                <c:pt idx="1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60BB-486A-AAB3-268F7953E56A}"/>
            </c:ext>
          </c:extLst>
        </c:ser>
        <c:ser>
          <c:idx val="10"/>
          <c:order val="10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plot'!$X$67:$X$86</c:f>
              <c:numCache>
                <c:formatCode>General</c:formatCode>
                <c:ptCount val="20"/>
                <c:pt idx="0" formatCode="0.00E+00">
                  <c:v>0.12875483830769854</c:v>
                </c:pt>
                <c:pt idx="1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60BB-486A-AAB3-268F7953E56A}"/>
            </c:ext>
          </c:extLst>
        </c:ser>
        <c:ser>
          <c:idx val="11"/>
          <c:order val="11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plot'!$Y$67:$Y$86</c:f>
              <c:numCache>
                <c:formatCode>General</c:formatCode>
                <c:ptCount val="20"/>
                <c:pt idx="0" formatCode="0.00E+00">
                  <c:v>0.14427688121795654</c:v>
                </c:pt>
                <c:pt idx="1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60BB-486A-AAB3-268F7953E56A}"/>
            </c:ext>
          </c:extLst>
        </c:ser>
        <c:ser>
          <c:idx val="12"/>
          <c:order val="12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plot'!$Z$67:$Z$86</c:f>
              <c:numCache>
                <c:formatCode>General</c:formatCode>
                <c:ptCount val="20"/>
                <c:pt idx="0" formatCode="0.00E+00">
                  <c:v>0.16367943485577896</c:v>
                </c:pt>
                <c:pt idx="1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60BB-486A-AAB3-268F7953E56A}"/>
            </c:ext>
          </c:extLst>
        </c:ser>
        <c:ser>
          <c:idx val="13"/>
          <c:order val="13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plot'!$AA$67:$AA$86</c:f>
              <c:numCache>
                <c:formatCode>General</c:formatCode>
                <c:ptCount val="20"/>
                <c:pt idx="0" formatCode="0.00E+00">
                  <c:v>0.18793262690305704</c:v>
                </c:pt>
                <c:pt idx="1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60BB-486A-AAB3-268F7953E56A}"/>
            </c:ext>
          </c:extLst>
        </c:ser>
        <c:ser>
          <c:idx val="14"/>
          <c:order val="14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plot'!$AB$67:$AB$86</c:f>
              <c:numCache>
                <c:formatCode>General</c:formatCode>
                <c:ptCount val="20"/>
                <c:pt idx="0" formatCode="0.00E+00">
                  <c:v>0.21824911696215457</c:v>
                </c:pt>
                <c:pt idx="1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60BB-486A-AAB3-268F7953E56A}"/>
            </c:ext>
          </c:extLst>
        </c:ser>
        <c:ser>
          <c:idx val="15"/>
          <c:order val="15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plot'!$AC$67:$AC$86</c:f>
              <c:numCache>
                <c:formatCode>General</c:formatCode>
                <c:ptCount val="20"/>
                <c:pt idx="0" formatCode="0.00E+00">
                  <c:v>0</c:v>
                </c:pt>
                <c:pt idx="16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F-60BB-486A-AAB3-268F7953E56A}"/>
            </c:ext>
          </c:extLst>
        </c:ser>
        <c:ser>
          <c:idx val="16"/>
          <c:order val="16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plot'!$AD$67:$AD$86</c:f>
              <c:numCache>
                <c:formatCode>General</c:formatCode>
                <c:ptCount val="20"/>
                <c:pt idx="0" formatCode="0.00E+00">
                  <c:v>0</c:v>
                </c:pt>
                <c:pt idx="1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1-60BB-486A-AAB3-268F7953E56A}"/>
            </c:ext>
          </c:extLst>
        </c:ser>
        <c:ser>
          <c:idx val="17"/>
          <c:order val="17"/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plot'!$AE$67:$AE$86</c:f>
              <c:numCache>
                <c:formatCode>General</c:formatCode>
                <c:ptCount val="20"/>
                <c:pt idx="0" formatCode="0.00E+00">
                  <c:v>0</c:v>
                </c:pt>
                <c:pt idx="1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3-60BB-486A-AAB3-268F7953E56A}"/>
            </c:ext>
          </c:extLst>
        </c:ser>
        <c:ser>
          <c:idx val="18"/>
          <c:order val="18"/>
          <c:spPr>
            <a:ln w="28575">
              <a:noFill/>
            </a:ln>
          </c:spPr>
          <c:marker>
            <c:symbol val="none"/>
          </c:marker>
          <c:xVal>
            <c:numRef>
              <c:f>'modified direct linear plot'!$M$67:$M$86</c:f>
              <c:numCache>
                <c:formatCode>General</c:formatCode>
                <c:ptCount val="20"/>
                <c:pt idx="0">
                  <c:v>0</c:v>
                </c:pt>
                <c:pt idx="1">
                  <c:v>7.3333333333333348E-2</c:v>
                </c:pt>
                <c:pt idx="2">
                  <c:v>6.0000000000000012E-2</c:v>
                </c:pt>
                <c:pt idx="3">
                  <c:v>4.933333333333334E-2</c:v>
                </c:pt>
                <c:pt idx="4">
                  <c:v>4.080000000000001E-2</c:v>
                </c:pt>
                <c:pt idx="5">
                  <c:v>3.3973333333333348E-2</c:v>
                </c:pt>
                <c:pt idx="6">
                  <c:v>2.851200000000001E-2</c:v>
                </c:pt>
                <c:pt idx="7">
                  <c:v>2.4142933333333342E-2</c:v>
                </c:pt>
                <c:pt idx="8">
                  <c:v>2.0647680000000005E-2</c:v>
                </c:pt>
                <c:pt idx="9">
                  <c:v>1.7851477333333341E-2</c:v>
                </c:pt>
                <c:pt idx="10">
                  <c:v>1.5614515200000005E-2</c:v>
                </c:pt>
                <c:pt idx="11">
                  <c:v>1.3824945493333338E-2</c:v>
                </c:pt>
                <c:pt idx="12">
                  <c:v>1.2393289728000006E-2</c:v>
                </c:pt>
                <c:pt idx="13">
                  <c:v>1.1247965115733337E-2</c:v>
                </c:pt>
                <c:pt idx="14">
                  <c:v>1.0331705425920002E-2</c:v>
                </c:pt>
                <c:pt idx="15">
                  <c:v>9.5986976740693349E-3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xVal>
          <c:yVal>
            <c:numRef>
              <c:f>'modified direct linear plot'!$AF$67:$AF$86</c:f>
              <c:numCache>
                <c:formatCode>General</c:formatCode>
                <c:ptCount val="20"/>
                <c:pt idx="0" formatCode="0.00E+00">
                  <c:v>0</c:v>
                </c:pt>
                <c:pt idx="1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4-60BB-486A-AAB3-268F7953E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2348872"/>
        <c:axId val="1"/>
      </c:scatterChart>
      <c:valAx>
        <c:axId val="432348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/>
                </a:pPr>
                <a:r>
                  <a:rPr lang="en-CA" sz="1000"/>
                  <a:t>[substrate]/v</a:t>
                </a:r>
              </a:p>
            </c:rich>
          </c:tx>
          <c:layout>
            <c:manualLayout>
              <c:xMode val="edge"/>
              <c:yMode val="edge"/>
              <c:x val="0.43272740673406468"/>
              <c:y val="0.931540748862088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/>
                </a:pPr>
                <a:r>
                  <a:rPr lang="en-CA" sz="1000"/>
                  <a:t>1/v</a:t>
                </a:r>
              </a:p>
            </c:rich>
          </c:tx>
          <c:layout>
            <c:manualLayout>
              <c:xMode val="edge"/>
              <c:yMode val="edge"/>
              <c:x val="8.4847740366307579E-3"/>
              <c:y val="0.44621050533240308"/>
            </c:manualLayout>
          </c:layout>
          <c:overlay val="0"/>
          <c:spPr>
            <a:noFill/>
            <a:ln w="25400">
              <a:noFill/>
            </a:ln>
          </c:spPr>
        </c:title>
        <c:numFmt formatCode="0.0E+0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3234887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-3" verticalDpi="0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 Non-competitive'!$AP$69:$BE$69</c:f>
              <c:numCache>
                <c:formatCode>General</c:formatCode>
                <c:ptCount val="16"/>
                <c:pt idx="0">
                  <c:v>7.3333333333333348E-2</c:v>
                </c:pt>
                <c:pt idx="1">
                  <c:v>9.8142826472894393E-2</c:v>
                </c:pt>
                <c:pt idx="2">
                  <c:v>0.10434519975778464</c:v>
                </c:pt>
                <c:pt idx="3">
                  <c:v>0.11209816636389747</c:v>
                </c:pt>
                <c:pt idx="4">
                  <c:v>0.12178937462153852</c:v>
                </c:pt>
                <c:pt idx="5">
                  <c:v>0.13390338494358978</c:v>
                </c:pt>
                <c:pt idx="6">
                  <c:v>0.14904589784615388</c:v>
                </c:pt>
                <c:pt idx="7">
                  <c:v>0.16797403897435906</c:v>
                </c:pt>
                <c:pt idx="8">
                  <c:v>0.19163421538461547</c:v>
                </c:pt>
                <c:pt idx="9">
                  <c:v>0.221209435897436</c:v>
                </c:pt>
                <c:pt idx="10">
                  <c:v>0.25817846153846163</c:v>
                </c:pt>
                <c:pt idx="11">
                  <c:v>0.30438974358974374</c:v>
                </c:pt>
                <c:pt idx="12">
                  <c:v>0.36215384615384633</c:v>
                </c:pt>
                <c:pt idx="13">
                  <c:v>0.43435897435897447</c:v>
                </c:pt>
                <c:pt idx="14">
                  <c:v>0.52461538461538471</c:v>
                </c:pt>
                <c:pt idx="15">
                  <c:v>0.63743589743589757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6C3-4161-A82C-2BFC52A30D4B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 Non-competitive'!$AP$70:$BE$70</c:f>
              <c:numCache>
                <c:formatCode>General</c:formatCode>
                <c:ptCount val="16"/>
                <c:pt idx="0">
                  <c:v>7.5000000000000011E-2</c:v>
                </c:pt>
                <c:pt idx="1">
                  <c:v>0.10037334525636926</c:v>
                </c:pt>
                <c:pt idx="2">
                  <c:v>0.1067166815704616</c:v>
                </c:pt>
                <c:pt idx="3">
                  <c:v>0.11464585196307696</c:v>
                </c:pt>
                <c:pt idx="4">
                  <c:v>0.1245573149538462</c:v>
                </c:pt>
                <c:pt idx="5">
                  <c:v>0.13694664369230775</c:v>
                </c:pt>
                <c:pt idx="6">
                  <c:v>0.15243330461538468</c:v>
                </c:pt>
                <c:pt idx="7">
                  <c:v>0.17179163076923085</c:v>
                </c:pt>
                <c:pt idx="8">
                  <c:v>0.19598953846153855</c:v>
                </c:pt>
                <c:pt idx="9">
                  <c:v>0.22623692307692317</c:v>
                </c:pt>
                <c:pt idx="10">
                  <c:v>0.26404615384615393</c:v>
                </c:pt>
                <c:pt idx="11">
                  <c:v>0.3113076923076924</c:v>
                </c:pt>
                <c:pt idx="12">
                  <c:v>0.37038461538461548</c:v>
                </c:pt>
                <c:pt idx="13">
                  <c:v>0.44423076923076937</c:v>
                </c:pt>
                <c:pt idx="14">
                  <c:v>0.53653846153846163</c:v>
                </c:pt>
                <c:pt idx="15">
                  <c:v>0.65192307692307694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6C3-4161-A82C-2BFC52A30D4B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 Non-competitive'!$AP$71:$BE$71</c:f>
              <c:numCache>
                <c:formatCode>General</c:formatCode>
                <c:ptCount val="16"/>
                <c:pt idx="0">
                  <c:v>7.7083333333333337E-2</c:v>
                </c:pt>
                <c:pt idx="1">
                  <c:v>0.10316149373571284</c:v>
                </c:pt>
                <c:pt idx="2">
                  <c:v>0.10968103383630771</c:v>
                </c:pt>
                <c:pt idx="3">
                  <c:v>0.1178304589620513</c:v>
                </c:pt>
                <c:pt idx="4">
                  <c:v>0.12801724036923082</c:v>
                </c:pt>
                <c:pt idx="5">
                  <c:v>0.14075071712820517</c:v>
                </c:pt>
                <c:pt idx="6">
                  <c:v>0.15666756307692312</c:v>
                </c:pt>
                <c:pt idx="7">
                  <c:v>0.17656362051282057</c:v>
                </c:pt>
                <c:pt idx="8">
                  <c:v>0.2014336923076924</c:v>
                </c:pt>
                <c:pt idx="9">
                  <c:v>0.23252128205128211</c:v>
                </c:pt>
                <c:pt idx="10">
                  <c:v>0.27138076923076926</c:v>
                </c:pt>
                <c:pt idx="11">
                  <c:v>0.31995512820512828</c:v>
                </c:pt>
                <c:pt idx="12">
                  <c:v>0.38067307692307695</c:v>
                </c:pt>
                <c:pt idx="13">
                  <c:v>0.45657051282051297</c:v>
                </c:pt>
                <c:pt idx="14">
                  <c:v>0.55144230769230773</c:v>
                </c:pt>
                <c:pt idx="15">
                  <c:v>0.67003205128205123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6C3-4161-A82C-2BFC52A30D4B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 Non-competitive'!$AP$72:$BE$72</c:f>
              <c:numCache>
                <c:formatCode>General</c:formatCode>
                <c:ptCount val="16"/>
                <c:pt idx="0">
                  <c:v>7.9687500000000008E-2</c:v>
                </c:pt>
                <c:pt idx="1">
                  <c:v>0.10664667933489233</c:v>
                </c:pt>
                <c:pt idx="2">
                  <c:v>0.11338647416861543</c:v>
                </c:pt>
                <c:pt idx="3">
                  <c:v>0.12181121771076928</c:v>
                </c:pt>
                <c:pt idx="4">
                  <c:v>0.13234214713846157</c:v>
                </c:pt>
                <c:pt idx="5">
                  <c:v>0.14550580892307696</c:v>
                </c:pt>
                <c:pt idx="6">
                  <c:v>0.16196038615384623</c:v>
                </c:pt>
                <c:pt idx="7">
                  <c:v>0.18252860769230775</c:v>
                </c:pt>
                <c:pt idx="8">
                  <c:v>0.20823888461538467</c:v>
                </c:pt>
                <c:pt idx="9">
                  <c:v>0.24037673076923091</c:v>
                </c:pt>
                <c:pt idx="10">
                  <c:v>0.28054903846153861</c:v>
                </c:pt>
                <c:pt idx="11">
                  <c:v>0.33076442307692316</c:v>
                </c:pt>
                <c:pt idx="12">
                  <c:v>0.39353365384615391</c:v>
                </c:pt>
                <c:pt idx="13">
                  <c:v>0.47199519230769243</c:v>
                </c:pt>
                <c:pt idx="14">
                  <c:v>0.57007211538461555</c:v>
                </c:pt>
                <c:pt idx="15">
                  <c:v>0.6926682692307693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6C3-4161-A82C-2BFC52A30D4B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 Non-competitive'!$AP$73:$BE$73</c:f>
              <c:numCache>
                <c:formatCode>General</c:formatCode>
                <c:ptCount val="16"/>
                <c:pt idx="0">
                  <c:v>8.2942708333333337E-2</c:v>
                </c:pt>
                <c:pt idx="1">
                  <c:v>0.1110031613338667</c:v>
                </c:pt>
                <c:pt idx="2">
                  <c:v>0.11801827458400002</c:v>
                </c:pt>
                <c:pt idx="3">
                  <c:v>0.12678716614666671</c:v>
                </c:pt>
                <c:pt idx="4">
                  <c:v>0.13774828060000005</c:v>
                </c:pt>
                <c:pt idx="5">
                  <c:v>0.15144967366666673</c:v>
                </c:pt>
                <c:pt idx="6">
                  <c:v>0.16857641500000006</c:v>
                </c:pt>
                <c:pt idx="7">
                  <c:v>0.18998484166666676</c:v>
                </c:pt>
                <c:pt idx="8">
                  <c:v>0.21674537500000007</c:v>
                </c:pt>
                <c:pt idx="9">
                  <c:v>0.25019604166666676</c:v>
                </c:pt>
                <c:pt idx="10">
                  <c:v>0.29200937500000007</c:v>
                </c:pt>
                <c:pt idx="11">
                  <c:v>0.34427604166666681</c:v>
                </c:pt>
                <c:pt idx="12">
                  <c:v>0.40960937500000005</c:v>
                </c:pt>
                <c:pt idx="13">
                  <c:v>0.49127604166666683</c:v>
                </c:pt>
                <c:pt idx="14">
                  <c:v>0.59335937500000002</c:v>
                </c:pt>
                <c:pt idx="15">
                  <c:v>0.72096354166666665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6C3-4161-A82C-2BFC52A30D4B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 Non-competitive'!$AP$74:$BE$74</c:f>
              <c:numCache>
                <c:formatCode>General</c:formatCode>
                <c:ptCount val="16"/>
                <c:pt idx="0">
                  <c:v>8.7011718750000008E-2</c:v>
                </c:pt>
                <c:pt idx="1">
                  <c:v>0.11644876383258466</c:v>
                </c:pt>
                <c:pt idx="2">
                  <c:v>0.1238080251032308</c:v>
                </c:pt>
                <c:pt idx="3">
                  <c:v>0.13300710169153851</c:v>
                </c:pt>
                <c:pt idx="4">
                  <c:v>0.14450594742692313</c:v>
                </c:pt>
                <c:pt idx="5">
                  <c:v>0.15887950459615391</c:v>
                </c:pt>
                <c:pt idx="6">
                  <c:v>0.17684645105769239</c:v>
                </c:pt>
                <c:pt idx="7">
                  <c:v>0.19930513413461545</c:v>
                </c:pt>
                <c:pt idx="8">
                  <c:v>0.22737848798076932</c:v>
                </c:pt>
                <c:pt idx="9">
                  <c:v>0.26247018028846164</c:v>
                </c:pt>
                <c:pt idx="10">
                  <c:v>0.30633479567307703</c:v>
                </c:pt>
                <c:pt idx="11">
                  <c:v>0.36116556490384633</c:v>
                </c:pt>
                <c:pt idx="12">
                  <c:v>0.42970402644230782</c:v>
                </c:pt>
                <c:pt idx="13">
                  <c:v>0.51537710336538478</c:v>
                </c:pt>
                <c:pt idx="14">
                  <c:v>0.62246844951923086</c:v>
                </c:pt>
                <c:pt idx="15">
                  <c:v>0.75633263221153846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6C3-4161-A82C-2BFC52A30D4B}"/>
            </c:ext>
          </c:extLst>
        </c:ser>
        <c:ser>
          <c:idx val="6"/>
          <c:order val="6"/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 Non-competitive'!$AP$75:$BE$75</c:f>
              <c:numCache>
                <c:formatCode>General</c:formatCode>
                <c:ptCount val="16"/>
                <c:pt idx="0">
                  <c:v>9.2097981770833351E-2</c:v>
                </c:pt>
                <c:pt idx="1">
                  <c:v>0.1232557669559821</c:v>
                </c:pt>
                <c:pt idx="2">
                  <c:v>0.13104521325226928</c:v>
                </c:pt>
                <c:pt idx="3">
                  <c:v>0.14078202112262825</c:v>
                </c:pt>
                <c:pt idx="4">
                  <c:v>0.15295303096057694</c:v>
                </c:pt>
                <c:pt idx="5">
                  <c:v>0.16816679325801287</c:v>
                </c:pt>
                <c:pt idx="6">
                  <c:v>0.18718399612980774</c:v>
                </c:pt>
                <c:pt idx="7">
                  <c:v>0.21095549971955138</c:v>
                </c:pt>
                <c:pt idx="8">
                  <c:v>0.24066987920673089</c:v>
                </c:pt>
                <c:pt idx="9">
                  <c:v>0.27781285356570518</c:v>
                </c:pt>
                <c:pt idx="10">
                  <c:v>0.32424157151442318</c:v>
                </c:pt>
                <c:pt idx="11">
                  <c:v>0.38227746895032061</c:v>
                </c:pt>
                <c:pt idx="12">
                  <c:v>0.45482234074519245</c:v>
                </c:pt>
                <c:pt idx="13">
                  <c:v>0.54550343048878214</c:v>
                </c:pt>
                <c:pt idx="14">
                  <c:v>0.65885479266826941</c:v>
                </c:pt>
                <c:pt idx="15">
                  <c:v>0.80054399539262822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C6C3-4161-A82C-2BFC52A30D4B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 Non-competitive'!$AP$76:$BE$76</c:f>
              <c:numCache>
                <c:formatCode>General</c:formatCode>
                <c:ptCount val="16"/>
                <c:pt idx="0">
                  <c:v>9.8455810546874994E-2</c:v>
                </c:pt>
                <c:pt idx="1">
                  <c:v>0.13176452086022886</c:v>
                </c:pt>
                <c:pt idx="2">
                  <c:v>0.14009169843856734</c:v>
                </c:pt>
                <c:pt idx="3">
                  <c:v>0.15050067041149043</c:v>
                </c:pt>
                <c:pt idx="4">
                  <c:v>0.16351188537764424</c:v>
                </c:pt>
                <c:pt idx="5">
                  <c:v>0.17977590408533659</c:v>
                </c:pt>
                <c:pt idx="6">
                  <c:v>0.20010592746995196</c:v>
                </c:pt>
                <c:pt idx="7">
                  <c:v>0.22551845670072121</c:v>
                </c:pt>
                <c:pt idx="8">
                  <c:v>0.25728411823918279</c:v>
                </c:pt>
                <c:pt idx="9">
                  <c:v>0.29699119516225964</c:v>
                </c:pt>
                <c:pt idx="10">
                  <c:v>0.34662504131610589</c:v>
                </c:pt>
                <c:pt idx="11">
                  <c:v>0.40866734900841351</c:v>
                </c:pt>
                <c:pt idx="12">
                  <c:v>0.48622023362379813</c:v>
                </c:pt>
                <c:pt idx="13">
                  <c:v>0.58316133939302894</c:v>
                </c:pt>
                <c:pt idx="14">
                  <c:v>0.70433772160456731</c:v>
                </c:pt>
                <c:pt idx="15">
                  <c:v>0.85580819936899033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C6C3-4161-A82C-2BFC52A30D4B}"/>
            </c:ext>
          </c:extLst>
        </c:ser>
        <c:ser>
          <c:idx val="8"/>
          <c:order val="8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 Non-competitive'!$AP$77:$BE$77</c:f>
              <c:numCache>
                <c:formatCode>General</c:formatCode>
                <c:ptCount val="16"/>
                <c:pt idx="0">
                  <c:v>0.10640309651692709</c:v>
                </c:pt>
                <c:pt idx="1">
                  <c:v>0.14240046324053737</c:v>
                </c:pt>
                <c:pt idx="2">
                  <c:v>0.15139980492143992</c:v>
                </c:pt>
                <c:pt idx="3">
                  <c:v>0.16264898202256814</c:v>
                </c:pt>
                <c:pt idx="4">
                  <c:v>0.17671045339897842</c:v>
                </c:pt>
                <c:pt idx="5">
                  <c:v>0.19428729261949124</c:v>
                </c:pt>
                <c:pt idx="6">
                  <c:v>0.21625834164513227</c:v>
                </c:pt>
                <c:pt idx="7">
                  <c:v>0.24372215292718358</c:v>
                </c:pt>
                <c:pt idx="8">
                  <c:v>0.27805191702974769</c:v>
                </c:pt>
                <c:pt idx="9">
                  <c:v>0.32096412215795284</c:v>
                </c:pt>
                <c:pt idx="10">
                  <c:v>0.37460437856820927</c:v>
                </c:pt>
                <c:pt idx="11">
                  <c:v>0.44165469908102972</c:v>
                </c:pt>
                <c:pt idx="12">
                  <c:v>0.52546759972205537</c:v>
                </c:pt>
                <c:pt idx="13">
                  <c:v>0.63023372552333734</c:v>
                </c:pt>
                <c:pt idx="14">
                  <c:v>0.76119138277493992</c:v>
                </c:pt>
                <c:pt idx="15">
                  <c:v>0.924888454339443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C6C3-4161-A82C-2BFC52A30D4B}"/>
            </c:ext>
          </c:extLst>
        </c:ser>
        <c:ser>
          <c:idx val="9"/>
          <c:order val="9"/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 Non-competitive'!$AP$78:$BE$78</c:f>
              <c:numCache>
                <c:formatCode>General</c:formatCode>
                <c:ptCount val="16"/>
                <c:pt idx="0">
                  <c:v>0.11633720397949218</c:v>
                </c:pt>
                <c:pt idx="1">
                  <c:v>0.15569539121592299</c:v>
                </c:pt>
                <c:pt idx="2">
                  <c:v>0.16553493802503066</c:v>
                </c:pt>
                <c:pt idx="3">
                  <c:v>0.17783437153641529</c:v>
                </c:pt>
                <c:pt idx="4">
                  <c:v>0.19320866342564605</c:v>
                </c:pt>
                <c:pt idx="5">
                  <c:v>0.2124265282871845</c:v>
                </c:pt>
                <c:pt idx="6">
                  <c:v>0.23644885936410764</c:v>
                </c:pt>
                <c:pt idx="7">
                  <c:v>0.26647677321026148</c:v>
                </c:pt>
                <c:pt idx="8">
                  <c:v>0.30401166551795378</c:v>
                </c:pt>
                <c:pt idx="9">
                  <c:v>0.35093028090256917</c:v>
                </c:pt>
                <c:pt idx="10">
                  <c:v>0.40957855013333844</c:v>
                </c:pt>
                <c:pt idx="11">
                  <c:v>0.48288888667179991</c:v>
                </c:pt>
                <c:pt idx="12">
                  <c:v>0.57452680734487671</c:v>
                </c:pt>
                <c:pt idx="13">
                  <c:v>0.689074208186223</c:v>
                </c:pt>
                <c:pt idx="14">
                  <c:v>0.83225845923790542</c:v>
                </c:pt>
                <c:pt idx="15">
                  <c:v>1.011238773052509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C6C3-4161-A82C-2BFC52A30D4B}"/>
            </c:ext>
          </c:extLst>
        </c:ser>
        <c:ser>
          <c:idx val="10"/>
          <c:order val="10"/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 Non-competitive'!$AP$79:$BE$79</c:f>
              <c:numCache>
                <c:formatCode>General</c:formatCode>
                <c:ptCount val="16"/>
                <c:pt idx="0">
                  <c:v>0.12875483830769854</c:v>
                </c:pt>
                <c:pt idx="1">
                  <c:v>0.17231405118515497</c:v>
                </c:pt>
                <c:pt idx="2">
                  <c:v>0.18320385440451906</c:v>
                </c:pt>
                <c:pt idx="3">
                  <c:v>0.19681610842872421</c:v>
                </c:pt>
                <c:pt idx="4">
                  <c:v>0.21383142595898061</c:v>
                </c:pt>
                <c:pt idx="5">
                  <c:v>0.23510057287180114</c:v>
                </c:pt>
                <c:pt idx="6">
                  <c:v>0.26168700651282684</c:v>
                </c:pt>
                <c:pt idx="7">
                  <c:v>0.29492004856410881</c:v>
                </c:pt>
                <c:pt idx="8">
                  <c:v>0.33646135112821146</c:v>
                </c:pt>
                <c:pt idx="9">
                  <c:v>0.38838797933333963</c:v>
                </c:pt>
                <c:pt idx="10">
                  <c:v>0.45329626458974998</c:v>
                </c:pt>
                <c:pt idx="11">
                  <c:v>0.53443162116026277</c:v>
                </c:pt>
                <c:pt idx="12">
                  <c:v>0.63585081687340361</c:v>
                </c:pt>
                <c:pt idx="13">
                  <c:v>0.76262481151482997</c:v>
                </c:pt>
                <c:pt idx="14">
                  <c:v>0.92109230481661286</c:v>
                </c:pt>
                <c:pt idx="15">
                  <c:v>1.1191766714438414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C6C3-4161-A82C-2BFC52A30D4B}"/>
            </c:ext>
          </c:extLst>
        </c:ser>
        <c:ser>
          <c:idx val="11"/>
          <c:order val="11"/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 Non-competitive'!$AP$80:$BE$80</c:f>
              <c:numCache>
                <c:formatCode>General</c:formatCode>
                <c:ptCount val="16"/>
                <c:pt idx="0">
                  <c:v>0.14427688121795651</c:v>
                </c:pt>
                <c:pt idx="1">
                  <c:v>0.19308737614669497</c:v>
                </c:pt>
                <c:pt idx="2">
                  <c:v>0.20528999987887964</c:v>
                </c:pt>
                <c:pt idx="3">
                  <c:v>0.22054327954411038</c:v>
                </c:pt>
                <c:pt idx="4">
                  <c:v>0.23960987912564882</c:v>
                </c:pt>
                <c:pt idx="5">
                  <c:v>0.26344312860257191</c:v>
                </c:pt>
                <c:pt idx="6">
                  <c:v>0.2932346904487258</c:v>
                </c:pt>
                <c:pt idx="7">
                  <c:v>0.33047414275641807</c:v>
                </c:pt>
                <c:pt idx="8">
                  <c:v>0.3770234581410335</c:v>
                </c:pt>
                <c:pt idx="9">
                  <c:v>0.43521010237180269</c:v>
                </c:pt>
                <c:pt idx="10">
                  <c:v>0.50794340766026425</c:v>
                </c:pt>
                <c:pt idx="11">
                  <c:v>0.59886003927084108</c:v>
                </c:pt>
                <c:pt idx="12">
                  <c:v>0.71250582878406221</c:v>
                </c:pt>
                <c:pt idx="13">
                  <c:v>0.85456306567558871</c:v>
                </c:pt>
                <c:pt idx="14">
                  <c:v>1.0321346117899968</c:v>
                </c:pt>
                <c:pt idx="15">
                  <c:v>1.2540990444330065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C6C3-4161-A82C-2BFC52A30D4B}"/>
            </c:ext>
          </c:extLst>
        </c:ser>
        <c:ser>
          <c:idx val="12"/>
          <c:order val="12"/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 Non-competitive'!$AP$81:$BF$81</c:f>
              <c:numCache>
                <c:formatCode>General</c:formatCode>
                <c:ptCount val="17"/>
                <c:pt idx="0">
                  <c:v>0.16367943485577899</c:v>
                </c:pt>
                <c:pt idx="1">
                  <c:v>0.21905403234862003</c:v>
                </c:pt>
                <c:pt idx="2">
                  <c:v>0.23289768172183026</c:v>
                </c:pt>
                <c:pt idx="3">
                  <c:v>0.25020224343834313</c:v>
                </c:pt>
                <c:pt idx="4">
                  <c:v>0.27183294558398413</c:v>
                </c:pt>
                <c:pt idx="5">
                  <c:v>0.29887132326603544</c:v>
                </c:pt>
                <c:pt idx="6">
                  <c:v>0.33266929536859952</c:v>
                </c:pt>
                <c:pt idx="7">
                  <c:v>0.37491676049680467</c:v>
                </c:pt>
                <c:pt idx="8">
                  <c:v>0.42772609190706107</c:v>
                </c:pt>
                <c:pt idx="9">
                  <c:v>0.49373775616988158</c:v>
                </c:pt>
                <c:pt idx="10">
                  <c:v>0.57625233649840724</c:v>
                </c:pt>
                <c:pt idx="11">
                  <c:v>0.67939556190906425</c:v>
                </c:pt>
                <c:pt idx="12">
                  <c:v>0.80832459367238541</c:v>
                </c:pt>
                <c:pt idx="13">
                  <c:v>0.96948588337653718</c:v>
                </c:pt>
                <c:pt idx="14">
                  <c:v>1.1709374955067262</c:v>
                </c:pt>
                <c:pt idx="15">
                  <c:v>1.4227520106694633</c:v>
                </c:pt>
                <c:pt idx="16">
                  <c:v>0.16367943485577896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C6C3-4161-A82C-2BFC52A30D4B}"/>
            </c:ext>
          </c:extLst>
        </c:ser>
        <c:ser>
          <c:idx val="13"/>
          <c:order val="13"/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 Non-competitive'!$AP$82:$BE$82</c:f>
              <c:numCache>
                <c:formatCode>General</c:formatCode>
                <c:ptCount val="16"/>
                <c:pt idx="0">
                  <c:v>0.18793262690305698</c:v>
                </c:pt>
                <c:pt idx="1">
                  <c:v>0.25151235260102628</c:v>
                </c:pt>
                <c:pt idx="2">
                  <c:v>0.26740728402551855</c:v>
                </c:pt>
                <c:pt idx="3">
                  <c:v>0.28727594830613395</c:v>
                </c:pt>
                <c:pt idx="4">
                  <c:v>0.31211177865690315</c:v>
                </c:pt>
                <c:pt idx="5">
                  <c:v>0.34315656659536464</c:v>
                </c:pt>
                <c:pt idx="6">
                  <c:v>0.38196255151844166</c:v>
                </c:pt>
                <c:pt idx="7">
                  <c:v>0.43047003267228773</c:v>
                </c:pt>
                <c:pt idx="8">
                  <c:v>0.49110438411459545</c:v>
                </c:pt>
                <c:pt idx="9">
                  <c:v>0.56689732341748011</c:v>
                </c:pt>
                <c:pt idx="10">
                  <c:v>0.66163849754608584</c:v>
                </c:pt>
                <c:pt idx="11">
                  <c:v>0.78006496520684299</c:v>
                </c:pt>
                <c:pt idx="12">
                  <c:v>0.92809804978278931</c:v>
                </c:pt>
                <c:pt idx="13">
                  <c:v>1.1131394055027224</c:v>
                </c:pt>
                <c:pt idx="14">
                  <c:v>1.3444411001526388</c:v>
                </c:pt>
                <c:pt idx="15">
                  <c:v>1.6335682184650338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C6C3-4161-A82C-2BFC52A30D4B}"/>
            </c:ext>
          </c:extLst>
        </c:ser>
        <c:ser>
          <c:idx val="14"/>
          <c:order val="14"/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 Non-competitive'!$AP$83:$BE$83</c:f>
              <c:numCache>
                <c:formatCode>General</c:formatCode>
                <c:ptCount val="16"/>
                <c:pt idx="0">
                  <c:v>0.21824911696215457</c:v>
                </c:pt>
                <c:pt idx="1">
                  <c:v>0.29208525291653409</c:v>
                </c:pt>
                <c:pt idx="2">
                  <c:v>0.31054428690512892</c:v>
                </c:pt>
                <c:pt idx="3">
                  <c:v>0.33361807939087251</c:v>
                </c:pt>
                <c:pt idx="4">
                  <c:v>0.36246031999805201</c:v>
                </c:pt>
                <c:pt idx="5">
                  <c:v>0.39851312075702633</c:v>
                </c:pt>
                <c:pt idx="6">
                  <c:v>0.44357912170574432</c:v>
                </c:pt>
                <c:pt idx="7">
                  <c:v>0.4999116228916417</c:v>
                </c:pt>
                <c:pt idx="8">
                  <c:v>0.57032724937401336</c:v>
                </c:pt>
                <c:pt idx="9">
                  <c:v>0.65834678247697831</c:v>
                </c:pt>
                <c:pt idx="10">
                  <c:v>0.76837119885568406</c:v>
                </c:pt>
                <c:pt idx="11">
                  <c:v>0.90590171932906638</c:v>
                </c:pt>
                <c:pt idx="12">
                  <c:v>1.0778148699207941</c:v>
                </c:pt>
                <c:pt idx="13">
                  <c:v>1.2927063081604544</c:v>
                </c:pt>
                <c:pt idx="14">
                  <c:v>1.5613206059600291</c:v>
                </c:pt>
                <c:pt idx="15">
                  <c:v>1.897088478209497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C6C3-4161-A82C-2BFC52A30D4B}"/>
            </c:ext>
          </c:extLst>
        </c:ser>
        <c:ser>
          <c:idx val="15"/>
          <c:order val="1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  <a:lumOff val="20000"/>
                </a:schemeClr>
              </a:solidFill>
              <a:ln w="9525">
                <a:solidFill>
                  <a:schemeClr val="accent4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'Part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 Non-competitive'!$BF$69:$BU$69</c:f>
              <c:numCache>
                <c:formatCode>General</c:formatCode>
                <c:ptCount val="16"/>
                <c:pt idx="0">
                  <c:v>7.3333333333333348E-2</c:v>
                </c:pt>
                <c:pt idx="1">
                  <c:v>9.8142826472894393E-2</c:v>
                </c:pt>
                <c:pt idx="2">
                  <c:v>0.10434519975778467</c:v>
                </c:pt>
                <c:pt idx="3">
                  <c:v>0.11209816636389747</c:v>
                </c:pt>
                <c:pt idx="4">
                  <c:v>0.12178937462153849</c:v>
                </c:pt>
                <c:pt idx="5">
                  <c:v>0.1339033849435898</c:v>
                </c:pt>
                <c:pt idx="6">
                  <c:v>0.14904589784615391</c:v>
                </c:pt>
                <c:pt idx="7">
                  <c:v>0.16797403897435906</c:v>
                </c:pt>
                <c:pt idx="8">
                  <c:v>0.19163421538461542</c:v>
                </c:pt>
                <c:pt idx="9">
                  <c:v>0.22120943589743597</c:v>
                </c:pt>
                <c:pt idx="10">
                  <c:v>0.25817846153846163</c:v>
                </c:pt>
                <c:pt idx="11">
                  <c:v>0.30438974358974369</c:v>
                </c:pt>
                <c:pt idx="12">
                  <c:v>0.36215384615384622</c:v>
                </c:pt>
                <c:pt idx="13">
                  <c:v>0.43435897435897447</c:v>
                </c:pt>
                <c:pt idx="14">
                  <c:v>0.52461538461538471</c:v>
                </c:pt>
                <c:pt idx="15">
                  <c:v>0.63743589743589746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C6C3-4161-A82C-2BFC52A30D4B}"/>
            </c:ext>
          </c:extLst>
        </c:ser>
        <c:ser>
          <c:idx val="16"/>
          <c:order val="1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'Part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 Non-competitive'!$BF$70:$BU$70</c:f>
              <c:numCache>
                <c:formatCode>General</c:formatCode>
                <c:ptCount val="16"/>
                <c:pt idx="0">
                  <c:v>7.5000000000000011E-2</c:v>
                </c:pt>
                <c:pt idx="1">
                  <c:v>0.10037334525636926</c:v>
                </c:pt>
                <c:pt idx="2">
                  <c:v>0.10671668157046156</c:v>
                </c:pt>
                <c:pt idx="3">
                  <c:v>0.11464585196307696</c:v>
                </c:pt>
                <c:pt idx="4">
                  <c:v>0.1245573149538462</c:v>
                </c:pt>
                <c:pt idx="5">
                  <c:v>0.13694664369230775</c:v>
                </c:pt>
                <c:pt idx="6">
                  <c:v>0.15243330461538468</c:v>
                </c:pt>
                <c:pt idx="7">
                  <c:v>0.17179163076923085</c:v>
                </c:pt>
                <c:pt idx="8">
                  <c:v>0.19598953846153852</c:v>
                </c:pt>
                <c:pt idx="9">
                  <c:v>0.22623692307692317</c:v>
                </c:pt>
                <c:pt idx="10">
                  <c:v>0.26404615384615393</c:v>
                </c:pt>
                <c:pt idx="11">
                  <c:v>0.3113076923076924</c:v>
                </c:pt>
                <c:pt idx="12">
                  <c:v>0.37038461538461537</c:v>
                </c:pt>
                <c:pt idx="13">
                  <c:v>0.44423076923076937</c:v>
                </c:pt>
                <c:pt idx="14">
                  <c:v>0.53653846153846152</c:v>
                </c:pt>
                <c:pt idx="15">
                  <c:v>0.65192307692307694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C6C3-4161-A82C-2BFC52A30D4B}"/>
            </c:ext>
          </c:extLst>
        </c:ser>
        <c:ser>
          <c:idx val="17"/>
          <c:order val="1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'Part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 Non-competitive'!$BF$71:$BU$71</c:f>
              <c:numCache>
                <c:formatCode>General</c:formatCode>
                <c:ptCount val="16"/>
                <c:pt idx="0">
                  <c:v>7.7083333333333323E-2</c:v>
                </c:pt>
                <c:pt idx="1">
                  <c:v>0.10316149373571284</c:v>
                </c:pt>
                <c:pt idx="2">
                  <c:v>0.10968103383630771</c:v>
                </c:pt>
                <c:pt idx="3">
                  <c:v>0.1178304589620513</c:v>
                </c:pt>
                <c:pt idx="4">
                  <c:v>0.12801724036923082</c:v>
                </c:pt>
                <c:pt idx="5">
                  <c:v>0.14075071712820517</c:v>
                </c:pt>
                <c:pt idx="6">
                  <c:v>0.15666756307692312</c:v>
                </c:pt>
                <c:pt idx="7">
                  <c:v>0.17656362051282057</c:v>
                </c:pt>
                <c:pt idx="8">
                  <c:v>0.20143369230769234</c:v>
                </c:pt>
                <c:pt idx="9">
                  <c:v>0.23252128205128206</c:v>
                </c:pt>
                <c:pt idx="10">
                  <c:v>0.27138076923076931</c:v>
                </c:pt>
                <c:pt idx="11">
                  <c:v>0.31995512820512828</c:v>
                </c:pt>
                <c:pt idx="12">
                  <c:v>0.38067307692307695</c:v>
                </c:pt>
                <c:pt idx="13">
                  <c:v>0.45657051282051286</c:v>
                </c:pt>
                <c:pt idx="14">
                  <c:v>0.55144230769230762</c:v>
                </c:pt>
                <c:pt idx="15">
                  <c:v>0.67003205128205123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C6C3-4161-A82C-2BFC52A30D4B}"/>
            </c:ext>
          </c:extLst>
        </c:ser>
        <c:ser>
          <c:idx val="18"/>
          <c:order val="1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'Part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 Non-competitive'!$BF$72:$BU$72</c:f>
              <c:numCache>
                <c:formatCode>General</c:formatCode>
                <c:ptCount val="16"/>
                <c:pt idx="0">
                  <c:v>7.9687499999999994E-2</c:v>
                </c:pt>
                <c:pt idx="1">
                  <c:v>0.10664667933489232</c:v>
                </c:pt>
                <c:pt idx="2">
                  <c:v>0.1133864741686154</c:v>
                </c:pt>
                <c:pt idx="3">
                  <c:v>0.12181121771076925</c:v>
                </c:pt>
                <c:pt idx="4">
                  <c:v>0.13234214713846157</c:v>
                </c:pt>
                <c:pt idx="5">
                  <c:v>0.14550580892307696</c:v>
                </c:pt>
                <c:pt idx="6">
                  <c:v>0.1619603861538462</c:v>
                </c:pt>
                <c:pt idx="7">
                  <c:v>0.18252860769230772</c:v>
                </c:pt>
                <c:pt idx="8">
                  <c:v>0.20823888461538467</c:v>
                </c:pt>
                <c:pt idx="9">
                  <c:v>0.24037673076923086</c:v>
                </c:pt>
                <c:pt idx="10">
                  <c:v>0.28054903846153856</c:v>
                </c:pt>
                <c:pt idx="11">
                  <c:v>0.33076442307692316</c:v>
                </c:pt>
                <c:pt idx="12">
                  <c:v>0.39353365384615385</c:v>
                </c:pt>
                <c:pt idx="13">
                  <c:v>0.47199519230769232</c:v>
                </c:pt>
                <c:pt idx="14">
                  <c:v>0.57007211538461533</c:v>
                </c:pt>
                <c:pt idx="15">
                  <c:v>0.69266826923076918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C6C3-4161-A82C-2BFC52A30D4B}"/>
            </c:ext>
          </c:extLst>
        </c:ser>
        <c:ser>
          <c:idx val="19"/>
          <c:order val="1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'Part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 Non-competitive'!$BF$73:$BU$73</c:f>
              <c:numCache>
                <c:formatCode>General</c:formatCode>
                <c:ptCount val="16"/>
                <c:pt idx="0">
                  <c:v>8.2942708333333337E-2</c:v>
                </c:pt>
                <c:pt idx="1">
                  <c:v>0.1110031613338667</c:v>
                </c:pt>
                <c:pt idx="2">
                  <c:v>0.11801827458400002</c:v>
                </c:pt>
                <c:pt idx="3">
                  <c:v>0.12678716614666671</c:v>
                </c:pt>
                <c:pt idx="4">
                  <c:v>0.13774828060000005</c:v>
                </c:pt>
                <c:pt idx="5">
                  <c:v>0.15144967366666673</c:v>
                </c:pt>
                <c:pt idx="6">
                  <c:v>0.16857641500000006</c:v>
                </c:pt>
                <c:pt idx="7">
                  <c:v>0.18998484166666671</c:v>
                </c:pt>
                <c:pt idx="8">
                  <c:v>0.21674537500000007</c:v>
                </c:pt>
                <c:pt idx="9">
                  <c:v>0.25019604166666676</c:v>
                </c:pt>
                <c:pt idx="10">
                  <c:v>0.29200937500000007</c:v>
                </c:pt>
                <c:pt idx="11">
                  <c:v>0.3442760416666667</c:v>
                </c:pt>
                <c:pt idx="12">
                  <c:v>0.40960937500000005</c:v>
                </c:pt>
                <c:pt idx="13">
                  <c:v>0.49127604166666683</c:v>
                </c:pt>
                <c:pt idx="14">
                  <c:v>0.59335937500000002</c:v>
                </c:pt>
                <c:pt idx="15">
                  <c:v>0.72096354166666654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C6C3-4161-A82C-2BFC52A30D4B}"/>
            </c:ext>
          </c:extLst>
        </c:ser>
        <c:ser>
          <c:idx val="20"/>
          <c:order val="2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'Part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 Non-competitive'!$BF$74:$BU$74</c:f>
              <c:numCache>
                <c:formatCode>General</c:formatCode>
                <c:ptCount val="16"/>
                <c:pt idx="0">
                  <c:v>8.7011718749999994E-2</c:v>
                </c:pt>
                <c:pt idx="1">
                  <c:v>0.11644876383258464</c:v>
                </c:pt>
                <c:pt idx="2">
                  <c:v>0.1238080251032308</c:v>
                </c:pt>
                <c:pt idx="3">
                  <c:v>0.13300710169153848</c:v>
                </c:pt>
                <c:pt idx="4">
                  <c:v>0.14450594742692313</c:v>
                </c:pt>
                <c:pt idx="5">
                  <c:v>0.15887950459615388</c:v>
                </c:pt>
                <c:pt idx="6">
                  <c:v>0.17684645105769237</c:v>
                </c:pt>
                <c:pt idx="7">
                  <c:v>0.19930513413461545</c:v>
                </c:pt>
                <c:pt idx="8">
                  <c:v>0.22737848798076929</c:v>
                </c:pt>
                <c:pt idx="9">
                  <c:v>0.26247018028846159</c:v>
                </c:pt>
                <c:pt idx="10">
                  <c:v>0.30633479567307698</c:v>
                </c:pt>
                <c:pt idx="11">
                  <c:v>0.36116556490384621</c:v>
                </c:pt>
                <c:pt idx="12">
                  <c:v>0.42970402644230765</c:v>
                </c:pt>
                <c:pt idx="13">
                  <c:v>0.51537710336538467</c:v>
                </c:pt>
                <c:pt idx="14">
                  <c:v>0.62246844951923075</c:v>
                </c:pt>
                <c:pt idx="15">
                  <c:v>0.75633263221153835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C6C3-4161-A82C-2BFC52A30D4B}"/>
            </c:ext>
          </c:extLst>
        </c:ser>
        <c:ser>
          <c:idx val="21"/>
          <c:order val="2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'Part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 Non-competitive'!$BF$75:$BU$75</c:f>
              <c:numCache>
                <c:formatCode>General</c:formatCode>
                <c:ptCount val="16"/>
                <c:pt idx="0">
                  <c:v>9.2097981770833337E-2</c:v>
                </c:pt>
                <c:pt idx="1">
                  <c:v>0.12325576695598207</c:v>
                </c:pt>
                <c:pt idx="2">
                  <c:v>0.13104521325226925</c:v>
                </c:pt>
                <c:pt idx="3">
                  <c:v>0.14078202112262822</c:v>
                </c:pt>
                <c:pt idx="4">
                  <c:v>0.15295303096057694</c:v>
                </c:pt>
                <c:pt idx="5">
                  <c:v>0.16816679325801287</c:v>
                </c:pt>
                <c:pt idx="6">
                  <c:v>0.18718399612980777</c:v>
                </c:pt>
                <c:pt idx="7">
                  <c:v>0.21095549971955135</c:v>
                </c:pt>
                <c:pt idx="8">
                  <c:v>0.24066987920673083</c:v>
                </c:pt>
                <c:pt idx="9">
                  <c:v>0.27781285356570518</c:v>
                </c:pt>
                <c:pt idx="10">
                  <c:v>0.32424157151442318</c:v>
                </c:pt>
                <c:pt idx="11">
                  <c:v>0.38227746895032061</c:v>
                </c:pt>
                <c:pt idx="12">
                  <c:v>0.45482234074519234</c:v>
                </c:pt>
                <c:pt idx="13">
                  <c:v>0.54550343048878225</c:v>
                </c:pt>
                <c:pt idx="14">
                  <c:v>0.65885479266826918</c:v>
                </c:pt>
                <c:pt idx="15">
                  <c:v>0.8005439953926281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C6C3-4161-A82C-2BFC52A30D4B}"/>
            </c:ext>
          </c:extLst>
        </c:ser>
        <c:ser>
          <c:idx val="22"/>
          <c:order val="2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'Part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 Non-competitive'!$BF$76:$BU$76</c:f>
              <c:numCache>
                <c:formatCode>General</c:formatCode>
                <c:ptCount val="16"/>
                <c:pt idx="0">
                  <c:v>9.8455810546874981E-2</c:v>
                </c:pt>
                <c:pt idx="1">
                  <c:v>0.13176452086022883</c:v>
                </c:pt>
                <c:pt idx="2">
                  <c:v>0.14009169843856731</c:v>
                </c:pt>
                <c:pt idx="3">
                  <c:v>0.1505006704114904</c:v>
                </c:pt>
                <c:pt idx="4">
                  <c:v>0.16351188537764424</c:v>
                </c:pt>
                <c:pt idx="5">
                  <c:v>0.17977590408533656</c:v>
                </c:pt>
                <c:pt idx="6">
                  <c:v>0.20010592746995196</c:v>
                </c:pt>
                <c:pt idx="7">
                  <c:v>0.22551845670072115</c:v>
                </c:pt>
                <c:pt idx="8">
                  <c:v>0.25728411823918268</c:v>
                </c:pt>
                <c:pt idx="9">
                  <c:v>0.29699119516225964</c:v>
                </c:pt>
                <c:pt idx="10">
                  <c:v>0.34662504131610578</c:v>
                </c:pt>
                <c:pt idx="11">
                  <c:v>0.40866734900841351</c:v>
                </c:pt>
                <c:pt idx="12">
                  <c:v>0.48622023362379801</c:v>
                </c:pt>
                <c:pt idx="13">
                  <c:v>0.58316133939302883</c:v>
                </c:pt>
                <c:pt idx="14">
                  <c:v>0.70433772160456709</c:v>
                </c:pt>
                <c:pt idx="15">
                  <c:v>0.85580819936899022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C6C3-4161-A82C-2BFC52A30D4B}"/>
            </c:ext>
          </c:extLst>
        </c:ser>
        <c:ser>
          <c:idx val="23"/>
          <c:order val="23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'Part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 Non-competitive'!$BF$77:$BU$77</c:f>
              <c:numCache>
                <c:formatCode>General</c:formatCode>
                <c:ptCount val="16"/>
                <c:pt idx="0">
                  <c:v>0.10640309651692707</c:v>
                </c:pt>
                <c:pt idx="1">
                  <c:v>0.14240046324053734</c:v>
                </c:pt>
                <c:pt idx="2">
                  <c:v>0.15139980492143992</c:v>
                </c:pt>
                <c:pt idx="3">
                  <c:v>0.16264898202256814</c:v>
                </c:pt>
                <c:pt idx="4">
                  <c:v>0.1767104533989784</c:v>
                </c:pt>
                <c:pt idx="5">
                  <c:v>0.19428729261949124</c:v>
                </c:pt>
                <c:pt idx="6">
                  <c:v>0.21625834164513225</c:v>
                </c:pt>
                <c:pt idx="7">
                  <c:v>0.24372215292718352</c:v>
                </c:pt>
                <c:pt idx="8">
                  <c:v>0.27805191702974763</c:v>
                </c:pt>
                <c:pt idx="9">
                  <c:v>0.32096412215795278</c:v>
                </c:pt>
                <c:pt idx="10">
                  <c:v>0.37460437856820916</c:v>
                </c:pt>
                <c:pt idx="11">
                  <c:v>0.44165469908102967</c:v>
                </c:pt>
                <c:pt idx="12">
                  <c:v>0.52546759972205526</c:v>
                </c:pt>
                <c:pt idx="13">
                  <c:v>0.63023372552333734</c:v>
                </c:pt>
                <c:pt idx="14">
                  <c:v>0.76119138277493992</c:v>
                </c:pt>
                <c:pt idx="15">
                  <c:v>0.92488845433944278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C6C3-4161-A82C-2BFC52A30D4B}"/>
            </c:ext>
          </c:extLst>
        </c:ser>
        <c:ser>
          <c:idx val="24"/>
          <c:order val="24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 Non-competitive'!$BF$78:$BU$78</c:f>
              <c:numCache>
                <c:formatCode>General</c:formatCode>
                <c:ptCount val="16"/>
                <c:pt idx="0">
                  <c:v>0.11633720397949217</c:v>
                </c:pt>
                <c:pt idx="1">
                  <c:v>0.15569539121592296</c:v>
                </c:pt>
                <c:pt idx="2">
                  <c:v>0.16553493802503066</c:v>
                </c:pt>
                <c:pt idx="3">
                  <c:v>0.17783437153641526</c:v>
                </c:pt>
                <c:pt idx="4">
                  <c:v>0.19320866342564605</c:v>
                </c:pt>
                <c:pt idx="5">
                  <c:v>0.2124265282871845</c:v>
                </c:pt>
                <c:pt idx="6">
                  <c:v>0.23644885936410759</c:v>
                </c:pt>
                <c:pt idx="7">
                  <c:v>0.26647677321026142</c:v>
                </c:pt>
                <c:pt idx="8">
                  <c:v>0.30401166551795372</c:v>
                </c:pt>
                <c:pt idx="9">
                  <c:v>0.35093028090256917</c:v>
                </c:pt>
                <c:pt idx="10">
                  <c:v>0.40957855013333833</c:v>
                </c:pt>
                <c:pt idx="11">
                  <c:v>0.4828888866717998</c:v>
                </c:pt>
                <c:pt idx="12">
                  <c:v>0.57452680734487671</c:v>
                </c:pt>
                <c:pt idx="13">
                  <c:v>0.68907420818622289</c:v>
                </c:pt>
                <c:pt idx="14">
                  <c:v>0.83225845923790542</c:v>
                </c:pt>
                <c:pt idx="15">
                  <c:v>1.0112387730525088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C6C3-4161-A82C-2BFC52A30D4B}"/>
            </c:ext>
          </c:extLst>
        </c:ser>
        <c:ser>
          <c:idx val="25"/>
          <c:order val="2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 Non-competitive'!$BF$79:$BU$79</c:f>
              <c:numCache>
                <c:formatCode>General</c:formatCode>
                <c:ptCount val="16"/>
                <c:pt idx="0">
                  <c:v>0.12875483830769854</c:v>
                </c:pt>
                <c:pt idx="1">
                  <c:v>0.17231405118515497</c:v>
                </c:pt>
                <c:pt idx="2">
                  <c:v>0.18320385440451908</c:v>
                </c:pt>
                <c:pt idx="3">
                  <c:v>0.19681610842872421</c:v>
                </c:pt>
                <c:pt idx="4">
                  <c:v>0.21383142595898061</c:v>
                </c:pt>
                <c:pt idx="5">
                  <c:v>0.23510057287180114</c:v>
                </c:pt>
                <c:pt idx="6">
                  <c:v>0.26168700651282678</c:v>
                </c:pt>
                <c:pt idx="7">
                  <c:v>0.29492004856410881</c:v>
                </c:pt>
                <c:pt idx="8">
                  <c:v>0.33646135112821135</c:v>
                </c:pt>
                <c:pt idx="9">
                  <c:v>0.38838797933333963</c:v>
                </c:pt>
                <c:pt idx="10">
                  <c:v>0.45329626458974986</c:v>
                </c:pt>
                <c:pt idx="11">
                  <c:v>0.53443162116026266</c:v>
                </c:pt>
                <c:pt idx="12">
                  <c:v>0.63585081687340361</c:v>
                </c:pt>
                <c:pt idx="13">
                  <c:v>0.76262481151482997</c:v>
                </c:pt>
                <c:pt idx="14">
                  <c:v>0.92109230481661253</c:v>
                </c:pt>
                <c:pt idx="15">
                  <c:v>1.1191766714438409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C6C3-4161-A82C-2BFC52A30D4B}"/>
            </c:ext>
          </c:extLst>
        </c:ser>
        <c:ser>
          <c:idx val="26"/>
          <c:order val="2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 Non-competitive'!$BF$80:$BU$80</c:f>
              <c:numCache>
                <c:formatCode>General</c:formatCode>
                <c:ptCount val="16"/>
                <c:pt idx="0">
                  <c:v>0.14427688121795654</c:v>
                </c:pt>
                <c:pt idx="1">
                  <c:v>0.19308737614669502</c:v>
                </c:pt>
                <c:pt idx="2">
                  <c:v>0.20528999987887964</c:v>
                </c:pt>
                <c:pt idx="3">
                  <c:v>0.2205432795441104</c:v>
                </c:pt>
                <c:pt idx="4">
                  <c:v>0.23960987912564888</c:v>
                </c:pt>
                <c:pt idx="5">
                  <c:v>0.26344312860257196</c:v>
                </c:pt>
                <c:pt idx="6">
                  <c:v>0.2932346904487258</c:v>
                </c:pt>
                <c:pt idx="7">
                  <c:v>0.33047414275641812</c:v>
                </c:pt>
                <c:pt idx="8">
                  <c:v>0.3770234581410335</c:v>
                </c:pt>
                <c:pt idx="9">
                  <c:v>0.43521010237180269</c:v>
                </c:pt>
                <c:pt idx="10">
                  <c:v>0.50794340766026425</c:v>
                </c:pt>
                <c:pt idx="11">
                  <c:v>0.59886003927084119</c:v>
                </c:pt>
                <c:pt idx="12">
                  <c:v>0.71250582878406232</c:v>
                </c:pt>
                <c:pt idx="13">
                  <c:v>0.85456306567558871</c:v>
                </c:pt>
                <c:pt idx="14">
                  <c:v>1.0321346117899968</c:v>
                </c:pt>
                <c:pt idx="15">
                  <c:v>1.2540990444330067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C6C3-4161-A82C-2BFC52A30D4B}"/>
            </c:ext>
          </c:extLst>
        </c:ser>
        <c:ser>
          <c:idx val="27"/>
          <c:order val="2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 Non-competitive'!$BF$81:$BU$81</c:f>
              <c:numCache>
                <c:formatCode>General</c:formatCode>
                <c:ptCount val="16"/>
                <c:pt idx="0">
                  <c:v>0.16367943485577896</c:v>
                </c:pt>
                <c:pt idx="1">
                  <c:v>0.21905403234862</c:v>
                </c:pt>
                <c:pt idx="2">
                  <c:v>0.23289768172183026</c:v>
                </c:pt>
                <c:pt idx="3">
                  <c:v>0.25020224343834313</c:v>
                </c:pt>
                <c:pt idx="4">
                  <c:v>0.27183294558398408</c:v>
                </c:pt>
                <c:pt idx="5">
                  <c:v>0.29887132326603538</c:v>
                </c:pt>
                <c:pt idx="6">
                  <c:v>0.33266929536859952</c:v>
                </c:pt>
                <c:pt idx="7">
                  <c:v>0.37491676049680461</c:v>
                </c:pt>
                <c:pt idx="8">
                  <c:v>0.42772609190706107</c:v>
                </c:pt>
                <c:pt idx="9">
                  <c:v>0.49373775616988158</c:v>
                </c:pt>
                <c:pt idx="10">
                  <c:v>0.57625233649840724</c:v>
                </c:pt>
                <c:pt idx="11">
                  <c:v>0.67939556190906414</c:v>
                </c:pt>
                <c:pt idx="12">
                  <c:v>0.80832459367238541</c:v>
                </c:pt>
                <c:pt idx="13">
                  <c:v>0.96948588337653707</c:v>
                </c:pt>
                <c:pt idx="14">
                  <c:v>1.1709374955067264</c:v>
                </c:pt>
                <c:pt idx="15">
                  <c:v>1.4227520106694631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C6C3-4161-A82C-2BFC52A30D4B}"/>
            </c:ext>
          </c:extLst>
        </c:ser>
        <c:ser>
          <c:idx val="28"/>
          <c:order val="2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 Non-competitive'!$BF$82:$BU$82</c:f>
              <c:numCache>
                <c:formatCode>General</c:formatCode>
                <c:ptCount val="16"/>
                <c:pt idx="0">
                  <c:v>0.18793262690305704</c:v>
                </c:pt>
                <c:pt idx="1">
                  <c:v>0.25151235260102628</c:v>
                </c:pt>
                <c:pt idx="2">
                  <c:v>0.26740728402551861</c:v>
                </c:pt>
                <c:pt idx="3">
                  <c:v>0.28727594830613395</c:v>
                </c:pt>
                <c:pt idx="4">
                  <c:v>0.3121117786569032</c:v>
                </c:pt>
                <c:pt idx="5">
                  <c:v>0.3431565665953647</c:v>
                </c:pt>
                <c:pt idx="6">
                  <c:v>0.38196255151844172</c:v>
                </c:pt>
                <c:pt idx="7">
                  <c:v>0.43047003267228784</c:v>
                </c:pt>
                <c:pt idx="8">
                  <c:v>0.49110438411459545</c:v>
                </c:pt>
                <c:pt idx="9">
                  <c:v>0.56689732341748011</c:v>
                </c:pt>
                <c:pt idx="10">
                  <c:v>0.66163849754608595</c:v>
                </c:pt>
                <c:pt idx="11">
                  <c:v>0.78006496520684299</c:v>
                </c:pt>
                <c:pt idx="12">
                  <c:v>0.92809804978278931</c:v>
                </c:pt>
                <c:pt idx="13">
                  <c:v>1.1131394055027226</c:v>
                </c:pt>
                <c:pt idx="14">
                  <c:v>1.3444411001526388</c:v>
                </c:pt>
                <c:pt idx="15">
                  <c:v>1.633568218465034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C6C3-4161-A82C-2BFC52A30D4B}"/>
            </c:ext>
          </c:extLst>
        </c:ser>
        <c:ser>
          <c:idx val="29"/>
          <c:order val="2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 Non-competitive'!$BF$83:$BU$83</c:f>
              <c:numCache>
                <c:formatCode>General</c:formatCode>
                <c:ptCount val="16"/>
                <c:pt idx="0">
                  <c:v>0.21824911696215457</c:v>
                </c:pt>
                <c:pt idx="1">
                  <c:v>0.29208525291653409</c:v>
                </c:pt>
                <c:pt idx="2">
                  <c:v>0.31054428690512897</c:v>
                </c:pt>
                <c:pt idx="3">
                  <c:v>0.33361807939087251</c:v>
                </c:pt>
                <c:pt idx="4">
                  <c:v>0.36246031999805206</c:v>
                </c:pt>
                <c:pt idx="5">
                  <c:v>0.39851312075702638</c:v>
                </c:pt>
                <c:pt idx="6">
                  <c:v>0.44357912170574432</c:v>
                </c:pt>
                <c:pt idx="7">
                  <c:v>0.49991162289164182</c:v>
                </c:pt>
                <c:pt idx="8">
                  <c:v>0.57032724937401358</c:v>
                </c:pt>
                <c:pt idx="9">
                  <c:v>0.65834678247697831</c:v>
                </c:pt>
                <c:pt idx="10">
                  <c:v>0.76837119885568417</c:v>
                </c:pt>
                <c:pt idx="11">
                  <c:v>0.90590171932906638</c:v>
                </c:pt>
                <c:pt idx="12">
                  <c:v>1.0778148699207943</c:v>
                </c:pt>
                <c:pt idx="13">
                  <c:v>1.2927063081604544</c:v>
                </c:pt>
                <c:pt idx="14">
                  <c:v>1.5613206059600291</c:v>
                </c:pt>
                <c:pt idx="15">
                  <c:v>1.8970884782094977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C6C3-4161-A82C-2BFC52A30D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145920"/>
        <c:axId val="367143952"/>
      </c:scatterChart>
      <c:valAx>
        <c:axId val="367145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[I]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3952"/>
        <c:crosses val="autoZero"/>
        <c:crossBetween val="midCat"/>
      </c:valAx>
      <c:valAx>
        <c:axId val="36714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1/v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5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Correlation plot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linear"/>
            <c:intercept val="0"/>
            <c:dispRSqr val="1"/>
            <c:dispEq val="1"/>
            <c:trendlineLbl>
              <c:layout>
                <c:manualLayout>
                  <c:x val="-0.1049484153815953"/>
                  <c:y val="-9.1416058615385789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'Partial Competitive'!$X$21:$X$260</c:f>
              <c:numCache>
                <c:formatCode>General</c:formatCode>
                <c:ptCount val="240"/>
                <c:pt idx="0">
                  <c:v>13.636363636363635</c:v>
                </c:pt>
                <c:pt idx="1">
                  <c:v>13.333333333333332</c:v>
                </c:pt>
                <c:pt idx="2">
                  <c:v>12.972972972972974</c:v>
                </c:pt>
                <c:pt idx="3">
                  <c:v>12.549019607843137</c:v>
                </c:pt>
                <c:pt idx="4">
                  <c:v>12.05651491365777</c:v>
                </c:pt>
                <c:pt idx="5">
                  <c:v>11.49270482603816</c:v>
                </c:pt>
                <c:pt idx="6">
                  <c:v>10.858001237076964</c:v>
                </c:pt>
                <c:pt idx="7">
                  <c:v>10.156840865414422</c:v>
                </c:pt>
                <c:pt idx="8">
                  <c:v>9.3982227278593875</c:v>
                </c:pt>
                <c:pt idx="9">
                  <c:v>8.595702542208933</c:v>
                </c:pt>
                <c:pt idx="10">
                  <c:v>7.7666984258113727</c:v>
                </c:pt>
                <c:pt idx="11">
                  <c:v>6.9311173873333018</c:v>
                </c:pt>
                <c:pt idx="12">
                  <c:v>6.1095030104491679</c:v>
                </c:pt>
                <c:pt idx="13">
                  <c:v>5.321055829841824</c:v>
                </c:pt>
                <c:pt idx="14">
                  <c:v>4.5819200275316794</c:v>
                </c:pt>
                <c:pt idx="15">
                  <c:v>10.189231714008006</c:v>
                </c:pt>
                <c:pt idx="16">
                  <c:v>9.9628043425856063</c:v>
                </c:pt>
                <c:pt idx="17">
                  <c:v>9.6935393603535633</c:v>
                </c:pt>
                <c:pt idx="18">
                  <c:v>9.3767570283158665</c:v>
                </c:pt>
                <c:pt idx="19">
                  <c:v>9.0087524353678319</c:v>
                </c:pt>
                <c:pt idx="20">
                  <c:v>8.5874677161680655</c:v>
                </c:pt>
                <c:pt idx="21">
                  <c:v>8.1132106407412703</c:v>
                </c:pt>
                <c:pt idx="22">
                  <c:v>7.5892963710676318</c:v>
                </c:pt>
                <c:pt idx="23">
                  <c:v>7.0224490654278187</c:v>
                </c:pt>
                <c:pt idx="24">
                  <c:v>6.4227976961319975</c:v>
                </c:pt>
                <c:pt idx="25">
                  <c:v>5.8033572603169752</c:v>
                </c:pt>
                <c:pt idx="26">
                  <c:v>5.1790024804121124</c:v>
                </c:pt>
                <c:pt idx="27">
                  <c:v>4.5650837342657109</c:v>
                </c:pt>
                <c:pt idx="28">
                  <c:v>3.9759478596516438</c:v>
                </c:pt>
                <c:pt idx="29">
                  <c:v>3.4236579560754432</c:v>
                </c:pt>
                <c:pt idx="30">
                  <c:v>9.583574542204996</c:v>
                </c:pt>
                <c:pt idx="31">
                  <c:v>9.3706062190448876</c:v>
                </c:pt>
                <c:pt idx="32">
                  <c:v>9.117346591503134</c:v>
                </c:pt>
                <c:pt idx="33">
                  <c:v>8.8193940885128352</c:v>
                </c:pt>
                <c:pt idx="34">
                  <c:v>8.4732640222446705</c:v>
                </c:pt>
                <c:pt idx="35">
                  <c:v>8.0770208487390267</c:v>
                </c:pt>
                <c:pt idx="36">
                  <c:v>7.6309540438912862</c:v>
                </c:pt>
                <c:pt idx="37">
                  <c:v>7.1381817134476222</c:v>
                </c:pt>
                <c:pt idx="38">
                  <c:v>6.6050283256236133</c:v>
                </c:pt>
                <c:pt idx="39">
                  <c:v>6.041020777431223</c:v>
                </c:pt>
                <c:pt idx="40">
                  <c:v>5.4584004427765631</c:v>
                </c:pt>
                <c:pt idx="41">
                  <c:v>4.8711578771006696</c:v>
                </c:pt>
                <c:pt idx="42">
                  <c:v>4.2937310178741326</c:v>
                </c:pt>
                <c:pt idx="43">
                  <c:v>3.7396139138250635</c:v>
                </c:pt>
                <c:pt idx="44">
                  <c:v>3.2201526228866002</c:v>
                </c:pt>
                <c:pt idx="45">
                  <c:v>8.9207525193031323</c:v>
                </c:pt>
                <c:pt idx="46">
                  <c:v>8.7225135744297297</c:v>
                </c:pt>
                <c:pt idx="47">
                  <c:v>8.4867699643100085</c:v>
                </c:pt>
                <c:pt idx="48">
                  <c:v>8.2094245406397466</c:v>
                </c:pt>
                <c:pt idx="49">
                  <c:v>7.8872336246020787</c:v>
                </c:pt>
                <c:pt idx="50">
                  <c:v>7.5183955389023938</c:v>
                </c:pt>
                <c:pt idx="51">
                  <c:v>7.1031797386183966</c:v>
                </c:pt>
                <c:pt idx="52">
                  <c:v>6.644488674142492</c:v>
                </c:pt>
                <c:pt idx="53">
                  <c:v>6.1482093989450632</c:v>
                </c:pt>
                <c:pt idx="54">
                  <c:v>5.6232099079633171</c:v>
                </c:pt>
                <c:pt idx="55">
                  <c:v>5.0808849335731283</c:v>
                </c:pt>
                <c:pt idx="56">
                  <c:v>4.5342574122735488</c:v>
                </c:pt>
                <c:pt idx="57">
                  <c:v>3.9967667206246622</c:v>
                </c:pt>
                <c:pt idx="58">
                  <c:v>3.4809736279570322</c:v>
                </c:pt>
                <c:pt idx="59">
                  <c:v>2.9974394727822387</c:v>
                </c:pt>
                <c:pt idx="60">
                  <c:v>8.2108969120459676</c:v>
                </c:pt>
                <c:pt idx="61">
                  <c:v>8.0284325362227236</c:v>
                </c:pt>
                <c:pt idx="62">
                  <c:v>7.8114478730815691</c:v>
                </c:pt>
                <c:pt idx="63">
                  <c:v>7.5561717987978589</c:v>
                </c:pt>
                <c:pt idx="64">
                  <c:v>7.2596187454698411</c:v>
                </c:pt>
                <c:pt idx="65">
                  <c:v>6.920130401592651</c:v>
                </c:pt>
                <c:pt idx="66">
                  <c:v>6.537954780757147</c:v>
                </c:pt>
                <c:pt idx="67">
                  <c:v>6.115763375184728</c:v>
                </c:pt>
                <c:pt idx="68">
                  <c:v>5.6589747848260643</c:v>
                </c:pt>
                <c:pt idx="69">
                  <c:v>5.1757513471171936</c:v>
                </c:pt>
                <c:pt idx="70">
                  <c:v>4.676581075561038</c:v>
                </c:pt>
                <c:pt idx="71">
                  <c:v>4.1734506258634294</c:v>
                </c:pt>
                <c:pt idx="72">
                  <c:v>3.6787299561930591</c:v>
                </c:pt>
                <c:pt idx="73">
                  <c:v>3.2039803313519784</c:v>
                </c:pt>
                <c:pt idx="74">
                  <c:v>2.7589226870554389</c:v>
                </c:pt>
                <c:pt idx="75">
                  <c:v>7.4680711053068256</c:v>
                </c:pt>
                <c:pt idx="76">
                  <c:v>7.302113969633341</c:v>
                </c:pt>
                <c:pt idx="77">
                  <c:v>7.1047595380216295</c:v>
                </c:pt>
                <c:pt idx="78">
                  <c:v>6.8725778537725573</c:v>
                </c:pt>
                <c:pt idx="79">
                  <c:v>6.6028534482084842</c:v>
                </c:pt>
                <c:pt idx="80">
                  <c:v>6.2940780344314327</c:v>
                </c:pt>
                <c:pt idx="81">
                  <c:v>5.9464771886666847</c:v>
                </c:pt>
                <c:pt idx="82">
                  <c:v>5.5624807178014084</c:v>
                </c:pt>
                <c:pt idx="83">
                  <c:v>5.1470170103120694</c:v>
                </c:pt>
                <c:pt idx="84">
                  <c:v>4.7075099709207509</c:v>
                </c:pt>
                <c:pt idx="85">
                  <c:v>4.2534987804784876</c:v>
                </c:pt>
                <c:pt idx="86">
                  <c:v>3.7958856824411287</c:v>
                </c:pt>
                <c:pt idx="87">
                  <c:v>3.345921546008837</c:v>
                </c:pt>
                <c:pt idx="88">
                  <c:v>2.9141217081215189</c:v>
                </c:pt>
                <c:pt idx="89">
                  <c:v>2.5093276680586394</c:v>
                </c:pt>
                <c:pt idx="90">
                  <c:v>6.7093426551880428</c:v>
                </c:pt>
                <c:pt idx="91">
                  <c:v>6.5602461517394195</c:v>
                </c:pt>
                <c:pt idx="92">
                  <c:v>6.3829422016924084</c:v>
                </c:pt>
                <c:pt idx="93">
                  <c:v>6.1743493192841603</c:v>
                </c:pt>
                <c:pt idx="94">
                  <c:v>5.9320279174284236</c:v>
                </c:pt>
                <c:pt idx="95">
                  <c:v>5.6546229456070423</c:v>
                </c:pt>
                <c:pt idx="96">
                  <c:v>5.3423370623337005</c:v>
                </c:pt>
                <c:pt idx="97">
                  <c:v>4.9973532150873474</c:v>
                </c:pt>
                <c:pt idx="98">
                  <c:v>4.6240990862722127</c:v>
                </c:pt>
                <c:pt idx="99">
                  <c:v>4.2292443393017178</c:v>
                </c:pt>
                <c:pt idx="100">
                  <c:v>3.8213590094737251</c:v>
                </c:pt>
                <c:pt idx="101">
                  <c:v>3.410237712563061</c:v>
                </c:pt>
                <c:pt idx="102">
                  <c:v>3.0059882710004664</c:v>
                </c:pt>
                <c:pt idx="103">
                  <c:v>2.6180577023182821</c:v>
                </c:pt>
                <c:pt idx="104">
                  <c:v>2.2543892421144358</c:v>
                </c:pt>
                <c:pt idx="105">
                  <c:v>5.9533009154625871</c:v>
                </c:pt>
                <c:pt idx="106">
                  <c:v>5.8210053395634187</c:v>
                </c:pt>
                <c:pt idx="107">
                  <c:v>5.6636808709265702</c:v>
                </c:pt>
                <c:pt idx="108">
                  <c:v>5.4785932607655718</c:v>
                </c:pt>
                <c:pt idx="109">
                  <c:v>5.2635778266695912</c:v>
                </c:pt>
                <c:pt idx="110">
                  <c:v>5.01743221187958</c:v>
                </c:pt>
                <c:pt idx="111">
                  <c:v>4.7403362383508414</c:v>
                </c:pt>
                <c:pt idx="112">
                  <c:v>4.4342268683004971</c:v>
                </c:pt>
                <c:pt idx="113">
                  <c:v>4.1030328510956835</c:v>
                </c:pt>
                <c:pt idx="114">
                  <c:v>3.7526722796622796</c:v>
                </c:pt>
                <c:pt idx="115">
                  <c:v>3.3907494755570102</c:v>
                </c:pt>
                <c:pt idx="116">
                  <c:v>3.0259553490606006</c:v>
                </c:pt>
                <c:pt idx="117">
                  <c:v>2.6672587234427545</c:v>
                </c:pt>
                <c:pt idx="118">
                  <c:v>2.3230420798218239</c:v>
                </c:pt>
                <c:pt idx="119">
                  <c:v>2.0003535709285853</c:v>
                </c:pt>
                <c:pt idx="120">
                  <c:v>5.2182748158671508</c:v>
                </c:pt>
                <c:pt idx="121">
                  <c:v>5.1023131532923252</c:v>
                </c:pt>
                <c:pt idx="122">
                  <c:v>4.9644127977979382</c:v>
                </c:pt>
                <c:pt idx="123">
                  <c:v>4.8021770854515999</c:v>
                </c:pt>
                <c:pt idx="124">
                  <c:v>4.6137085970115841</c:v>
                </c:pt>
                <c:pt idx="125">
                  <c:v>4.3979534250600514</c:v>
                </c:pt>
                <c:pt idx="126">
                  <c:v>4.1550691897801597</c:v>
                </c:pt>
                <c:pt idx="127">
                  <c:v>3.8867537057625756</c:v>
                </c:pt>
                <c:pt idx="128">
                  <c:v>3.5964506581445872</c:v>
                </c:pt>
                <c:pt idx="129">
                  <c:v>3.2893474607175688</c:v>
                </c:pt>
                <c:pt idx="130">
                  <c:v>2.9721095651754124</c:v>
                </c:pt>
                <c:pt idx="131">
                  <c:v>2.6523548559302883</c:v>
                </c:pt>
                <c:pt idx="132">
                  <c:v>2.3379448177720383</c:v>
                </c:pt>
                <c:pt idx="133">
                  <c:v>2.0362269862503561</c:v>
                </c:pt>
                <c:pt idx="134">
                  <c:v>1.7533793117856313</c:v>
                </c:pt>
                <c:pt idx="135">
                  <c:v>4.5206028212270803</c:v>
                </c:pt>
                <c:pt idx="136">
                  <c:v>4.4201449807553672</c:v>
                </c:pt>
                <c:pt idx="137">
                  <c:v>4.3006816028971153</c:v>
                </c:pt>
                <c:pt idx="138">
                  <c:v>4.1601364524756397</c:v>
                </c:pt>
                <c:pt idx="139">
                  <c:v>3.9968657910754972</c:v>
                </c:pt>
                <c:pt idx="140">
                  <c:v>3.8099566164086673</c:v>
                </c:pt>
                <c:pt idx="141">
                  <c:v>3.5995454751825986</c:v>
                </c:pt>
                <c:pt idx="142">
                  <c:v>3.367103187869442</c:v>
                </c:pt>
                <c:pt idx="143">
                  <c:v>3.1156130263926518</c:v>
                </c:pt>
                <c:pt idx="144">
                  <c:v>2.8495688586008225</c:v>
                </c:pt>
                <c:pt idx="145">
                  <c:v>2.5747449797918063</c:v>
                </c:pt>
                <c:pt idx="146">
                  <c:v>2.2977407797985667</c:v>
                </c:pt>
                <c:pt idx="147">
                  <c:v>2.0253666799910022</c:v>
                </c:pt>
                <c:pt idx="148">
                  <c:v>1.763987866394582</c:v>
                </c:pt>
                <c:pt idx="149">
                  <c:v>1.5189563108937485</c:v>
                </c:pt>
                <c:pt idx="150">
                  <c:v>3.8732897935834472</c:v>
                </c:pt>
                <c:pt idx="151">
                  <c:v>3.7872166870593706</c:v>
                </c:pt>
                <c:pt idx="152">
                  <c:v>3.6848594793010094</c:v>
                </c:pt>
                <c:pt idx="153">
                  <c:v>3.5644392348794076</c:v>
                </c:pt>
                <c:pt idx="154">
                  <c:v>3.4245475851588658</c:v>
                </c:pt>
                <c:pt idx="155">
                  <c:v>3.2644022622464615</c:v>
                </c:pt>
                <c:pt idx="156">
                  <c:v>3.0841202604876878</c:v>
                </c:pt>
                <c:pt idx="157">
                  <c:v>2.8849617909978029</c:v>
                </c:pt>
                <c:pt idx="158">
                  <c:v>2.6694829457737286</c:v>
                </c:pt>
                <c:pt idx="159">
                  <c:v>2.4415341078639248</c:v>
                </c:pt>
                <c:pt idx="160">
                  <c:v>2.2060627411192932</c:v>
                </c:pt>
                <c:pt idx="161">
                  <c:v>1.9687232571957025</c:v>
                </c:pt>
                <c:pt idx="162">
                  <c:v>1.7353508813109413</c:v>
                </c:pt>
                <c:pt idx="163">
                  <c:v>1.5113993573663627</c:v>
                </c:pt>
                <c:pt idx="164">
                  <c:v>1.3014542990279629</c:v>
                </c:pt>
                <c:pt idx="165">
                  <c:v>3.2852618100950188</c:v>
                </c:pt>
                <c:pt idx="166">
                  <c:v>3.2122559920929072</c:v>
                </c:pt>
                <c:pt idx="167">
                  <c:v>3.1254382625768828</c:v>
                </c:pt>
                <c:pt idx="168">
                  <c:v>3.0232997572639131</c:v>
                </c:pt>
                <c:pt idx="169">
                  <c:v>2.9046459206366011</c:v>
                </c:pt>
                <c:pt idx="170">
                  <c:v>2.7688132457097119</c:v>
                </c:pt>
                <c:pt idx="171">
                  <c:v>2.6159009651964511</c:v>
                </c:pt>
                <c:pt idx="172">
                  <c:v>2.4469779697996188</c:v>
                </c:pt>
                <c:pt idx="173">
                  <c:v>2.2642122954442554</c:v>
                </c:pt>
                <c:pt idx="174">
                  <c:v>2.0708697748094167</c:v>
                </c:pt>
                <c:pt idx="175">
                  <c:v>1.8711467667818351</c:v>
                </c:pt>
                <c:pt idx="176">
                  <c:v>1.6698392519520555</c:v>
                </c:pt>
                <c:pt idx="177">
                  <c:v>1.471896574051875</c:v>
                </c:pt>
                <c:pt idx="178">
                  <c:v>1.2819445105252725</c:v>
                </c:pt>
                <c:pt idx="179">
                  <c:v>1.1038725047796853</c:v>
                </c:pt>
                <c:pt idx="180">
                  <c:v>2.7612574341546301</c:v>
                </c:pt>
                <c:pt idx="181">
                  <c:v>2.6998961578400831</c:v>
                </c:pt>
                <c:pt idx="182">
                  <c:v>2.6269259914119725</c:v>
                </c:pt>
                <c:pt idx="183">
                  <c:v>2.5410787367906664</c:v>
                </c:pt>
                <c:pt idx="184">
                  <c:v>2.4413503719244702</c:v>
                </c:pt>
                <c:pt idx="185">
                  <c:v>2.3271832202257956</c:v>
                </c:pt>
                <c:pt idx="186">
                  <c:v>2.1986606866355221</c:v>
                </c:pt>
                <c:pt idx="187">
                  <c:v>2.0566811721244154</c:v>
                </c:pt>
                <c:pt idx="188">
                  <c:v>1.9030669075104676</c:v>
                </c:pt>
                <c:pt idx="189">
                  <c:v>1.74056282007346</c:v>
                </c:pt>
                <c:pt idx="190">
                  <c:v>1.5726959429213059</c:v>
                </c:pt>
                <c:pt idx="191">
                  <c:v>1.4034972902699832</c:v>
                </c:pt>
                <c:pt idx="192">
                  <c:v>1.2371267778168096</c:v>
                </c:pt>
                <c:pt idx="193">
                  <c:v>1.0774723642981887</c:v>
                </c:pt>
                <c:pt idx="194">
                  <c:v>0.92780312083974792</c:v>
                </c:pt>
                <c:pt idx="195">
                  <c:v>2.3022432113341198</c:v>
                </c:pt>
                <c:pt idx="196">
                  <c:v>2.2510822510822504</c:v>
                </c:pt>
                <c:pt idx="197">
                  <c:v>2.19024219024219</c:v>
                </c:pt>
                <c:pt idx="198">
                  <c:v>2.1186656480774126</c:v>
                </c:pt>
                <c:pt idx="199">
                  <c:v>2.0355155049032594</c:v>
                </c:pt>
                <c:pt idx="200">
                  <c:v>1.9403267888116369</c:v>
                </c:pt>
                <c:pt idx="201">
                  <c:v>1.8331690400259804</c:v>
                </c:pt>
                <c:pt idx="202">
                  <c:v>1.7147913149400968</c:v>
                </c:pt>
                <c:pt idx="203">
                  <c:v>1.586712928080156</c:v>
                </c:pt>
                <c:pt idx="204">
                  <c:v>1.4512225071261833</c:v>
                </c:pt>
                <c:pt idx="205">
                  <c:v>1.3112607731889327</c:v>
                </c:pt>
                <c:pt idx="206">
                  <c:v>1.1701886498095184</c:v>
                </c:pt>
                <c:pt idx="207">
                  <c:v>1.0314745342316776</c:v>
                </c:pt>
                <c:pt idx="208">
                  <c:v>0.89836007516810001</c:v>
                </c:pt>
                <c:pt idx="209">
                  <c:v>0.77357091373911446</c:v>
                </c:pt>
                <c:pt idx="210">
                  <c:v>1.9061583577712606</c:v>
                </c:pt>
                <c:pt idx="211">
                  <c:v>1.8637992831541219</c:v>
                </c:pt>
                <c:pt idx="212">
                  <c:v>1.8134263295553619</c:v>
                </c:pt>
                <c:pt idx="213">
                  <c:v>1.7541640312038795</c:v>
                </c:pt>
                <c:pt idx="214">
                  <c:v>1.685319289005925</c:v>
                </c:pt>
                <c:pt idx="215">
                  <c:v>1.6065071262203878</c:v>
                </c:pt>
                <c:pt idx="216">
                  <c:v>1.5177851191612961</c:v>
                </c:pt>
                <c:pt idx="217">
                  <c:v>1.4197734543052418</c:v>
                </c:pt>
                <c:pt idx="218">
                  <c:v>1.3137300587330325</c:v>
                </c:pt>
                <c:pt idx="219">
                  <c:v>1.2015498177281305</c:v>
                </c:pt>
                <c:pt idx="220">
                  <c:v>1.0856675218876113</c:v>
                </c:pt>
                <c:pt idx="221">
                  <c:v>0.96886587134766577</c:v>
                </c:pt>
                <c:pt idx="222">
                  <c:v>0.85401654984773312</c:v>
                </c:pt>
                <c:pt idx="223">
                  <c:v>0.74380350309616894</c:v>
                </c:pt>
                <c:pt idx="224">
                  <c:v>0.64048344470872931</c:v>
                </c:pt>
                <c:pt idx="225">
                  <c:v>1.5687851971037812</c:v>
                </c:pt>
                <c:pt idx="226">
                  <c:v>1.5339233038348083</c:v>
                </c:pt>
                <c:pt idx="227">
                  <c:v>1.4924659172446784</c:v>
                </c:pt>
                <c:pt idx="228">
                  <c:v>1.4436925212562903</c:v>
                </c:pt>
                <c:pt idx="229">
                  <c:v>1.3870326891818676</c:v>
                </c:pt>
                <c:pt idx="230">
                  <c:v>1.3221695817566026</c:v>
                </c:pt>
                <c:pt idx="231">
                  <c:v>1.249150584796465</c:v>
                </c:pt>
                <c:pt idx="232">
                  <c:v>1.1684861172600662</c:v>
                </c:pt>
                <c:pt idx="233">
                  <c:v>1.0812114642670094</c:v>
                </c:pt>
                <c:pt idx="234">
                  <c:v>0.98888613317447915</c:v>
                </c:pt>
                <c:pt idx="235">
                  <c:v>0.89351397819068901</c:v>
                </c:pt>
                <c:pt idx="236">
                  <c:v>0.79738518615338883</c:v>
                </c:pt>
                <c:pt idx="237">
                  <c:v>0.70286317819326716</c:v>
                </c:pt>
                <c:pt idx="238">
                  <c:v>0.61215686538003289</c:v>
                </c:pt>
                <c:pt idx="239">
                  <c:v>0.52712354299037012</c:v>
                </c:pt>
              </c:numCache>
            </c:numRef>
          </c:xVal>
          <c:yVal>
            <c:numRef>
              <c:f>'Partial Competitive'!$Y$21:$Y$260</c:f>
              <c:numCache>
                <c:formatCode>General</c:formatCode>
                <c:ptCount val="240"/>
                <c:pt idx="0">
                  <c:v>13.636078540344402</c:v>
                </c:pt>
                <c:pt idx="1">
                  <c:v>13.333051005995204</c:v>
                </c:pt>
                <c:pt idx="2">
                  <c:v>12.972694149159913</c:v>
                </c:pt>
                <c:pt idx="3">
                  <c:v>12.548745199362537</c:v>
                </c:pt>
                <c:pt idx="4">
                  <c:v>12.05624603290379</c:v>
                </c:pt>
                <c:pt idx="5">
                  <c:v>11.492442799074624</c:v>
                </c:pt>
                <c:pt idx="6">
                  <c:v>10.85774759723536</c:v>
                </c:pt>
                <c:pt idx="7">
                  <c:v>10.156597317734038</c:v>
                </c:pt>
                <c:pt idx="8">
                  <c:v>9.3979910769651358</c:v>
                </c:pt>
                <c:pt idx="9">
                  <c:v>8.5954845825677157</c:v>
                </c:pt>
                <c:pt idx="10">
                  <c:v>7.7664958032412628</c:v>
                </c:pt>
                <c:pt idx="11">
                  <c:v>6.9309314513616345</c:v>
                </c:pt>
                <c:pt idx="12">
                  <c:v>6.109334684125467</c:v>
                </c:pt>
                <c:pt idx="13">
                  <c:v>5.3209055229287294</c:v>
                </c:pt>
                <c:pt idx="14">
                  <c:v>4.5817876097810446</c:v>
                </c:pt>
                <c:pt idx="15">
                  <c:v>10.188877399035492</c:v>
                </c:pt>
                <c:pt idx="16">
                  <c:v>9.9624961174937976</c:v>
                </c:pt>
                <c:pt idx="17">
                  <c:v>9.693283684071659</c:v>
                </c:pt>
                <c:pt idx="18">
                  <c:v>9.3765600295631693</c:v>
                </c:pt>
                <c:pt idx="19">
                  <c:v>9.0086193334135292</c:v>
                </c:pt>
                <c:pt idx="20">
                  <c:v>8.5874021295938903</c:v>
                </c:pt>
                <c:pt idx="21">
                  <c:v>8.1132138645113674</c:v>
                </c:pt>
                <c:pt idx="22">
                  <c:v>7.5893667512434115</c:v>
                </c:pt>
                <c:pt idx="23">
                  <c:v>7.0225816312164291</c:v>
                </c:pt>
                <c:pt idx="24">
                  <c:v>6.4229841964080352</c:v>
                </c:pt>
                <c:pt idx="25">
                  <c:v>5.8035866817534503</c:v>
                </c:pt>
                <c:pt idx="26">
                  <c:v>5.1792620071067184</c:v>
                </c:pt>
                <c:pt idx="27">
                  <c:v>4.5653599835266787</c:v>
                </c:pt>
                <c:pt idx="28">
                  <c:v>3.9762281480132797</c:v>
                </c:pt>
                <c:pt idx="29">
                  <c:v>3.4239313499166393</c:v>
                </c:pt>
                <c:pt idx="30">
                  <c:v>9.5832179397975885</c:v>
                </c:pt>
                <c:pt idx="31">
                  <c:v>9.3703002414108933</c:v>
                </c:pt>
                <c:pt idx="32">
                  <c:v>9.1170982903363242</c:v>
                </c:pt>
                <c:pt idx="33">
                  <c:v>8.8192101285441176</c:v>
                </c:pt>
                <c:pt idx="34">
                  <c:v>8.4731500377988951</c:v>
                </c:pt>
                <c:pt idx="35">
                  <c:v>8.0769806777392041</c:v>
                </c:pt>
                <c:pt idx="36">
                  <c:v>7.6309889292126281</c:v>
                </c:pt>
                <c:pt idx="37">
                  <c:v>7.1382896158370048</c:v>
                </c:pt>
                <c:pt idx="38">
                  <c:v>6.6052035256853792</c:v>
                </c:pt>
                <c:pt idx="39">
                  <c:v>6.0412539295246876</c:v>
                </c:pt>
                <c:pt idx="40">
                  <c:v>5.4586791650373661</c:v>
                </c:pt>
                <c:pt idx="41">
                  <c:v>4.8714678308189185</c:v>
                </c:pt>
                <c:pt idx="42">
                  <c:v>4.2940572901214331</c:v>
                </c:pt>
                <c:pt idx="43">
                  <c:v>3.7399424281773648</c:v>
                </c:pt>
                <c:pt idx="44">
                  <c:v>3.2204713045550566</c:v>
                </c:pt>
                <c:pt idx="45">
                  <c:v>8.92039679573287</c:v>
                </c:pt>
                <c:pt idx="46">
                  <c:v>8.7222123847564301</c:v>
                </c:pt>
                <c:pt idx="47">
                  <c:v>8.4865308674821875</c:v>
                </c:pt>
                <c:pt idx="48">
                  <c:v>8.2092546576100336</c:v>
                </c:pt>
                <c:pt idx="49">
                  <c:v>7.8871389389104456</c:v>
                </c:pt>
                <c:pt idx="50">
                  <c:v>7.5183800656463982</c:v>
                </c:pt>
                <c:pt idx="51">
                  <c:v>7.1032446601339849</c:v>
                </c:pt>
                <c:pt idx="52">
                  <c:v>6.6446315996234073</c:v>
                </c:pt>
                <c:pt idx="53">
                  <c:v>6.1484239410405337</c:v>
                </c:pt>
                <c:pt idx="54">
                  <c:v>5.6234857528472553</c:v>
                </c:pt>
                <c:pt idx="55">
                  <c:v>5.0812084947550034</c:v>
                </c:pt>
                <c:pt idx="56">
                  <c:v>4.5346130154155322</c:v>
                </c:pt>
                <c:pt idx="57">
                  <c:v>3.997138114959387</c:v>
                </c:pt>
                <c:pt idx="58">
                  <c:v>3.4813455235222568</c:v>
                </c:pt>
                <c:pt idx="59">
                  <c:v>2.997798805252323</c:v>
                </c:pt>
                <c:pt idx="60">
                  <c:v>8.2105460493530966</c:v>
                </c:pt>
                <c:pt idx="61">
                  <c:v>8.0281391726794311</c:v>
                </c:pt>
                <c:pt idx="62">
                  <c:v>7.8112199469409731</c:v>
                </c:pt>
                <c:pt idx="63">
                  <c:v>7.5560167684966233</c:v>
                </c:pt>
                <c:pt idx="64">
                  <c:v>7.2595428468257177</c:v>
                </c:pt>
                <c:pt idx="65">
                  <c:v>6.9201377665734949</c:v>
                </c:pt>
                <c:pt idx="66">
                  <c:v>6.5380465227500233</c:v>
                </c:pt>
                <c:pt idx="67">
                  <c:v>6.1159368081400611</c:v>
                </c:pt>
                <c:pt idx="68">
                  <c:v>5.6592229813743256</c:v>
                </c:pt>
                <c:pt idx="69">
                  <c:v>5.176063222664478</c:v>
                </c:pt>
                <c:pt idx="70">
                  <c:v>4.6769420931667671</c:v>
                </c:pt>
                <c:pt idx="71">
                  <c:v>4.173844064293335</c:v>
                </c:pt>
                <c:pt idx="72">
                  <c:v>3.6791385222848669</c:v>
                </c:pt>
                <c:pt idx="73">
                  <c:v>3.2043877958207858</c:v>
                </c:pt>
                <c:pt idx="74">
                  <c:v>2.7593152264052243</c:v>
                </c:pt>
                <c:pt idx="75">
                  <c:v>7.4677296700188007</c:v>
                </c:pt>
                <c:pt idx="76">
                  <c:v>7.3018317840230802</c:v>
                </c:pt>
                <c:pt idx="77">
                  <c:v>7.1045447557003074</c:v>
                </c:pt>
                <c:pt idx="78">
                  <c:v>6.8724381189806474</c:v>
                </c:pt>
                <c:pt idx="79">
                  <c:v>6.6027951259507685</c:v>
                </c:pt>
                <c:pt idx="80">
                  <c:v>6.2941052982500905</c:v>
                </c:pt>
                <c:pt idx="81">
                  <c:v>5.9465910752202262</c:v>
                </c:pt>
                <c:pt idx="82">
                  <c:v>5.5626783220469038</c:v>
                </c:pt>
                <c:pt idx="83">
                  <c:v>5.1472910339300597</c:v>
                </c:pt>
                <c:pt idx="84">
                  <c:v>4.7078488174458979</c:v>
                </c:pt>
                <c:pt idx="85">
                  <c:v>4.2538872945171242</c:v>
                </c:pt>
                <c:pt idx="86">
                  <c:v>3.7963064719538049</c:v>
                </c:pt>
                <c:pt idx="87">
                  <c:v>3.3463566593574954</c:v>
                </c:pt>
                <c:pt idx="88">
                  <c:v>2.914554332136627</c:v>
                </c:pt>
                <c:pt idx="89">
                  <c:v>2.5097435177211018</c:v>
                </c:pt>
                <c:pt idx="90">
                  <c:v>6.7090154319379627</c:v>
                </c:pt>
                <c:pt idx="91">
                  <c:v>6.559978538314085</c:v>
                </c:pt>
                <c:pt idx="92">
                  <c:v>6.3827423799754577</c:v>
                </c:pt>
                <c:pt idx="93">
                  <c:v>6.1742249465985193</c:v>
                </c:pt>
                <c:pt idx="94">
                  <c:v>5.9319853483898308</c:v>
                </c:pt>
                <c:pt idx="95">
                  <c:v>5.654666310975748</c:v>
                </c:pt>
                <c:pt idx="96">
                  <c:v>5.3424673155407474</c:v>
                </c:pt>
                <c:pt idx="97">
                  <c:v>4.9975673223633867</c:v>
                </c:pt>
                <c:pt idx="98">
                  <c:v>4.624389575362394</c:v>
                </c:pt>
                <c:pt idx="99">
                  <c:v>4.2295994020260235</c:v>
                </c:pt>
                <c:pt idx="100">
                  <c:v>3.8217632558593579</c:v>
                </c:pt>
                <c:pt idx="101">
                  <c:v>3.4106735138141673</c:v>
                </c:pt>
                <c:pt idx="102">
                  <c:v>3.0064374593720804</c:v>
                </c:pt>
                <c:pt idx="103">
                  <c:v>2.6185032896078426</c:v>
                </c:pt>
                <c:pt idx="104">
                  <c:v>2.2548168234082415</c:v>
                </c:pt>
                <c:pt idx="105">
                  <c:v>5.9529924606558327</c:v>
                </c:pt>
                <c:pt idx="106">
                  <c:v>5.8207554181509522</c:v>
                </c:pt>
                <c:pt idx="107">
                  <c:v>5.6634975002596857</c:v>
                </c:pt>
                <c:pt idx="108">
                  <c:v>5.4784839335696605</c:v>
                </c:pt>
                <c:pt idx="109">
                  <c:v>5.263548744106501</c:v>
                </c:pt>
                <c:pt idx="110">
                  <c:v>5.0174873763665593</c:v>
                </c:pt>
                <c:pt idx="111">
                  <c:v>4.7404765154801281</c:v>
                </c:pt>
                <c:pt idx="112">
                  <c:v>4.4344491914581159</c:v>
                </c:pt>
                <c:pt idx="113">
                  <c:v>4.1033297807115447</c:v>
                </c:pt>
                <c:pt idx="114">
                  <c:v>3.753032109316524</c:v>
                </c:pt>
                <c:pt idx="115">
                  <c:v>3.3911569807128354</c:v>
                </c:pt>
                <c:pt idx="116">
                  <c:v>3.0263931157653907</c:v>
                </c:pt>
                <c:pt idx="117">
                  <c:v>2.6677088274822083</c:v>
                </c:pt>
                <c:pt idx="118">
                  <c:v>2.3234877821646864</c:v>
                </c:pt>
                <c:pt idx="119">
                  <c:v>2.0007807005730687</c:v>
                </c:pt>
                <c:pt idx="120">
                  <c:v>5.2179890163568352</c:v>
                </c:pt>
                <c:pt idx="121">
                  <c:v>5.1020834671173114</c:v>
                </c:pt>
                <c:pt idx="122">
                  <c:v>4.9642468979281791</c:v>
                </c:pt>
                <c:pt idx="123">
                  <c:v>4.8020821345864579</c:v>
                </c:pt>
                <c:pt idx="124">
                  <c:v>4.6136905101628329</c:v>
                </c:pt>
                <c:pt idx="125">
                  <c:v>4.398015997823804</c:v>
                </c:pt>
                <c:pt idx="126">
                  <c:v>4.1552131976332127</c:v>
                </c:pt>
                <c:pt idx="127">
                  <c:v>3.8869761414564525</c:v>
                </c:pt>
                <c:pt idx="128">
                  <c:v>3.5967443110071158</c:v>
                </c:pt>
                <c:pt idx="129">
                  <c:v>3.2897010225194014</c:v>
                </c:pt>
                <c:pt idx="130">
                  <c:v>2.9725083542270103</c:v>
                </c:pt>
                <c:pt idx="131">
                  <c:v>2.6527820985310782</c:v>
                </c:pt>
                <c:pt idx="132">
                  <c:v>2.3383832656241572</c:v>
                </c:pt>
                <c:pt idx="133">
                  <c:v>2.0366605479622581</c:v>
                </c:pt>
                <c:pt idx="134">
                  <c:v>1.7537943819819182</c:v>
                </c:pt>
                <c:pt idx="135">
                  <c:v>4.5203425463399114</c:v>
                </c:pt>
                <c:pt idx="136">
                  <c:v>4.419937269441168</c:v>
                </c:pt>
                <c:pt idx="137">
                  <c:v>4.3005336330431723</c:v>
                </c:pt>
                <c:pt idx="138">
                  <c:v>4.1600549184709381</c:v>
                </c:pt>
                <c:pt idx="139">
                  <c:v>3.9968562113985096</c:v>
                </c:pt>
                <c:pt idx="140">
                  <c:v>3.8100225155001479</c:v>
                </c:pt>
                <c:pt idx="141">
                  <c:v>3.5996875386597633</c:v>
                </c:pt>
                <c:pt idx="142">
                  <c:v>3.3673185480756276</c:v>
                </c:pt>
                <c:pt idx="143">
                  <c:v>3.1158948696806306</c:v>
                </c:pt>
                <c:pt idx="144">
                  <c:v>2.8499065276125242</c:v>
                </c:pt>
                <c:pt idx="145">
                  <c:v>2.5751246564940082</c:v>
                </c:pt>
                <c:pt idx="146">
                  <c:v>2.2981466916400586</c:v>
                </c:pt>
                <c:pt idx="147">
                  <c:v>2.0257826207764524</c:v>
                </c:pt>
                <c:pt idx="148">
                  <c:v>1.7643987292132919</c:v>
                </c:pt>
                <c:pt idx="149">
                  <c:v>1.5193493357423276</c:v>
                </c:pt>
                <c:pt idx="150">
                  <c:v>3.8730567029526681</c:v>
                </c:pt>
                <c:pt idx="151">
                  <c:v>3.7870317753681517</c:v>
                </c:pt>
                <c:pt idx="152">
                  <c:v>3.6847293185781518</c:v>
                </c:pt>
                <c:pt idx="153">
                  <c:v>3.564369949943011</c:v>
                </c:pt>
                <c:pt idx="154">
                  <c:v>3.4245442177536116</c:v>
                </c:pt>
                <c:pt idx="155">
                  <c:v>3.264468020024708</c:v>
                </c:pt>
                <c:pt idx="156">
                  <c:v>3.0842557419100864</c:v>
                </c:pt>
                <c:pt idx="157">
                  <c:v>2.8851643304116688</c:v>
                </c:pt>
                <c:pt idx="158">
                  <c:v>2.6697462544559012</c:v>
                </c:pt>
                <c:pt idx="159">
                  <c:v>2.4418483700497817</c:v>
                </c:pt>
                <c:pt idx="160">
                  <c:v>2.206415243546469</c:v>
                </c:pt>
                <c:pt idx="161">
                  <c:v>1.969099498890666</c:v>
                </c:pt>
                <c:pt idx="162">
                  <c:v>1.7357359718473977</c:v>
                </c:pt>
                <c:pt idx="163">
                  <c:v>1.5117794253355843</c:v>
                </c:pt>
                <c:pt idx="164">
                  <c:v>1.3018176375031156</c:v>
                </c:pt>
                <c:pt idx="165">
                  <c:v>3.2850563359477762</c:v>
                </c:pt>
                <c:pt idx="166">
                  <c:v>3.2120938034684627</c:v>
                </c:pt>
                <c:pt idx="167">
                  <c:v>3.1253252588872535</c:v>
                </c:pt>
                <c:pt idx="168">
                  <c:v>3.0232414332237658</c:v>
                </c:pt>
                <c:pt idx="169">
                  <c:v>2.9046467941133653</c:v>
                </c:pt>
                <c:pt idx="170">
                  <c:v>2.7688761821649668</c:v>
                </c:pt>
                <c:pt idx="171">
                  <c:v>2.6160264807468661</c:v>
                </c:pt>
                <c:pt idx="172">
                  <c:v>2.447163642762785</c:v>
                </c:pt>
                <c:pt idx="173">
                  <c:v>2.2644524445571643</c:v>
                </c:pt>
                <c:pt idx="174">
                  <c:v>2.0711555471429617</c:v>
                </c:pt>
                <c:pt idx="175">
                  <c:v>1.8714667058492644</c:v>
                </c:pt>
                <c:pt idx="176">
                  <c:v>1.6701802978308775</c:v>
                </c:pt>
                <c:pt idx="177">
                  <c:v>1.4722453226860333</c:v>
                </c:pt>
                <c:pt idx="178">
                  <c:v>1.2822884816013367</c:v>
                </c:pt>
                <c:pt idx="179">
                  <c:v>1.104201172231845</c:v>
                </c:pt>
                <c:pt idx="180">
                  <c:v>2.7610789135266671</c:v>
                </c:pt>
                <c:pt idx="181">
                  <c:v>2.6997558318525616</c:v>
                </c:pt>
                <c:pt idx="182">
                  <c:v>2.6268290620283148</c:v>
                </c:pt>
                <c:pt idx="183">
                  <c:v>2.5410300468198854</c:v>
                </c:pt>
                <c:pt idx="184">
                  <c:v>2.4413538995477091</c:v>
                </c:pt>
                <c:pt idx="185">
                  <c:v>2.3272414823120462</c:v>
                </c:pt>
                <c:pt idx="186">
                  <c:v>2.1987741233705962</c:v>
                </c:pt>
                <c:pt idx="187">
                  <c:v>2.05684762772785</c:v>
                </c:pt>
                <c:pt idx="188">
                  <c:v>1.9032813468039991</c:v>
                </c:pt>
                <c:pt idx="189">
                  <c:v>1.7408174072119174</c:v>
                </c:pt>
                <c:pt idx="190">
                  <c:v>1.5729805444545368</c:v>
                </c:pt>
                <c:pt idx="191">
                  <c:v>1.4038003597968212</c:v>
                </c:pt>
                <c:pt idx="192">
                  <c:v>1.2374364693438837</c:v>
                </c:pt>
                <c:pt idx="193">
                  <c:v>1.0777776527412033</c:v>
                </c:pt>
                <c:pt idx="194">
                  <c:v>0.92809471230994778</c:v>
                </c:pt>
                <c:pt idx="195">
                  <c:v>2.3020901162514038</c:v>
                </c:pt>
                <c:pt idx="196">
                  <c:v>2.2509623256956761</c:v>
                </c:pt>
                <c:pt idx="197">
                  <c:v>2.190159949630047</c:v>
                </c:pt>
                <c:pt idx="198">
                  <c:v>2.1186252939870753</c:v>
                </c:pt>
                <c:pt idx="199">
                  <c:v>2.0355204863508125</c:v>
                </c:pt>
                <c:pt idx="200">
                  <c:v>1.9403792834951701</c:v>
                </c:pt>
                <c:pt idx="201">
                  <c:v>1.8332694196347439</c:v>
                </c:pt>
                <c:pt idx="202">
                  <c:v>1.7149376941615393</c:v>
                </c:pt>
                <c:pt idx="203">
                  <c:v>1.5869009188066534</c:v>
                </c:pt>
                <c:pt idx="204">
                  <c:v>1.4514452876305586</c:v>
                </c:pt>
                <c:pt idx="205">
                  <c:v>1.3115095262324337</c:v>
                </c:pt>
                <c:pt idx="206">
                  <c:v>1.1704533324099791</c:v>
                </c:pt>
                <c:pt idx="207">
                  <c:v>1.0317448460538376</c:v>
                </c:pt>
                <c:pt idx="208">
                  <c:v>0.89862643282340293</c:v>
                </c:pt>
                <c:pt idx="209">
                  <c:v>0.77382524199796032</c:v>
                </c:pt>
                <c:pt idx="210">
                  <c:v>1.9060285648026445</c:v>
                </c:pt>
                <c:pt idx="211">
                  <c:v>1.8636978993998776</c:v>
                </c:pt>
                <c:pt idx="212">
                  <c:v>1.8133572203769133</c:v>
                </c:pt>
                <c:pt idx="213">
                  <c:v>1.7541307926226164</c:v>
                </c:pt>
                <c:pt idx="214">
                  <c:v>1.6853248710718225</c:v>
                </c:pt>
                <c:pt idx="215">
                  <c:v>1.6065533885757568</c:v>
                </c:pt>
                <c:pt idx="216">
                  <c:v>1.5178723728965355</c:v>
                </c:pt>
                <c:pt idx="217">
                  <c:v>1.4199000756723696</c:v>
                </c:pt>
                <c:pt idx="218">
                  <c:v>1.3138922788672327</c:v>
                </c:pt>
                <c:pt idx="219">
                  <c:v>1.2017417824446979</c:v>
                </c:pt>
                <c:pt idx="220">
                  <c:v>1.0858816677556191</c:v>
                </c:pt>
                <c:pt idx="221">
                  <c:v>0.96909358601060547</c:v>
                </c:pt>
                <c:pt idx="222">
                  <c:v>0.85424900246508373</c:v>
                </c:pt>
                <c:pt idx="223">
                  <c:v>0.74403247964578179</c:v>
                </c:pt>
                <c:pt idx="224">
                  <c:v>0.64070202611584581</c:v>
                </c:pt>
                <c:pt idx="225">
                  <c:v>1.5686762474910052</c:v>
                </c:pt>
                <c:pt idx="226">
                  <c:v>1.5338383985060124</c:v>
                </c:pt>
                <c:pt idx="227">
                  <c:v>1.4924083265058818</c:v>
                </c:pt>
                <c:pt idx="228">
                  <c:v>1.4436652867940201</c:v>
                </c:pt>
                <c:pt idx="229">
                  <c:v>1.3870383051005459</c:v>
                </c:pt>
                <c:pt idx="230">
                  <c:v>1.3222096182401613</c:v>
                </c:pt>
                <c:pt idx="231">
                  <c:v>1.2492253002254929</c:v>
                </c:pt>
                <c:pt idx="232">
                  <c:v>1.1685941312626027</c:v>
                </c:pt>
                <c:pt idx="233">
                  <c:v>1.0813495799095567</c:v>
                </c:pt>
                <c:pt idx="234">
                  <c:v>0.98904938794312902</c:v>
                </c:pt>
                <c:pt idx="235">
                  <c:v>0.89369596285338204</c:v>
                </c:pt>
                <c:pt idx="236">
                  <c:v>0.7975786043226043</c:v>
                </c:pt>
                <c:pt idx="237">
                  <c:v>0.70306054987510258</c:v>
                </c:pt>
                <c:pt idx="238">
                  <c:v>0.61235123450174811</c:v>
                </c:pt>
                <c:pt idx="239">
                  <c:v>0.52730905165814346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692-45A5-AD71-FBD1DFB23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5960176"/>
        <c:axId val="475956240"/>
      </c:scatterChart>
      <c:valAx>
        <c:axId val="4759601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CA"/>
                  <a:t>Calculated Values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956240"/>
        <c:crosses val="autoZero"/>
        <c:crossBetween val="midCat"/>
      </c:valAx>
      <c:valAx>
        <c:axId val="475956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CA"/>
                  <a:t>Experimental values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9601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Competitive'!$AO$20:$AO$34</c:f>
              <c:numCache>
                <c:formatCode>General</c:formatCode>
                <c:ptCount val="15"/>
                <c:pt idx="0">
                  <c:v>13.636078540344402</c:v>
                </c:pt>
                <c:pt idx="1">
                  <c:v>13.333051005995204</c:v>
                </c:pt>
                <c:pt idx="2">
                  <c:v>12.972694149159913</c:v>
                </c:pt>
                <c:pt idx="3">
                  <c:v>12.548745199362537</c:v>
                </c:pt>
                <c:pt idx="4">
                  <c:v>12.05624603290379</c:v>
                </c:pt>
                <c:pt idx="5">
                  <c:v>11.492442799074624</c:v>
                </c:pt>
                <c:pt idx="6">
                  <c:v>10.85774759723536</c:v>
                </c:pt>
                <c:pt idx="7">
                  <c:v>10.156597317734038</c:v>
                </c:pt>
                <c:pt idx="8">
                  <c:v>9.3979910769651358</c:v>
                </c:pt>
                <c:pt idx="9">
                  <c:v>8.5954845825677157</c:v>
                </c:pt>
                <c:pt idx="10">
                  <c:v>7.7664958032412628</c:v>
                </c:pt>
                <c:pt idx="11">
                  <c:v>6.9309314513616345</c:v>
                </c:pt>
                <c:pt idx="12">
                  <c:v>6.109334684125467</c:v>
                </c:pt>
                <c:pt idx="13">
                  <c:v>5.3209055229287294</c:v>
                </c:pt>
                <c:pt idx="14">
                  <c:v>4.5817876097810446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91C-4BBF-8FCF-0BF1DCB8C075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Competitive'!$AP$20:$AP$34</c:f>
              <c:numCache>
                <c:formatCode>General</c:formatCode>
                <c:ptCount val="15"/>
                <c:pt idx="0">
                  <c:v>10.188877399035492</c:v>
                </c:pt>
                <c:pt idx="1">
                  <c:v>9.9624961174937976</c:v>
                </c:pt>
                <c:pt idx="2">
                  <c:v>9.693283684071659</c:v>
                </c:pt>
                <c:pt idx="3">
                  <c:v>9.3765600295631693</c:v>
                </c:pt>
                <c:pt idx="4">
                  <c:v>9.0086193334135292</c:v>
                </c:pt>
                <c:pt idx="5">
                  <c:v>8.5874021295938903</c:v>
                </c:pt>
                <c:pt idx="6">
                  <c:v>8.1132138645113674</c:v>
                </c:pt>
                <c:pt idx="7">
                  <c:v>7.5893667512434115</c:v>
                </c:pt>
                <c:pt idx="8">
                  <c:v>7.0225816312164291</c:v>
                </c:pt>
                <c:pt idx="9">
                  <c:v>6.4229841964080352</c:v>
                </c:pt>
                <c:pt idx="10">
                  <c:v>5.8035866817534503</c:v>
                </c:pt>
                <c:pt idx="11">
                  <c:v>5.1792620071067184</c:v>
                </c:pt>
                <c:pt idx="12">
                  <c:v>4.5653599835266787</c:v>
                </c:pt>
                <c:pt idx="13">
                  <c:v>3.9762281480132797</c:v>
                </c:pt>
                <c:pt idx="14">
                  <c:v>3.4239313499166393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91C-4BBF-8FCF-0BF1DCB8C075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Competitive'!$AQ$20:$AQ$34</c:f>
              <c:numCache>
                <c:formatCode>General</c:formatCode>
                <c:ptCount val="15"/>
                <c:pt idx="0">
                  <c:v>9.5832179397975885</c:v>
                </c:pt>
                <c:pt idx="1">
                  <c:v>9.3703002414108933</c:v>
                </c:pt>
                <c:pt idx="2">
                  <c:v>9.1170982903363242</c:v>
                </c:pt>
                <c:pt idx="3">
                  <c:v>8.8192101285441176</c:v>
                </c:pt>
                <c:pt idx="4">
                  <c:v>8.4731500377988951</c:v>
                </c:pt>
                <c:pt idx="5">
                  <c:v>8.0769806777392041</c:v>
                </c:pt>
                <c:pt idx="6">
                  <c:v>7.6309889292126281</c:v>
                </c:pt>
                <c:pt idx="7">
                  <c:v>7.1382896158370048</c:v>
                </c:pt>
                <c:pt idx="8">
                  <c:v>6.6052035256853792</c:v>
                </c:pt>
                <c:pt idx="9">
                  <c:v>6.0412539295246876</c:v>
                </c:pt>
                <c:pt idx="10">
                  <c:v>5.4586791650373661</c:v>
                </c:pt>
                <c:pt idx="11">
                  <c:v>4.8714678308189185</c:v>
                </c:pt>
                <c:pt idx="12">
                  <c:v>4.2940572901214331</c:v>
                </c:pt>
                <c:pt idx="13">
                  <c:v>3.7399424281773648</c:v>
                </c:pt>
                <c:pt idx="14">
                  <c:v>3.2204713045550566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91C-4BBF-8FCF-0BF1DCB8C075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Competitive'!$AR$20:$AR$34</c:f>
              <c:numCache>
                <c:formatCode>General</c:formatCode>
                <c:ptCount val="15"/>
                <c:pt idx="0">
                  <c:v>8.92039679573287</c:v>
                </c:pt>
                <c:pt idx="1">
                  <c:v>8.7222123847564301</c:v>
                </c:pt>
                <c:pt idx="2">
                  <c:v>8.4865308674821875</c:v>
                </c:pt>
                <c:pt idx="3">
                  <c:v>8.2092546576100336</c:v>
                </c:pt>
                <c:pt idx="4">
                  <c:v>7.8871389389104456</c:v>
                </c:pt>
                <c:pt idx="5">
                  <c:v>7.5183800656463982</c:v>
                </c:pt>
                <c:pt idx="6">
                  <c:v>7.1032446601339849</c:v>
                </c:pt>
                <c:pt idx="7">
                  <c:v>6.6446315996234073</c:v>
                </c:pt>
                <c:pt idx="8">
                  <c:v>6.1484239410405337</c:v>
                </c:pt>
                <c:pt idx="9">
                  <c:v>5.6234857528472553</c:v>
                </c:pt>
                <c:pt idx="10">
                  <c:v>5.0812084947550034</c:v>
                </c:pt>
                <c:pt idx="11">
                  <c:v>4.5346130154155322</c:v>
                </c:pt>
                <c:pt idx="12">
                  <c:v>3.997138114959387</c:v>
                </c:pt>
                <c:pt idx="13">
                  <c:v>3.4813455235222568</c:v>
                </c:pt>
                <c:pt idx="14">
                  <c:v>2.997798805252323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91C-4BBF-8FCF-0BF1DCB8C075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Competitive'!$AS$20:$AS$34</c:f>
              <c:numCache>
                <c:formatCode>General</c:formatCode>
                <c:ptCount val="15"/>
                <c:pt idx="0">
                  <c:v>8.2105460493530966</c:v>
                </c:pt>
                <c:pt idx="1">
                  <c:v>8.0281391726794311</c:v>
                </c:pt>
                <c:pt idx="2">
                  <c:v>7.8112199469409731</c:v>
                </c:pt>
                <c:pt idx="3">
                  <c:v>7.5560167684966233</c:v>
                </c:pt>
                <c:pt idx="4">
                  <c:v>7.2595428468257177</c:v>
                </c:pt>
                <c:pt idx="5">
                  <c:v>6.9201377665734949</c:v>
                </c:pt>
                <c:pt idx="6">
                  <c:v>6.5380465227500233</c:v>
                </c:pt>
                <c:pt idx="7">
                  <c:v>6.1159368081400611</c:v>
                </c:pt>
                <c:pt idx="8">
                  <c:v>5.6592229813743256</c:v>
                </c:pt>
                <c:pt idx="9">
                  <c:v>5.176063222664478</c:v>
                </c:pt>
                <c:pt idx="10">
                  <c:v>4.6769420931667671</c:v>
                </c:pt>
                <c:pt idx="11">
                  <c:v>4.173844064293335</c:v>
                </c:pt>
                <c:pt idx="12">
                  <c:v>3.6791385222848669</c:v>
                </c:pt>
                <c:pt idx="13">
                  <c:v>3.2043877958207858</c:v>
                </c:pt>
                <c:pt idx="14">
                  <c:v>2.7593152264052243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E91C-4BBF-8FCF-0BF1DCB8C075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Competitive'!$AT$20:$AT$34</c:f>
              <c:numCache>
                <c:formatCode>General</c:formatCode>
                <c:ptCount val="15"/>
                <c:pt idx="0">
                  <c:v>7.4677296700188007</c:v>
                </c:pt>
                <c:pt idx="1">
                  <c:v>7.3018317840230802</c:v>
                </c:pt>
                <c:pt idx="2">
                  <c:v>7.1045447557003074</c:v>
                </c:pt>
                <c:pt idx="3">
                  <c:v>6.8724381189806474</c:v>
                </c:pt>
                <c:pt idx="4">
                  <c:v>6.6027951259507685</c:v>
                </c:pt>
                <c:pt idx="5">
                  <c:v>6.2941052982500905</c:v>
                </c:pt>
                <c:pt idx="6">
                  <c:v>5.9465910752202262</c:v>
                </c:pt>
                <c:pt idx="7">
                  <c:v>5.5626783220469038</c:v>
                </c:pt>
                <c:pt idx="8">
                  <c:v>5.1472910339300597</c:v>
                </c:pt>
                <c:pt idx="9">
                  <c:v>4.7078488174458979</c:v>
                </c:pt>
                <c:pt idx="10">
                  <c:v>4.2538872945171242</c:v>
                </c:pt>
                <c:pt idx="11">
                  <c:v>3.7963064719538049</c:v>
                </c:pt>
                <c:pt idx="12">
                  <c:v>3.3463566593574954</c:v>
                </c:pt>
                <c:pt idx="13">
                  <c:v>2.914554332136627</c:v>
                </c:pt>
                <c:pt idx="14">
                  <c:v>2.5097435177211018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E91C-4BBF-8FCF-0BF1DCB8C075}"/>
            </c:ext>
          </c:extLst>
        </c:ser>
        <c:ser>
          <c:idx val="6"/>
          <c:order val="6"/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Competitive'!$AU$20:$AU$34</c:f>
              <c:numCache>
                <c:formatCode>General</c:formatCode>
                <c:ptCount val="15"/>
                <c:pt idx="0">
                  <c:v>6.7090154319379627</c:v>
                </c:pt>
                <c:pt idx="1">
                  <c:v>6.559978538314085</c:v>
                </c:pt>
                <c:pt idx="2">
                  <c:v>6.3827423799754577</c:v>
                </c:pt>
                <c:pt idx="3">
                  <c:v>6.1742249465985193</c:v>
                </c:pt>
                <c:pt idx="4">
                  <c:v>5.9319853483898308</c:v>
                </c:pt>
                <c:pt idx="5">
                  <c:v>5.654666310975748</c:v>
                </c:pt>
                <c:pt idx="6">
                  <c:v>5.3424673155407474</c:v>
                </c:pt>
                <c:pt idx="7">
                  <c:v>4.9975673223633867</c:v>
                </c:pt>
                <c:pt idx="8">
                  <c:v>4.624389575362394</c:v>
                </c:pt>
                <c:pt idx="9">
                  <c:v>4.2295994020260235</c:v>
                </c:pt>
                <c:pt idx="10">
                  <c:v>3.8217632558593579</c:v>
                </c:pt>
                <c:pt idx="11">
                  <c:v>3.4106735138141673</c:v>
                </c:pt>
                <c:pt idx="12">
                  <c:v>3.0064374593720804</c:v>
                </c:pt>
                <c:pt idx="13">
                  <c:v>2.6185032896078426</c:v>
                </c:pt>
                <c:pt idx="14">
                  <c:v>2.2548168234082415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E91C-4BBF-8FCF-0BF1DCB8C075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Competitive'!$AV$20:$AV$34</c:f>
              <c:numCache>
                <c:formatCode>General</c:formatCode>
                <c:ptCount val="15"/>
                <c:pt idx="0">
                  <c:v>5.9529924606558327</c:v>
                </c:pt>
                <c:pt idx="1">
                  <c:v>5.8207554181509522</c:v>
                </c:pt>
                <c:pt idx="2">
                  <c:v>5.6634975002596857</c:v>
                </c:pt>
                <c:pt idx="3">
                  <c:v>5.4784839335696605</c:v>
                </c:pt>
                <c:pt idx="4">
                  <c:v>5.263548744106501</c:v>
                </c:pt>
                <c:pt idx="5">
                  <c:v>5.0174873763665593</c:v>
                </c:pt>
                <c:pt idx="6">
                  <c:v>4.7404765154801281</c:v>
                </c:pt>
                <c:pt idx="7">
                  <c:v>4.4344491914581159</c:v>
                </c:pt>
                <c:pt idx="8">
                  <c:v>4.1033297807115447</c:v>
                </c:pt>
                <c:pt idx="9">
                  <c:v>3.753032109316524</c:v>
                </c:pt>
                <c:pt idx="10">
                  <c:v>3.3911569807128354</c:v>
                </c:pt>
                <c:pt idx="11">
                  <c:v>3.0263931157653907</c:v>
                </c:pt>
                <c:pt idx="12">
                  <c:v>2.6677088274822083</c:v>
                </c:pt>
                <c:pt idx="13">
                  <c:v>2.3234877821646864</c:v>
                </c:pt>
                <c:pt idx="14">
                  <c:v>2.0007807005730687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E91C-4BBF-8FCF-0BF1DCB8C075}"/>
            </c:ext>
          </c:extLst>
        </c:ser>
        <c:ser>
          <c:idx val="8"/>
          <c:order val="8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Competitive'!$AW$20:$AW$34</c:f>
              <c:numCache>
                <c:formatCode>General</c:formatCode>
                <c:ptCount val="15"/>
                <c:pt idx="0">
                  <c:v>5.2179890163568352</c:v>
                </c:pt>
                <c:pt idx="1">
                  <c:v>5.1020834671173114</c:v>
                </c:pt>
                <c:pt idx="2">
                  <c:v>4.9642468979281791</c:v>
                </c:pt>
                <c:pt idx="3">
                  <c:v>4.8020821345864579</c:v>
                </c:pt>
                <c:pt idx="4">
                  <c:v>4.6136905101628329</c:v>
                </c:pt>
                <c:pt idx="5">
                  <c:v>4.398015997823804</c:v>
                </c:pt>
                <c:pt idx="6">
                  <c:v>4.1552131976332127</c:v>
                </c:pt>
                <c:pt idx="7">
                  <c:v>3.8869761414564525</c:v>
                </c:pt>
                <c:pt idx="8">
                  <c:v>3.5967443110071158</c:v>
                </c:pt>
                <c:pt idx="9">
                  <c:v>3.2897010225194014</c:v>
                </c:pt>
                <c:pt idx="10">
                  <c:v>2.9725083542270103</c:v>
                </c:pt>
                <c:pt idx="11">
                  <c:v>2.6527820985310782</c:v>
                </c:pt>
                <c:pt idx="12">
                  <c:v>2.3383832656241572</c:v>
                </c:pt>
                <c:pt idx="13">
                  <c:v>2.0366605479622581</c:v>
                </c:pt>
                <c:pt idx="14">
                  <c:v>1.7537943819819182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E91C-4BBF-8FCF-0BF1DCB8C075}"/>
            </c:ext>
          </c:extLst>
        </c:ser>
        <c:ser>
          <c:idx val="9"/>
          <c:order val="9"/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Competitive'!$AX$20:$AX$34</c:f>
              <c:numCache>
                <c:formatCode>General</c:formatCode>
                <c:ptCount val="15"/>
                <c:pt idx="0">
                  <c:v>4.5203425463399114</c:v>
                </c:pt>
                <c:pt idx="1">
                  <c:v>4.419937269441168</c:v>
                </c:pt>
                <c:pt idx="2">
                  <c:v>4.3005336330431723</c:v>
                </c:pt>
                <c:pt idx="3">
                  <c:v>4.1600549184709381</c:v>
                </c:pt>
                <c:pt idx="4">
                  <c:v>3.9968562113985096</c:v>
                </c:pt>
                <c:pt idx="5">
                  <c:v>3.8100225155001479</c:v>
                </c:pt>
                <c:pt idx="6">
                  <c:v>3.5996875386597633</c:v>
                </c:pt>
                <c:pt idx="7">
                  <c:v>3.3673185480756276</c:v>
                </c:pt>
                <c:pt idx="8">
                  <c:v>3.1158948696806306</c:v>
                </c:pt>
                <c:pt idx="9">
                  <c:v>2.8499065276125242</c:v>
                </c:pt>
                <c:pt idx="10">
                  <c:v>2.5751246564940082</c:v>
                </c:pt>
                <c:pt idx="11">
                  <c:v>2.2981466916400586</c:v>
                </c:pt>
                <c:pt idx="12">
                  <c:v>2.0257826207764524</c:v>
                </c:pt>
                <c:pt idx="13">
                  <c:v>1.7643987292132919</c:v>
                </c:pt>
                <c:pt idx="14">
                  <c:v>1.5193493357423276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E91C-4BBF-8FCF-0BF1DCB8C075}"/>
            </c:ext>
          </c:extLst>
        </c:ser>
        <c:ser>
          <c:idx val="10"/>
          <c:order val="10"/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Competitive'!$AY$20:$AY$34</c:f>
              <c:numCache>
                <c:formatCode>General</c:formatCode>
                <c:ptCount val="15"/>
                <c:pt idx="0">
                  <c:v>3.8730567029526681</c:v>
                </c:pt>
                <c:pt idx="1">
                  <c:v>3.7870317753681517</c:v>
                </c:pt>
                <c:pt idx="2">
                  <c:v>3.6847293185781518</c:v>
                </c:pt>
                <c:pt idx="3">
                  <c:v>3.564369949943011</c:v>
                </c:pt>
                <c:pt idx="4">
                  <c:v>3.4245442177536116</c:v>
                </c:pt>
                <c:pt idx="5">
                  <c:v>3.264468020024708</c:v>
                </c:pt>
                <c:pt idx="6">
                  <c:v>3.0842557419100864</c:v>
                </c:pt>
                <c:pt idx="7">
                  <c:v>2.8851643304116688</c:v>
                </c:pt>
                <c:pt idx="8">
                  <c:v>2.6697462544559012</c:v>
                </c:pt>
                <c:pt idx="9">
                  <c:v>2.4418483700497817</c:v>
                </c:pt>
                <c:pt idx="10">
                  <c:v>2.206415243546469</c:v>
                </c:pt>
                <c:pt idx="11">
                  <c:v>1.969099498890666</c:v>
                </c:pt>
                <c:pt idx="12">
                  <c:v>1.7357359718473977</c:v>
                </c:pt>
                <c:pt idx="13">
                  <c:v>1.5117794253355843</c:v>
                </c:pt>
                <c:pt idx="14">
                  <c:v>1.3018176375031156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E91C-4BBF-8FCF-0BF1DCB8C075}"/>
            </c:ext>
          </c:extLst>
        </c:ser>
        <c:ser>
          <c:idx val="11"/>
          <c:order val="11"/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Competitive'!$AZ$20:$AZ$34</c:f>
              <c:numCache>
                <c:formatCode>General</c:formatCode>
                <c:ptCount val="15"/>
                <c:pt idx="0">
                  <c:v>3.2850563359477762</c:v>
                </c:pt>
                <c:pt idx="1">
                  <c:v>3.2120938034684627</c:v>
                </c:pt>
                <c:pt idx="2">
                  <c:v>3.1253252588872535</c:v>
                </c:pt>
                <c:pt idx="3">
                  <c:v>3.0232414332237658</c:v>
                </c:pt>
                <c:pt idx="4">
                  <c:v>2.9046467941133653</c:v>
                </c:pt>
                <c:pt idx="5">
                  <c:v>2.7688761821649668</c:v>
                </c:pt>
                <c:pt idx="6">
                  <c:v>2.6160264807468661</c:v>
                </c:pt>
                <c:pt idx="7">
                  <c:v>2.447163642762785</c:v>
                </c:pt>
                <c:pt idx="8">
                  <c:v>2.2644524445571643</c:v>
                </c:pt>
                <c:pt idx="9">
                  <c:v>2.0711555471429617</c:v>
                </c:pt>
                <c:pt idx="10">
                  <c:v>1.8714667058492644</c:v>
                </c:pt>
                <c:pt idx="11">
                  <c:v>1.6701802978308775</c:v>
                </c:pt>
                <c:pt idx="12">
                  <c:v>1.4722453226860333</c:v>
                </c:pt>
                <c:pt idx="13">
                  <c:v>1.2822884816013367</c:v>
                </c:pt>
                <c:pt idx="14">
                  <c:v>1.104201172231845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E91C-4BBF-8FCF-0BF1DCB8C075}"/>
            </c:ext>
          </c:extLst>
        </c:ser>
        <c:ser>
          <c:idx val="12"/>
          <c:order val="12"/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Competitive'!$BA$20:$BA$34</c:f>
              <c:numCache>
                <c:formatCode>General</c:formatCode>
                <c:ptCount val="15"/>
                <c:pt idx="0">
                  <c:v>2.7610789135266671</c:v>
                </c:pt>
                <c:pt idx="1">
                  <c:v>2.6997558318525616</c:v>
                </c:pt>
                <c:pt idx="2">
                  <c:v>2.6268290620283148</c:v>
                </c:pt>
                <c:pt idx="3">
                  <c:v>2.5410300468198854</c:v>
                </c:pt>
                <c:pt idx="4">
                  <c:v>2.4413538995477091</c:v>
                </c:pt>
                <c:pt idx="5">
                  <c:v>2.3272414823120462</c:v>
                </c:pt>
                <c:pt idx="6">
                  <c:v>2.1987741233705962</c:v>
                </c:pt>
                <c:pt idx="7">
                  <c:v>2.05684762772785</c:v>
                </c:pt>
                <c:pt idx="8">
                  <c:v>1.9032813468039991</c:v>
                </c:pt>
                <c:pt idx="9">
                  <c:v>1.7408174072119174</c:v>
                </c:pt>
                <c:pt idx="10">
                  <c:v>1.5729805444545368</c:v>
                </c:pt>
                <c:pt idx="11">
                  <c:v>1.4038003597968212</c:v>
                </c:pt>
                <c:pt idx="12">
                  <c:v>1.2374364693438837</c:v>
                </c:pt>
                <c:pt idx="13">
                  <c:v>1.0777776527412033</c:v>
                </c:pt>
                <c:pt idx="14">
                  <c:v>0.92809471230994778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E91C-4BBF-8FCF-0BF1DCB8C075}"/>
            </c:ext>
          </c:extLst>
        </c:ser>
        <c:ser>
          <c:idx val="13"/>
          <c:order val="13"/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Competitive'!$BB$20:$BB$34</c:f>
              <c:numCache>
                <c:formatCode>General</c:formatCode>
                <c:ptCount val="15"/>
                <c:pt idx="0">
                  <c:v>2.3020901162514038</c:v>
                </c:pt>
                <c:pt idx="1">
                  <c:v>2.2509623256956761</c:v>
                </c:pt>
                <c:pt idx="2">
                  <c:v>2.190159949630047</c:v>
                </c:pt>
                <c:pt idx="3">
                  <c:v>2.1186252939870753</c:v>
                </c:pt>
                <c:pt idx="4">
                  <c:v>2.0355204863508125</c:v>
                </c:pt>
                <c:pt idx="5">
                  <c:v>1.9403792834951701</c:v>
                </c:pt>
                <c:pt idx="6">
                  <c:v>1.8332694196347439</c:v>
                </c:pt>
                <c:pt idx="7">
                  <c:v>1.7149376941615393</c:v>
                </c:pt>
                <c:pt idx="8">
                  <c:v>1.5869009188066534</c:v>
                </c:pt>
                <c:pt idx="9">
                  <c:v>1.4514452876305586</c:v>
                </c:pt>
                <c:pt idx="10">
                  <c:v>1.3115095262324337</c:v>
                </c:pt>
                <c:pt idx="11">
                  <c:v>1.1704533324099791</c:v>
                </c:pt>
                <c:pt idx="12">
                  <c:v>1.0317448460538376</c:v>
                </c:pt>
                <c:pt idx="13">
                  <c:v>0.89862643282340293</c:v>
                </c:pt>
                <c:pt idx="14">
                  <c:v>0.77382524199796032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E91C-4BBF-8FCF-0BF1DCB8C075}"/>
            </c:ext>
          </c:extLst>
        </c:ser>
        <c:ser>
          <c:idx val="14"/>
          <c:order val="14"/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Competitive'!$BC$20:$BC$34</c:f>
              <c:numCache>
                <c:formatCode>General</c:formatCode>
                <c:ptCount val="15"/>
                <c:pt idx="0">
                  <c:v>1.9060285648026445</c:v>
                </c:pt>
                <c:pt idx="1">
                  <c:v>1.8636978993998776</c:v>
                </c:pt>
                <c:pt idx="2">
                  <c:v>1.8133572203769133</c:v>
                </c:pt>
                <c:pt idx="3">
                  <c:v>1.7541307926226164</c:v>
                </c:pt>
                <c:pt idx="4">
                  <c:v>1.6853248710718225</c:v>
                </c:pt>
                <c:pt idx="5">
                  <c:v>1.6065533885757568</c:v>
                </c:pt>
                <c:pt idx="6">
                  <c:v>1.5178723728965355</c:v>
                </c:pt>
                <c:pt idx="7">
                  <c:v>1.4199000756723696</c:v>
                </c:pt>
                <c:pt idx="8">
                  <c:v>1.3138922788672327</c:v>
                </c:pt>
                <c:pt idx="9">
                  <c:v>1.2017417824446979</c:v>
                </c:pt>
                <c:pt idx="10">
                  <c:v>1.0858816677556191</c:v>
                </c:pt>
                <c:pt idx="11">
                  <c:v>0.96909358601060547</c:v>
                </c:pt>
                <c:pt idx="12">
                  <c:v>0.85424900246508373</c:v>
                </c:pt>
                <c:pt idx="13">
                  <c:v>0.74403247964578179</c:v>
                </c:pt>
                <c:pt idx="14">
                  <c:v>0.64070202611584581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E91C-4BBF-8FCF-0BF1DCB8C075}"/>
            </c:ext>
          </c:extLst>
        </c:ser>
        <c:ser>
          <c:idx val="15"/>
          <c:order val="15"/>
          <c:spPr>
            <a:ln w="190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Competitive'!$BD$20:$BD$34</c:f>
              <c:numCache>
                <c:formatCode>General</c:formatCode>
                <c:ptCount val="15"/>
                <c:pt idx="0">
                  <c:v>1.5686762474910052</c:v>
                </c:pt>
                <c:pt idx="1">
                  <c:v>1.5338383985060124</c:v>
                </c:pt>
                <c:pt idx="2">
                  <c:v>1.4924083265058818</c:v>
                </c:pt>
                <c:pt idx="3">
                  <c:v>1.4436652867940201</c:v>
                </c:pt>
                <c:pt idx="4">
                  <c:v>1.3870383051005459</c:v>
                </c:pt>
                <c:pt idx="5">
                  <c:v>1.3222096182401613</c:v>
                </c:pt>
                <c:pt idx="6">
                  <c:v>1.2492253002254929</c:v>
                </c:pt>
                <c:pt idx="7">
                  <c:v>1.1685941312626027</c:v>
                </c:pt>
                <c:pt idx="8">
                  <c:v>1.0813495799095567</c:v>
                </c:pt>
                <c:pt idx="9">
                  <c:v>0.98904938794312902</c:v>
                </c:pt>
                <c:pt idx="10">
                  <c:v>0.89369596285338204</c:v>
                </c:pt>
                <c:pt idx="11">
                  <c:v>0.7975786043226043</c:v>
                </c:pt>
                <c:pt idx="12">
                  <c:v>0.70306054987510258</c:v>
                </c:pt>
                <c:pt idx="13">
                  <c:v>0.61235123450174811</c:v>
                </c:pt>
                <c:pt idx="14">
                  <c:v>0.52730905165814346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E91C-4BBF-8FCF-0BF1DCB8C075}"/>
            </c:ext>
          </c:extLst>
        </c:ser>
        <c:ser>
          <c:idx val="16"/>
          <c:order val="16"/>
          <c:spPr>
            <a:ln w="1905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'Partial 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Competitive'!$BE$20:$BE$34</c:f>
              <c:numCache>
                <c:formatCode>General</c:formatCode>
                <c:ptCount val="15"/>
                <c:pt idx="0">
                  <c:v>13.636363636363635</c:v>
                </c:pt>
                <c:pt idx="1">
                  <c:v>13.333333333333332</c:v>
                </c:pt>
                <c:pt idx="2">
                  <c:v>12.972972972972974</c:v>
                </c:pt>
                <c:pt idx="3">
                  <c:v>12.549019607843137</c:v>
                </c:pt>
                <c:pt idx="4">
                  <c:v>12.05651491365777</c:v>
                </c:pt>
                <c:pt idx="5">
                  <c:v>11.49270482603816</c:v>
                </c:pt>
                <c:pt idx="6">
                  <c:v>10.858001237076964</c:v>
                </c:pt>
                <c:pt idx="7">
                  <c:v>10.156840865414422</c:v>
                </c:pt>
                <c:pt idx="8">
                  <c:v>9.3982227278593875</c:v>
                </c:pt>
                <c:pt idx="9">
                  <c:v>8.595702542208933</c:v>
                </c:pt>
                <c:pt idx="10">
                  <c:v>7.7666984258113727</c:v>
                </c:pt>
                <c:pt idx="11">
                  <c:v>6.9311173873333018</c:v>
                </c:pt>
                <c:pt idx="12">
                  <c:v>6.1095030104491679</c:v>
                </c:pt>
                <c:pt idx="13">
                  <c:v>5.321055829841824</c:v>
                </c:pt>
                <c:pt idx="14">
                  <c:v>4.5819200275316794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E91C-4BBF-8FCF-0BF1DCB8C075}"/>
            </c:ext>
          </c:extLst>
        </c:ser>
        <c:ser>
          <c:idx val="17"/>
          <c:order val="17"/>
          <c:spPr>
            <a:ln w="19050" cap="rnd">
              <a:noFill/>
              <a:round/>
            </a:ln>
            <a:effectLst/>
          </c:spPr>
          <c:marker>
            <c:symbol val="squar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'Partial 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Competitive'!$BF$20:$BF$34</c:f>
              <c:numCache>
                <c:formatCode>General</c:formatCode>
                <c:ptCount val="15"/>
                <c:pt idx="0">
                  <c:v>10.189231714008006</c:v>
                </c:pt>
                <c:pt idx="1">
                  <c:v>9.9628043425856063</c:v>
                </c:pt>
                <c:pt idx="2">
                  <c:v>9.6935393603535633</c:v>
                </c:pt>
                <c:pt idx="3">
                  <c:v>9.3767570283158665</c:v>
                </c:pt>
                <c:pt idx="4">
                  <c:v>9.0087524353678319</c:v>
                </c:pt>
                <c:pt idx="5">
                  <c:v>8.5874677161680655</c:v>
                </c:pt>
                <c:pt idx="6">
                  <c:v>8.1132106407412703</c:v>
                </c:pt>
                <c:pt idx="7">
                  <c:v>7.5892963710676318</c:v>
                </c:pt>
                <c:pt idx="8">
                  <c:v>7.0224490654278187</c:v>
                </c:pt>
                <c:pt idx="9">
                  <c:v>6.4227976961319975</c:v>
                </c:pt>
                <c:pt idx="10">
                  <c:v>5.8033572603169752</c:v>
                </c:pt>
                <c:pt idx="11">
                  <c:v>5.1790024804121124</c:v>
                </c:pt>
                <c:pt idx="12">
                  <c:v>4.5650837342657109</c:v>
                </c:pt>
                <c:pt idx="13">
                  <c:v>3.9759478596516438</c:v>
                </c:pt>
                <c:pt idx="14">
                  <c:v>3.4236579560754432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E91C-4BBF-8FCF-0BF1DCB8C075}"/>
            </c:ext>
          </c:extLst>
        </c:ser>
        <c:ser>
          <c:idx val="18"/>
          <c:order val="1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'Partial 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Competitive'!$BG$20:$BG$34</c:f>
              <c:numCache>
                <c:formatCode>General</c:formatCode>
                <c:ptCount val="15"/>
                <c:pt idx="0">
                  <c:v>9.583574542204996</c:v>
                </c:pt>
                <c:pt idx="1">
                  <c:v>9.3706062190448876</c:v>
                </c:pt>
                <c:pt idx="2">
                  <c:v>9.117346591503134</c:v>
                </c:pt>
                <c:pt idx="3">
                  <c:v>8.8193940885128352</c:v>
                </c:pt>
                <c:pt idx="4">
                  <c:v>8.4732640222446705</c:v>
                </c:pt>
                <c:pt idx="5">
                  <c:v>8.0770208487390267</c:v>
                </c:pt>
                <c:pt idx="6">
                  <c:v>7.6309540438912862</c:v>
                </c:pt>
                <c:pt idx="7">
                  <c:v>7.1381817134476222</c:v>
                </c:pt>
                <c:pt idx="8">
                  <c:v>6.6050283256236133</c:v>
                </c:pt>
                <c:pt idx="9">
                  <c:v>6.041020777431223</c:v>
                </c:pt>
                <c:pt idx="10">
                  <c:v>5.4584004427765631</c:v>
                </c:pt>
                <c:pt idx="11">
                  <c:v>4.8711578771006696</c:v>
                </c:pt>
                <c:pt idx="12">
                  <c:v>4.2937310178741326</c:v>
                </c:pt>
                <c:pt idx="13">
                  <c:v>3.7396139138250635</c:v>
                </c:pt>
                <c:pt idx="14">
                  <c:v>3.2201526228866002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E91C-4BBF-8FCF-0BF1DCB8C075}"/>
            </c:ext>
          </c:extLst>
        </c:ser>
        <c:ser>
          <c:idx val="19"/>
          <c:order val="1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'Partial 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Competitive'!$BH$20:$BH$34</c:f>
              <c:numCache>
                <c:formatCode>General</c:formatCode>
                <c:ptCount val="15"/>
                <c:pt idx="0">
                  <c:v>8.9207525193031323</c:v>
                </c:pt>
                <c:pt idx="1">
                  <c:v>8.7225135744297297</c:v>
                </c:pt>
                <c:pt idx="2">
                  <c:v>8.4867699643100085</c:v>
                </c:pt>
                <c:pt idx="3">
                  <c:v>8.2094245406397466</c:v>
                </c:pt>
                <c:pt idx="4">
                  <c:v>7.8872336246020787</c:v>
                </c:pt>
                <c:pt idx="5">
                  <c:v>7.5183955389023938</c:v>
                </c:pt>
                <c:pt idx="6">
                  <c:v>7.1031797386183966</c:v>
                </c:pt>
                <c:pt idx="7">
                  <c:v>6.644488674142492</c:v>
                </c:pt>
                <c:pt idx="8">
                  <c:v>6.1482093989450632</c:v>
                </c:pt>
                <c:pt idx="9">
                  <c:v>5.6232099079633171</c:v>
                </c:pt>
                <c:pt idx="10">
                  <c:v>5.0808849335731283</c:v>
                </c:pt>
                <c:pt idx="11">
                  <c:v>4.5342574122735488</c:v>
                </c:pt>
                <c:pt idx="12">
                  <c:v>3.9967667206246622</c:v>
                </c:pt>
                <c:pt idx="13">
                  <c:v>3.4809736279570322</c:v>
                </c:pt>
                <c:pt idx="14">
                  <c:v>2.9974394727822387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E91C-4BBF-8FCF-0BF1DCB8C075}"/>
            </c:ext>
          </c:extLst>
        </c:ser>
        <c:ser>
          <c:idx val="20"/>
          <c:order val="2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'Partial 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Competitive'!$BI$20:$BI$34</c:f>
              <c:numCache>
                <c:formatCode>General</c:formatCode>
                <c:ptCount val="15"/>
                <c:pt idx="0">
                  <c:v>8.2108969120459676</c:v>
                </c:pt>
                <c:pt idx="1">
                  <c:v>8.0284325362227236</c:v>
                </c:pt>
                <c:pt idx="2">
                  <c:v>7.8114478730815691</c:v>
                </c:pt>
                <c:pt idx="3">
                  <c:v>7.5561717987978589</c:v>
                </c:pt>
                <c:pt idx="4">
                  <c:v>7.2596187454698411</c:v>
                </c:pt>
                <c:pt idx="5">
                  <c:v>6.920130401592651</c:v>
                </c:pt>
                <c:pt idx="6">
                  <c:v>6.537954780757147</c:v>
                </c:pt>
                <c:pt idx="7">
                  <c:v>6.115763375184728</c:v>
                </c:pt>
                <c:pt idx="8">
                  <c:v>5.6589747848260643</c:v>
                </c:pt>
                <c:pt idx="9">
                  <c:v>5.1757513471171936</c:v>
                </c:pt>
                <c:pt idx="10">
                  <c:v>4.676581075561038</c:v>
                </c:pt>
                <c:pt idx="11">
                  <c:v>4.1734506258634294</c:v>
                </c:pt>
                <c:pt idx="12">
                  <c:v>3.6787299561930591</c:v>
                </c:pt>
                <c:pt idx="13">
                  <c:v>3.2039803313519784</c:v>
                </c:pt>
                <c:pt idx="14">
                  <c:v>2.7589226870554389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E91C-4BBF-8FCF-0BF1DCB8C075}"/>
            </c:ext>
          </c:extLst>
        </c:ser>
        <c:ser>
          <c:idx val="21"/>
          <c:order val="2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'Partial 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Competitive'!$BJ$20:$BJ$34</c:f>
              <c:numCache>
                <c:formatCode>General</c:formatCode>
                <c:ptCount val="15"/>
                <c:pt idx="0">
                  <c:v>7.4680711053068256</c:v>
                </c:pt>
                <c:pt idx="1">
                  <c:v>7.302113969633341</c:v>
                </c:pt>
                <c:pt idx="2">
                  <c:v>7.1047595380216295</c:v>
                </c:pt>
                <c:pt idx="3">
                  <c:v>6.8725778537725573</c:v>
                </c:pt>
                <c:pt idx="4">
                  <c:v>6.6028534482084842</c:v>
                </c:pt>
                <c:pt idx="5">
                  <c:v>6.2940780344314327</c:v>
                </c:pt>
                <c:pt idx="6">
                  <c:v>5.9464771886666847</c:v>
                </c:pt>
                <c:pt idx="7">
                  <c:v>5.5624807178014084</c:v>
                </c:pt>
                <c:pt idx="8">
                  <c:v>5.1470170103120694</c:v>
                </c:pt>
                <c:pt idx="9">
                  <c:v>4.7075099709207509</c:v>
                </c:pt>
                <c:pt idx="10">
                  <c:v>4.2534987804784876</c:v>
                </c:pt>
                <c:pt idx="11">
                  <c:v>3.7958856824411287</c:v>
                </c:pt>
                <c:pt idx="12">
                  <c:v>3.345921546008837</c:v>
                </c:pt>
                <c:pt idx="13">
                  <c:v>2.9141217081215189</c:v>
                </c:pt>
                <c:pt idx="14">
                  <c:v>2.5093276680586394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E91C-4BBF-8FCF-0BF1DCB8C075}"/>
            </c:ext>
          </c:extLst>
        </c:ser>
        <c:ser>
          <c:idx val="22"/>
          <c:order val="2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'Partial 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Competitive'!$BK$20:$BK$34</c:f>
              <c:numCache>
                <c:formatCode>General</c:formatCode>
                <c:ptCount val="15"/>
                <c:pt idx="0">
                  <c:v>6.7093426551880428</c:v>
                </c:pt>
                <c:pt idx="1">
                  <c:v>6.5602461517394195</c:v>
                </c:pt>
                <c:pt idx="2">
                  <c:v>6.3829422016924084</c:v>
                </c:pt>
                <c:pt idx="3">
                  <c:v>6.1743493192841603</c:v>
                </c:pt>
                <c:pt idx="4">
                  <c:v>5.9320279174284236</c:v>
                </c:pt>
                <c:pt idx="5">
                  <c:v>5.6546229456070423</c:v>
                </c:pt>
                <c:pt idx="6">
                  <c:v>5.3423370623337005</c:v>
                </c:pt>
                <c:pt idx="7">
                  <c:v>4.9973532150873474</c:v>
                </c:pt>
                <c:pt idx="8">
                  <c:v>4.6240990862722127</c:v>
                </c:pt>
                <c:pt idx="9">
                  <c:v>4.2292443393017178</c:v>
                </c:pt>
                <c:pt idx="10">
                  <c:v>3.8213590094737251</c:v>
                </c:pt>
                <c:pt idx="11">
                  <c:v>3.410237712563061</c:v>
                </c:pt>
                <c:pt idx="12">
                  <c:v>3.0059882710004664</c:v>
                </c:pt>
                <c:pt idx="13">
                  <c:v>2.6180577023182821</c:v>
                </c:pt>
                <c:pt idx="14">
                  <c:v>2.2543892421144358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E91C-4BBF-8FCF-0BF1DCB8C075}"/>
            </c:ext>
          </c:extLst>
        </c:ser>
        <c:ser>
          <c:idx val="23"/>
          <c:order val="23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'Partial 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Competitive'!$BL$20:$BL$34</c:f>
              <c:numCache>
                <c:formatCode>General</c:formatCode>
                <c:ptCount val="15"/>
                <c:pt idx="0">
                  <c:v>5.9533009154625871</c:v>
                </c:pt>
                <c:pt idx="1">
                  <c:v>5.8210053395634187</c:v>
                </c:pt>
                <c:pt idx="2">
                  <c:v>5.6636808709265702</c:v>
                </c:pt>
                <c:pt idx="3">
                  <c:v>5.4785932607655718</c:v>
                </c:pt>
                <c:pt idx="4">
                  <c:v>5.2635778266695912</c:v>
                </c:pt>
                <c:pt idx="5">
                  <c:v>5.01743221187958</c:v>
                </c:pt>
                <c:pt idx="6">
                  <c:v>4.7403362383508414</c:v>
                </c:pt>
                <c:pt idx="7">
                  <c:v>4.4342268683004971</c:v>
                </c:pt>
                <c:pt idx="8">
                  <c:v>4.1030328510956835</c:v>
                </c:pt>
                <c:pt idx="9">
                  <c:v>3.7526722796622796</c:v>
                </c:pt>
                <c:pt idx="10">
                  <c:v>3.3907494755570102</c:v>
                </c:pt>
                <c:pt idx="11">
                  <c:v>3.0259553490606006</c:v>
                </c:pt>
                <c:pt idx="12">
                  <c:v>2.6672587234427545</c:v>
                </c:pt>
                <c:pt idx="13">
                  <c:v>2.3230420798218239</c:v>
                </c:pt>
                <c:pt idx="14">
                  <c:v>2.0003535709285853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E91C-4BBF-8FCF-0BF1DCB8C075}"/>
            </c:ext>
          </c:extLst>
        </c:ser>
        <c:ser>
          <c:idx val="24"/>
          <c:order val="24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Competitive'!$BM$20:$BM$34</c:f>
              <c:numCache>
                <c:formatCode>General</c:formatCode>
                <c:ptCount val="15"/>
                <c:pt idx="0">
                  <c:v>5.2182748158671508</c:v>
                </c:pt>
                <c:pt idx="1">
                  <c:v>5.1023131532923252</c:v>
                </c:pt>
                <c:pt idx="2">
                  <c:v>4.9644127977979382</c:v>
                </c:pt>
                <c:pt idx="3">
                  <c:v>4.8021770854515999</c:v>
                </c:pt>
                <c:pt idx="4">
                  <c:v>4.6137085970115841</c:v>
                </c:pt>
                <c:pt idx="5">
                  <c:v>4.3979534250600514</c:v>
                </c:pt>
                <c:pt idx="6">
                  <c:v>4.1550691897801597</c:v>
                </c:pt>
                <c:pt idx="7">
                  <c:v>3.8867537057625756</c:v>
                </c:pt>
                <c:pt idx="8">
                  <c:v>3.5964506581445872</c:v>
                </c:pt>
                <c:pt idx="9">
                  <c:v>3.2893474607175688</c:v>
                </c:pt>
                <c:pt idx="10">
                  <c:v>2.9721095651754124</c:v>
                </c:pt>
                <c:pt idx="11">
                  <c:v>2.6523548559302883</c:v>
                </c:pt>
                <c:pt idx="12">
                  <c:v>2.3379448177720383</c:v>
                </c:pt>
                <c:pt idx="13">
                  <c:v>2.0362269862503561</c:v>
                </c:pt>
                <c:pt idx="14">
                  <c:v>1.7533793117856313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E91C-4BBF-8FCF-0BF1DCB8C075}"/>
            </c:ext>
          </c:extLst>
        </c:ser>
        <c:ser>
          <c:idx val="25"/>
          <c:order val="2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Competitive'!$BN$20:$BN$34</c:f>
              <c:numCache>
                <c:formatCode>General</c:formatCode>
                <c:ptCount val="15"/>
                <c:pt idx="0">
                  <c:v>4.5206028212270803</c:v>
                </c:pt>
                <c:pt idx="1">
                  <c:v>4.4201449807553672</c:v>
                </c:pt>
                <c:pt idx="2">
                  <c:v>4.3006816028971153</c:v>
                </c:pt>
                <c:pt idx="3">
                  <c:v>4.1601364524756397</c:v>
                </c:pt>
                <c:pt idx="4">
                  <c:v>3.9968657910754972</c:v>
                </c:pt>
                <c:pt idx="5">
                  <c:v>3.8099566164086673</c:v>
                </c:pt>
                <c:pt idx="6">
                  <c:v>3.5995454751825986</c:v>
                </c:pt>
                <c:pt idx="7">
                  <c:v>3.367103187869442</c:v>
                </c:pt>
                <c:pt idx="8">
                  <c:v>3.1156130263926518</c:v>
                </c:pt>
                <c:pt idx="9">
                  <c:v>2.8495688586008225</c:v>
                </c:pt>
                <c:pt idx="10">
                  <c:v>2.5747449797918063</c:v>
                </c:pt>
                <c:pt idx="11">
                  <c:v>2.2977407797985667</c:v>
                </c:pt>
                <c:pt idx="12">
                  <c:v>2.0253666799910022</c:v>
                </c:pt>
                <c:pt idx="13">
                  <c:v>1.763987866394582</c:v>
                </c:pt>
                <c:pt idx="14">
                  <c:v>1.5189563108937485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E91C-4BBF-8FCF-0BF1DCB8C075}"/>
            </c:ext>
          </c:extLst>
        </c:ser>
        <c:ser>
          <c:idx val="26"/>
          <c:order val="2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Competitive'!$BO$20:$BO$34</c:f>
              <c:numCache>
                <c:formatCode>General</c:formatCode>
                <c:ptCount val="15"/>
                <c:pt idx="0">
                  <c:v>3.8732897935834472</c:v>
                </c:pt>
                <c:pt idx="1">
                  <c:v>3.7872166870593706</c:v>
                </c:pt>
                <c:pt idx="2">
                  <c:v>3.6848594793010094</c:v>
                </c:pt>
                <c:pt idx="3">
                  <c:v>3.5644392348794076</c:v>
                </c:pt>
                <c:pt idx="4">
                  <c:v>3.4245475851588658</c:v>
                </c:pt>
                <c:pt idx="5">
                  <c:v>3.2644022622464615</c:v>
                </c:pt>
                <c:pt idx="6">
                  <c:v>3.0841202604876878</c:v>
                </c:pt>
                <c:pt idx="7">
                  <c:v>2.8849617909978029</c:v>
                </c:pt>
                <c:pt idx="8">
                  <c:v>2.6694829457737286</c:v>
                </c:pt>
                <c:pt idx="9">
                  <c:v>2.4415341078639248</c:v>
                </c:pt>
                <c:pt idx="10">
                  <c:v>2.2060627411192932</c:v>
                </c:pt>
                <c:pt idx="11">
                  <c:v>1.9687232571957025</c:v>
                </c:pt>
                <c:pt idx="12">
                  <c:v>1.7353508813109413</c:v>
                </c:pt>
                <c:pt idx="13">
                  <c:v>1.5113993573663627</c:v>
                </c:pt>
                <c:pt idx="14">
                  <c:v>1.3014542990279629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E91C-4BBF-8FCF-0BF1DCB8C075}"/>
            </c:ext>
          </c:extLst>
        </c:ser>
        <c:ser>
          <c:idx val="27"/>
          <c:order val="2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Competitive'!$BP$20:$BP$34</c:f>
              <c:numCache>
                <c:formatCode>General</c:formatCode>
                <c:ptCount val="15"/>
                <c:pt idx="0">
                  <c:v>3.2852618100950188</c:v>
                </c:pt>
                <c:pt idx="1">
                  <c:v>3.2122559920929072</c:v>
                </c:pt>
                <c:pt idx="2">
                  <c:v>3.1254382625768828</c:v>
                </c:pt>
                <c:pt idx="3">
                  <c:v>3.0232997572639131</c:v>
                </c:pt>
                <c:pt idx="4">
                  <c:v>2.9046459206366011</c:v>
                </c:pt>
                <c:pt idx="5">
                  <c:v>2.7688132457097119</c:v>
                </c:pt>
                <c:pt idx="6">
                  <c:v>2.6159009651964511</c:v>
                </c:pt>
                <c:pt idx="7">
                  <c:v>2.4469779697996188</c:v>
                </c:pt>
                <c:pt idx="8">
                  <c:v>2.2642122954442554</c:v>
                </c:pt>
                <c:pt idx="9">
                  <c:v>2.0708697748094167</c:v>
                </c:pt>
                <c:pt idx="10">
                  <c:v>1.8711467667818351</c:v>
                </c:pt>
                <c:pt idx="11">
                  <c:v>1.6698392519520555</c:v>
                </c:pt>
                <c:pt idx="12">
                  <c:v>1.471896574051875</c:v>
                </c:pt>
                <c:pt idx="13">
                  <c:v>1.2819445105252725</c:v>
                </c:pt>
                <c:pt idx="14">
                  <c:v>1.1038725047796853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E91C-4BBF-8FCF-0BF1DCB8C075}"/>
            </c:ext>
          </c:extLst>
        </c:ser>
        <c:ser>
          <c:idx val="28"/>
          <c:order val="2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Competitive'!$BQ$20:$BQ$34</c:f>
              <c:numCache>
                <c:formatCode>General</c:formatCode>
                <c:ptCount val="15"/>
                <c:pt idx="0">
                  <c:v>2.7612574341546301</c:v>
                </c:pt>
                <c:pt idx="1">
                  <c:v>2.6998961578400831</c:v>
                </c:pt>
                <c:pt idx="2">
                  <c:v>2.6269259914119725</c:v>
                </c:pt>
                <c:pt idx="3">
                  <c:v>2.5410787367906664</c:v>
                </c:pt>
                <c:pt idx="4">
                  <c:v>2.4413503719244702</c:v>
                </c:pt>
                <c:pt idx="5">
                  <c:v>2.3271832202257956</c:v>
                </c:pt>
                <c:pt idx="6">
                  <c:v>2.1986606866355221</c:v>
                </c:pt>
                <c:pt idx="7">
                  <c:v>2.0566811721244154</c:v>
                </c:pt>
                <c:pt idx="8">
                  <c:v>1.9030669075104676</c:v>
                </c:pt>
                <c:pt idx="9">
                  <c:v>1.74056282007346</c:v>
                </c:pt>
                <c:pt idx="10">
                  <c:v>1.5726959429213059</c:v>
                </c:pt>
                <c:pt idx="11">
                  <c:v>1.4034972902699832</c:v>
                </c:pt>
                <c:pt idx="12">
                  <c:v>1.2371267778168096</c:v>
                </c:pt>
                <c:pt idx="13">
                  <c:v>1.0774723642981887</c:v>
                </c:pt>
                <c:pt idx="14">
                  <c:v>0.92780312083974792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E91C-4BBF-8FCF-0BF1DCB8C075}"/>
            </c:ext>
          </c:extLst>
        </c:ser>
        <c:ser>
          <c:idx val="29"/>
          <c:order val="2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Competitive'!$BR$20:$BR$34</c:f>
              <c:numCache>
                <c:formatCode>General</c:formatCode>
                <c:ptCount val="15"/>
                <c:pt idx="0">
                  <c:v>2.3022432113341198</c:v>
                </c:pt>
                <c:pt idx="1">
                  <c:v>2.2510822510822504</c:v>
                </c:pt>
                <c:pt idx="2">
                  <c:v>2.19024219024219</c:v>
                </c:pt>
                <c:pt idx="3">
                  <c:v>2.1186656480774126</c:v>
                </c:pt>
                <c:pt idx="4">
                  <c:v>2.0355155049032594</c:v>
                </c:pt>
                <c:pt idx="5">
                  <c:v>1.9403267888116369</c:v>
                </c:pt>
                <c:pt idx="6">
                  <c:v>1.8331690400259804</c:v>
                </c:pt>
                <c:pt idx="7">
                  <c:v>1.7147913149400968</c:v>
                </c:pt>
                <c:pt idx="8">
                  <c:v>1.586712928080156</c:v>
                </c:pt>
                <c:pt idx="9">
                  <c:v>1.4512225071261833</c:v>
                </c:pt>
                <c:pt idx="10">
                  <c:v>1.3112607731889327</c:v>
                </c:pt>
                <c:pt idx="11">
                  <c:v>1.1701886498095184</c:v>
                </c:pt>
                <c:pt idx="12">
                  <c:v>1.0314745342316776</c:v>
                </c:pt>
                <c:pt idx="13">
                  <c:v>0.89836007516810001</c:v>
                </c:pt>
                <c:pt idx="14">
                  <c:v>0.77357091373911446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E91C-4BBF-8FCF-0BF1DCB8C075}"/>
            </c:ext>
          </c:extLst>
        </c:ser>
        <c:ser>
          <c:idx val="30"/>
          <c:order val="3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xVal>
            <c:numRef>
              <c:f>'Partial 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Competitive'!$BS$20:$BS$34</c:f>
              <c:numCache>
                <c:formatCode>General</c:formatCode>
                <c:ptCount val="15"/>
                <c:pt idx="0">
                  <c:v>1.9061583577712606</c:v>
                </c:pt>
                <c:pt idx="1">
                  <c:v>1.8637992831541219</c:v>
                </c:pt>
                <c:pt idx="2">
                  <c:v>1.8134263295553619</c:v>
                </c:pt>
                <c:pt idx="3">
                  <c:v>1.7541640312038795</c:v>
                </c:pt>
                <c:pt idx="4">
                  <c:v>1.685319289005925</c:v>
                </c:pt>
                <c:pt idx="5">
                  <c:v>1.6065071262203878</c:v>
                </c:pt>
                <c:pt idx="6">
                  <c:v>1.5177851191612961</c:v>
                </c:pt>
                <c:pt idx="7">
                  <c:v>1.4197734543052418</c:v>
                </c:pt>
                <c:pt idx="8">
                  <c:v>1.3137300587330325</c:v>
                </c:pt>
                <c:pt idx="9">
                  <c:v>1.2015498177281305</c:v>
                </c:pt>
                <c:pt idx="10">
                  <c:v>1.0856675218876113</c:v>
                </c:pt>
                <c:pt idx="11">
                  <c:v>0.96886587134766577</c:v>
                </c:pt>
                <c:pt idx="12">
                  <c:v>0.85401654984773312</c:v>
                </c:pt>
                <c:pt idx="13">
                  <c:v>0.74380350309616894</c:v>
                </c:pt>
                <c:pt idx="14">
                  <c:v>0.64048344470872931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E91C-4BBF-8FCF-0BF1DCB8C075}"/>
            </c:ext>
          </c:extLst>
        </c:ser>
        <c:ser>
          <c:idx val="31"/>
          <c:order val="3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50000"/>
                </a:schemeClr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xVal>
            <c:numRef>
              <c:f>'Partial 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Competitive'!$BT$20:$BT$34</c:f>
              <c:numCache>
                <c:formatCode>General</c:formatCode>
                <c:ptCount val="15"/>
                <c:pt idx="0">
                  <c:v>1.5687851971037812</c:v>
                </c:pt>
                <c:pt idx="1">
                  <c:v>1.5339233038348083</c:v>
                </c:pt>
                <c:pt idx="2">
                  <c:v>1.4924659172446784</c:v>
                </c:pt>
                <c:pt idx="3">
                  <c:v>1.4436925212562903</c:v>
                </c:pt>
                <c:pt idx="4">
                  <c:v>1.3870326891818676</c:v>
                </c:pt>
                <c:pt idx="5">
                  <c:v>1.3221695817566026</c:v>
                </c:pt>
                <c:pt idx="6">
                  <c:v>1.249150584796465</c:v>
                </c:pt>
                <c:pt idx="7">
                  <c:v>1.1684861172600662</c:v>
                </c:pt>
                <c:pt idx="8">
                  <c:v>1.0812114642670094</c:v>
                </c:pt>
                <c:pt idx="9">
                  <c:v>0.98888613317447915</c:v>
                </c:pt>
                <c:pt idx="10">
                  <c:v>0.89351397819068901</c:v>
                </c:pt>
                <c:pt idx="11">
                  <c:v>0.79738518615338883</c:v>
                </c:pt>
                <c:pt idx="12">
                  <c:v>0.70286317819326716</c:v>
                </c:pt>
                <c:pt idx="13">
                  <c:v>0.61215686538003289</c:v>
                </c:pt>
                <c:pt idx="14">
                  <c:v>0.52712354299037012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F-E91C-4BBF-8FCF-0BF1DCB8C0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145920"/>
        <c:axId val="367143952"/>
      </c:scatterChart>
      <c:valAx>
        <c:axId val="367145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[S]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3952"/>
        <c:crosses val="autoZero"/>
        <c:crossBetween val="midCat"/>
      </c:valAx>
      <c:valAx>
        <c:axId val="36714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5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Competitive'!$AO$36:$AO$50</c:f>
              <c:numCache>
                <c:formatCode>General</c:formatCode>
                <c:ptCount val="15"/>
                <c:pt idx="0">
                  <c:v>7.3334866548425096E-2</c:v>
                </c:pt>
                <c:pt idx="1">
                  <c:v>7.5001588124904817E-2</c:v>
                </c:pt>
                <c:pt idx="2">
                  <c:v>7.7084990095504416E-2</c:v>
                </c:pt>
                <c:pt idx="3">
                  <c:v>7.9689242558753912E-2</c:v>
                </c:pt>
                <c:pt idx="4">
                  <c:v>8.2944558137815844E-2</c:v>
                </c:pt>
                <c:pt idx="5">
                  <c:v>8.7013702611643221E-2</c:v>
                </c:pt>
                <c:pt idx="6">
                  <c:v>9.2100133203927459E-2</c:v>
                </c:pt>
                <c:pt idx="7">
                  <c:v>9.8458171444282733E-2</c:v>
                </c:pt>
                <c:pt idx="8">
                  <c:v>0.10640571924472682</c:v>
                </c:pt>
                <c:pt idx="9">
                  <c:v>0.11634015399528197</c:v>
                </c:pt>
                <c:pt idx="10">
                  <c:v>0.12875819743347583</c:v>
                </c:pt>
                <c:pt idx="11">
                  <c:v>0.14428075173121824</c:v>
                </c:pt>
                <c:pt idx="12">
                  <c:v>0.16368394460339622</c:v>
                </c:pt>
                <c:pt idx="13">
                  <c:v>0.18793793569361866</c:v>
                </c:pt>
                <c:pt idx="14">
                  <c:v>0.21825542455639671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891-4BA7-A859-D60A3692D210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Competitive'!$AP$36:$AP$50</c:f>
              <c:numCache>
                <c:formatCode>General</c:formatCode>
                <c:ptCount val="15"/>
                <c:pt idx="0">
                  <c:v>9.8146239358485446E-2</c:v>
                </c:pt>
                <c:pt idx="1">
                  <c:v>0.10037645066119873</c:v>
                </c:pt>
                <c:pt idx="2">
                  <c:v>0.10316421478959033</c:v>
                </c:pt>
                <c:pt idx="3">
                  <c:v>0.10664891995007976</c:v>
                </c:pt>
                <c:pt idx="4">
                  <c:v>0.11100480140069165</c:v>
                </c:pt>
                <c:pt idx="5">
                  <c:v>0.11644965321395649</c:v>
                </c:pt>
                <c:pt idx="6">
                  <c:v>0.12325571798053751</c:v>
                </c:pt>
                <c:pt idx="7">
                  <c:v>0.13176329893876376</c:v>
                </c:pt>
                <c:pt idx="8">
                  <c:v>0.14239777513654664</c:v>
                </c:pt>
                <c:pt idx="9">
                  <c:v>0.15569087038377522</c:v>
                </c:pt>
                <c:pt idx="10">
                  <c:v>0.17230723944281087</c:v>
                </c:pt>
                <c:pt idx="11">
                  <c:v>0.19307770076660558</c:v>
                </c:pt>
                <c:pt idx="12">
                  <c:v>0.21904077742134884</c:v>
                </c:pt>
                <c:pt idx="13">
                  <c:v>0.251494623239778</c:v>
                </c:pt>
                <c:pt idx="14">
                  <c:v>0.29206193051281432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891-4BA7-A859-D60A3692D210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Competitive'!$AQ$36:$AQ$50</c:f>
              <c:numCache>
                <c:formatCode>General</c:formatCode>
                <c:ptCount val="15"/>
                <c:pt idx="0">
                  <c:v>0.10434908256100053</c:v>
                </c:pt>
                <c:pt idx="1">
                  <c:v>0.10672016629527223</c:v>
                </c:pt>
                <c:pt idx="2">
                  <c:v>0.10968402096311178</c:v>
                </c:pt>
                <c:pt idx="3">
                  <c:v>0.11338883929791123</c:v>
                </c:pt>
                <c:pt idx="4">
                  <c:v>0.11801986221641061</c:v>
                </c:pt>
                <c:pt idx="5">
                  <c:v>0.1238086408645348</c:v>
                </c:pt>
                <c:pt idx="6">
                  <c:v>0.13104461417469004</c:v>
                </c:pt>
                <c:pt idx="7">
                  <c:v>0.14008958081238404</c:v>
                </c:pt>
                <c:pt idx="8">
                  <c:v>0.15139578910950158</c:v>
                </c:pt>
                <c:pt idx="9">
                  <c:v>0.16552854948089854</c:v>
                </c:pt>
                <c:pt idx="10">
                  <c:v>0.18319449994514464</c:v>
                </c:pt>
                <c:pt idx="11">
                  <c:v>0.20527693802545235</c:v>
                </c:pt>
                <c:pt idx="12">
                  <c:v>0.232879985625837</c:v>
                </c:pt>
                <c:pt idx="13">
                  <c:v>0.26738379512631777</c:v>
                </c:pt>
                <c:pt idx="14">
                  <c:v>0.31051355700191868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891-4BA7-A859-D60A3692D210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Competitive'!$AR$36:$AR$50</c:f>
              <c:numCache>
                <c:formatCode>General</c:formatCode>
                <c:ptCount val="15"/>
                <c:pt idx="0">
                  <c:v>0.11210263656414438</c:v>
                </c:pt>
                <c:pt idx="1">
                  <c:v>0.11464981083786407</c:v>
                </c:pt>
                <c:pt idx="2">
                  <c:v>0.11783377868001361</c:v>
                </c:pt>
                <c:pt idx="3">
                  <c:v>0.12181373848270054</c:v>
                </c:pt>
                <c:pt idx="4">
                  <c:v>0.12678868823605929</c:v>
                </c:pt>
                <c:pt idx="5">
                  <c:v>0.1330073754277577</c:v>
                </c:pt>
                <c:pt idx="6">
                  <c:v>0.14078073441738068</c:v>
                </c:pt>
                <c:pt idx="7">
                  <c:v>0.15049743315440939</c:v>
                </c:pt>
                <c:pt idx="8">
                  <c:v>0.16264330657569526</c:v>
                </c:pt>
                <c:pt idx="9">
                  <c:v>0.17782564835230266</c:v>
                </c:pt>
                <c:pt idx="10">
                  <c:v>0.19680357557306183</c:v>
                </c:pt>
                <c:pt idx="11">
                  <c:v>0.2205259845990109</c:v>
                </c:pt>
                <c:pt idx="12">
                  <c:v>0.25017899588144715</c:v>
                </c:pt>
                <c:pt idx="13">
                  <c:v>0.28724525998449257</c:v>
                </c:pt>
                <c:pt idx="14">
                  <c:v>0.3335780901132992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891-4BA7-A859-D60A3692D210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Competitive'!$AS$36:$AS$50</c:f>
              <c:numCache>
                <c:formatCode>General</c:formatCode>
                <c:ptCount val="15"/>
                <c:pt idx="0">
                  <c:v>0.1217945790680742</c:v>
                </c:pt>
                <c:pt idx="1">
                  <c:v>0.12456186651610389</c:v>
                </c:pt>
                <c:pt idx="2">
                  <c:v>0.12802097582614091</c:v>
                </c:pt>
                <c:pt idx="3">
                  <c:v>0.13234486246368724</c:v>
                </c:pt>
                <c:pt idx="4">
                  <c:v>0.13774972076062014</c:v>
                </c:pt>
                <c:pt idx="5">
                  <c:v>0.14450579363178631</c:v>
                </c:pt>
                <c:pt idx="6">
                  <c:v>0.152950884720744</c:v>
                </c:pt>
                <c:pt idx="7">
                  <c:v>0.16350724858194104</c:v>
                </c:pt>
                <c:pt idx="8">
                  <c:v>0.17670270340843736</c:v>
                </c:pt>
                <c:pt idx="9">
                  <c:v>0.19319702194155788</c:v>
                </c:pt>
                <c:pt idx="10">
                  <c:v>0.21381492010795838</c:v>
                </c:pt>
                <c:pt idx="11">
                  <c:v>0.23958729281595909</c:v>
                </c:pt>
                <c:pt idx="12">
                  <c:v>0.27180275870095993</c:v>
                </c:pt>
                <c:pt idx="13">
                  <c:v>0.31207209105721101</c:v>
                </c:pt>
                <c:pt idx="14">
                  <c:v>0.3624087565025248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1891-4BA7-A859-D60A3692D210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Competitive'!$AT$36:$AT$50</c:f>
              <c:numCache>
                <c:formatCode>General</c:formatCode>
                <c:ptCount val="15"/>
                <c:pt idx="0">
                  <c:v>0.1339095071979865</c:v>
                </c:pt>
                <c:pt idx="1">
                  <c:v>0.13695193611390366</c:v>
                </c:pt>
                <c:pt idx="2">
                  <c:v>0.14075497225880004</c:v>
                </c:pt>
                <c:pt idx="3">
                  <c:v>0.14550876743992056</c:v>
                </c:pt>
                <c:pt idx="4">
                  <c:v>0.15145101141632122</c:v>
                </c:pt>
                <c:pt idx="5">
                  <c:v>0.15887881638682205</c:v>
                </c:pt>
                <c:pt idx="6">
                  <c:v>0.1681635725999481</c:v>
                </c:pt>
                <c:pt idx="7">
                  <c:v>0.17976951786635562</c:v>
                </c:pt>
                <c:pt idx="8">
                  <c:v>0.19427694944936502</c:v>
                </c:pt>
                <c:pt idx="9">
                  <c:v>0.21241123892812683</c:v>
                </c:pt>
                <c:pt idx="10">
                  <c:v>0.23507910077657898</c:v>
                </c:pt>
                <c:pt idx="11">
                  <c:v>0.26341392808714431</c:v>
                </c:pt>
                <c:pt idx="12">
                  <c:v>0.29883246222535087</c:v>
                </c:pt>
                <c:pt idx="13">
                  <c:v>0.34310562989810905</c:v>
                </c:pt>
                <c:pt idx="14">
                  <c:v>0.39844708948905677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1891-4BA7-A859-D60A3692D210}"/>
            </c:ext>
          </c:extLst>
        </c:ser>
        <c:ser>
          <c:idx val="6"/>
          <c:order val="6"/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Competitive'!$AU$36:$AU$50</c:f>
              <c:numCache>
                <c:formatCode>General</c:formatCode>
                <c:ptCount val="15"/>
                <c:pt idx="0">
                  <c:v>0.14905316736037683</c:v>
                </c:pt>
                <c:pt idx="1">
                  <c:v>0.15243952311115336</c:v>
                </c:pt>
                <c:pt idx="2">
                  <c:v>0.15667246779962393</c:v>
                </c:pt>
                <c:pt idx="3">
                  <c:v>0.16196364866021221</c:v>
                </c:pt>
                <c:pt idx="4">
                  <c:v>0.16857762473594756</c:v>
                </c:pt>
                <c:pt idx="5">
                  <c:v>0.17684509483061675</c:v>
                </c:pt>
                <c:pt idx="6">
                  <c:v>0.18717943244895327</c:v>
                </c:pt>
                <c:pt idx="7">
                  <c:v>0.20009735447187385</c:v>
                </c:pt>
                <c:pt idx="8">
                  <c:v>0.21624475700052459</c:v>
                </c:pt>
                <c:pt idx="9">
                  <c:v>0.23642901016133805</c:v>
                </c:pt>
                <c:pt idx="10">
                  <c:v>0.26165932661235475</c:v>
                </c:pt>
                <c:pt idx="11">
                  <c:v>0.29319722217612576</c:v>
                </c:pt>
                <c:pt idx="12">
                  <c:v>0.33261959163083948</c:v>
                </c:pt>
                <c:pt idx="13">
                  <c:v>0.38189755344923165</c:v>
                </c:pt>
                <c:pt idx="14">
                  <c:v>0.44349500572222178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1891-4BA7-A859-D60A3692D210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Competitive'!$AV$36:$AV$50</c:f>
              <c:numCache>
                <c:formatCode>General</c:formatCode>
                <c:ptCount val="15"/>
                <c:pt idx="0">
                  <c:v>0.16798274256336476</c:v>
                </c:pt>
                <c:pt idx="1">
                  <c:v>0.17179900685771549</c:v>
                </c:pt>
                <c:pt idx="2">
                  <c:v>0.17656933722565385</c:v>
                </c:pt>
                <c:pt idx="3">
                  <c:v>0.18253225018557676</c:v>
                </c:pt>
                <c:pt idx="4">
                  <c:v>0.1899858913854805</c:v>
                </c:pt>
                <c:pt idx="5">
                  <c:v>0.19930294288536016</c:v>
                </c:pt>
                <c:pt idx="6">
                  <c:v>0.21094925726020972</c:v>
                </c:pt>
                <c:pt idx="7">
                  <c:v>0.22550715022877157</c:v>
                </c:pt>
                <c:pt idx="8">
                  <c:v>0.24370451643947402</c:v>
                </c:pt>
                <c:pt idx="9">
                  <c:v>0.26645122420285211</c:v>
                </c:pt>
                <c:pt idx="10">
                  <c:v>0.29488460890707446</c:v>
                </c:pt>
                <c:pt idx="11">
                  <c:v>0.3304263397873527</c:v>
                </c:pt>
                <c:pt idx="12">
                  <c:v>0.37485350338770029</c:v>
                </c:pt>
                <c:pt idx="13">
                  <c:v>0.43038745788813493</c:v>
                </c:pt>
                <c:pt idx="14">
                  <c:v>0.49980490101367803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1891-4BA7-A859-D60A3692D210}"/>
            </c:ext>
          </c:extLst>
        </c:ser>
        <c:ser>
          <c:idx val="8"/>
          <c:order val="8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Competitive'!$AW$36:$AW$50</c:f>
              <c:numCache>
                <c:formatCode>General</c:formatCode>
                <c:ptCount val="15"/>
                <c:pt idx="0">
                  <c:v>0.1916447115670997</c:v>
                </c:pt>
                <c:pt idx="1">
                  <c:v>0.19599836154091815</c:v>
                </c:pt>
                <c:pt idx="2">
                  <c:v>0.20144042400819115</c:v>
                </c:pt>
                <c:pt idx="3">
                  <c:v>0.20824300209228247</c:v>
                </c:pt>
                <c:pt idx="4">
                  <c:v>0.21674622469739666</c:v>
                </c:pt>
                <c:pt idx="5">
                  <c:v>0.22737525295378941</c:v>
                </c:pt>
                <c:pt idx="6">
                  <c:v>0.24066153827428027</c:v>
                </c:pt>
                <c:pt idx="7">
                  <c:v>0.25726939492489381</c:v>
                </c:pt>
                <c:pt idx="8">
                  <c:v>0.27802921573816081</c:v>
                </c:pt>
                <c:pt idx="9">
                  <c:v>0.30397899175474458</c:v>
                </c:pt>
                <c:pt idx="10">
                  <c:v>0.33641621177547415</c:v>
                </c:pt>
                <c:pt idx="11">
                  <c:v>0.37696273680138631</c:v>
                </c:pt>
                <c:pt idx="12">
                  <c:v>0.42764589308377632</c:v>
                </c:pt>
                <c:pt idx="13">
                  <c:v>0.49099983843676398</c:v>
                </c:pt>
                <c:pt idx="14">
                  <c:v>0.57019227012799845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1891-4BA7-A859-D60A3692D210}"/>
            </c:ext>
          </c:extLst>
        </c:ser>
        <c:ser>
          <c:idx val="9"/>
          <c:order val="9"/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Competitive'!$AX$36:$AX$50</c:f>
              <c:numCache>
                <c:formatCode>General</c:formatCode>
                <c:ptCount val="15"/>
                <c:pt idx="0">
                  <c:v>0.22122217282176829</c:v>
                </c:pt>
                <c:pt idx="1">
                  <c:v>0.22624755489492149</c:v>
                </c:pt>
                <c:pt idx="2">
                  <c:v>0.23252928248636281</c:v>
                </c:pt>
                <c:pt idx="3">
                  <c:v>0.24038144197566461</c:v>
                </c:pt>
                <c:pt idx="4">
                  <c:v>0.25019664133729186</c:v>
                </c:pt>
                <c:pt idx="5">
                  <c:v>0.26246564053932586</c:v>
                </c:pt>
                <c:pt idx="6">
                  <c:v>0.27780188954186846</c:v>
                </c:pt>
                <c:pt idx="7">
                  <c:v>0.2969722007950466</c:v>
                </c:pt>
                <c:pt idx="8">
                  <c:v>0.32093508986151925</c:v>
                </c:pt>
                <c:pt idx="9">
                  <c:v>0.35088870119461019</c:v>
                </c:pt>
                <c:pt idx="10">
                  <c:v>0.38833071536097374</c:v>
                </c:pt>
                <c:pt idx="11">
                  <c:v>0.43513323306892826</c:v>
                </c:pt>
                <c:pt idx="12">
                  <c:v>0.49363638020387146</c:v>
                </c:pt>
                <c:pt idx="13">
                  <c:v>0.56676531412255038</c:v>
                </c:pt>
                <c:pt idx="14">
                  <c:v>0.6581764815208988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1891-4BA7-A859-D60A3692D210}"/>
            </c:ext>
          </c:extLst>
        </c:ser>
        <c:ser>
          <c:idx val="10"/>
          <c:order val="10"/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Competitive'!$AY$36:$AY$50</c:f>
              <c:numCache>
                <c:formatCode>General</c:formatCode>
                <c:ptCount val="15"/>
                <c:pt idx="0">
                  <c:v>0.25819399939010418</c:v>
                </c:pt>
                <c:pt idx="1">
                  <c:v>0.26405904658742563</c:v>
                </c:pt>
                <c:pt idx="2">
                  <c:v>0.27139035558407743</c:v>
                </c:pt>
                <c:pt idx="3">
                  <c:v>0.28055449182989228</c:v>
                </c:pt>
                <c:pt idx="4">
                  <c:v>0.2920096621371609</c:v>
                </c:pt>
                <c:pt idx="5">
                  <c:v>0.30632862502124658</c:v>
                </c:pt>
                <c:pt idx="6">
                  <c:v>0.32422732862635373</c:v>
                </c:pt>
                <c:pt idx="7">
                  <c:v>0.34660070813273758</c:v>
                </c:pt>
                <c:pt idx="8">
                  <c:v>0.37456743251571739</c:v>
                </c:pt>
                <c:pt idx="9">
                  <c:v>0.40952583799444237</c:v>
                </c:pt>
                <c:pt idx="10">
                  <c:v>0.45322384484284822</c:v>
                </c:pt>
                <c:pt idx="11">
                  <c:v>0.50784635340335582</c:v>
                </c:pt>
                <c:pt idx="12">
                  <c:v>0.57612448910399028</c:v>
                </c:pt>
                <c:pt idx="13">
                  <c:v>0.66147215872978316</c:v>
                </c:pt>
                <c:pt idx="14">
                  <c:v>0.76815674576202442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1891-4BA7-A859-D60A3692D210}"/>
            </c:ext>
          </c:extLst>
        </c:ser>
        <c:ser>
          <c:idx val="11"/>
          <c:order val="11"/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Competitive'!$AZ$36:$AZ$50</c:f>
              <c:numCache>
                <c:formatCode>General</c:formatCode>
                <c:ptCount val="15"/>
                <c:pt idx="0">
                  <c:v>0.30440878260052384</c:v>
                </c:pt>
                <c:pt idx="1">
                  <c:v>0.3113234112030559</c:v>
                </c:pt>
                <c:pt idx="2">
                  <c:v>0.31996669695622076</c:v>
                </c:pt>
                <c:pt idx="3">
                  <c:v>0.33077080414767679</c:v>
                </c:pt>
                <c:pt idx="4">
                  <c:v>0.34427593813699714</c:v>
                </c:pt>
                <c:pt idx="5">
                  <c:v>0.36115735562364737</c:v>
                </c:pt>
                <c:pt idx="6">
                  <c:v>0.38225912748196023</c:v>
                </c:pt>
                <c:pt idx="7">
                  <c:v>0.40863634230485119</c:v>
                </c:pt>
                <c:pt idx="8">
                  <c:v>0.44160786083346509</c:v>
                </c:pt>
                <c:pt idx="9">
                  <c:v>0.48282225899423231</c:v>
                </c:pt>
                <c:pt idx="10">
                  <c:v>0.53434025669519125</c:v>
                </c:pt>
                <c:pt idx="11">
                  <c:v>0.59873775382139016</c:v>
                </c:pt>
                <c:pt idx="12">
                  <c:v>0.67923462522913858</c:v>
                </c:pt>
                <c:pt idx="13">
                  <c:v>0.77985571448882429</c:v>
                </c:pt>
                <c:pt idx="14">
                  <c:v>0.9056320760634311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1891-4BA7-A859-D60A3692D210}"/>
            </c:ext>
          </c:extLst>
        </c:ser>
        <c:ser>
          <c:idx val="12"/>
          <c:order val="12"/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Competitive'!$BA$36:$BA$50</c:f>
              <c:numCache>
                <c:formatCode>General</c:formatCode>
                <c:ptCount val="15"/>
                <c:pt idx="0">
                  <c:v>0.36217726161354852</c:v>
                </c:pt>
                <c:pt idx="1">
                  <c:v>0.37040386697259359</c:v>
                </c:pt>
                <c:pt idx="2">
                  <c:v>0.38068712367139973</c:v>
                </c:pt>
                <c:pt idx="3">
                  <c:v>0.39354119454490755</c:v>
                </c:pt>
                <c:pt idx="4">
                  <c:v>0.40960878313679239</c:v>
                </c:pt>
                <c:pt idx="5">
                  <c:v>0.42969326887664849</c:v>
                </c:pt>
                <c:pt idx="6">
                  <c:v>0.45479887605146846</c:v>
                </c:pt>
                <c:pt idx="7">
                  <c:v>0.4861808850199934</c:v>
                </c:pt>
                <c:pt idx="8">
                  <c:v>0.52540839623064961</c:v>
                </c:pt>
                <c:pt idx="9">
                  <c:v>0.57444278524396997</c:v>
                </c:pt>
                <c:pt idx="10">
                  <c:v>0.63573577151062</c:v>
                </c:pt>
                <c:pt idx="11">
                  <c:v>0.71235200434393309</c:v>
                </c:pt>
                <c:pt idx="12">
                  <c:v>0.80812229538557412</c:v>
                </c:pt>
                <c:pt idx="13">
                  <c:v>0.92783515918762571</c:v>
                </c:pt>
                <c:pt idx="14">
                  <c:v>1.0774762389401897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1891-4BA7-A859-D60A3692D210}"/>
            </c:ext>
          </c:extLst>
        </c:ser>
        <c:ser>
          <c:idx val="13"/>
          <c:order val="13"/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Competitive'!$BB$36:$BB$50</c:f>
              <c:numCache>
                <c:formatCode>General</c:formatCode>
                <c:ptCount val="15"/>
                <c:pt idx="0">
                  <c:v>0.4343878603798294</c:v>
                </c:pt>
                <c:pt idx="1">
                  <c:v>0.4442544366845157</c:v>
                </c:pt>
                <c:pt idx="2">
                  <c:v>0.45658765706537369</c:v>
                </c:pt>
                <c:pt idx="3">
                  <c:v>0.47200418254144588</c:v>
                </c:pt>
                <c:pt idx="4">
                  <c:v>0.49127483938653649</c:v>
                </c:pt>
                <c:pt idx="5">
                  <c:v>0.51536316044289965</c:v>
                </c:pt>
                <c:pt idx="6">
                  <c:v>0.54547356176335371</c:v>
                </c:pt>
                <c:pt idx="7">
                  <c:v>0.58311156341392112</c:v>
                </c:pt>
                <c:pt idx="8">
                  <c:v>0.63015906547713019</c:v>
                </c:pt>
                <c:pt idx="9">
                  <c:v>0.68896844305614191</c:v>
                </c:pt>
                <c:pt idx="10">
                  <c:v>0.76248016502990612</c:v>
                </c:pt>
                <c:pt idx="11">
                  <c:v>0.85436981749711172</c:v>
                </c:pt>
                <c:pt idx="12">
                  <c:v>0.96923188308111874</c:v>
                </c:pt>
                <c:pt idx="13">
                  <c:v>1.1128094650611273</c:v>
                </c:pt>
                <c:pt idx="14">
                  <c:v>1.2922814425361377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1891-4BA7-A859-D60A3692D210}"/>
            </c:ext>
          </c:extLst>
        </c:ser>
        <c:ser>
          <c:idx val="14"/>
          <c:order val="14"/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Competitive'!$BC$36:$BC$50</c:f>
              <c:numCache>
                <c:formatCode>General</c:formatCode>
                <c:ptCount val="15"/>
                <c:pt idx="0">
                  <c:v>0.5246511088376804</c:v>
                </c:pt>
                <c:pt idx="1">
                  <c:v>0.53656764882441854</c:v>
                </c:pt>
                <c:pt idx="2">
                  <c:v>0.55146332380784091</c:v>
                </c:pt>
                <c:pt idx="3">
                  <c:v>0.57008291753711893</c:v>
                </c:pt>
                <c:pt idx="4">
                  <c:v>0.59335740969871653</c:v>
                </c:pt>
                <c:pt idx="5">
                  <c:v>0.62245052490071362</c:v>
                </c:pt>
                <c:pt idx="6">
                  <c:v>0.65881691890321015</c:v>
                </c:pt>
                <c:pt idx="7">
                  <c:v>0.70427491140633047</c:v>
                </c:pt>
                <c:pt idx="8">
                  <c:v>0.76109740203523091</c:v>
                </c:pt>
                <c:pt idx="9">
                  <c:v>0.8321255153213567</c:v>
                </c:pt>
                <c:pt idx="10">
                  <c:v>0.92091065692901353</c:v>
                </c:pt>
                <c:pt idx="11">
                  <c:v>1.031892083938585</c:v>
                </c:pt>
                <c:pt idx="12">
                  <c:v>1.1706188677005491</c:v>
                </c:pt>
                <c:pt idx="13">
                  <c:v>1.3440273474030044</c:v>
                </c:pt>
                <c:pt idx="14">
                  <c:v>1.560787947031073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1891-4BA7-A859-D60A3692D210}"/>
            </c:ext>
          </c:extLst>
        </c:ser>
        <c:ser>
          <c:idx val="15"/>
          <c:order val="15"/>
          <c:spPr>
            <a:ln w="190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Competitive'!$BD$36:$BD$50</c:f>
              <c:numCache>
                <c:formatCode>General</c:formatCode>
                <c:ptCount val="15"/>
                <c:pt idx="0">
                  <c:v>0.63748016940999419</c:v>
                </c:pt>
                <c:pt idx="1">
                  <c:v>0.65195916399929676</c:v>
                </c:pt>
                <c:pt idx="2">
                  <c:v>0.67005790723592484</c:v>
                </c:pt>
                <c:pt idx="3">
                  <c:v>0.69268133628171003</c:v>
                </c:pt>
                <c:pt idx="4">
                  <c:v>0.72096062258894167</c:v>
                </c:pt>
                <c:pt idx="5">
                  <c:v>0.75630973047298145</c:v>
                </c:pt>
                <c:pt idx="6">
                  <c:v>0.80049611532803078</c:v>
                </c:pt>
                <c:pt idx="7">
                  <c:v>0.85572909639684236</c:v>
                </c:pt>
                <c:pt idx="8">
                  <c:v>0.92477032273285686</c:v>
                </c:pt>
                <c:pt idx="9">
                  <c:v>1.0110718556528753</c:v>
                </c:pt>
                <c:pt idx="10">
                  <c:v>1.1189487718028979</c:v>
                </c:pt>
                <c:pt idx="11">
                  <c:v>1.2537949169904266</c:v>
                </c:pt>
                <c:pt idx="12">
                  <c:v>1.4223525984748371</c:v>
                </c:pt>
                <c:pt idx="13">
                  <c:v>1.6330497003303506</c:v>
                </c:pt>
                <c:pt idx="14">
                  <c:v>1.8964210776497421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1891-4BA7-A859-D60A3692D210}"/>
            </c:ext>
          </c:extLst>
        </c:ser>
        <c:ser>
          <c:idx val="16"/>
          <c:order val="1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'Partial 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Competitive'!$BE$36:$BE$50</c:f>
              <c:numCache>
                <c:formatCode>General</c:formatCode>
                <c:ptCount val="15"/>
                <c:pt idx="0">
                  <c:v>7.3333333333333348E-2</c:v>
                </c:pt>
                <c:pt idx="1">
                  <c:v>7.5000000000000011E-2</c:v>
                </c:pt>
                <c:pt idx="2">
                  <c:v>7.7083333333333323E-2</c:v>
                </c:pt>
                <c:pt idx="3">
                  <c:v>7.9687499999999994E-2</c:v>
                </c:pt>
                <c:pt idx="4">
                  <c:v>8.2942708333333337E-2</c:v>
                </c:pt>
                <c:pt idx="5">
                  <c:v>8.7011718749999994E-2</c:v>
                </c:pt>
                <c:pt idx="6">
                  <c:v>9.2097981770833337E-2</c:v>
                </c:pt>
                <c:pt idx="7">
                  <c:v>9.8455810546874981E-2</c:v>
                </c:pt>
                <c:pt idx="8">
                  <c:v>0.10640309651692707</c:v>
                </c:pt>
                <c:pt idx="9">
                  <c:v>0.11633720397949217</c:v>
                </c:pt>
                <c:pt idx="10">
                  <c:v>0.12875483830769854</c:v>
                </c:pt>
                <c:pt idx="11">
                  <c:v>0.14427688121795654</c:v>
                </c:pt>
                <c:pt idx="12">
                  <c:v>0.16367943485577896</c:v>
                </c:pt>
                <c:pt idx="13">
                  <c:v>0.18793262690305704</c:v>
                </c:pt>
                <c:pt idx="14">
                  <c:v>0.21824911696215457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1891-4BA7-A859-D60A3692D210}"/>
            </c:ext>
          </c:extLst>
        </c:ser>
        <c:ser>
          <c:idx val="17"/>
          <c:order val="1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'Partial 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Competitive'!$BF$36:$BF$50</c:f>
              <c:numCache>
                <c:formatCode>General</c:formatCode>
                <c:ptCount val="15"/>
                <c:pt idx="0">
                  <c:v>9.8142826472894393E-2</c:v>
                </c:pt>
                <c:pt idx="1">
                  <c:v>0.10037334525636926</c:v>
                </c:pt>
                <c:pt idx="2">
                  <c:v>0.10316149373571284</c:v>
                </c:pt>
                <c:pt idx="3">
                  <c:v>0.10664667933489232</c:v>
                </c:pt>
                <c:pt idx="4">
                  <c:v>0.1110031613338667</c:v>
                </c:pt>
                <c:pt idx="5">
                  <c:v>0.11644876383258464</c:v>
                </c:pt>
                <c:pt idx="6">
                  <c:v>0.12325576695598207</c:v>
                </c:pt>
                <c:pt idx="7">
                  <c:v>0.13176452086022883</c:v>
                </c:pt>
                <c:pt idx="8">
                  <c:v>0.14240046324053734</c:v>
                </c:pt>
                <c:pt idx="9">
                  <c:v>0.15569539121592296</c:v>
                </c:pt>
                <c:pt idx="10">
                  <c:v>0.17231405118515497</c:v>
                </c:pt>
                <c:pt idx="11">
                  <c:v>0.19308737614669502</c:v>
                </c:pt>
                <c:pt idx="12">
                  <c:v>0.21905403234862</c:v>
                </c:pt>
                <c:pt idx="13">
                  <c:v>0.25151235260102628</c:v>
                </c:pt>
                <c:pt idx="14">
                  <c:v>0.29208525291653409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1891-4BA7-A859-D60A3692D210}"/>
            </c:ext>
          </c:extLst>
        </c:ser>
        <c:ser>
          <c:idx val="18"/>
          <c:order val="1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'Partial 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Competitive'!$BG$36:$BG$50</c:f>
              <c:numCache>
                <c:formatCode>General</c:formatCode>
                <c:ptCount val="15"/>
                <c:pt idx="0">
                  <c:v>0.10434519975778467</c:v>
                </c:pt>
                <c:pt idx="1">
                  <c:v>0.10671668157046156</c:v>
                </c:pt>
                <c:pt idx="2">
                  <c:v>0.10968103383630771</c:v>
                </c:pt>
                <c:pt idx="3">
                  <c:v>0.1133864741686154</c:v>
                </c:pt>
                <c:pt idx="4">
                  <c:v>0.11801827458400002</c:v>
                </c:pt>
                <c:pt idx="5">
                  <c:v>0.1238080251032308</c:v>
                </c:pt>
                <c:pt idx="6">
                  <c:v>0.13104521325226925</c:v>
                </c:pt>
                <c:pt idx="7">
                  <c:v>0.14009169843856731</c:v>
                </c:pt>
                <c:pt idx="8">
                  <c:v>0.15139980492143992</c:v>
                </c:pt>
                <c:pt idx="9">
                  <c:v>0.16553493802503066</c:v>
                </c:pt>
                <c:pt idx="10">
                  <c:v>0.18320385440451908</c:v>
                </c:pt>
                <c:pt idx="11">
                  <c:v>0.20528999987887964</c:v>
                </c:pt>
                <c:pt idx="12">
                  <c:v>0.23289768172183026</c:v>
                </c:pt>
                <c:pt idx="13">
                  <c:v>0.26740728402551861</c:v>
                </c:pt>
                <c:pt idx="14">
                  <c:v>0.31054428690512897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1891-4BA7-A859-D60A3692D210}"/>
            </c:ext>
          </c:extLst>
        </c:ser>
        <c:ser>
          <c:idx val="19"/>
          <c:order val="1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'Partial 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Competitive'!$BH$36:$BH$50</c:f>
              <c:numCache>
                <c:formatCode>General</c:formatCode>
                <c:ptCount val="15"/>
                <c:pt idx="0">
                  <c:v>0.11209816636389747</c:v>
                </c:pt>
                <c:pt idx="1">
                  <c:v>0.11464585196307696</c:v>
                </c:pt>
                <c:pt idx="2">
                  <c:v>0.1178304589620513</c:v>
                </c:pt>
                <c:pt idx="3">
                  <c:v>0.12181121771076925</c:v>
                </c:pt>
                <c:pt idx="4">
                  <c:v>0.12678716614666671</c:v>
                </c:pt>
                <c:pt idx="5">
                  <c:v>0.13300710169153848</c:v>
                </c:pt>
                <c:pt idx="6">
                  <c:v>0.14078202112262822</c:v>
                </c:pt>
                <c:pt idx="7">
                  <c:v>0.1505006704114904</c:v>
                </c:pt>
                <c:pt idx="8">
                  <c:v>0.16264898202256814</c:v>
                </c:pt>
                <c:pt idx="9">
                  <c:v>0.17783437153641526</c:v>
                </c:pt>
                <c:pt idx="10">
                  <c:v>0.19681610842872421</c:v>
                </c:pt>
                <c:pt idx="11">
                  <c:v>0.2205432795441104</c:v>
                </c:pt>
                <c:pt idx="12">
                  <c:v>0.25020224343834313</c:v>
                </c:pt>
                <c:pt idx="13">
                  <c:v>0.28727594830613395</c:v>
                </c:pt>
                <c:pt idx="14">
                  <c:v>0.33361807939087251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1891-4BA7-A859-D60A3692D210}"/>
            </c:ext>
          </c:extLst>
        </c:ser>
        <c:ser>
          <c:idx val="20"/>
          <c:order val="2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'Partial 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Competitive'!$BI$36:$BI$50</c:f>
              <c:numCache>
                <c:formatCode>General</c:formatCode>
                <c:ptCount val="15"/>
                <c:pt idx="0">
                  <c:v>0.12178937462153849</c:v>
                </c:pt>
                <c:pt idx="1">
                  <c:v>0.1245573149538462</c:v>
                </c:pt>
                <c:pt idx="2">
                  <c:v>0.12801724036923082</c:v>
                </c:pt>
                <c:pt idx="3">
                  <c:v>0.13234214713846157</c:v>
                </c:pt>
                <c:pt idx="4">
                  <c:v>0.13774828060000005</c:v>
                </c:pt>
                <c:pt idx="5">
                  <c:v>0.14450594742692313</c:v>
                </c:pt>
                <c:pt idx="6">
                  <c:v>0.15295303096057694</c:v>
                </c:pt>
                <c:pt idx="7">
                  <c:v>0.16351188537764424</c:v>
                </c:pt>
                <c:pt idx="8">
                  <c:v>0.1767104533989784</c:v>
                </c:pt>
                <c:pt idx="9">
                  <c:v>0.19320866342564605</c:v>
                </c:pt>
                <c:pt idx="10">
                  <c:v>0.21383142595898061</c:v>
                </c:pt>
                <c:pt idx="11">
                  <c:v>0.23960987912564888</c:v>
                </c:pt>
                <c:pt idx="12">
                  <c:v>0.27183294558398408</c:v>
                </c:pt>
                <c:pt idx="13">
                  <c:v>0.3121117786569032</c:v>
                </c:pt>
                <c:pt idx="14">
                  <c:v>0.36246031999805206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1891-4BA7-A859-D60A3692D210}"/>
            </c:ext>
          </c:extLst>
        </c:ser>
        <c:ser>
          <c:idx val="21"/>
          <c:order val="2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'Partial 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Competitive'!$BJ$36:$BJ$50</c:f>
              <c:numCache>
                <c:formatCode>General</c:formatCode>
                <c:ptCount val="15"/>
                <c:pt idx="0">
                  <c:v>0.1339033849435898</c:v>
                </c:pt>
                <c:pt idx="1">
                  <c:v>0.13694664369230775</c:v>
                </c:pt>
                <c:pt idx="2">
                  <c:v>0.14075071712820517</c:v>
                </c:pt>
                <c:pt idx="3">
                  <c:v>0.14550580892307696</c:v>
                </c:pt>
                <c:pt idx="4">
                  <c:v>0.15144967366666673</c:v>
                </c:pt>
                <c:pt idx="5">
                  <c:v>0.15887950459615388</c:v>
                </c:pt>
                <c:pt idx="6">
                  <c:v>0.16816679325801287</c:v>
                </c:pt>
                <c:pt idx="7">
                  <c:v>0.17977590408533656</c:v>
                </c:pt>
                <c:pt idx="8">
                  <c:v>0.19428729261949124</c:v>
                </c:pt>
                <c:pt idx="9">
                  <c:v>0.2124265282871845</c:v>
                </c:pt>
                <c:pt idx="10">
                  <c:v>0.23510057287180114</c:v>
                </c:pt>
                <c:pt idx="11">
                  <c:v>0.26344312860257196</c:v>
                </c:pt>
                <c:pt idx="12">
                  <c:v>0.29887132326603538</c:v>
                </c:pt>
                <c:pt idx="13">
                  <c:v>0.3431565665953647</c:v>
                </c:pt>
                <c:pt idx="14">
                  <c:v>0.39851312075702638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1891-4BA7-A859-D60A3692D210}"/>
            </c:ext>
          </c:extLst>
        </c:ser>
        <c:ser>
          <c:idx val="22"/>
          <c:order val="2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'Partial 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Competitive'!$BK$36:$BK$50</c:f>
              <c:numCache>
                <c:formatCode>General</c:formatCode>
                <c:ptCount val="15"/>
                <c:pt idx="0">
                  <c:v>0.14904589784615391</c:v>
                </c:pt>
                <c:pt idx="1">
                  <c:v>0.15243330461538468</c:v>
                </c:pt>
                <c:pt idx="2">
                  <c:v>0.15666756307692312</c:v>
                </c:pt>
                <c:pt idx="3">
                  <c:v>0.1619603861538462</c:v>
                </c:pt>
                <c:pt idx="4">
                  <c:v>0.16857641500000006</c:v>
                </c:pt>
                <c:pt idx="5">
                  <c:v>0.17684645105769237</c:v>
                </c:pt>
                <c:pt idx="6">
                  <c:v>0.18718399612980777</c:v>
                </c:pt>
                <c:pt idx="7">
                  <c:v>0.20010592746995196</c:v>
                </c:pt>
                <c:pt idx="8">
                  <c:v>0.21625834164513225</c:v>
                </c:pt>
                <c:pt idx="9">
                  <c:v>0.23644885936410759</c:v>
                </c:pt>
                <c:pt idx="10">
                  <c:v>0.26168700651282678</c:v>
                </c:pt>
                <c:pt idx="11">
                  <c:v>0.2932346904487258</c:v>
                </c:pt>
                <c:pt idx="12">
                  <c:v>0.33266929536859952</c:v>
                </c:pt>
                <c:pt idx="13">
                  <c:v>0.38196255151844172</c:v>
                </c:pt>
                <c:pt idx="14">
                  <c:v>0.44357912170574432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1891-4BA7-A859-D60A3692D210}"/>
            </c:ext>
          </c:extLst>
        </c:ser>
        <c:ser>
          <c:idx val="23"/>
          <c:order val="23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'Partial 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Competitive'!$BL$36:$BL$50</c:f>
              <c:numCache>
                <c:formatCode>General</c:formatCode>
                <c:ptCount val="15"/>
                <c:pt idx="0">
                  <c:v>0.16797403897435906</c:v>
                </c:pt>
                <c:pt idx="1">
                  <c:v>0.17179163076923085</c:v>
                </c:pt>
                <c:pt idx="2">
                  <c:v>0.17656362051282057</c:v>
                </c:pt>
                <c:pt idx="3">
                  <c:v>0.18252860769230772</c:v>
                </c:pt>
                <c:pt idx="4">
                  <c:v>0.18998484166666671</c:v>
                </c:pt>
                <c:pt idx="5">
                  <c:v>0.19930513413461545</c:v>
                </c:pt>
                <c:pt idx="6">
                  <c:v>0.21095549971955135</c:v>
                </c:pt>
                <c:pt idx="7">
                  <c:v>0.22551845670072115</c:v>
                </c:pt>
                <c:pt idx="8">
                  <c:v>0.24372215292718352</c:v>
                </c:pt>
                <c:pt idx="9">
                  <c:v>0.26647677321026142</c:v>
                </c:pt>
                <c:pt idx="10">
                  <c:v>0.29492004856410881</c:v>
                </c:pt>
                <c:pt idx="11">
                  <c:v>0.33047414275641812</c:v>
                </c:pt>
                <c:pt idx="12">
                  <c:v>0.37491676049680461</c:v>
                </c:pt>
                <c:pt idx="13">
                  <c:v>0.43047003267228784</c:v>
                </c:pt>
                <c:pt idx="14">
                  <c:v>0.49991162289164182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1891-4BA7-A859-D60A3692D210}"/>
            </c:ext>
          </c:extLst>
        </c:ser>
        <c:ser>
          <c:idx val="24"/>
          <c:order val="24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Competitive'!$BM$36:$BM$50</c:f>
              <c:numCache>
                <c:formatCode>General</c:formatCode>
                <c:ptCount val="15"/>
                <c:pt idx="0">
                  <c:v>0.19163421538461542</c:v>
                </c:pt>
                <c:pt idx="1">
                  <c:v>0.19598953846153852</c:v>
                </c:pt>
                <c:pt idx="2">
                  <c:v>0.20143369230769234</c:v>
                </c:pt>
                <c:pt idx="3">
                  <c:v>0.20823888461538467</c:v>
                </c:pt>
                <c:pt idx="4">
                  <c:v>0.21674537500000007</c:v>
                </c:pt>
                <c:pt idx="5">
                  <c:v>0.22737848798076929</c:v>
                </c:pt>
                <c:pt idx="6">
                  <c:v>0.24066987920673083</c:v>
                </c:pt>
                <c:pt idx="7">
                  <c:v>0.25728411823918268</c:v>
                </c:pt>
                <c:pt idx="8">
                  <c:v>0.27805191702974763</c:v>
                </c:pt>
                <c:pt idx="9">
                  <c:v>0.30401166551795372</c:v>
                </c:pt>
                <c:pt idx="10">
                  <c:v>0.33646135112821135</c:v>
                </c:pt>
                <c:pt idx="11">
                  <c:v>0.3770234581410335</c:v>
                </c:pt>
                <c:pt idx="12">
                  <c:v>0.42772609190706107</c:v>
                </c:pt>
                <c:pt idx="13">
                  <c:v>0.49110438411459545</c:v>
                </c:pt>
                <c:pt idx="14">
                  <c:v>0.57032724937401358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1891-4BA7-A859-D60A3692D210}"/>
            </c:ext>
          </c:extLst>
        </c:ser>
        <c:ser>
          <c:idx val="25"/>
          <c:order val="2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Competitive'!$BN$36:$BN$50</c:f>
              <c:numCache>
                <c:formatCode>General</c:formatCode>
                <c:ptCount val="15"/>
                <c:pt idx="0">
                  <c:v>0.22120943589743597</c:v>
                </c:pt>
                <c:pt idx="1">
                  <c:v>0.22623692307692317</c:v>
                </c:pt>
                <c:pt idx="2">
                  <c:v>0.23252128205128206</c:v>
                </c:pt>
                <c:pt idx="3">
                  <c:v>0.24037673076923086</c:v>
                </c:pt>
                <c:pt idx="4">
                  <c:v>0.25019604166666676</c:v>
                </c:pt>
                <c:pt idx="5">
                  <c:v>0.26247018028846159</c:v>
                </c:pt>
                <c:pt idx="6">
                  <c:v>0.27781285356570518</c:v>
                </c:pt>
                <c:pt idx="7">
                  <c:v>0.29699119516225964</c:v>
                </c:pt>
                <c:pt idx="8">
                  <c:v>0.32096412215795278</c:v>
                </c:pt>
                <c:pt idx="9">
                  <c:v>0.35093028090256917</c:v>
                </c:pt>
                <c:pt idx="10">
                  <c:v>0.38838797933333963</c:v>
                </c:pt>
                <c:pt idx="11">
                  <c:v>0.43521010237180269</c:v>
                </c:pt>
                <c:pt idx="12">
                  <c:v>0.49373775616988158</c:v>
                </c:pt>
                <c:pt idx="13">
                  <c:v>0.56689732341748011</c:v>
                </c:pt>
                <c:pt idx="14">
                  <c:v>0.65834678247697831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1891-4BA7-A859-D60A3692D210}"/>
            </c:ext>
          </c:extLst>
        </c:ser>
        <c:ser>
          <c:idx val="26"/>
          <c:order val="2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Competitive'!$BO$36:$BO$50</c:f>
              <c:numCache>
                <c:formatCode>General</c:formatCode>
                <c:ptCount val="15"/>
                <c:pt idx="0">
                  <c:v>0.25817846153846163</c:v>
                </c:pt>
                <c:pt idx="1">
                  <c:v>0.26404615384615393</c:v>
                </c:pt>
                <c:pt idx="2">
                  <c:v>0.27138076923076931</c:v>
                </c:pt>
                <c:pt idx="3">
                  <c:v>0.28054903846153856</c:v>
                </c:pt>
                <c:pt idx="4">
                  <c:v>0.29200937500000007</c:v>
                </c:pt>
                <c:pt idx="5">
                  <c:v>0.30633479567307698</c:v>
                </c:pt>
                <c:pt idx="6">
                  <c:v>0.32424157151442318</c:v>
                </c:pt>
                <c:pt idx="7">
                  <c:v>0.34662504131610578</c:v>
                </c:pt>
                <c:pt idx="8">
                  <c:v>0.37460437856820916</c:v>
                </c:pt>
                <c:pt idx="9">
                  <c:v>0.40957855013333833</c:v>
                </c:pt>
                <c:pt idx="10">
                  <c:v>0.45329626458974986</c:v>
                </c:pt>
                <c:pt idx="11">
                  <c:v>0.50794340766026425</c:v>
                </c:pt>
                <c:pt idx="12">
                  <c:v>0.57625233649840724</c:v>
                </c:pt>
                <c:pt idx="13">
                  <c:v>0.66163849754608595</c:v>
                </c:pt>
                <c:pt idx="14">
                  <c:v>0.76837119885568417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1891-4BA7-A859-D60A3692D210}"/>
            </c:ext>
          </c:extLst>
        </c:ser>
        <c:ser>
          <c:idx val="27"/>
          <c:order val="2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Competitive'!$BP$36:$BP$50</c:f>
              <c:numCache>
                <c:formatCode>General</c:formatCode>
                <c:ptCount val="15"/>
                <c:pt idx="0">
                  <c:v>0.30438974358974369</c:v>
                </c:pt>
                <c:pt idx="1">
                  <c:v>0.3113076923076924</c:v>
                </c:pt>
                <c:pt idx="2">
                  <c:v>0.31995512820512828</c:v>
                </c:pt>
                <c:pt idx="3">
                  <c:v>0.33076442307692316</c:v>
                </c:pt>
                <c:pt idx="4">
                  <c:v>0.3442760416666667</c:v>
                </c:pt>
                <c:pt idx="5">
                  <c:v>0.36116556490384621</c:v>
                </c:pt>
                <c:pt idx="6">
                  <c:v>0.38227746895032061</c:v>
                </c:pt>
                <c:pt idx="7">
                  <c:v>0.40866734900841351</c:v>
                </c:pt>
                <c:pt idx="8">
                  <c:v>0.44165469908102967</c:v>
                </c:pt>
                <c:pt idx="9">
                  <c:v>0.4828888866717998</c:v>
                </c:pt>
                <c:pt idx="10">
                  <c:v>0.53443162116026266</c:v>
                </c:pt>
                <c:pt idx="11">
                  <c:v>0.59886003927084119</c:v>
                </c:pt>
                <c:pt idx="12">
                  <c:v>0.67939556190906414</c:v>
                </c:pt>
                <c:pt idx="13">
                  <c:v>0.78006496520684299</c:v>
                </c:pt>
                <c:pt idx="14">
                  <c:v>0.90590171932906638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1891-4BA7-A859-D60A3692D210}"/>
            </c:ext>
          </c:extLst>
        </c:ser>
        <c:ser>
          <c:idx val="28"/>
          <c:order val="2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Competitive'!$BQ$36:$BQ$50</c:f>
              <c:numCache>
                <c:formatCode>General</c:formatCode>
                <c:ptCount val="15"/>
                <c:pt idx="0">
                  <c:v>0.36215384615384622</c:v>
                </c:pt>
                <c:pt idx="1">
                  <c:v>0.37038461538461537</c:v>
                </c:pt>
                <c:pt idx="2">
                  <c:v>0.38067307692307695</c:v>
                </c:pt>
                <c:pt idx="3">
                  <c:v>0.39353365384615385</c:v>
                </c:pt>
                <c:pt idx="4">
                  <c:v>0.40960937500000005</c:v>
                </c:pt>
                <c:pt idx="5">
                  <c:v>0.42970402644230765</c:v>
                </c:pt>
                <c:pt idx="6">
                  <c:v>0.45482234074519234</c:v>
                </c:pt>
                <c:pt idx="7">
                  <c:v>0.48622023362379801</c:v>
                </c:pt>
                <c:pt idx="8">
                  <c:v>0.52546759972205526</c:v>
                </c:pt>
                <c:pt idx="9">
                  <c:v>0.57452680734487671</c:v>
                </c:pt>
                <c:pt idx="10">
                  <c:v>0.63585081687340361</c:v>
                </c:pt>
                <c:pt idx="11">
                  <c:v>0.71250582878406232</c:v>
                </c:pt>
                <c:pt idx="12">
                  <c:v>0.80832459367238541</c:v>
                </c:pt>
                <c:pt idx="13">
                  <c:v>0.92809804978278931</c:v>
                </c:pt>
                <c:pt idx="14">
                  <c:v>1.0778148699207943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1891-4BA7-A859-D60A3692D210}"/>
            </c:ext>
          </c:extLst>
        </c:ser>
        <c:ser>
          <c:idx val="29"/>
          <c:order val="2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Competitive'!$BR$36:$BR$50</c:f>
              <c:numCache>
                <c:formatCode>General</c:formatCode>
                <c:ptCount val="15"/>
                <c:pt idx="0">
                  <c:v>0.43435897435897447</c:v>
                </c:pt>
                <c:pt idx="1">
                  <c:v>0.44423076923076937</c:v>
                </c:pt>
                <c:pt idx="2">
                  <c:v>0.45657051282051286</c:v>
                </c:pt>
                <c:pt idx="3">
                  <c:v>0.47199519230769232</c:v>
                </c:pt>
                <c:pt idx="4">
                  <c:v>0.49127604166666683</c:v>
                </c:pt>
                <c:pt idx="5">
                  <c:v>0.51537710336538467</c:v>
                </c:pt>
                <c:pt idx="6">
                  <c:v>0.54550343048878225</c:v>
                </c:pt>
                <c:pt idx="7">
                  <c:v>0.58316133939302883</c:v>
                </c:pt>
                <c:pt idx="8">
                  <c:v>0.63023372552333734</c:v>
                </c:pt>
                <c:pt idx="9">
                  <c:v>0.68907420818622289</c:v>
                </c:pt>
                <c:pt idx="10">
                  <c:v>0.76262481151482997</c:v>
                </c:pt>
                <c:pt idx="11">
                  <c:v>0.85456306567558871</c:v>
                </c:pt>
                <c:pt idx="12">
                  <c:v>0.96948588337653707</c:v>
                </c:pt>
                <c:pt idx="13">
                  <c:v>1.1131394055027226</c:v>
                </c:pt>
                <c:pt idx="14">
                  <c:v>1.2927063081604544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1891-4BA7-A859-D60A3692D210}"/>
            </c:ext>
          </c:extLst>
        </c:ser>
        <c:ser>
          <c:idx val="30"/>
          <c:order val="3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xVal>
            <c:numRef>
              <c:f>'Partial 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Competitive'!$BS$36:$BS$50</c:f>
              <c:numCache>
                <c:formatCode>General</c:formatCode>
                <c:ptCount val="15"/>
                <c:pt idx="0">
                  <c:v>0.52461538461538471</c:v>
                </c:pt>
                <c:pt idx="1">
                  <c:v>0.53653846153846152</c:v>
                </c:pt>
                <c:pt idx="2">
                  <c:v>0.55144230769230762</c:v>
                </c:pt>
                <c:pt idx="3">
                  <c:v>0.57007211538461533</c:v>
                </c:pt>
                <c:pt idx="4">
                  <c:v>0.59335937500000002</c:v>
                </c:pt>
                <c:pt idx="5">
                  <c:v>0.62246844951923075</c:v>
                </c:pt>
                <c:pt idx="6">
                  <c:v>0.65885479266826918</c:v>
                </c:pt>
                <c:pt idx="7">
                  <c:v>0.70433772160456709</c:v>
                </c:pt>
                <c:pt idx="8">
                  <c:v>0.76119138277493992</c:v>
                </c:pt>
                <c:pt idx="9">
                  <c:v>0.83225845923790542</c:v>
                </c:pt>
                <c:pt idx="10">
                  <c:v>0.92109230481661253</c:v>
                </c:pt>
                <c:pt idx="11">
                  <c:v>1.0321346117899968</c:v>
                </c:pt>
                <c:pt idx="12">
                  <c:v>1.1709374955067264</c:v>
                </c:pt>
                <c:pt idx="13">
                  <c:v>1.3444411001526388</c:v>
                </c:pt>
                <c:pt idx="14">
                  <c:v>1.5613206059600291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1891-4BA7-A859-D60A3692D210}"/>
            </c:ext>
          </c:extLst>
        </c:ser>
        <c:ser>
          <c:idx val="31"/>
          <c:order val="3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50000"/>
                </a:schemeClr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xVal>
            <c:numRef>
              <c:f>'Partial 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Competitive'!$BT$36:$BT$50</c:f>
              <c:numCache>
                <c:formatCode>General</c:formatCode>
                <c:ptCount val="15"/>
                <c:pt idx="0">
                  <c:v>0.63743589743589746</c:v>
                </c:pt>
                <c:pt idx="1">
                  <c:v>0.65192307692307694</c:v>
                </c:pt>
                <c:pt idx="2">
                  <c:v>0.67003205128205123</c:v>
                </c:pt>
                <c:pt idx="3">
                  <c:v>0.69266826923076918</c:v>
                </c:pt>
                <c:pt idx="4">
                  <c:v>0.72096354166666654</c:v>
                </c:pt>
                <c:pt idx="5">
                  <c:v>0.75633263221153835</c:v>
                </c:pt>
                <c:pt idx="6">
                  <c:v>0.8005439953926281</c:v>
                </c:pt>
                <c:pt idx="7">
                  <c:v>0.85580819936899022</c:v>
                </c:pt>
                <c:pt idx="8">
                  <c:v>0.92488845433944278</c:v>
                </c:pt>
                <c:pt idx="9">
                  <c:v>1.0112387730525088</c:v>
                </c:pt>
                <c:pt idx="10">
                  <c:v>1.1191766714438409</c:v>
                </c:pt>
                <c:pt idx="11">
                  <c:v>1.2540990444330067</c:v>
                </c:pt>
                <c:pt idx="12">
                  <c:v>1.4227520106694631</c:v>
                </c:pt>
                <c:pt idx="13">
                  <c:v>1.633568218465034</c:v>
                </c:pt>
                <c:pt idx="14">
                  <c:v>1.8970884782094977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F-1891-4BA7-A859-D60A3692D2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145920"/>
        <c:axId val="367143952"/>
      </c:scatterChart>
      <c:valAx>
        <c:axId val="367145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1/[S]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3952"/>
        <c:crosses val="autoZero"/>
        <c:crossBetween val="midCat"/>
      </c:valAx>
      <c:valAx>
        <c:axId val="36714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1/v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5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Competitive'!$AP$69:$BE$69</c:f>
              <c:numCache>
                <c:formatCode>General</c:formatCode>
                <c:ptCount val="16"/>
                <c:pt idx="0">
                  <c:v>7.3334866548425096E-2</c:v>
                </c:pt>
                <c:pt idx="1">
                  <c:v>9.8146239358485446E-2</c:v>
                </c:pt>
                <c:pt idx="2">
                  <c:v>0.10434908256100053</c:v>
                </c:pt>
                <c:pt idx="3">
                  <c:v>0.11210263656414438</c:v>
                </c:pt>
                <c:pt idx="4">
                  <c:v>0.1217945790680742</c:v>
                </c:pt>
                <c:pt idx="5">
                  <c:v>0.1339095071979865</c:v>
                </c:pt>
                <c:pt idx="6">
                  <c:v>0.14905316736037683</c:v>
                </c:pt>
                <c:pt idx="7">
                  <c:v>0.16798274256336476</c:v>
                </c:pt>
                <c:pt idx="8">
                  <c:v>0.1916447115670997</c:v>
                </c:pt>
                <c:pt idx="9">
                  <c:v>0.22122217282176829</c:v>
                </c:pt>
                <c:pt idx="10">
                  <c:v>0.25819399939010418</c:v>
                </c:pt>
                <c:pt idx="11">
                  <c:v>0.30440878260052384</c:v>
                </c:pt>
                <c:pt idx="12">
                  <c:v>0.36217726161354852</c:v>
                </c:pt>
                <c:pt idx="13">
                  <c:v>0.4343878603798294</c:v>
                </c:pt>
                <c:pt idx="14">
                  <c:v>0.5246511088376804</c:v>
                </c:pt>
                <c:pt idx="15">
                  <c:v>0.63748016940999419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216-4C60-BF6D-528F4870136B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Competitive'!$AP$70:$BE$70</c:f>
              <c:numCache>
                <c:formatCode>General</c:formatCode>
                <c:ptCount val="16"/>
                <c:pt idx="0">
                  <c:v>7.5001588124904817E-2</c:v>
                </c:pt>
                <c:pt idx="1">
                  <c:v>0.10037645066119873</c:v>
                </c:pt>
                <c:pt idx="2">
                  <c:v>0.10672016629527223</c:v>
                </c:pt>
                <c:pt idx="3">
                  <c:v>0.11464981083786407</c:v>
                </c:pt>
                <c:pt idx="4">
                  <c:v>0.12456186651610389</c:v>
                </c:pt>
                <c:pt idx="5">
                  <c:v>0.13695193611390366</c:v>
                </c:pt>
                <c:pt idx="6">
                  <c:v>0.15243952311115336</c:v>
                </c:pt>
                <c:pt idx="7">
                  <c:v>0.17179900685771549</c:v>
                </c:pt>
                <c:pt idx="8">
                  <c:v>0.19599836154091815</c:v>
                </c:pt>
                <c:pt idx="9">
                  <c:v>0.22624755489492149</c:v>
                </c:pt>
                <c:pt idx="10">
                  <c:v>0.26405904658742563</c:v>
                </c:pt>
                <c:pt idx="11">
                  <c:v>0.3113234112030559</c:v>
                </c:pt>
                <c:pt idx="12">
                  <c:v>0.37040386697259359</c:v>
                </c:pt>
                <c:pt idx="13">
                  <c:v>0.4442544366845157</c:v>
                </c:pt>
                <c:pt idx="14">
                  <c:v>0.53656764882441854</c:v>
                </c:pt>
                <c:pt idx="15">
                  <c:v>0.65195916399929676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216-4C60-BF6D-528F4870136B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Competitive'!$AP$71:$BE$71</c:f>
              <c:numCache>
                <c:formatCode>General</c:formatCode>
                <c:ptCount val="16"/>
                <c:pt idx="0">
                  <c:v>7.7084990095504416E-2</c:v>
                </c:pt>
                <c:pt idx="1">
                  <c:v>0.10316421478959033</c:v>
                </c:pt>
                <c:pt idx="2">
                  <c:v>0.10968402096311178</c:v>
                </c:pt>
                <c:pt idx="3">
                  <c:v>0.11783377868001361</c:v>
                </c:pt>
                <c:pt idx="4">
                  <c:v>0.12802097582614091</c:v>
                </c:pt>
                <c:pt idx="5">
                  <c:v>0.14075497225880004</c:v>
                </c:pt>
                <c:pt idx="6">
                  <c:v>0.15667246779962393</c:v>
                </c:pt>
                <c:pt idx="7">
                  <c:v>0.17656933722565385</c:v>
                </c:pt>
                <c:pt idx="8">
                  <c:v>0.20144042400819115</c:v>
                </c:pt>
                <c:pt idx="9">
                  <c:v>0.23252928248636281</c:v>
                </c:pt>
                <c:pt idx="10">
                  <c:v>0.27139035558407743</c:v>
                </c:pt>
                <c:pt idx="11">
                  <c:v>0.31996669695622076</c:v>
                </c:pt>
                <c:pt idx="12">
                  <c:v>0.38068712367139973</c:v>
                </c:pt>
                <c:pt idx="13">
                  <c:v>0.45658765706537369</c:v>
                </c:pt>
                <c:pt idx="14">
                  <c:v>0.55146332380784091</c:v>
                </c:pt>
                <c:pt idx="15">
                  <c:v>0.67005790723592484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216-4C60-BF6D-528F4870136B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Competitive'!$AP$72:$BE$72</c:f>
              <c:numCache>
                <c:formatCode>General</c:formatCode>
                <c:ptCount val="16"/>
                <c:pt idx="0">
                  <c:v>7.9689242558753912E-2</c:v>
                </c:pt>
                <c:pt idx="1">
                  <c:v>0.10664891995007976</c:v>
                </c:pt>
                <c:pt idx="2">
                  <c:v>0.11338883929791123</c:v>
                </c:pt>
                <c:pt idx="3">
                  <c:v>0.12181373848270054</c:v>
                </c:pt>
                <c:pt idx="4">
                  <c:v>0.13234486246368724</c:v>
                </c:pt>
                <c:pt idx="5">
                  <c:v>0.14550876743992056</c:v>
                </c:pt>
                <c:pt idx="6">
                  <c:v>0.16196364866021221</c:v>
                </c:pt>
                <c:pt idx="7">
                  <c:v>0.18253225018557676</c:v>
                </c:pt>
                <c:pt idx="8">
                  <c:v>0.20824300209228247</c:v>
                </c:pt>
                <c:pt idx="9">
                  <c:v>0.24038144197566461</c:v>
                </c:pt>
                <c:pt idx="10">
                  <c:v>0.28055449182989228</c:v>
                </c:pt>
                <c:pt idx="11">
                  <c:v>0.33077080414767679</c:v>
                </c:pt>
                <c:pt idx="12">
                  <c:v>0.39354119454490755</c:v>
                </c:pt>
                <c:pt idx="13">
                  <c:v>0.47200418254144588</c:v>
                </c:pt>
                <c:pt idx="14">
                  <c:v>0.57008291753711893</c:v>
                </c:pt>
                <c:pt idx="15">
                  <c:v>0.69268133628171003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216-4C60-BF6D-528F4870136B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Competitive'!$AP$73:$BE$73</c:f>
              <c:numCache>
                <c:formatCode>General</c:formatCode>
                <c:ptCount val="16"/>
                <c:pt idx="0">
                  <c:v>8.2944558137815844E-2</c:v>
                </c:pt>
                <c:pt idx="1">
                  <c:v>0.11100480140069165</c:v>
                </c:pt>
                <c:pt idx="2">
                  <c:v>0.11801986221641061</c:v>
                </c:pt>
                <c:pt idx="3">
                  <c:v>0.12678868823605929</c:v>
                </c:pt>
                <c:pt idx="4">
                  <c:v>0.13774972076062014</c:v>
                </c:pt>
                <c:pt idx="5">
                  <c:v>0.15145101141632122</c:v>
                </c:pt>
                <c:pt idx="6">
                  <c:v>0.16857762473594756</c:v>
                </c:pt>
                <c:pt idx="7">
                  <c:v>0.1899858913854805</c:v>
                </c:pt>
                <c:pt idx="8">
                  <c:v>0.21674622469739666</c:v>
                </c:pt>
                <c:pt idx="9">
                  <c:v>0.25019664133729186</c:v>
                </c:pt>
                <c:pt idx="10">
                  <c:v>0.2920096621371609</c:v>
                </c:pt>
                <c:pt idx="11">
                  <c:v>0.34427593813699714</c:v>
                </c:pt>
                <c:pt idx="12">
                  <c:v>0.40960878313679239</c:v>
                </c:pt>
                <c:pt idx="13">
                  <c:v>0.49127483938653649</c:v>
                </c:pt>
                <c:pt idx="14">
                  <c:v>0.59335740969871653</c:v>
                </c:pt>
                <c:pt idx="15">
                  <c:v>0.72096062258894167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216-4C60-BF6D-528F4870136B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Competitive'!$AP$74:$BE$74</c:f>
              <c:numCache>
                <c:formatCode>General</c:formatCode>
                <c:ptCount val="16"/>
                <c:pt idx="0">
                  <c:v>8.7013702611643221E-2</c:v>
                </c:pt>
                <c:pt idx="1">
                  <c:v>0.11644965321395649</c:v>
                </c:pt>
                <c:pt idx="2">
                  <c:v>0.1238086408645348</c:v>
                </c:pt>
                <c:pt idx="3">
                  <c:v>0.1330073754277577</c:v>
                </c:pt>
                <c:pt idx="4">
                  <c:v>0.14450579363178631</c:v>
                </c:pt>
                <c:pt idx="5">
                  <c:v>0.15887881638682205</c:v>
                </c:pt>
                <c:pt idx="6">
                  <c:v>0.17684509483061675</c:v>
                </c:pt>
                <c:pt idx="7">
                  <c:v>0.19930294288536016</c:v>
                </c:pt>
                <c:pt idx="8">
                  <c:v>0.22737525295378941</c:v>
                </c:pt>
                <c:pt idx="9">
                  <c:v>0.26246564053932586</c:v>
                </c:pt>
                <c:pt idx="10">
                  <c:v>0.30632862502124658</c:v>
                </c:pt>
                <c:pt idx="11">
                  <c:v>0.36115735562364737</c:v>
                </c:pt>
                <c:pt idx="12">
                  <c:v>0.42969326887664849</c:v>
                </c:pt>
                <c:pt idx="13">
                  <c:v>0.51536316044289965</c:v>
                </c:pt>
                <c:pt idx="14">
                  <c:v>0.62245052490071362</c:v>
                </c:pt>
                <c:pt idx="15">
                  <c:v>0.75630973047298145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216-4C60-BF6D-528F4870136B}"/>
            </c:ext>
          </c:extLst>
        </c:ser>
        <c:ser>
          <c:idx val="6"/>
          <c:order val="6"/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Competitive'!$AP$75:$BE$75</c:f>
              <c:numCache>
                <c:formatCode>General</c:formatCode>
                <c:ptCount val="16"/>
                <c:pt idx="0">
                  <c:v>9.2100133203927459E-2</c:v>
                </c:pt>
                <c:pt idx="1">
                  <c:v>0.12325571798053751</c:v>
                </c:pt>
                <c:pt idx="2">
                  <c:v>0.13104461417469004</c:v>
                </c:pt>
                <c:pt idx="3">
                  <c:v>0.14078073441738068</c:v>
                </c:pt>
                <c:pt idx="4">
                  <c:v>0.152950884720744</c:v>
                </c:pt>
                <c:pt idx="5">
                  <c:v>0.1681635725999481</c:v>
                </c:pt>
                <c:pt idx="6">
                  <c:v>0.18717943244895327</c:v>
                </c:pt>
                <c:pt idx="7">
                  <c:v>0.21094925726020972</c:v>
                </c:pt>
                <c:pt idx="8">
                  <c:v>0.24066153827428027</c:v>
                </c:pt>
                <c:pt idx="9">
                  <c:v>0.27780188954186846</c:v>
                </c:pt>
                <c:pt idx="10">
                  <c:v>0.32422732862635373</c:v>
                </c:pt>
                <c:pt idx="11">
                  <c:v>0.38225912748196023</c:v>
                </c:pt>
                <c:pt idx="12">
                  <c:v>0.45479887605146846</c:v>
                </c:pt>
                <c:pt idx="13">
                  <c:v>0.54547356176335371</c:v>
                </c:pt>
                <c:pt idx="14">
                  <c:v>0.65881691890321015</c:v>
                </c:pt>
                <c:pt idx="15">
                  <c:v>0.80049611532803078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0216-4C60-BF6D-528F4870136B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Competitive'!$AP$76:$BE$76</c:f>
              <c:numCache>
                <c:formatCode>General</c:formatCode>
                <c:ptCount val="16"/>
                <c:pt idx="0">
                  <c:v>9.8458171444282733E-2</c:v>
                </c:pt>
                <c:pt idx="1">
                  <c:v>0.13176329893876376</c:v>
                </c:pt>
                <c:pt idx="2">
                  <c:v>0.14008958081238404</c:v>
                </c:pt>
                <c:pt idx="3">
                  <c:v>0.15049743315440939</c:v>
                </c:pt>
                <c:pt idx="4">
                  <c:v>0.16350724858194104</c:v>
                </c:pt>
                <c:pt idx="5">
                  <c:v>0.17976951786635562</c:v>
                </c:pt>
                <c:pt idx="6">
                  <c:v>0.20009735447187385</c:v>
                </c:pt>
                <c:pt idx="7">
                  <c:v>0.22550715022877157</c:v>
                </c:pt>
                <c:pt idx="8">
                  <c:v>0.25726939492489381</c:v>
                </c:pt>
                <c:pt idx="9">
                  <c:v>0.2969722007950466</c:v>
                </c:pt>
                <c:pt idx="10">
                  <c:v>0.34660070813273758</c:v>
                </c:pt>
                <c:pt idx="11">
                  <c:v>0.40863634230485119</c:v>
                </c:pt>
                <c:pt idx="12">
                  <c:v>0.4861808850199934</c:v>
                </c:pt>
                <c:pt idx="13">
                  <c:v>0.58311156341392112</c:v>
                </c:pt>
                <c:pt idx="14">
                  <c:v>0.70427491140633047</c:v>
                </c:pt>
                <c:pt idx="15">
                  <c:v>0.85572909639684236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216-4C60-BF6D-528F4870136B}"/>
            </c:ext>
          </c:extLst>
        </c:ser>
        <c:ser>
          <c:idx val="8"/>
          <c:order val="8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Competitive'!$AP$77:$BE$77</c:f>
              <c:numCache>
                <c:formatCode>General</c:formatCode>
                <c:ptCount val="16"/>
                <c:pt idx="0">
                  <c:v>0.10640571924472682</c:v>
                </c:pt>
                <c:pt idx="1">
                  <c:v>0.14239777513654664</c:v>
                </c:pt>
                <c:pt idx="2">
                  <c:v>0.15139578910950158</c:v>
                </c:pt>
                <c:pt idx="3">
                  <c:v>0.16264330657569526</c:v>
                </c:pt>
                <c:pt idx="4">
                  <c:v>0.17670270340843736</c:v>
                </c:pt>
                <c:pt idx="5">
                  <c:v>0.19427694944936502</c:v>
                </c:pt>
                <c:pt idx="6">
                  <c:v>0.21624475700052459</c:v>
                </c:pt>
                <c:pt idx="7">
                  <c:v>0.24370451643947402</c:v>
                </c:pt>
                <c:pt idx="8">
                  <c:v>0.27802921573816081</c:v>
                </c:pt>
                <c:pt idx="9">
                  <c:v>0.32093508986151925</c:v>
                </c:pt>
                <c:pt idx="10">
                  <c:v>0.37456743251571739</c:v>
                </c:pt>
                <c:pt idx="11">
                  <c:v>0.44160786083346509</c:v>
                </c:pt>
                <c:pt idx="12">
                  <c:v>0.52540839623064961</c:v>
                </c:pt>
                <c:pt idx="13">
                  <c:v>0.63015906547713019</c:v>
                </c:pt>
                <c:pt idx="14">
                  <c:v>0.76109740203523091</c:v>
                </c:pt>
                <c:pt idx="15">
                  <c:v>0.92477032273285686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0216-4C60-BF6D-528F4870136B}"/>
            </c:ext>
          </c:extLst>
        </c:ser>
        <c:ser>
          <c:idx val="9"/>
          <c:order val="9"/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Competitive'!$AP$78:$BE$78</c:f>
              <c:numCache>
                <c:formatCode>General</c:formatCode>
                <c:ptCount val="16"/>
                <c:pt idx="0">
                  <c:v>0.11634015399528197</c:v>
                </c:pt>
                <c:pt idx="1">
                  <c:v>0.15569087038377522</c:v>
                </c:pt>
                <c:pt idx="2">
                  <c:v>0.16552854948089854</c:v>
                </c:pt>
                <c:pt idx="3">
                  <c:v>0.17782564835230266</c:v>
                </c:pt>
                <c:pt idx="4">
                  <c:v>0.19319702194155788</c:v>
                </c:pt>
                <c:pt idx="5">
                  <c:v>0.21241123892812683</c:v>
                </c:pt>
                <c:pt idx="6">
                  <c:v>0.23642901016133805</c:v>
                </c:pt>
                <c:pt idx="7">
                  <c:v>0.26645122420285211</c:v>
                </c:pt>
                <c:pt idx="8">
                  <c:v>0.30397899175474458</c:v>
                </c:pt>
                <c:pt idx="9">
                  <c:v>0.35088870119461019</c:v>
                </c:pt>
                <c:pt idx="10">
                  <c:v>0.40952583799444237</c:v>
                </c:pt>
                <c:pt idx="11">
                  <c:v>0.48282225899423231</c:v>
                </c:pt>
                <c:pt idx="12">
                  <c:v>0.57444278524396997</c:v>
                </c:pt>
                <c:pt idx="13">
                  <c:v>0.68896844305614191</c:v>
                </c:pt>
                <c:pt idx="14">
                  <c:v>0.8321255153213567</c:v>
                </c:pt>
                <c:pt idx="15">
                  <c:v>1.0110718556528753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0216-4C60-BF6D-528F4870136B}"/>
            </c:ext>
          </c:extLst>
        </c:ser>
        <c:ser>
          <c:idx val="10"/>
          <c:order val="10"/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Competitive'!$AP$79:$BE$79</c:f>
              <c:numCache>
                <c:formatCode>General</c:formatCode>
                <c:ptCount val="16"/>
                <c:pt idx="0">
                  <c:v>0.12875819743347583</c:v>
                </c:pt>
                <c:pt idx="1">
                  <c:v>0.17230723944281087</c:v>
                </c:pt>
                <c:pt idx="2">
                  <c:v>0.18319449994514464</c:v>
                </c:pt>
                <c:pt idx="3">
                  <c:v>0.19680357557306183</c:v>
                </c:pt>
                <c:pt idx="4">
                  <c:v>0.21381492010795838</c:v>
                </c:pt>
                <c:pt idx="5">
                  <c:v>0.23507910077657898</c:v>
                </c:pt>
                <c:pt idx="6">
                  <c:v>0.26165932661235475</c:v>
                </c:pt>
                <c:pt idx="7">
                  <c:v>0.29488460890707446</c:v>
                </c:pt>
                <c:pt idx="8">
                  <c:v>0.33641621177547415</c:v>
                </c:pt>
                <c:pt idx="9">
                  <c:v>0.38833071536097374</c:v>
                </c:pt>
                <c:pt idx="10">
                  <c:v>0.45322384484284822</c:v>
                </c:pt>
                <c:pt idx="11">
                  <c:v>0.53434025669519125</c:v>
                </c:pt>
                <c:pt idx="12">
                  <c:v>0.63573577151062</c:v>
                </c:pt>
                <c:pt idx="13">
                  <c:v>0.76248016502990612</c:v>
                </c:pt>
                <c:pt idx="14">
                  <c:v>0.92091065692901353</c:v>
                </c:pt>
                <c:pt idx="15">
                  <c:v>1.1189487718028979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0216-4C60-BF6D-528F4870136B}"/>
            </c:ext>
          </c:extLst>
        </c:ser>
        <c:ser>
          <c:idx val="11"/>
          <c:order val="11"/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Competitive'!$AP$80:$BE$80</c:f>
              <c:numCache>
                <c:formatCode>General</c:formatCode>
                <c:ptCount val="16"/>
                <c:pt idx="0">
                  <c:v>0.14428075173121824</c:v>
                </c:pt>
                <c:pt idx="1">
                  <c:v>0.19307770076660558</c:v>
                </c:pt>
                <c:pt idx="2">
                  <c:v>0.20527693802545235</c:v>
                </c:pt>
                <c:pt idx="3">
                  <c:v>0.2205259845990109</c:v>
                </c:pt>
                <c:pt idx="4">
                  <c:v>0.23958729281595909</c:v>
                </c:pt>
                <c:pt idx="5">
                  <c:v>0.26341392808714431</c:v>
                </c:pt>
                <c:pt idx="6">
                  <c:v>0.29319722217612576</c:v>
                </c:pt>
                <c:pt idx="7">
                  <c:v>0.3304263397873527</c:v>
                </c:pt>
                <c:pt idx="8">
                  <c:v>0.37696273680138631</c:v>
                </c:pt>
                <c:pt idx="9">
                  <c:v>0.43513323306892826</c:v>
                </c:pt>
                <c:pt idx="10">
                  <c:v>0.50784635340335582</c:v>
                </c:pt>
                <c:pt idx="11">
                  <c:v>0.59873775382139016</c:v>
                </c:pt>
                <c:pt idx="12">
                  <c:v>0.71235200434393309</c:v>
                </c:pt>
                <c:pt idx="13">
                  <c:v>0.85436981749711172</c:v>
                </c:pt>
                <c:pt idx="14">
                  <c:v>1.031892083938585</c:v>
                </c:pt>
                <c:pt idx="15">
                  <c:v>1.2537949169904266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0216-4C60-BF6D-528F4870136B}"/>
            </c:ext>
          </c:extLst>
        </c:ser>
        <c:ser>
          <c:idx val="12"/>
          <c:order val="12"/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Competitive'!$AP$81:$BF$81</c:f>
              <c:numCache>
                <c:formatCode>General</c:formatCode>
                <c:ptCount val="17"/>
                <c:pt idx="0">
                  <c:v>0.16368394460339622</c:v>
                </c:pt>
                <c:pt idx="1">
                  <c:v>0.21904077742134884</c:v>
                </c:pt>
                <c:pt idx="2">
                  <c:v>0.232879985625837</c:v>
                </c:pt>
                <c:pt idx="3">
                  <c:v>0.25017899588144715</c:v>
                </c:pt>
                <c:pt idx="4">
                  <c:v>0.27180275870095993</c:v>
                </c:pt>
                <c:pt idx="5">
                  <c:v>0.29883246222535087</c:v>
                </c:pt>
                <c:pt idx="6">
                  <c:v>0.33261959163083948</c:v>
                </c:pt>
                <c:pt idx="7">
                  <c:v>0.37485350338770029</c:v>
                </c:pt>
                <c:pt idx="8">
                  <c:v>0.42764589308377632</c:v>
                </c:pt>
                <c:pt idx="9">
                  <c:v>0.49363638020387146</c:v>
                </c:pt>
                <c:pt idx="10">
                  <c:v>0.57612448910399028</c:v>
                </c:pt>
                <c:pt idx="11">
                  <c:v>0.67923462522913858</c:v>
                </c:pt>
                <c:pt idx="12">
                  <c:v>0.80812229538557412</c:v>
                </c:pt>
                <c:pt idx="13">
                  <c:v>0.96923188308111874</c:v>
                </c:pt>
                <c:pt idx="14">
                  <c:v>1.1706188677005491</c:v>
                </c:pt>
                <c:pt idx="15">
                  <c:v>1.4223525984748371</c:v>
                </c:pt>
                <c:pt idx="16">
                  <c:v>0.16367943485577896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0216-4C60-BF6D-528F4870136B}"/>
            </c:ext>
          </c:extLst>
        </c:ser>
        <c:ser>
          <c:idx val="13"/>
          <c:order val="13"/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Competitive'!$AP$82:$BE$82</c:f>
              <c:numCache>
                <c:formatCode>General</c:formatCode>
                <c:ptCount val="16"/>
                <c:pt idx="0">
                  <c:v>0.18793793569361866</c:v>
                </c:pt>
                <c:pt idx="1">
                  <c:v>0.251494623239778</c:v>
                </c:pt>
                <c:pt idx="2">
                  <c:v>0.26738379512631777</c:v>
                </c:pt>
                <c:pt idx="3">
                  <c:v>0.28724525998449257</c:v>
                </c:pt>
                <c:pt idx="4">
                  <c:v>0.31207209105721101</c:v>
                </c:pt>
                <c:pt idx="5">
                  <c:v>0.34310562989810905</c:v>
                </c:pt>
                <c:pt idx="6">
                  <c:v>0.38189755344923165</c:v>
                </c:pt>
                <c:pt idx="7">
                  <c:v>0.43038745788813493</c:v>
                </c:pt>
                <c:pt idx="8">
                  <c:v>0.49099983843676398</c:v>
                </c:pt>
                <c:pt idx="9">
                  <c:v>0.56676531412255038</c:v>
                </c:pt>
                <c:pt idx="10">
                  <c:v>0.66147215872978316</c:v>
                </c:pt>
                <c:pt idx="11">
                  <c:v>0.77985571448882429</c:v>
                </c:pt>
                <c:pt idx="12">
                  <c:v>0.92783515918762571</c:v>
                </c:pt>
                <c:pt idx="13">
                  <c:v>1.1128094650611273</c:v>
                </c:pt>
                <c:pt idx="14">
                  <c:v>1.3440273474030044</c:v>
                </c:pt>
                <c:pt idx="15">
                  <c:v>1.6330497003303506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0216-4C60-BF6D-528F4870136B}"/>
            </c:ext>
          </c:extLst>
        </c:ser>
        <c:ser>
          <c:idx val="14"/>
          <c:order val="14"/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Competitive'!$AP$83:$BE$83</c:f>
              <c:numCache>
                <c:formatCode>General</c:formatCode>
                <c:ptCount val="16"/>
                <c:pt idx="0">
                  <c:v>0.21825542455639671</c:v>
                </c:pt>
                <c:pt idx="1">
                  <c:v>0.29206193051281432</c:v>
                </c:pt>
                <c:pt idx="2">
                  <c:v>0.31051355700191868</c:v>
                </c:pt>
                <c:pt idx="3">
                  <c:v>0.3335780901132992</c:v>
                </c:pt>
                <c:pt idx="4">
                  <c:v>0.3624087565025248</c:v>
                </c:pt>
                <c:pt idx="5">
                  <c:v>0.39844708948905677</c:v>
                </c:pt>
                <c:pt idx="6">
                  <c:v>0.44349500572222178</c:v>
                </c:pt>
                <c:pt idx="7">
                  <c:v>0.49980490101367803</c:v>
                </c:pt>
                <c:pt idx="8">
                  <c:v>0.57019227012799845</c:v>
                </c:pt>
                <c:pt idx="9">
                  <c:v>0.6581764815208988</c:v>
                </c:pt>
                <c:pt idx="10">
                  <c:v>0.76815674576202442</c:v>
                </c:pt>
                <c:pt idx="11">
                  <c:v>0.9056320760634311</c:v>
                </c:pt>
                <c:pt idx="12">
                  <c:v>1.0774762389401897</c:v>
                </c:pt>
                <c:pt idx="13">
                  <c:v>1.2922814425361377</c:v>
                </c:pt>
                <c:pt idx="14">
                  <c:v>1.560787947031073</c:v>
                </c:pt>
                <c:pt idx="15">
                  <c:v>1.8964210776497421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0216-4C60-BF6D-528F4870136B}"/>
            </c:ext>
          </c:extLst>
        </c:ser>
        <c:ser>
          <c:idx val="15"/>
          <c:order val="1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  <a:lumOff val="20000"/>
                </a:schemeClr>
              </a:solidFill>
              <a:ln w="9525">
                <a:solidFill>
                  <a:schemeClr val="accent4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'Partial 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Competitive'!$BF$69:$BU$69</c:f>
              <c:numCache>
                <c:formatCode>General</c:formatCode>
                <c:ptCount val="16"/>
                <c:pt idx="0">
                  <c:v>7.3333333333333348E-2</c:v>
                </c:pt>
                <c:pt idx="1">
                  <c:v>9.8142826472894393E-2</c:v>
                </c:pt>
                <c:pt idx="2">
                  <c:v>0.10434519975778467</c:v>
                </c:pt>
                <c:pt idx="3">
                  <c:v>0.11209816636389747</c:v>
                </c:pt>
                <c:pt idx="4">
                  <c:v>0.12178937462153849</c:v>
                </c:pt>
                <c:pt idx="5">
                  <c:v>0.1339033849435898</c:v>
                </c:pt>
                <c:pt idx="6">
                  <c:v>0.14904589784615391</c:v>
                </c:pt>
                <c:pt idx="7">
                  <c:v>0.16797403897435906</c:v>
                </c:pt>
                <c:pt idx="8">
                  <c:v>0.19163421538461542</c:v>
                </c:pt>
                <c:pt idx="9">
                  <c:v>0.22120943589743597</c:v>
                </c:pt>
                <c:pt idx="10">
                  <c:v>0.25817846153846163</c:v>
                </c:pt>
                <c:pt idx="11">
                  <c:v>0.30438974358974369</c:v>
                </c:pt>
                <c:pt idx="12">
                  <c:v>0.36215384615384622</c:v>
                </c:pt>
                <c:pt idx="13">
                  <c:v>0.43435897435897447</c:v>
                </c:pt>
                <c:pt idx="14">
                  <c:v>0.52461538461538471</c:v>
                </c:pt>
                <c:pt idx="15">
                  <c:v>0.63743589743589746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0216-4C60-BF6D-528F4870136B}"/>
            </c:ext>
          </c:extLst>
        </c:ser>
        <c:ser>
          <c:idx val="16"/>
          <c:order val="1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'Partial 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Competitive'!$BF$70:$BU$70</c:f>
              <c:numCache>
                <c:formatCode>General</c:formatCode>
                <c:ptCount val="16"/>
                <c:pt idx="0">
                  <c:v>7.5000000000000011E-2</c:v>
                </c:pt>
                <c:pt idx="1">
                  <c:v>0.10037334525636926</c:v>
                </c:pt>
                <c:pt idx="2">
                  <c:v>0.10671668157046156</c:v>
                </c:pt>
                <c:pt idx="3">
                  <c:v>0.11464585196307696</c:v>
                </c:pt>
                <c:pt idx="4">
                  <c:v>0.1245573149538462</c:v>
                </c:pt>
                <c:pt idx="5">
                  <c:v>0.13694664369230775</c:v>
                </c:pt>
                <c:pt idx="6">
                  <c:v>0.15243330461538468</c:v>
                </c:pt>
                <c:pt idx="7">
                  <c:v>0.17179163076923085</c:v>
                </c:pt>
                <c:pt idx="8">
                  <c:v>0.19598953846153852</c:v>
                </c:pt>
                <c:pt idx="9">
                  <c:v>0.22623692307692317</c:v>
                </c:pt>
                <c:pt idx="10">
                  <c:v>0.26404615384615393</c:v>
                </c:pt>
                <c:pt idx="11">
                  <c:v>0.3113076923076924</c:v>
                </c:pt>
                <c:pt idx="12">
                  <c:v>0.37038461538461537</c:v>
                </c:pt>
                <c:pt idx="13">
                  <c:v>0.44423076923076937</c:v>
                </c:pt>
                <c:pt idx="14">
                  <c:v>0.53653846153846152</c:v>
                </c:pt>
                <c:pt idx="15">
                  <c:v>0.65192307692307694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0216-4C60-BF6D-528F4870136B}"/>
            </c:ext>
          </c:extLst>
        </c:ser>
        <c:ser>
          <c:idx val="17"/>
          <c:order val="1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'Partial 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Competitive'!$BF$71:$BU$71</c:f>
              <c:numCache>
                <c:formatCode>General</c:formatCode>
                <c:ptCount val="16"/>
                <c:pt idx="0">
                  <c:v>7.7083333333333323E-2</c:v>
                </c:pt>
                <c:pt idx="1">
                  <c:v>0.10316149373571284</c:v>
                </c:pt>
                <c:pt idx="2">
                  <c:v>0.10968103383630771</c:v>
                </c:pt>
                <c:pt idx="3">
                  <c:v>0.1178304589620513</c:v>
                </c:pt>
                <c:pt idx="4">
                  <c:v>0.12801724036923082</c:v>
                </c:pt>
                <c:pt idx="5">
                  <c:v>0.14075071712820517</c:v>
                </c:pt>
                <c:pt idx="6">
                  <c:v>0.15666756307692312</c:v>
                </c:pt>
                <c:pt idx="7">
                  <c:v>0.17656362051282057</c:v>
                </c:pt>
                <c:pt idx="8">
                  <c:v>0.20143369230769234</c:v>
                </c:pt>
                <c:pt idx="9">
                  <c:v>0.23252128205128206</c:v>
                </c:pt>
                <c:pt idx="10">
                  <c:v>0.27138076923076931</c:v>
                </c:pt>
                <c:pt idx="11">
                  <c:v>0.31995512820512828</c:v>
                </c:pt>
                <c:pt idx="12">
                  <c:v>0.38067307692307695</c:v>
                </c:pt>
                <c:pt idx="13">
                  <c:v>0.45657051282051286</c:v>
                </c:pt>
                <c:pt idx="14">
                  <c:v>0.55144230769230762</c:v>
                </c:pt>
                <c:pt idx="15">
                  <c:v>0.67003205128205123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0216-4C60-BF6D-528F4870136B}"/>
            </c:ext>
          </c:extLst>
        </c:ser>
        <c:ser>
          <c:idx val="18"/>
          <c:order val="1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'Partial 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Competitive'!$BF$72:$BU$72</c:f>
              <c:numCache>
                <c:formatCode>General</c:formatCode>
                <c:ptCount val="16"/>
                <c:pt idx="0">
                  <c:v>7.9687499999999994E-2</c:v>
                </c:pt>
                <c:pt idx="1">
                  <c:v>0.10664667933489232</c:v>
                </c:pt>
                <c:pt idx="2">
                  <c:v>0.1133864741686154</c:v>
                </c:pt>
                <c:pt idx="3">
                  <c:v>0.12181121771076925</c:v>
                </c:pt>
                <c:pt idx="4">
                  <c:v>0.13234214713846157</c:v>
                </c:pt>
                <c:pt idx="5">
                  <c:v>0.14550580892307696</c:v>
                </c:pt>
                <c:pt idx="6">
                  <c:v>0.1619603861538462</c:v>
                </c:pt>
                <c:pt idx="7">
                  <c:v>0.18252860769230772</c:v>
                </c:pt>
                <c:pt idx="8">
                  <c:v>0.20823888461538467</c:v>
                </c:pt>
                <c:pt idx="9">
                  <c:v>0.24037673076923086</c:v>
                </c:pt>
                <c:pt idx="10">
                  <c:v>0.28054903846153856</c:v>
                </c:pt>
                <c:pt idx="11">
                  <c:v>0.33076442307692316</c:v>
                </c:pt>
                <c:pt idx="12">
                  <c:v>0.39353365384615385</c:v>
                </c:pt>
                <c:pt idx="13">
                  <c:v>0.47199519230769232</c:v>
                </c:pt>
                <c:pt idx="14">
                  <c:v>0.57007211538461533</c:v>
                </c:pt>
                <c:pt idx="15">
                  <c:v>0.69266826923076918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0216-4C60-BF6D-528F4870136B}"/>
            </c:ext>
          </c:extLst>
        </c:ser>
        <c:ser>
          <c:idx val="19"/>
          <c:order val="1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'Partial 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Competitive'!$BF$73:$BU$73</c:f>
              <c:numCache>
                <c:formatCode>General</c:formatCode>
                <c:ptCount val="16"/>
                <c:pt idx="0">
                  <c:v>8.2942708333333337E-2</c:v>
                </c:pt>
                <c:pt idx="1">
                  <c:v>0.1110031613338667</c:v>
                </c:pt>
                <c:pt idx="2">
                  <c:v>0.11801827458400002</c:v>
                </c:pt>
                <c:pt idx="3">
                  <c:v>0.12678716614666671</c:v>
                </c:pt>
                <c:pt idx="4">
                  <c:v>0.13774828060000005</c:v>
                </c:pt>
                <c:pt idx="5">
                  <c:v>0.15144967366666673</c:v>
                </c:pt>
                <c:pt idx="6">
                  <c:v>0.16857641500000006</c:v>
                </c:pt>
                <c:pt idx="7">
                  <c:v>0.18998484166666671</c:v>
                </c:pt>
                <c:pt idx="8">
                  <c:v>0.21674537500000007</c:v>
                </c:pt>
                <c:pt idx="9">
                  <c:v>0.25019604166666676</c:v>
                </c:pt>
                <c:pt idx="10">
                  <c:v>0.29200937500000007</c:v>
                </c:pt>
                <c:pt idx="11">
                  <c:v>0.3442760416666667</c:v>
                </c:pt>
                <c:pt idx="12">
                  <c:v>0.40960937500000005</c:v>
                </c:pt>
                <c:pt idx="13">
                  <c:v>0.49127604166666683</c:v>
                </c:pt>
                <c:pt idx="14">
                  <c:v>0.59335937500000002</c:v>
                </c:pt>
                <c:pt idx="15">
                  <c:v>0.72096354166666654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0216-4C60-BF6D-528F4870136B}"/>
            </c:ext>
          </c:extLst>
        </c:ser>
        <c:ser>
          <c:idx val="20"/>
          <c:order val="2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'Partial 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Competitive'!$BF$74:$BU$74</c:f>
              <c:numCache>
                <c:formatCode>General</c:formatCode>
                <c:ptCount val="16"/>
                <c:pt idx="0">
                  <c:v>8.7011718749999994E-2</c:v>
                </c:pt>
                <c:pt idx="1">
                  <c:v>0.11644876383258464</c:v>
                </c:pt>
                <c:pt idx="2">
                  <c:v>0.1238080251032308</c:v>
                </c:pt>
                <c:pt idx="3">
                  <c:v>0.13300710169153848</c:v>
                </c:pt>
                <c:pt idx="4">
                  <c:v>0.14450594742692313</c:v>
                </c:pt>
                <c:pt idx="5">
                  <c:v>0.15887950459615388</c:v>
                </c:pt>
                <c:pt idx="6">
                  <c:v>0.17684645105769237</c:v>
                </c:pt>
                <c:pt idx="7">
                  <c:v>0.19930513413461545</c:v>
                </c:pt>
                <c:pt idx="8">
                  <c:v>0.22737848798076929</c:v>
                </c:pt>
                <c:pt idx="9">
                  <c:v>0.26247018028846159</c:v>
                </c:pt>
                <c:pt idx="10">
                  <c:v>0.30633479567307698</c:v>
                </c:pt>
                <c:pt idx="11">
                  <c:v>0.36116556490384621</c:v>
                </c:pt>
                <c:pt idx="12">
                  <c:v>0.42970402644230765</c:v>
                </c:pt>
                <c:pt idx="13">
                  <c:v>0.51537710336538467</c:v>
                </c:pt>
                <c:pt idx="14">
                  <c:v>0.62246844951923075</c:v>
                </c:pt>
                <c:pt idx="15">
                  <c:v>0.75633263221153835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0216-4C60-BF6D-528F4870136B}"/>
            </c:ext>
          </c:extLst>
        </c:ser>
        <c:ser>
          <c:idx val="21"/>
          <c:order val="2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'Partial 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Competitive'!$BF$75:$BU$75</c:f>
              <c:numCache>
                <c:formatCode>General</c:formatCode>
                <c:ptCount val="16"/>
                <c:pt idx="0">
                  <c:v>9.2097981770833337E-2</c:v>
                </c:pt>
                <c:pt idx="1">
                  <c:v>0.12325576695598207</c:v>
                </c:pt>
                <c:pt idx="2">
                  <c:v>0.13104521325226925</c:v>
                </c:pt>
                <c:pt idx="3">
                  <c:v>0.14078202112262822</c:v>
                </c:pt>
                <c:pt idx="4">
                  <c:v>0.15295303096057694</c:v>
                </c:pt>
                <c:pt idx="5">
                  <c:v>0.16816679325801287</c:v>
                </c:pt>
                <c:pt idx="6">
                  <c:v>0.18718399612980777</c:v>
                </c:pt>
                <c:pt idx="7">
                  <c:v>0.21095549971955135</c:v>
                </c:pt>
                <c:pt idx="8">
                  <c:v>0.24066987920673083</c:v>
                </c:pt>
                <c:pt idx="9">
                  <c:v>0.27781285356570518</c:v>
                </c:pt>
                <c:pt idx="10">
                  <c:v>0.32424157151442318</c:v>
                </c:pt>
                <c:pt idx="11">
                  <c:v>0.38227746895032061</c:v>
                </c:pt>
                <c:pt idx="12">
                  <c:v>0.45482234074519234</c:v>
                </c:pt>
                <c:pt idx="13">
                  <c:v>0.54550343048878225</c:v>
                </c:pt>
                <c:pt idx="14">
                  <c:v>0.65885479266826918</c:v>
                </c:pt>
                <c:pt idx="15">
                  <c:v>0.8005439953926281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0216-4C60-BF6D-528F4870136B}"/>
            </c:ext>
          </c:extLst>
        </c:ser>
        <c:ser>
          <c:idx val="22"/>
          <c:order val="2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'Partial 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Competitive'!$BF$76:$BU$76</c:f>
              <c:numCache>
                <c:formatCode>General</c:formatCode>
                <c:ptCount val="16"/>
                <c:pt idx="0">
                  <c:v>9.8455810546874981E-2</c:v>
                </c:pt>
                <c:pt idx="1">
                  <c:v>0.13176452086022883</c:v>
                </c:pt>
                <c:pt idx="2">
                  <c:v>0.14009169843856731</c:v>
                </c:pt>
                <c:pt idx="3">
                  <c:v>0.1505006704114904</c:v>
                </c:pt>
                <c:pt idx="4">
                  <c:v>0.16351188537764424</c:v>
                </c:pt>
                <c:pt idx="5">
                  <c:v>0.17977590408533656</c:v>
                </c:pt>
                <c:pt idx="6">
                  <c:v>0.20010592746995196</c:v>
                </c:pt>
                <c:pt idx="7">
                  <c:v>0.22551845670072115</c:v>
                </c:pt>
                <c:pt idx="8">
                  <c:v>0.25728411823918268</c:v>
                </c:pt>
                <c:pt idx="9">
                  <c:v>0.29699119516225964</c:v>
                </c:pt>
                <c:pt idx="10">
                  <c:v>0.34662504131610578</c:v>
                </c:pt>
                <c:pt idx="11">
                  <c:v>0.40866734900841351</c:v>
                </c:pt>
                <c:pt idx="12">
                  <c:v>0.48622023362379801</c:v>
                </c:pt>
                <c:pt idx="13">
                  <c:v>0.58316133939302883</c:v>
                </c:pt>
                <c:pt idx="14">
                  <c:v>0.70433772160456709</c:v>
                </c:pt>
                <c:pt idx="15">
                  <c:v>0.85580819936899022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0216-4C60-BF6D-528F4870136B}"/>
            </c:ext>
          </c:extLst>
        </c:ser>
        <c:ser>
          <c:idx val="23"/>
          <c:order val="23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'Partial 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Competitive'!$BF$77:$BU$77</c:f>
              <c:numCache>
                <c:formatCode>General</c:formatCode>
                <c:ptCount val="16"/>
                <c:pt idx="0">
                  <c:v>0.10640309651692707</c:v>
                </c:pt>
                <c:pt idx="1">
                  <c:v>0.14240046324053734</c:v>
                </c:pt>
                <c:pt idx="2">
                  <c:v>0.15139980492143992</c:v>
                </c:pt>
                <c:pt idx="3">
                  <c:v>0.16264898202256814</c:v>
                </c:pt>
                <c:pt idx="4">
                  <c:v>0.1767104533989784</c:v>
                </c:pt>
                <c:pt idx="5">
                  <c:v>0.19428729261949124</c:v>
                </c:pt>
                <c:pt idx="6">
                  <c:v>0.21625834164513225</c:v>
                </c:pt>
                <c:pt idx="7">
                  <c:v>0.24372215292718352</c:v>
                </c:pt>
                <c:pt idx="8">
                  <c:v>0.27805191702974763</c:v>
                </c:pt>
                <c:pt idx="9">
                  <c:v>0.32096412215795278</c:v>
                </c:pt>
                <c:pt idx="10">
                  <c:v>0.37460437856820916</c:v>
                </c:pt>
                <c:pt idx="11">
                  <c:v>0.44165469908102967</c:v>
                </c:pt>
                <c:pt idx="12">
                  <c:v>0.52546759972205526</c:v>
                </c:pt>
                <c:pt idx="13">
                  <c:v>0.63023372552333734</c:v>
                </c:pt>
                <c:pt idx="14">
                  <c:v>0.76119138277493992</c:v>
                </c:pt>
                <c:pt idx="15">
                  <c:v>0.92488845433944278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0216-4C60-BF6D-528F4870136B}"/>
            </c:ext>
          </c:extLst>
        </c:ser>
        <c:ser>
          <c:idx val="24"/>
          <c:order val="24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Competitive'!$BF$78:$BU$78</c:f>
              <c:numCache>
                <c:formatCode>General</c:formatCode>
                <c:ptCount val="16"/>
                <c:pt idx="0">
                  <c:v>0.11633720397949217</c:v>
                </c:pt>
                <c:pt idx="1">
                  <c:v>0.15569539121592296</c:v>
                </c:pt>
                <c:pt idx="2">
                  <c:v>0.16553493802503066</c:v>
                </c:pt>
                <c:pt idx="3">
                  <c:v>0.17783437153641526</c:v>
                </c:pt>
                <c:pt idx="4">
                  <c:v>0.19320866342564605</c:v>
                </c:pt>
                <c:pt idx="5">
                  <c:v>0.2124265282871845</c:v>
                </c:pt>
                <c:pt idx="6">
                  <c:v>0.23644885936410759</c:v>
                </c:pt>
                <c:pt idx="7">
                  <c:v>0.26647677321026142</c:v>
                </c:pt>
                <c:pt idx="8">
                  <c:v>0.30401166551795372</c:v>
                </c:pt>
                <c:pt idx="9">
                  <c:v>0.35093028090256917</c:v>
                </c:pt>
                <c:pt idx="10">
                  <c:v>0.40957855013333833</c:v>
                </c:pt>
                <c:pt idx="11">
                  <c:v>0.4828888866717998</c:v>
                </c:pt>
                <c:pt idx="12">
                  <c:v>0.57452680734487671</c:v>
                </c:pt>
                <c:pt idx="13">
                  <c:v>0.68907420818622289</c:v>
                </c:pt>
                <c:pt idx="14">
                  <c:v>0.83225845923790542</c:v>
                </c:pt>
                <c:pt idx="15">
                  <c:v>1.0112387730525088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0216-4C60-BF6D-528F4870136B}"/>
            </c:ext>
          </c:extLst>
        </c:ser>
        <c:ser>
          <c:idx val="25"/>
          <c:order val="2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Competitive'!$BF$79:$BU$79</c:f>
              <c:numCache>
                <c:formatCode>General</c:formatCode>
                <c:ptCount val="16"/>
                <c:pt idx="0">
                  <c:v>0.12875483830769854</c:v>
                </c:pt>
                <c:pt idx="1">
                  <c:v>0.17231405118515497</c:v>
                </c:pt>
                <c:pt idx="2">
                  <c:v>0.18320385440451908</c:v>
                </c:pt>
                <c:pt idx="3">
                  <c:v>0.19681610842872421</c:v>
                </c:pt>
                <c:pt idx="4">
                  <c:v>0.21383142595898061</c:v>
                </c:pt>
                <c:pt idx="5">
                  <c:v>0.23510057287180114</c:v>
                </c:pt>
                <c:pt idx="6">
                  <c:v>0.26168700651282678</c:v>
                </c:pt>
                <c:pt idx="7">
                  <c:v>0.29492004856410881</c:v>
                </c:pt>
                <c:pt idx="8">
                  <c:v>0.33646135112821135</c:v>
                </c:pt>
                <c:pt idx="9">
                  <c:v>0.38838797933333963</c:v>
                </c:pt>
                <c:pt idx="10">
                  <c:v>0.45329626458974986</c:v>
                </c:pt>
                <c:pt idx="11">
                  <c:v>0.53443162116026266</c:v>
                </c:pt>
                <c:pt idx="12">
                  <c:v>0.63585081687340361</c:v>
                </c:pt>
                <c:pt idx="13">
                  <c:v>0.76262481151482997</c:v>
                </c:pt>
                <c:pt idx="14">
                  <c:v>0.92109230481661253</c:v>
                </c:pt>
                <c:pt idx="15">
                  <c:v>1.1191766714438409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0216-4C60-BF6D-528F4870136B}"/>
            </c:ext>
          </c:extLst>
        </c:ser>
        <c:ser>
          <c:idx val="26"/>
          <c:order val="2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Competitive'!$BF$80:$BU$80</c:f>
              <c:numCache>
                <c:formatCode>General</c:formatCode>
                <c:ptCount val="16"/>
                <c:pt idx="0">
                  <c:v>0.14427688121795654</c:v>
                </c:pt>
                <c:pt idx="1">
                  <c:v>0.19308737614669502</c:v>
                </c:pt>
                <c:pt idx="2">
                  <c:v>0.20528999987887964</c:v>
                </c:pt>
                <c:pt idx="3">
                  <c:v>0.2205432795441104</c:v>
                </c:pt>
                <c:pt idx="4">
                  <c:v>0.23960987912564888</c:v>
                </c:pt>
                <c:pt idx="5">
                  <c:v>0.26344312860257196</c:v>
                </c:pt>
                <c:pt idx="6">
                  <c:v>0.2932346904487258</c:v>
                </c:pt>
                <c:pt idx="7">
                  <c:v>0.33047414275641812</c:v>
                </c:pt>
                <c:pt idx="8">
                  <c:v>0.3770234581410335</c:v>
                </c:pt>
                <c:pt idx="9">
                  <c:v>0.43521010237180269</c:v>
                </c:pt>
                <c:pt idx="10">
                  <c:v>0.50794340766026425</c:v>
                </c:pt>
                <c:pt idx="11">
                  <c:v>0.59886003927084119</c:v>
                </c:pt>
                <c:pt idx="12">
                  <c:v>0.71250582878406232</c:v>
                </c:pt>
                <c:pt idx="13">
                  <c:v>0.85456306567558871</c:v>
                </c:pt>
                <c:pt idx="14">
                  <c:v>1.0321346117899968</c:v>
                </c:pt>
                <c:pt idx="15">
                  <c:v>1.2540990444330067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0216-4C60-BF6D-528F4870136B}"/>
            </c:ext>
          </c:extLst>
        </c:ser>
        <c:ser>
          <c:idx val="27"/>
          <c:order val="2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Competitive'!$BF$81:$BU$81</c:f>
              <c:numCache>
                <c:formatCode>General</c:formatCode>
                <c:ptCount val="16"/>
                <c:pt idx="0">
                  <c:v>0.16367943485577896</c:v>
                </c:pt>
                <c:pt idx="1">
                  <c:v>0.21905403234862</c:v>
                </c:pt>
                <c:pt idx="2">
                  <c:v>0.23289768172183026</c:v>
                </c:pt>
                <c:pt idx="3">
                  <c:v>0.25020224343834313</c:v>
                </c:pt>
                <c:pt idx="4">
                  <c:v>0.27183294558398408</c:v>
                </c:pt>
                <c:pt idx="5">
                  <c:v>0.29887132326603538</c:v>
                </c:pt>
                <c:pt idx="6">
                  <c:v>0.33266929536859952</c:v>
                </c:pt>
                <c:pt idx="7">
                  <c:v>0.37491676049680461</c:v>
                </c:pt>
                <c:pt idx="8">
                  <c:v>0.42772609190706107</c:v>
                </c:pt>
                <c:pt idx="9">
                  <c:v>0.49373775616988158</c:v>
                </c:pt>
                <c:pt idx="10">
                  <c:v>0.57625233649840724</c:v>
                </c:pt>
                <c:pt idx="11">
                  <c:v>0.67939556190906414</c:v>
                </c:pt>
                <c:pt idx="12">
                  <c:v>0.80832459367238541</c:v>
                </c:pt>
                <c:pt idx="13">
                  <c:v>0.96948588337653707</c:v>
                </c:pt>
                <c:pt idx="14">
                  <c:v>1.1709374955067264</c:v>
                </c:pt>
                <c:pt idx="15">
                  <c:v>1.4227520106694631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0216-4C60-BF6D-528F4870136B}"/>
            </c:ext>
          </c:extLst>
        </c:ser>
        <c:ser>
          <c:idx val="28"/>
          <c:order val="2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Competitive'!$BF$82:$BU$82</c:f>
              <c:numCache>
                <c:formatCode>General</c:formatCode>
                <c:ptCount val="16"/>
                <c:pt idx="0">
                  <c:v>0.18793262690305704</c:v>
                </c:pt>
                <c:pt idx="1">
                  <c:v>0.25151235260102628</c:v>
                </c:pt>
                <c:pt idx="2">
                  <c:v>0.26740728402551861</c:v>
                </c:pt>
                <c:pt idx="3">
                  <c:v>0.28727594830613395</c:v>
                </c:pt>
                <c:pt idx="4">
                  <c:v>0.3121117786569032</c:v>
                </c:pt>
                <c:pt idx="5">
                  <c:v>0.3431565665953647</c:v>
                </c:pt>
                <c:pt idx="6">
                  <c:v>0.38196255151844172</c:v>
                </c:pt>
                <c:pt idx="7">
                  <c:v>0.43047003267228784</c:v>
                </c:pt>
                <c:pt idx="8">
                  <c:v>0.49110438411459545</c:v>
                </c:pt>
                <c:pt idx="9">
                  <c:v>0.56689732341748011</c:v>
                </c:pt>
                <c:pt idx="10">
                  <c:v>0.66163849754608595</c:v>
                </c:pt>
                <c:pt idx="11">
                  <c:v>0.78006496520684299</c:v>
                </c:pt>
                <c:pt idx="12">
                  <c:v>0.92809804978278931</c:v>
                </c:pt>
                <c:pt idx="13">
                  <c:v>1.1131394055027226</c:v>
                </c:pt>
                <c:pt idx="14">
                  <c:v>1.3444411001526388</c:v>
                </c:pt>
                <c:pt idx="15">
                  <c:v>1.633568218465034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0216-4C60-BF6D-528F4870136B}"/>
            </c:ext>
          </c:extLst>
        </c:ser>
        <c:ser>
          <c:idx val="29"/>
          <c:order val="2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Competitive'!$BF$83:$BU$83</c:f>
              <c:numCache>
                <c:formatCode>General</c:formatCode>
                <c:ptCount val="16"/>
                <c:pt idx="0">
                  <c:v>0.21824911696215457</c:v>
                </c:pt>
                <c:pt idx="1">
                  <c:v>0.29208525291653409</c:v>
                </c:pt>
                <c:pt idx="2">
                  <c:v>0.31054428690512897</c:v>
                </c:pt>
                <c:pt idx="3">
                  <c:v>0.33361807939087251</c:v>
                </c:pt>
                <c:pt idx="4">
                  <c:v>0.36246031999805206</c:v>
                </c:pt>
                <c:pt idx="5">
                  <c:v>0.39851312075702638</c:v>
                </c:pt>
                <c:pt idx="6">
                  <c:v>0.44357912170574432</c:v>
                </c:pt>
                <c:pt idx="7">
                  <c:v>0.49991162289164182</c:v>
                </c:pt>
                <c:pt idx="8">
                  <c:v>0.57032724937401358</c:v>
                </c:pt>
                <c:pt idx="9">
                  <c:v>0.65834678247697831</c:v>
                </c:pt>
                <c:pt idx="10">
                  <c:v>0.76837119885568417</c:v>
                </c:pt>
                <c:pt idx="11">
                  <c:v>0.90590171932906638</c:v>
                </c:pt>
                <c:pt idx="12">
                  <c:v>1.0778148699207943</c:v>
                </c:pt>
                <c:pt idx="13">
                  <c:v>1.2927063081604544</c:v>
                </c:pt>
                <c:pt idx="14">
                  <c:v>1.5613206059600291</c:v>
                </c:pt>
                <c:pt idx="15">
                  <c:v>1.8970884782094977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0216-4C60-BF6D-528F487013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145920"/>
        <c:axId val="367143952"/>
      </c:scatterChart>
      <c:valAx>
        <c:axId val="367145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[I]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3952"/>
        <c:crosses val="autoZero"/>
        <c:crossBetween val="midCat"/>
      </c:valAx>
      <c:valAx>
        <c:axId val="36714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1/v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5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Correlation plot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linear"/>
            <c:intercept val="0"/>
            <c:dispRSqr val="1"/>
            <c:dispEq val="1"/>
            <c:trendlineLbl>
              <c:layout>
                <c:manualLayout>
                  <c:x val="-0.1049484153815953"/>
                  <c:y val="-9.1416058615385789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'Partial Uncompetitive'!$X$21:$X$260</c:f>
              <c:numCache>
                <c:formatCode>General</c:formatCode>
                <c:ptCount val="240"/>
                <c:pt idx="0">
                  <c:v>13.636363636363635</c:v>
                </c:pt>
                <c:pt idx="1">
                  <c:v>13.333333333333332</c:v>
                </c:pt>
                <c:pt idx="2">
                  <c:v>12.972972972972974</c:v>
                </c:pt>
                <c:pt idx="3">
                  <c:v>12.549019607843137</c:v>
                </c:pt>
                <c:pt idx="4">
                  <c:v>12.05651491365777</c:v>
                </c:pt>
                <c:pt idx="5">
                  <c:v>11.49270482603816</c:v>
                </c:pt>
                <c:pt idx="6">
                  <c:v>10.858001237076964</c:v>
                </c:pt>
                <c:pt idx="7">
                  <c:v>10.156840865414422</c:v>
                </c:pt>
                <c:pt idx="8">
                  <c:v>9.3982227278593875</c:v>
                </c:pt>
                <c:pt idx="9">
                  <c:v>8.595702542208933</c:v>
                </c:pt>
                <c:pt idx="10">
                  <c:v>7.7666984258113727</c:v>
                </c:pt>
                <c:pt idx="11">
                  <c:v>6.9311173873333018</c:v>
                </c:pt>
                <c:pt idx="12">
                  <c:v>6.1095030104491679</c:v>
                </c:pt>
                <c:pt idx="13">
                  <c:v>5.321055829841824</c:v>
                </c:pt>
                <c:pt idx="14">
                  <c:v>4.5819200275316794</c:v>
                </c:pt>
                <c:pt idx="15">
                  <c:v>10.189231714008006</c:v>
                </c:pt>
                <c:pt idx="16">
                  <c:v>9.9628043425856063</c:v>
                </c:pt>
                <c:pt idx="17">
                  <c:v>9.6935393603535633</c:v>
                </c:pt>
                <c:pt idx="18">
                  <c:v>9.3767570283158665</c:v>
                </c:pt>
                <c:pt idx="19">
                  <c:v>9.0087524353678319</c:v>
                </c:pt>
                <c:pt idx="20">
                  <c:v>8.5874677161680655</c:v>
                </c:pt>
                <c:pt idx="21">
                  <c:v>8.1132106407412703</c:v>
                </c:pt>
                <c:pt idx="22">
                  <c:v>7.5892963710676318</c:v>
                </c:pt>
                <c:pt idx="23">
                  <c:v>7.0224490654278187</c:v>
                </c:pt>
                <c:pt idx="24">
                  <c:v>6.4227976961319975</c:v>
                </c:pt>
                <c:pt idx="25">
                  <c:v>5.8033572603169752</c:v>
                </c:pt>
                <c:pt idx="26">
                  <c:v>5.1790024804121124</c:v>
                </c:pt>
                <c:pt idx="27">
                  <c:v>4.5650837342657109</c:v>
                </c:pt>
                <c:pt idx="28">
                  <c:v>3.9759478596516438</c:v>
                </c:pt>
                <c:pt idx="29">
                  <c:v>3.4236579560754432</c:v>
                </c:pt>
                <c:pt idx="30">
                  <c:v>9.583574542204996</c:v>
                </c:pt>
                <c:pt idx="31">
                  <c:v>9.3706062190448876</c:v>
                </c:pt>
                <c:pt idx="32">
                  <c:v>9.117346591503134</c:v>
                </c:pt>
                <c:pt idx="33">
                  <c:v>8.8193940885128352</c:v>
                </c:pt>
                <c:pt idx="34">
                  <c:v>8.4732640222446705</c:v>
                </c:pt>
                <c:pt idx="35">
                  <c:v>8.0770208487390267</c:v>
                </c:pt>
                <c:pt idx="36">
                  <c:v>7.6309540438912862</c:v>
                </c:pt>
                <c:pt idx="37">
                  <c:v>7.1381817134476222</c:v>
                </c:pt>
                <c:pt idx="38">
                  <c:v>6.6050283256236133</c:v>
                </c:pt>
                <c:pt idx="39">
                  <c:v>6.041020777431223</c:v>
                </c:pt>
                <c:pt idx="40">
                  <c:v>5.4584004427765631</c:v>
                </c:pt>
                <c:pt idx="41">
                  <c:v>4.8711578771006696</c:v>
                </c:pt>
                <c:pt idx="42">
                  <c:v>4.2937310178741326</c:v>
                </c:pt>
                <c:pt idx="43">
                  <c:v>3.7396139138250635</c:v>
                </c:pt>
                <c:pt idx="44">
                  <c:v>3.2201526228866002</c:v>
                </c:pt>
                <c:pt idx="45">
                  <c:v>8.9207525193031323</c:v>
                </c:pt>
                <c:pt idx="46">
                  <c:v>8.7225135744297297</c:v>
                </c:pt>
                <c:pt idx="47">
                  <c:v>8.4867699643100085</c:v>
                </c:pt>
                <c:pt idx="48">
                  <c:v>8.2094245406397466</c:v>
                </c:pt>
                <c:pt idx="49">
                  <c:v>7.8872336246020787</c:v>
                </c:pt>
                <c:pt idx="50">
                  <c:v>7.5183955389023938</c:v>
                </c:pt>
                <c:pt idx="51">
                  <c:v>7.1031797386183966</c:v>
                </c:pt>
                <c:pt idx="52">
                  <c:v>6.644488674142492</c:v>
                </c:pt>
                <c:pt idx="53">
                  <c:v>6.1482093989450632</c:v>
                </c:pt>
                <c:pt idx="54">
                  <c:v>5.6232099079633171</c:v>
                </c:pt>
                <c:pt idx="55">
                  <c:v>5.0808849335731283</c:v>
                </c:pt>
                <c:pt idx="56">
                  <c:v>4.5342574122735488</c:v>
                </c:pt>
                <c:pt idx="57">
                  <c:v>3.9967667206246622</c:v>
                </c:pt>
                <c:pt idx="58">
                  <c:v>3.4809736279570322</c:v>
                </c:pt>
                <c:pt idx="59">
                  <c:v>2.9974394727822387</c:v>
                </c:pt>
                <c:pt idx="60">
                  <c:v>8.2108969120459676</c:v>
                </c:pt>
                <c:pt idx="61">
                  <c:v>8.0284325362227236</c:v>
                </c:pt>
                <c:pt idx="62">
                  <c:v>7.8114478730815691</c:v>
                </c:pt>
                <c:pt idx="63">
                  <c:v>7.5561717987978589</c:v>
                </c:pt>
                <c:pt idx="64">
                  <c:v>7.2596187454698411</c:v>
                </c:pt>
                <c:pt idx="65">
                  <c:v>6.920130401592651</c:v>
                </c:pt>
                <c:pt idx="66">
                  <c:v>6.537954780757147</c:v>
                </c:pt>
                <c:pt idx="67">
                  <c:v>6.115763375184728</c:v>
                </c:pt>
                <c:pt idx="68">
                  <c:v>5.6589747848260643</c:v>
                </c:pt>
                <c:pt idx="69">
                  <c:v>5.1757513471171936</c:v>
                </c:pt>
                <c:pt idx="70">
                  <c:v>4.676581075561038</c:v>
                </c:pt>
                <c:pt idx="71">
                  <c:v>4.1734506258634294</c:v>
                </c:pt>
                <c:pt idx="72">
                  <c:v>3.6787299561930591</c:v>
                </c:pt>
                <c:pt idx="73">
                  <c:v>3.2039803313519784</c:v>
                </c:pt>
                <c:pt idx="74">
                  <c:v>2.7589226870554389</c:v>
                </c:pt>
                <c:pt idx="75">
                  <c:v>7.4680711053068256</c:v>
                </c:pt>
                <c:pt idx="76">
                  <c:v>7.302113969633341</c:v>
                </c:pt>
                <c:pt idx="77">
                  <c:v>7.1047595380216295</c:v>
                </c:pt>
                <c:pt idx="78">
                  <c:v>6.8725778537725573</c:v>
                </c:pt>
                <c:pt idx="79">
                  <c:v>6.6028534482084842</c:v>
                </c:pt>
                <c:pt idx="80">
                  <c:v>6.2940780344314327</c:v>
                </c:pt>
                <c:pt idx="81">
                  <c:v>5.9464771886666847</c:v>
                </c:pt>
                <c:pt idx="82">
                  <c:v>5.5624807178014084</c:v>
                </c:pt>
                <c:pt idx="83">
                  <c:v>5.1470170103120694</c:v>
                </c:pt>
                <c:pt idx="84">
                  <c:v>4.7075099709207509</c:v>
                </c:pt>
                <c:pt idx="85">
                  <c:v>4.2534987804784876</c:v>
                </c:pt>
                <c:pt idx="86">
                  <c:v>3.7958856824411287</c:v>
                </c:pt>
                <c:pt idx="87">
                  <c:v>3.345921546008837</c:v>
                </c:pt>
                <c:pt idx="88">
                  <c:v>2.9141217081215189</c:v>
                </c:pt>
                <c:pt idx="89">
                  <c:v>2.5093276680586394</c:v>
                </c:pt>
                <c:pt idx="90">
                  <c:v>6.7093426551880428</c:v>
                </c:pt>
                <c:pt idx="91">
                  <c:v>6.5602461517394195</c:v>
                </c:pt>
                <c:pt idx="92">
                  <c:v>6.3829422016924084</c:v>
                </c:pt>
                <c:pt idx="93">
                  <c:v>6.1743493192841603</c:v>
                </c:pt>
                <c:pt idx="94">
                  <c:v>5.9320279174284236</c:v>
                </c:pt>
                <c:pt idx="95">
                  <c:v>5.6546229456070423</c:v>
                </c:pt>
                <c:pt idx="96">
                  <c:v>5.3423370623337005</c:v>
                </c:pt>
                <c:pt idx="97">
                  <c:v>4.9973532150873474</c:v>
                </c:pt>
                <c:pt idx="98">
                  <c:v>4.6240990862722127</c:v>
                </c:pt>
                <c:pt idx="99">
                  <c:v>4.2292443393017178</c:v>
                </c:pt>
                <c:pt idx="100">
                  <c:v>3.8213590094737251</c:v>
                </c:pt>
                <c:pt idx="101">
                  <c:v>3.410237712563061</c:v>
                </c:pt>
                <c:pt idx="102">
                  <c:v>3.0059882710004664</c:v>
                </c:pt>
                <c:pt idx="103">
                  <c:v>2.6180577023182821</c:v>
                </c:pt>
                <c:pt idx="104">
                  <c:v>2.2543892421144358</c:v>
                </c:pt>
                <c:pt idx="105">
                  <c:v>5.9533009154625871</c:v>
                </c:pt>
                <c:pt idx="106">
                  <c:v>5.8210053395634187</c:v>
                </c:pt>
                <c:pt idx="107">
                  <c:v>5.6636808709265702</c:v>
                </c:pt>
                <c:pt idx="108">
                  <c:v>5.4785932607655718</c:v>
                </c:pt>
                <c:pt idx="109">
                  <c:v>5.2635778266695912</c:v>
                </c:pt>
                <c:pt idx="110">
                  <c:v>5.01743221187958</c:v>
                </c:pt>
                <c:pt idx="111">
                  <c:v>4.7403362383508414</c:v>
                </c:pt>
                <c:pt idx="112">
                  <c:v>4.4342268683004971</c:v>
                </c:pt>
                <c:pt idx="113">
                  <c:v>4.1030328510956835</c:v>
                </c:pt>
                <c:pt idx="114">
                  <c:v>3.7526722796622796</c:v>
                </c:pt>
                <c:pt idx="115">
                  <c:v>3.3907494755570102</c:v>
                </c:pt>
                <c:pt idx="116">
                  <c:v>3.0259553490606006</c:v>
                </c:pt>
                <c:pt idx="117">
                  <c:v>2.6672587234427545</c:v>
                </c:pt>
                <c:pt idx="118">
                  <c:v>2.3230420798218239</c:v>
                </c:pt>
                <c:pt idx="119">
                  <c:v>2.0003535709285853</c:v>
                </c:pt>
                <c:pt idx="120">
                  <c:v>5.2182748158671508</c:v>
                </c:pt>
                <c:pt idx="121">
                  <c:v>5.1023131532923252</c:v>
                </c:pt>
                <c:pt idx="122">
                  <c:v>4.9644127977979382</c:v>
                </c:pt>
                <c:pt idx="123">
                  <c:v>4.8021770854515999</c:v>
                </c:pt>
                <c:pt idx="124">
                  <c:v>4.6137085970115841</c:v>
                </c:pt>
                <c:pt idx="125">
                  <c:v>4.3979534250600514</c:v>
                </c:pt>
                <c:pt idx="126">
                  <c:v>4.1550691897801597</c:v>
                </c:pt>
                <c:pt idx="127">
                  <c:v>3.8867537057625756</c:v>
                </c:pt>
                <c:pt idx="128">
                  <c:v>3.5964506581445872</c:v>
                </c:pt>
                <c:pt idx="129">
                  <c:v>3.2893474607175688</c:v>
                </c:pt>
                <c:pt idx="130">
                  <c:v>2.9721095651754124</c:v>
                </c:pt>
                <c:pt idx="131">
                  <c:v>2.6523548559302883</c:v>
                </c:pt>
                <c:pt idx="132">
                  <c:v>2.3379448177720383</c:v>
                </c:pt>
                <c:pt idx="133">
                  <c:v>2.0362269862503561</c:v>
                </c:pt>
                <c:pt idx="134">
                  <c:v>1.7533793117856313</c:v>
                </c:pt>
                <c:pt idx="135">
                  <c:v>4.5206028212270803</c:v>
                </c:pt>
                <c:pt idx="136">
                  <c:v>4.4201449807553672</c:v>
                </c:pt>
                <c:pt idx="137">
                  <c:v>4.3006816028971153</c:v>
                </c:pt>
                <c:pt idx="138">
                  <c:v>4.1601364524756397</c:v>
                </c:pt>
                <c:pt idx="139">
                  <c:v>3.9968657910754972</c:v>
                </c:pt>
                <c:pt idx="140">
                  <c:v>3.8099566164086673</c:v>
                </c:pt>
                <c:pt idx="141">
                  <c:v>3.5995454751825986</c:v>
                </c:pt>
                <c:pt idx="142">
                  <c:v>3.367103187869442</c:v>
                </c:pt>
                <c:pt idx="143">
                  <c:v>3.1156130263926518</c:v>
                </c:pt>
                <c:pt idx="144">
                  <c:v>2.8495688586008225</c:v>
                </c:pt>
                <c:pt idx="145">
                  <c:v>2.5747449797918063</c:v>
                </c:pt>
                <c:pt idx="146">
                  <c:v>2.2977407797985667</c:v>
                </c:pt>
                <c:pt idx="147">
                  <c:v>2.0253666799910022</c:v>
                </c:pt>
                <c:pt idx="148">
                  <c:v>1.763987866394582</c:v>
                </c:pt>
                <c:pt idx="149">
                  <c:v>1.5189563108937485</c:v>
                </c:pt>
                <c:pt idx="150">
                  <c:v>3.8732897935834472</c:v>
                </c:pt>
                <c:pt idx="151">
                  <c:v>3.7872166870593706</c:v>
                </c:pt>
                <c:pt idx="152">
                  <c:v>3.6848594793010094</c:v>
                </c:pt>
                <c:pt idx="153">
                  <c:v>3.5644392348794076</c:v>
                </c:pt>
                <c:pt idx="154">
                  <c:v>3.4245475851588658</c:v>
                </c:pt>
                <c:pt idx="155">
                  <c:v>3.2644022622464615</c:v>
                </c:pt>
                <c:pt idx="156">
                  <c:v>3.0841202604876878</c:v>
                </c:pt>
                <c:pt idx="157">
                  <c:v>2.8849617909978029</c:v>
                </c:pt>
                <c:pt idx="158">
                  <c:v>2.6694829457737286</c:v>
                </c:pt>
                <c:pt idx="159">
                  <c:v>2.4415341078639248</c:v>
                </c:pt>
                <c:pt idx="160">
                  <c:v>2.2060627411192932</c:v>
                </c:pt>
                <c:pt idx="161">
                  <c:v>1.9687232571957025</c:v>
                </c:pt>
                <c:pt idx="162">
                  <c:v>1.7353508813109413</c:v>
                </c:pt>
                <c:pt idx="163">
                  <c:v>1.5113993573663627</c:v>
                </c:pt>
                <c:pt idx="164">
                  <c:v>1.3014542990279629</c:v>
                </c:pt>
                <c:pt idx="165">
                  <c:v>3.2852618100950188</c:v>
                </c:pt>
                <c:pt idx="166">
                  <c:v>3.2122559920929072</c:v>
                </c:pt>
                <c:pt idx="167">
                  <c:v>3.1254382625768828</c:v>
                </c:pt>
                <c:pt idx="168">
                  <c:v>3.0232997572639131</c:v>
                </c:pt>
                <c:pt idx="169">
                  <c:v>2.9046459206366011</c:v>
                </c:pt>
                <c:pt idx="170">
                  <c:v>2.7688132457097119</c:v>
                </c:pt>
                <c:pt idx="171">
                  <c:v>2.6159009651964511</c:v>
                </c:pt>
                <c:pt idx="172">
                  <c:v>2.4469779697996188</c:v>
                </c:pt>
                <c:pt idx="173">
                  <c:v>2.2642122954442554</c:v>
                </c:pt>
                <c:pt idx="174">
                  <c:v>2.0708697748094167</c:v>
                </c:pt>
                <c:pt idx="175">
                  <c:v>1.8711467667818351</c:v>
                </c:pt>
                <c:pt idx="176">
                  <c:v>1.6698392519520555</c:v>
                </c:pt>
                <c:pt idx="177">
                  <c:v>1.471896574051875</c:v>
                </c:pt>
                <c:pt idx="178">
                  <c:v>1.2819445105252725</c:v>
                </c:pt>
                <c:pt idx="179">
                  <c:v>1.1038725047796853</c:v>
                </c:pt>
                <c:pt idx="180">
                  <c:v>2.7612574341546301</c:v>
                </c:pt>
                <c:pt idx="181">
                  <c:v>2.6998961578400831</c:v>
                </c:pt>
                <c:pt idx="182">
                  <c:v>2.6269259914119725</c:v>
                </c:pt>
                <c:pt idx="183">
                  <c:v>2.5410787367906664</c:v>
                </c:pt>
                <c:pt idx="184">
                  <c:v>2.4413503719244702</c:v>
                </c:pt>
                <c:pt idx="185">
                  <c:v>2.3271832202257956</c:v>
                </c:pt>
                <c:pt idx="186">
                  <c:v>2.1986606866355221</c:v>
                </c:pt>
                <c:pt idx="187">
                  <c:v>2.0566811721244154</c:v>
                </c:pt>
                <c:pt idx="188">
                  <c:v>1.9030669075104676</c:v>
                </c:pt>
                <c:pt idx="189">
                  <c:v>1.74056282007346</c:v>
                </c:pt>
                <c:pt idx="190">
                  <c:v>1.5726959429213059</c:v>
                </c:pt>
                <c:pt idx="191">
                  <c:v>1.4034972902699832</c:v>
                </c:pt>
                <c:pt idx="192">
                  <c:v>1.2371267778168096</c:v>
                </c:pt>
                <c:pt idx="193">
                  <c:v>1.0774723642981887</c:v>
                </c:pt>
                <c:pt idx="194">
                  <c:v>0.92780312083974792</c:v>
                </c:pt>
                <c:pt idx="195">
                  <c:v>2.3022432113341198</c:v>
                </c:pt>
                <c:pt idx="196">
                  <c:v>2.2510822510822504</c:v>
                </c:pt>
                <c:pt idx="197">
                  <c:v>2.19024219024219</c:v>
                </c:pt>
                <c:pt idx="198">
                  <c:v>2.1186656480774126</c:v>
                </c:pt>
                <c:pt idx="199">
                  <c:v>2.0355155049032594</c:v>
                </c:pt>
                <c:pt idx="200">
                  <c:v>1.9403267888116369</c:v>
                </c:pt>
                <c:pt idx="201">
                  <c:v>1.8331690400259804</c:v>
                </c:pt>
                <c:pt idx="202">
                  <c:v>1.7147913149400968</c:v>
                </c:pt>
                <c:pt idx="203">
                  <c:v>1.586712928080156</c:v>
                </c:pt>
                <c:pt idx="204">
                  <c:v>1.4512225071261833</c:v>
                </c:pt>
                <c:pt idx="205">
                  <c:v>1.3112607731889327</c:v>
                </c:pt>
                <c:pt idx="206">
                  <c:v>1.1701886498095184</c:v>
                </c:pt>
                <c:pt idx="207">
                  <c:v>1.0314745342316776</c:v>
                </c:pt>
                <c:pt idx="208">
                  <c:v>0.89836007516810001</c:v>
                </c:pt>
                <c:pt idx="209">
                  <c:v>0.77357091373911446</c:v>
                </c:pt>
                <c:pt idx="210">
                  <c:v>1.9061583577712606</c:v>
                </c:pt>
                <c:pt idx="211">
                  <c:v>1.8637992831541219</c:v>
                </c:pt>
                <c:pt idx="212">
                  <c:v>1.8134263295553619</c:v>
                </c:pt>
                <c:pt idx="213">
                  <c:v>1.7541640312038795</c:v>
                </c:pt>
                <c:pt idx="214">
                  <c:v>1.685319289005925</c:v>
                </c:pt>
                <c:pt idx="215">
                  <c:v>1.6065071262203878</c:v>
                </c:pt>
                <c:pt idx="216">
                  <c:v>1.5177851191612961</c:v>
                </c:pt>
                <c:pt idx="217">
                  <c:v>1.4197734543052418</c:v>
                </c:pt>
                <c:pt idx="218">
                  <c:v>1.3137300587330325</c:v>
                </c:pt>
                <c:pt idx="219">
                  <c:v>1.2015498177281305</c:v>
                </c:pt>
                <c:pt idx="220">
                  <c:v>1.0856675218876113</c:v>
                </c:pt>
                <c:pt idx="221">
                  <c:v>0.96886587134766577</c:v>
                </c:pt>
                <c:pt idx="222">
                  <c:v>0.85401654984773312</c:v>
                </c:pt>
                <c:pt idx="223">
                  <c:v>0.74380350309616894</c:v>
                </c:pt>
                <c:pt idx="224">
                  <c:v>0.64048344470872931</c:v>
                </c:pt>
                <c:pt idx="225">
                  <c:v>1.5687851971037812</c:v>
                </c:pt>
                <c:pt idx="226">
                  <c:v>1.5339233038348083</c:v>
                </c:pt>
                <c:pt idx="227">
                  <c:v>1.4924659172446784</c:v>
                </c:pt>
                <c:pt idx="228">
                  <c:v>1.4436925212562903</c:v>
                </c:pt>
                <c:pt idx="229">
                  <c:v>1.3870326891818676</c:v>
                </c:pt>
                <c:pt idx="230">
                  <c:v>1.3221695817566026</c:v>
                </c:pt>
                <c:pt idx="231">
                  <c:v>1.249150584796465</c:v>
                </c:pt>
                <c:pt idx="232">
                  <c:v>1.1684861172600662</c:v>
                </c:pt>
                <c:pt idx="233">
                  <c:v>1.0812114642670094</c:v>
                </c:pt>
                <c:pt idx="234">
                  <c:v>0.98888613317447915</c:v>
                </c:pt>
                <c:pt idx="235">
                  <c:v>0.89351397819068901</c:v>
                </c:pt>
                <c:pt idx="236">
                  <c:v>0.79738518615338883</c:v>
                </c:pt>
                <c:pt idx="237">
                  <c:v>0.70286317819326716</c:v>
                </c:pt>
                <c:pt idx="238">
                  <c:v>0.61215686538003289</c:v>
                </c:pt>
                <c:pt idx="239">
                  <c:v>0.52712354299037012</c:v>
                </c:pt>
              </c:numCache>
            </c:numRef>
          </c:xVal>
          <c:yVal>
            <c:numRef>
              <c:f>'Partial Uncompetitive'!$Y$21:$Y$260</c:f>
              <c:numCache>
                <c:formatCode>General</c:formatCode>
                <c:ptCount val="240"/>
                <c:pt idx="0">
                  <c:v>7.358235084143895</c:v>
                </c:pt>
                <c:pt idx="1">
                  <c:v>7.2180278888103135</c:v>
                </c:pt>
                <c:pt idx="2">
                  <c:v>7.0501078911953803</c:v>
                </c:pt>
                <c:pt idx="3">
                  <c:v>6.850884413519136</c:v>
                </c:pt>
                <c:pt idx="4">
                  <c:v>6.6171483955725021</c:v>
                </c:pt>
                <c:pt idx="5">
                  <c:v>6.3464893361303663</c:v>
                </c:pt>
                <c:pt idx="6">
                  <c:v>6.0377872846779539</c:v>
                </c:pt>
                <c:pt idx="7">
                  <c:v>5.6917207844828415</c:v>
                </c:pt>
                <c:pt idx="8">
                  <c:v>5.3111950635454939</c:v>
                </c:pt>
                <c:pt idx="9">
                  <c:v>4.9015707564897832</c:v>
                </c:pt>
                <c:pt idx="10">
                  <c:v>4.4705805469487503</c:v>
                </c:pt>
                <c:pt idx="11">
                  <c:v>4.0278720957237075</c:v>
                </c:pt>
                <c:pt idx="12">
                  <c:v>3.5842054343052445</c:v>
                </c:pt>
                <c:pt idx="13">
                  <c:v>3.1504334953930475</c:v>
                </c:pt>
                <c:pt idx="14">
                  <c:v>2.7364640233180504</c:v>
                </c:pt>
                <c:pt idx="15">
                  <c:v>7.0713962286301895</c:v>
                </c:pt>
                <c:pt idx="16">
                  <c:v>6.9418108400918923</c:v>
                </c:pt>
                <c:pt idx="17">
                  <c:v>6.7863583565993926</c:v>
                </c:pt>
                <c:pt idx="18">
                  <c:v>6.6015668824336649</c:v>
                </c:pt>
                <c:pt idx="19">
                  <c:v>6.3842637559032003</c:v>
                </c:pt>
                <c:pt idx="20">
                  <c:v>6.1319574567266768</c:v>
                </c:pt>
                <c:pt idx="21">
                  <c:v>5.8432982971308727</c:v>
                </c:pt>
                <c:pt idx="22">
                  <c:v>5.518568133317495</c:v>
                </c:pt>
                <c:pt idx="23">
                  <c:v>5.160113775358683</c:v>
                </c:pt>
                <c:pt idx="24">
                  <c:v>4.7726120815015731</c:v>
                </c:pt>
                <c:pt idx="25">
                  <c:v>4.3630544923257482</c:v>
                </c:pt>
                <c:pt idx="26">
                  <c:v>3.9403791904850833</c:v>
                </c:pt>
                <c:pt idx="27">
                  <c:v>3.5147593695451724</c:v>
                </c:pt>
                <c:pt idx="28">
                  <c:v>3.0966533395821969</c:v>
                </c:pt>
                <c:pt idx="29">
                  <c:v>2.6957975817661599</c:v>
                </c:pt>
                <c:pt idx="30">
                  <c:v>7.0031470270464817</c:v>
                </c:pt>
                <c:pt idx="31">
                  <c:v>6.8760284575387045</c:v>
                </c:pt>
                <c:pt idx="32">
                  <c:v>6.7234758569446322</c:v>
                </c:pt>
                <c:pt idx="33">
                  <c:v>6.5420473013487044</c:v>
                </c:pt>
                <c:pt idx="34">
                  <c:v>6.3285815591353627</c:v>
                </c:pt>
                <c:pt idx="35">
                  <c:v>6.0805717060049433</c:v>
                </c:pt>
                <c:pt idx="36">
                  <c:v>5.7966181828594463</c:v>
                </c:pt>
                <c:pt idx="37">
                  <c:v>5.4769136776878016</c:v>
                </c:pt>
                <c:pt idx="38">
                  <c:v>5.1236769796340553</c:v>
                </c:pt>
                <c:pt idx="39">
                  <c:v>4.7414257530243482</c:v>
                </c:pt>
                <c:pt idx="40">
                  <c:v>4.3369763381721871</c:v>
                </c:pt>
                <c:pt idx="41">
                  <c:v>3.9190966655543402</c:v>
                </c:pt>
                <c:pt idx="42">
                  <c:v>3.4978163132207616</c:v>
                </c:pt>
                <c:pt idx="43">
                  <c:v>3.0834939770081404</c:v>
                </c:pt>
                <c:pt idx="44">
                  <c:v>2.6858191291259246</c:v>
                </c:pt>
                <c:pt idx="45">
                  <c:v>6.9196660447358269</c:v>
                </c:pt>
                <c:pt idx="46">
                  <c:v>6.7955331851351968</c:v>
                </c:pt>
                <c:pt idx="47">
                  <c:v>6.6464927286683615</c:v>
                </c:pt>
                <c:pt idx="48">
                  <c:v>6.4691402692638276</c:v>
                </c:pt>
                <c:pt idx="49">
                  <c:v>6.2603299684928828</c:v>
                </c:pt>
                <c:pt idx="50">
                  <c:v>6.0175380595573982</c:v>
                </c:pt>
                <c:pt idx="51">
                  <c:v>5.7393064838663514</c:v>
                </c:pt>
                <c:pt idx="52">
                  <c:v>5.4257216213706947</c:v>
                </c:pt>
                <c:pt idx="53">
                  <c:v>5.078848278827178</c:v>
                </c:pt>
                <c:pt idx="54">
                  <c:v>4.7030113443856782</c:v>
                </c:pt>
                <c:pt idx="55">
                  <c:v>4.3048137793678594</c:v>
                </c:pt>
                <c:pt idx="56">
                  <c:v>3.8928146376795736</c:v>
                </c:pt>
                <c:pt idx="57">
                  <c:v>3.476865827231014</c:v>
                </c:pt>
                <c:pt idx="58">
                  <c:v>3.0672012213566209</c:v>
                </c:pt>
                <c:pt idx="59">
                  <c:v>2.673449464832816</c:v>
                </c:pt>
                <c:pt idx="60">
                  <c:v>6.8180725413052858</c:v>
                </c:pt>
                <c:pt idx="61">
                  <c:v>6.6975261747663764</c:v>
                </c:pt>
                <c:pt idx="62">
                  <c:v>6.5527079132368078</c:v>
                </c:pt>
                <c:pt idx="63">
                  <c:v>6.3802602487521778</c:v>
                </c:pt>
                <c:pt idx="64">
                  <c:v>6.1770581405866869</c:v>
                </c:pt>
                <c:pt idx="65">
                  <c:v>5.9405602699146209</c:v>
                </c:pt>
                <c:pt idx="66">
                  <c:v>5.6692410963883004</c:v>
                </c:pt>
                <c:pt idx="67">
                  <c:v>5.3630617513769732</c:v>
                </c:pt>
                <c:pt idx="68">
                  <c:v>5.0239035897390947</c:v>
                </c:pt>
                <c:pt idx="69">
                  <c:v>4.6558598878375852</c:v>
                </c:pt>
                <c:pt idx="70">
                  <c:v>4.2652752405780809</c:v>
                </c:pt>
                <c:pt idx="71">
                  <c:v>3.8604536881737923</c:v>
                </c:pt>
                <c:pt idx="72">
                  <c:v>3.4510280230934827</c:v>
                </c:pt>
                <c:pt idx="73">
                  <c:v>3.0470758124720723</c:v>
                </c:pt>
                <c:pt idx="74">
                  <c:v>2.6581466928239421</c:v>
                </c:pt>
                <c:pt idx="75">
                  <c:v>6.6952001307982307</c:v>
                </c:pt>
                <c:pt idx="76">
                  <c:v>6.5789224350484474</c:v>
                </c:pt>
                <c:pt idx="77">
                  <c:v>6.4391342877606537</c:v>
                </c:pt>
                <c:pt idx="78">
                  <c:v>6.2725366633730149</c:v>
                </c:pt>
                <c:pt idx="79">
                  <c:v>6.0760326460440215</c:v>
                </c:pt>
                <c:pt idx="80">
                  <c:v>5.8470639647292462</c:v>
                </c:pt>
                <c:pt idx="81">
                  <c:v>5.5840288957999791</c:v>
                </c:pt>
                <c:pt idx="82">
                  <c:v>5.2867431840689916</c:v>
                </c:pt>
                <c:pt idx="83">
                  <c:v>4.9568722011764557</c:v>
                </c:pt>
                <c:pt idx="84">
                  <c:v>4.5982336673462507</c:v>
                </c:pt>
                <c:pt idx="85">
                  <c:v>4.2168618353205609</c:v>
                </c:pt>
                <c:pt idx="86">
                  <c:v>3.8207513287209065</c:v>
                </c:pt>
                <c:pt idx="87">
                  <c:v>3.4192658250850174</c:v>
                </c:pt>
                <c:pt idx="88">
                  <c:v>3.0222874281000163</c:v>
                </c:pt>
                <c:pt idx="89">
                  <c:v>2.63926283232562</c:v>
                </c:pt>
                <c:pt idx="90">
                  <c:v>6.5477002852673802</c:v>
                </c:pt>
                <c:pt idx="91">
                  <c:v>6.4364469415154959</c:v>
                </c:pt>
                <c:pt idx="92">
                  <c:v>6.3025862417412508</c:v>
                </c:pt>
                <c:pt idx="93">
                  <c:v>6.1428918086905844</c:v>
                </c:pt>
                <c:pt idx="94">
                  <c:v>5.9543046807767164</c:v>
                </c:pt>
                <c:pt idx="95">
                  <c:v>5.7342523395646401</c:v>
                </c:pt>
                <c:pt idx="96">
                  <c:v>5.4810494413002999</c:v>
                </c:pt>
                <c:pt idx="97">
                  <c:v>5.1943460911956709</c:v>
                </c:pt>
                <c:pt idx="98">
                  <c:v>4.875557105024499</c:v>
                </c:pt>
                <c:pt idx="99">
                  <c:v>4.5281763378848741</c:v>
                </c:pt>
                <c:pt idx="100">
                  <c:v>4.1578689846810564</c:v>
                </c:pt>
                <c:pt idx="101">
                  <c:v>3.772257186943107</c:v>
                </c:pt>
                <c:pt idx="102">
                  <c:v>3.3803759029895888</c:v>
                </c:pt>
                <c:pt idx="103">
                  <c:v>2.991863398442745</c:v>
                </c:pt>
                <c:pt idx="104">
                  <c:v>2.6160319928904525</c:v>
                </c:pt>
                <c:pt idx="105">
                  <c:v>6.3722198251002302</c:v>
                </c:pt>
                <c:pt idx="106">
                  <c:v>6.2668018189955168</c:v>
                </c:pt>
                <c:pt idx="107">
                  <c:v>6.1398348503601001</c:v>
                </c:pt>
                <c:pt idx="108">
                  <c:v>5.9881822666357865</c:v>
                </c:pt>
                <c:pt idx="109">
                  <c:v>5.8088360352930541</c:v>
                </c:pt>
                <c:pt idx="110">
                  <c:v>5.5992152141448663</c:v>
                </c:pt>
                <c:pt idx="111">
                  <c:v>5.3575460576395342</c:v>
                </c:pt>
                <c:pt idx="112">
                  <c:v>5.083294351970661</c:v>
                </c:pt>
                <c:pt idx="113">
                  <c:v>4.7775895417124152</c:v>
                </c:pt>
                <c:pt idx="114">
                  <c:v>4.4435505587292123</c:v>
                </c:pt>
                <c:pt idx="115">
                  <c:v>4.0864091718681488</c:v>
                </c:pt>
                <c:pt idx="116">
                  <c:v>3.7133435747080172</c:v>
                </c:pt>
                <c:pt idx="117">
                  <c:v>3.3329901000257265</c:v>
                </c:pt>
                <c:pt idx="118">
                  <c:v>2.9546840282464144</c:v>
                </c:pt>
                <c:pt idx="119">
                  <c:v>2.5875622800973597</c:v>
                </c:pt>
                <c:pt idx="120">
                  <c:v>6.1656675007845907</c:v>
                </c:pt>
                <c:pt idx="121">
                  <c:v>6.0669199231615956</c:v>
                </c:pt>
                <c:pt idx="122">
                  <c:v>5.9478461570192538</c:v>
                </c:pt>
                <c:pt idx="123">
                  <c:v>5.8054194466168303</c:v>
                </c:pt>
                <c:pt idx="124">
                  <c:v>5.636699430941742</c:v>
                </c:pt>
                <c:pt idx="125">
                  <c:v>5.4391068617461027</c:v>
                </c:pt>
                <c:pt idx="126">
                  <c:v>5.2107792576140994</c:v>
                </c:pt>
                <c:pt idx="127">
                  <c:v>4.950983349258232</c:v>
                </c:pt>
                <c:pt idx="128">
                  <c:v>4.6605309044594492</c:v>
                </c:pt>
                <c:pt idx="129">
                  <c:v>4.34211489545324</c:v>
                </c:pt>
                <c:pt idx="130">
                  <c:v>4.000465943339103</c:v>
                </c:pt>
                <c:pt idx="131">
                  <c:v>3.642239759984804</c:v>
                </c:pt>
                <c:pt idx="132">
                  <c:v>3.2755938774891078</c:v>
                </c:pt>
                <c:pt idx="133">
                  <c:v>2.909489375216892</c:v>
                </c:pt>
                <c:pt idx="134">
                  <c:v>2.5528348403571877</c:v>
                </c:pt>
                <c:pt idx="135">
                  <c:v>5.9255743336628974</c:v>
                </c:pt>
                <c:pt idx="136">
                  <c:v>5.8343106306889805</c:v>
                </c:pt>
                <c:pt idx="137">
                  <c:v>5.7241096167374064</c:v>
                </c:pt>
                <c:pt idx="138">
                  <c:v>5.5920776036540971</c:v>
                </c:pt>
                <c:pt idx="139">
                  <c:v>5.4353628593088796</c:v>
                </c:pt>
                <c:pt idx="140">
                  <c:v>5.251403425185984</c:v>
                </c:pt>
                <c:pt idx="141">
                  <c:v>5.0382542692931347</c:v>
                </c:pt>
                <c:pt idx="142">
                  <c:v>4.7949752710881599</c:v>
                </c:pt>
                <c:pt idx="143">
                  <c:v>4.5220344955897094</c:v>
                </c:pt>
                <c:pt idx="144">
                  <c:v>4.2216520827009667</c:v>
                </c:pt>
                <c:pt idx="145">
                  <c:v>3.8979903166644174</c:v>
                </c:pt>
                <c:pt idx="146">
                  <c:v>3.5570997255557915</c:v>
                </c:pt>
                <c:pt idx="147">
                  <c:v>3.2065698953553121</c:v>
                </c:pt>
                <c:pt idx="148">
                  <c:v>2.8549038477965585</c:v>
                </c:pt>
                <c:pt idx="149">
                  <c:v>2.5107147454620651</c:v>
                </c:pt>
                <c:pt idx="150">
                  <c:v>5.6505322974507344</c:v>
                </c:pt>
                <c:pt idx="151">
                  <c:v>5.5674848114815561</c:v>
                </c:pt>
                <c:pt idx="152">
                  <c:v>5.4670463850521775</c:v>
                </c:pt>
                <c:pt idx="153">
                  <c:v>5.3464820147227963</c:v>
                </c:pt>
                <c:pt idx="154">
                  <c:v>5.203053812697453</c:v>
                </c:pt>
                <c:pt idx="155">
                  <c:v>5.0342390994406516</c:v>
                </c:pt>
                <c:pt idx="156">
                  <c:v>4.8380250488208087</c:v>
                </c:pt>
                <c:pt idx="157">
                  <c:v>4.6132671896884894</c:v>
                </c:pt>
                <c:pt idx="158">
                  <c:v>4.3600747563101256</c:v>
                </c:pt>
                <c:pt idx="159">
                  <c:v>4.0801578726092131</c:v>
                </c:pt>
                <c:pt idx="160">
                  <c:v>3.7770495545246612</c:v>
                </c:pt>
                <c:pt idx="161">
                  <c:v>3.4561132380278932</c:v>
                </c:pt>
                <c:pt idx="162">
                  <c:v>3.1242756776423599</c:v>
                </c:pt>
                <c:pt idx="163">
                  <c:v>2.7894861939189539</c:v>
                </c:pt>
                <c:pt idx="164">
                  <c:v>2.4599796879782718</c:v>
                </c:pt>
                <c:pt idx="165">
                  <c:v>5.3406661937720301</c:v>
                </c:pt>
                <c:pt idx="166">
                  <c:v>5.2664175018276271</c:v>
                </c:pt>
                <c:pt idx="167">
                  <c:v>5.1764602317132891</c:v>
                </c:pt>
                <c:pt idx="168">
                  <c:v>5.0682449506719074</c:v>
                </c:pt>
                <c:pt idx="169">
                  <c:v>4.9391764502509226</c:v>
                </c:pt>
                <c:pt idx="170">
                  <c:v>4.7867999621989927</c:v>
                </c:pt>
                <c:pt idx="171">
                  <c:v>4.6090597203581423</c:v>
                </c:pt>
                <c:pt idx="172">
                  <c:v>4.4046228480198577</c:v>
                </c:pt>
                <c:pt idx="173">
                  <c:v>4.173240451916123</c:v>
                </c:pt>
                <c:pt idx="174">
                  <c:v>3.9160916822948377</c:v>
                </c:pt>
                <c:pt idx="175">
                  <c:v>3.6360331015752005</c:v>
                </c:pt>
                <c:pt idx="176">
                  <c:v>3.3376672707323651</c:v>
                </c:pt>
                <c:pt idx="177">
                  <c:v>3.02716332478844</c:v>
                </c:pt>
                <c:pt idx="178">
                  <c:v>2.7118126407235095</c:v>
                </c:pt>
                <c:pt idx="179">
                  <c:v>2.3993732705106683</c:v>
                </c:pt>
                <c:pt idx="180">
                  <c:v>4.9980592779773962</c:v>
                </c:pt>
                <c:pt idx="181">
                  <c:v>4.9329731787176767</c:v>
                </c:pt>
                <c:pt idx="182">
                  <c:v>4.8539611611606421</c:v>
                </c:pt>
                <c:pt idx="183">
                  <c:v>4.7586856198883964</c:v>
                </c:pt>
                <c:pt idx="184">
                  <c:v>4.6447249119847784</c:v>
                </c:pt>
                <c:pt idx="185">
                  <c:v>4.5097265961675115</c:v>
                </c:pt>
                <c:pt idx="186">
                  <c:v>4.3516272571558705</c:v>
                </c:pt>
                <c:pt idx="187">
                  <c:v>4.1689370810339126</c:v>
                </c:pt>
                <c:pt idx="188">
                  <c:v>3.9610698549731187</c:v>
                </c:pt>
                <c:pt idx="189">
                  <c:v>3.7286756473406677</c:v>
                </c:pt>
                <c:pt idx="190">
                  <c:v>3.4739097232707516</c:v>
                </c:pt>
                <c:pt idx="191">
                  <c:v>3.2005576338658921</c:v>
                </c:pt>
                <c:pt idx="192">
                  <c:v>2.9139450584175277</c:v>
                </c:pt>
                <c:pt idx="193">
                  <c:v>2.6205990508239414</c:v>
                </c:pt>
                <c:pt idx="194">
                  <c:v>2.3276892899818242</c:v>
                </c:pt>
                <c:pt idx="195">
                  <c:v>4.6270261734302913</c:v>
                </c:pt>
                <c:pt idx="196">
                  <c:v>4.571190804133404</c:v>
                </c:pt>
                <c:pt idx="197">
                  <c:v>4.5032634336596322</c:v>
                </c:pt>
                <c:pt idx="198">
                  <c:v>4.4211413673199083</c:v>
                </c:pt>
                <c:pt idx="199">
                  <c:v>4.3226068783721514</c:v>
                </c:pt>
                <c:pt idx="200">
                  <c:v>4.2054477528501204</c:v>
                </c:pt>
                <c:pt idx="201">
                  <c:v>4.0676371601808725</c:v>
                </c:pt>
                <c:pt idx="202">
                  <c:v>3.9075753468792396</c:v>
                </c:pt>
                <c:pt idx="203">
                  <c:v>3.7243819753565863</c:v>
                </c:pt>
                <c:pt idx="204">
                  <c:v>3.5182079665722865</c:v>
                </c:pt>
                <c:pt idx="205">
                  <c:v>3.2905130525282407</c:v>
                </c:pt>
                <c:pt idx="206">
                  <c:v>3.0442379906906987</c:v>
                </c:pt>
                <c:pt idx="207">
                  <c:v>2.7837997113440247</c:v>
                </c:pt>
                <c:pt idx="208">
                  <c:v>2.5148627368153611</c:v>
                </c:pt>
                <c:pt idx="209">
                  <c:v>2.2438908307160097</c:v>
                </c:pt>
                <c:pt idx="210">
                  <c:v>4.2341236589624804</c:v>
                </c:pt>
                <c:pt idx="211">
                  <c:v>4.1873202163248076</c:v>
                </c:pt>
                <c:pt idx="212">
                  <c:v>4.1302511541811242</c:v>
                </c:pt>
                <c:pt idx="213">
                  <c:v>4.0610657322788732</c:v>
                </c:pt>
                <c:pt idx="214">
                  <c:v>3.9777765630865121</c:v>
                </c:pt>
                <c:pt idx="215">
                  <c:v>3.8783493089267367</c:v>
                </c:pt>
                <c:pt idx="216">
                  <c:v>3.760843237842308</c:v>
                </c:pt>
                <c:pt idx="217">
                  <c:v>3.6236083144684605</c:v>
                </c:pt>
                <c:pt idx="218">
                  <c:v>3.4655345977211809</c:v>
                </c:pt>
                <c:pt idx="219">
                  <c:v>3.2863337353041242</c:v>
                </c:pt>
                <c:pt idx="220">
                  <c:v>3.0868120707527136</c:v>
                </c:pt>
                <c:pt idx="221">
                  <c:v>2.8690759634168308</c:v>
                </c:pt>
                <c:pt idx="222">
                  <c:v>2.6366017369198014</c:v>
                </c:pt>
                <c:pt idx="223">
                  <c:v>2.3941151036126227</c:v>
                </c:pt>
                <c:pt idx="224">
                  <c:v>2.1472621378498324</c:v>
                </c:pt>
                <c:pt idx="225">
                  <c:v>3.8278253800091724</c:v>
                </c:pt>
                <c:pt idx="226">
                  <c:v>3.7895326911477252</c:v>
                </c:pt>
                <c:pt idx="227">
                  <c:v>3.7427309120437546</c:v>
                </c:pt>
                <c:pt idx="228">
                  <c:v>3.6858296399467285</c:v>
                </c:pt>
                <c:pt idx="229">
                  <c:v>3.6170907072759246</c:v>
                </c:pt>
                <c:pt idx="230">
                  <c:v>3.5346903835954668</c:v>
                </c:pt>
                <c:pt idx="231">
                  <c:v>3.4368232806942056</c:v>
                </c:pt>
                <c:pt idx="232">
                  <c:v>3.3218555112909005</c:v>
                </c:pt>
                <c:pt idx="233">
                  <c:v>3.1885281829229362</c:v>
                </c:pt>
                <c:pt idx="234">
                  <c:v>3.0362004789943926</c:v>
                </c:pt>
                <c:pt idx="235">
                  <c:v>2.8651047555560472</c:v>
                </c:pt>
                <c:pt idx="236">
                  <c:v>2.6765676045200459</c:v>
                </c:pt>
                <c:pt idx="237">
                  <c:v>2.4731377215318773</c:v>
                </c:pt>
                <c:pt idx="238">
                  <c:v>2.2585629112500865</c:v>
                </c:pt>
                <c:pt idx="239">
                  <c:v>2.0375816401403801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681-4D1C-9598-6B2193F0B5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5960176"/>
        <c:axId val="475956240"/>
      </c:scatterChart>
      <c:valAx>
        <c:axId val="4759601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CA"/>
                  <a:t>Calculated Values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956240"/>
        <c:crosses val="autoZero"/>
        <c:crossBetween val="midCat"/>
      </c:valAx>
      <c:valAx>
        <c:axId val="475956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CA"/>
                  <a:t>Experimental values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9601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Uncompetitive'!$AO$20:$AO$34</c:f>
              <c:numCache>
                <c:formatCode>General</c:formatCode>
                <c:ptCount val="15"/>
                <c:pt idx="0">
                  <c:v>7.358235084143895</c:v>
                </c:pt>
                <c:pt idx="1">
                  <c:v>7.2180278888103135</c:v>
                </c:pt>
                <c:pt idx="2">
                  <c:v>7.0501078911953803</c:v>
                </c:pt>
                <c:pt idx="3">
                  <c:v>6.850884413519136</c:v>
                </c:pt>
                <c:pt idx="4">
                  <c:v>6.6171483955725021</c:v>
                </c:pt>
                <c:pt idx="5">
                  <c:v>6.3464893361303663</c:v>
                </c:pt>
                <c:pt idx="6">
                  <c:v>6.0377872846779539</c:v>
                </c:pt>
                <c:pt idx="7">
                  <c:v>5.6917207844828415</c:v>
                </c:pt>
                <c:pt idx="8">
                  <c:v>5.3111950635454939</c:v>
                </c:pt>
                <c:pt idx="9">
                  <c:v>4.9015707564897832</c:v>
                </c:pt>
                <c:pt idx="10">
                  <c:v>4.4705805469487503</c:v>
                </c:pt>
                <c:pt idx="11">
                  <c:v>4.0278720957237075</c:v>
                </c:pt>
                <c:pt idx="12">
                  <c:v>3.5842054343052445</c:v>
                </c:pt>
                <c:pt idx="13">
                  <c:v>3.1504334953930475</c:v>
                </c:pt>
                <c:pt idx="14">
                  <c:v>2.7364640233180504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4B3-4058-A85D-55CCB5BD82DA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Uncompetitive'!$AP$20:$AP$34</c:f>
              <c:numCache>
                <c:formatCode>General</c:formatCode>
                <c:ptCount val="15"/>
                <c:pt idx="0">
                  <c:v>7.0713962286301895</c:v>
                </c:pt>
                <c:pt idx="1">
                  <c:v>6.9418108400918923</c:v>
                </c:pt>
                <c:pt idx="2">
                  <c:v>6.7863583565993926</c:v>
                </c:pt>
                <c:pt idx="3">
                  <c:v>6.6015668824336649</c:v>
                </c:pt>
                <c:pt idx="4">
                  <c:v>6.3842637559032003</c:v>
                </c:pt>
                <c:pt idx="5">
                  <c:v>6.1319574567266768</c:v>
                </c:pt>
                <c:pt idx="6">
                  <c:v>5.8432982971308727</c:v>
                </c:pt>
                <c:pt idx="7">
                  <c:v>5.518568133317495</c:v>
                </c:pt>
                <c:pt idx="8">
                  <c:v>5.160113775358683</c:v>
                </c:pt>
                <c:pt idx="9">
                  <c:v>4.7726120815015731</c:v>
                </c:pt>
                <c:pt idx="10">
                  <c:v>4.3630544923257482</c:v>
                </c:pt>
                <c:pt idx="11">
                  <c:v>3.9403791904850833</c:v>
                </c:pt>
                <c:pt idx="12">
                  <c:v>3.5147593695451724</c:v>
                </c:pt>
                <c:pt idx="13">
                  <c:v>3.0966533395821969</c:v>
                </c:pt>
                <c:pt idx="14">
                  <c:v>2.6957975817661599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4B3-4058-A85D-55CCB5BD82DA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Uncompetitive'!$AQ$20:$AQ$34</c:f>
              <c:numCache>
                <c:formatCode>General</c:formatCode>
                <c:ptCount val="15"/>
                <c:pt idx="0">
                  <c:v>7.0031470270464817</c:v>
                </c:pt>
                <c:pt idx="1">
                  <c:v>6.8760284575387045</c:v>
                </c:pt>
                <c:pt idx="2">
                  <c:v>6.7234758569446322</c:v>
                </c:pt>
                <c:pt idx="3">
                  <c:v>6.5420473013487044</c:v>
                </c:pt>
                <c:pt idx="4">
                  <c:v>6.3285815591353627</c:v>
                </c:pt>
                <c:pt idx="5">
                  <c:v>6.0805717060049433</c:v>
                </c:pt>
                <c:pt idx="6">
                  <c:v>5.7966181828594463</c:v>
                </c:pt>
                <c:pt idx="7">
                  <c:v>5.4769136776878016</c:v>
                </c:pt>
                <c:pt idx="8">
                  <c:v>5.1236769796340553</c:v>
                </c:pt>
                <c:pt idx="9">
                  <c:v>4.7414257530243482</c:v>
                </c:pt>
                <c:pt idx="10">
                  <c:v>4.3369763381721871</c:v>
                </c:pt>
                <c:pt idx="11">
                  <c:v>3.9190966655543402</c:v>
                </c:pt>
                <c:pt idx="12">
                  <c:v>3.4978163132207616</c:v>
                </c:pt>
                <c:pt idx="13">
                  <c:v>3.0834939770081404</c:v>
                </c:pt>
                <c:pt idx="14">
                  <c:v>2.6858191291259246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4B3-4058-A85D-55CCB5BD82DA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Uncompetitive'!$AR$20:$AR$34</c:f>
              <c:numCache>
                <c:formatCode>General</c:formatCode>
                <c:ptCount val="15"/>
                <c:pt idx="0">
                  <c:v>6.9196660447358269</c:v>
                </c:pt>
                <c:pt idx="1">
                  <c:v>6.7955331851351968</c:v>
                </c:pt>
                <c:pt idx="2">
                  <c:v>6.6464927286683615</c:v>
                </c:pt>
                <c:pt idx="3">
                  <c:v>6.4691402692638276</c:v>
                </c:pt>
                <c:pt idx="4">
                  <c:v>6.2603299684928828</c:v>
                </c:pt>
                <c:pt idx="5">
                  <c:v>6.0175380595573982</c:v>
                </c:pt>
                <c:pt idx="6">
                  <c:v>5.7393064838663514</c:v>
                </c:pt>
                <c:pt idx="7">
                  <c:v>5.4257216213706947</c:v>
                </c:pt>
                <c:pt idx="8">
                  <c:v>5.078848278827178</c:v>
                </c:pt>
                <c:pt idx="9">
                  <c:v>4.7030113443856782</c:v>
                </c:pt>
                <c:pt idx="10">
                  <c:v>4.3048137793678594</c:v>
                </c:pt>
                <c:pt idx="11">
                  <c:v>3.8928146376795736</c:v>
                </c:pt>
                <c:pt idx="12">
                  <c:v>3.476865827231014</c:v>
                </c:pt>
                <c:pt idx="13">
                  <c:v>3.0672012213566209</c:v>
                </c:pt>
                <c:pt idx="14">
                  <c:v>2.673449464832816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4B3-4058-A85D-55CCB5BD82DA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Uncompetitive'!$AS$20:$AS$34</c:f>
              <c:numCache>
                <c:formatCode>General</c:formatCode>
                <c:ptCount val="15"/>
                <c:pt idx="0">
                  <c:v>6.8180725413052858</c:v>
                </c:pt>
                <c:pt idx="1">
                  <c:v>6.6975261747663764</c:v>
                </c:pt>
                <c:pt idx="2">
                  <c:v>6.5527079132368078</c:v>
                </c:pt>
                <c:pt idx="3">
                  <c:v>6.3802602487521778</c:v>
                </c:pt>
                <c:pt idx="4">
                  <c:v>6.1770581405866869</c:v>
                </c:pt>
                <c:pt idx="5">
                  <c:v>5.9405602699146209</c:v>
                </c:pt>
                <c:pt idx="6">
                  <c:v>5.6692410963883004</c:v>
                </c:pt>
                <c:pt idx="7">
                  <c:v>5.3630617513769732</c:v>
                </c:pt>
                <c:pt idx="8">
                  <c:v>5.0239035897390947</c:v>
                </c:pt>
                <c:pt idx="9">
                  <c:v>4.6558598878375852</c:v>
                </c:pt>
                <c:pt idx="10">
                  <c:v>4.2652752405780809</c:v>
                </c:pt>
                <c:pt idx="11">
                  <c:v>3.8604536881737923</c:v>
                </c:pt>
                <c:pt idx="12">
                  <c:v>3.4510280230934827</c:v>
                </c:pt>
                <c:pt idx="13">
                  <c:v>3.0470758124720723</c:v>
                </c:pt>
                <c:pt idx="14">
                  <c:v>2.6581466928239421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A4B3-4058-A85D-55CCB5BD82DA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Uncompetitive'!$AT$20:$AT$34</c:f>
              <c:numCache>
                <c:formatCode>General</c:formatCode>
                <c:ptCount val="15"/>
                <c:pt idx="0">
                  <c:v>6.6952001307982307</c:v>
                </c:pt>
                <c:pt idx="1">
                  <c:v>6.5789224350484474</c:v>
                </c:pt>
                <c:pt idx="2">
                  <c:v>6.4391342877606537</c:v>
                </c:pt>
                <c:pt idx="3">
                  <c:v>6.2725366633730149</c:v>
                </c:pt>
                <c:pt idx="4">
                  <c:v>6.0760326460440215</c:v>
                </c:pt>
                <c:pt idx="5">
                  <c:v>5.8470639647292462</c:v>
                </c:pt>
                <c:pt idx="6">
                  <c:v>5.5840288957999791</c:v>
                </c:pt>
                <c:pt idx="7">
                  <c:v>5.2867431840689916</c:v>
                </c:pt>
                <c:pt idx="8">
                  <c:v>4.9568722011764557</c:v>
                </c:pt>
                <c:pt idx="9">
                  <c:v>4.5982336673462507</c:v>
                </c:pt>
                <c:pt idx="10">
                  <c:v>4.2168618353205609</c:v>
                </c:pt>
                <c:pt idx="11">
                  <c:v>3.8207513287209065</c:v>
                </c:pt>
                <c:pt idx="12">
                  <c:v>3.4192658250850174</c:v>
                </c:pt>
                <c:pt idx="13">
                  <c:v>3.0222874281000163</c:v>
                </c:pt>
                <c:pt idx="14">
                  <c:v>2.63926283232562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A4B3-4058-A85D-55CCB5BD82DA}"/>
            </c:ext>
          </c:extLst>
        </c:ser>
        <c:ser>
          <c:idx val="6"/>
          <c:order val="6"/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Uncompetitive'!$AU$20:$AU$34</c:f>
              <c:numCache>
                <c:formatCode>General</c:formatCode>
                <c:ptCount val="15"/>
                <c:pt idx="0">
                  <c:v>6.5477002852673802</c:v>
                </c:pt>
                <c:pt idx="1">
                  <c:v>6.4364469415154959</c:v>
                </c:pt>
                <c:pt idx="2">
                  <c:v>6.3025862417412508</c:v>
                </c:pt>
                <c:pt idx="3">
                  <c:v>6.1428918086905844</c:v>
                </c:pt>
                <c:pt idx="4">
                  <c:v>5.9543046807767164</c:v>
                </c:pt>
                <c:pt idx="5">
                  <c:v>5.7342523395646401</c:v>
                </c:pt>
                <c:pt idx="6">
                  <c:v>5.4810494413002999</c:v>
                </c:pt>
                <c:pt idx="7">
                  <c:v>5.1943460911956709</c:v>
                </c:pt>
                <c:pt idx="8">
                  <c:v>4.875557105024499</c:v>
                </c:pt>
                <c:pt idx="9">
                  <c:v>4.5281763378848741</c:v>
                </c:pt>
                <c:pt idx="10">
                  <c:v>4.1578689846810564</c:v>
                </c:pt>
                <c:pt idx="11">
                  <c:v>3.772257186943107</c:v>
                </c:pt>
                <c:pt idx="12">
                  <c:v>3.3803759029895888</c:v>
                </c:pt>
                <c:pt idx="13">
                  <c:v>2.991863398442745</c:v>
                </c:pt>
                <c:pt idx="14">
                  <c:v>2.6160319928904525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A4B3-4058-A85D-55CCB5BD82DA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Uncompetitive'!$AV$20:$AV$34</c:f>
              <c:numCache>
                <c:formatCode>General</c:formatCode>
                <c:ptCount val="15"/>
                <c:pt idx="0">
                  <c:v>6.3722198251002302</c:v>
                </c:pt>
                <c:pt idx="1">
                  <c:v>6.2668018189955168</c:v>
                </c:pt>
                <c:pt idx="2">
                  <c:v>6.1398348503601001</c:v>
                </c:pt>
                <c:pt idx="3">
                  <c:v>5.9881822666357865</c:v>
                </c:pt>
                <c:pt idx="4">
                  <c:v>5.8088360352930541</c:v>
                </c:pt>
                <c:pt idx="5">
                  <c:v>5.5992152141448663</c:v>
                </c:pt>
                <c:pt idx="6">
                  <c:v>5.3575460576395342</c:v>
                </c:pt>
                <c:pt idx="7">
                  <c:v>5.083294351970661</c:v>
                </c:pt>
                <c:pt idx="8">
                  <c:v>4.7775895417124152</c:v>
                </c:pt>
                <c:pt idx="9">
                  <c:v>4.4435505587292123</c:v>
                </c:pt>
                <c:pt idx="10">
                  <c:v>4.0864091718681488</c:v>
                </c:pt>
                <c:pt idx="11">
                  <c:v>3.7133435747080172</c:v>
                </c:pt>
                <c:pt idx="12">
                  <c:v>3.3329901000257265</c:v>
                </c:pt>
                <c:pt idx="13">
                  <c:v>2.9546840282464144</c:v>
                </c:pt>
                <c:pt idx="14">
                  <c:v>2.5875622800973597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A4B3-4058-A85D-55CCB5BD82DA}"/>
            </c:ext>
          </c:extLst>
        </c:ser>
        <c:ser>
          <c:idx val="8"/>
          <c:order val="8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Uncompetitive'!$AW$20:$AW$34</c:f>
              <c:numCache>
                <c:formatCode>General</c:formatCode>
                <c:ptCount val="15"/>
                <c:pt idx="0">
                  <c:v>6.1656675007845907</c:v>
                </c:pt>
                <c:pt idx="1">
                  <c:v>6.0669199231615956</c:v>
                </c:pt>
                <c:pt idx="2">
                  <c:v>5.9478461570192538</c:v>
                </c:pt>
                <c:pt idx="3">
                  <c:v>5.8054194466168303</c:v>
                </c:pt>
                <c:pt idx="4">
                  <c:v>5.636699430941742</c:v>
                </c:pt>
                <c:pt idx="5">
                  <c:v>5.4391068617461027</c:v>
                </c:pt>
                <c:pt idx="6">
                  <c:v>5.2107792576140994</c:v>
                </c:pt>
                <c:pt idx="7">
                  <c:v>4.950983349258232</c:v>
                </c:pt>
                <c:pt idx="8">
                  <c:v>4.6605309044594492</c:v>
                </c:pt>
                <c:pt idx="9">
                  <c:v>4.34211489545324</c:v>
                </c:pt>
                <c:pt idx="10">
                  <c:v>4.000465943339103</c:v>
                </c:pt>
                <c:pt idx="11">
                  <c:v>3.642239759984804</c:v>
                </c:pt>
                <c:pt idx="12">
                  <c:v>3.2755938774891078</c:v>
                </c:pt>
                <c:pt idx="13">
                  <c:v>2.909489375216892</c:v>
                </c:pt>
                <c:pt idx="14">
                  <c:v>2.5528348403571877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A4B3-4058-A85D-55CCB5BD82DA}"/>
            </c:ext>
          </c:extLst>
        </c:ser>
        <c:ser>
          <c:idx val="9"/>
          <c:order val="9"/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Uncompetitive'!$AX$20:$AX$34</c:f>
              <c:numCache>
                <c:formatCode>General</c:formatCode>
                <c:ptCount val="15"/>
                <c:pt idx="0">
                  <c:v>5.9255743336628974</c:v>
                </c:pt>
                <c:pt idx="1">
                  <c:v>5.8343106306889805</c:v>
                </c:pt>
                <c:pt idx="2">
                  <c:v>5.7241096167374064</c:v>
                </c:pt>
                <c:pt idx="3">
                  <c:v>5.5920776036540971</c:v>
                </c:pt>
                <c:pt idx="4">
                  <c:v>5.4353628593088796</c:v>
                </c:pt>
                <c:pt idx="5">
                  <c:v>5.251403425185984</c:v>
                </c:pt>
                <c:pt idx="6">
                  <c:v>5.0382542692931347</c:v>
                </c:pt>
                <c:pt idx="7">
                  <c:v>4.7949752710881599</c:v>
                </c:pt>
                <c:pt idx="8">
                  <c:v>4.5220344955897094</c:v>
                </c:pt>
                <c:pt idx="9">
                  <c:v>4.2216520827009667</c:v>
                </c:pt>
                <c:pt idx="10">
                  <c:v>3.8979903166644174</c:v>
                </c:pt>
                <c:pt idx="11">
                  <c:v>3.5570997255557915</c:v>
                </c:pt>
                <c:pt idx="12">
                  <c:v>3.2065698953553121</c:v>
                </c:pt>
                <c:pt idx="13">
                  <c:v>2.8549038477965585</c:v>
                </c:pt>
                <c:pt idx="14">
                  <c:v>2.5107147454620651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A4B3-4058-A85D-55CCB5BD82DA}"/>
            </c:ext>
          </c:extLst>
        </c:ser>
        <c:ser>
          <c:idx val="10"/>
          <c:order val="10"/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Uncompetitive'!$AY$20:$AY$34</c:f>
              <c:numCache>
                <c:formatCode>General</c:formatCode>
                <c:ptCount val="15"/>
                <c:pt idx="0">
                  <c:v>5.6505322974507344</c:v>
                </c:pt>
                <c:pt idx="1">
                  <c:v>5.5674848114815561</c:v>
                </c:pt>
                <c:pt idx="2">
                  <c:v>5.4670463850521775</c:v>
                </c:pt>
                <c:pt idx="3">
                  <c:v>5.3464820147227963</c:v>
                </c:pt>
                <c:pt idx="4">
                  <c:v>5.203053812697453</c:v>
                </c:pt>
                <c:pt idx="5">
                  <c:v>5.0342390994406516</c:v>
                </c:pt>
                <c:pt idx="6">
                  <c:v>4.8380250488208087</c:v>
                </c:pt>
                <c:pt idx="7">
                  <c:v>4.6132671896884894</c:v>
                </c:pt>
                <c:pt idx="8">
                  <c:v>4.3600747563101256</c:v>
                </c:pt>
                <c:pt idx="9">
                  <c:v>4.0801578726092131</c:v>
                </c:pt>
                <c:pt idx="10">
                  <c:v>3.7770495545246612</c:v>
                </c:pt>
                <c:pt idx="11">
                  <c:v>3.4561132380278932</c:v>
                </c:pt>
                <c:pt idx="12">
                  <c:v>3.1242756776423599</c:v>
                </c:pt>
                <c:pt idx="13">
                  <c:v>2.7894861939189539</c:v>
                </c:pt>
                <c:pt idx="14">
                  <c:v>2.4599796879782718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A4B3-4058-A85D-55CCB5BD82DA}"/>
            </c:ext>
          </c:extLst>
        </c:ser>
        <c:ser>
          <c:idx val="11"/>
          <c:order val="11"/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Uncompetitive'!$AZ$20:$AZ$34</c:f>
              <c:numCache>
                <c:formatCode>General</c:formatCode>
                <c:ptCount val="15"/>
                <c:pt idx="0">
                  <c:v>5.3406661937720301</c:v>
                </c:pt>
                <c:pt idx="1">
                  <c:v>5.2664175018276271</c:v>
                </c:pt>
                <c:pt idx="2">
                  <c:v>5.1764602317132891</c:v>
                </c:pt>
                <c:pt idx="3">
                  <c:v>5.0682449506719074</c:v>
                </c:pt>
                <c:pt idx="4">
                  <c:v>4.9391764502509226</c:v>
                </c:pt>
                <c:pt idx="5">
                  <c:v>4.7867999621989927</c:v>
                </c:pt>
                <c:pt idx="6">
                  <c:v>4.6090597203581423</c:v>
                </c:pt>
                <c:pt idx="7">
                  <c:v>4.4046228480198577</c:v>
                </c:pt>
                <c:pt idx="8">
                  <c:v>4.173240451916123</c:v>
                </c:pt>
                <c:pt idx="9">
                  <c:v>3.9160916822948377</c:v>
                </c:pt>
                <c:pt idx="10">
                  <c:v>3.6360331015752005</c:v>
                </c:pt>
                <c:pt idx="11">
                  <c:v>3.3376672707323651</c:v>
                </c:pt>
                <c:pt idx="12">
                  <c:v>3.02716332478844</c:v>
                </c:pt>
                <c:pt idx="13">
                  <c:v>2.7118126407235095</c:v>
                </c:pt>
                <c:pt idx="14">
                  <c:v>2.3993732705106683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A4B3-4058-A85D-55CCB5BD82DA}"/>
            </c:ext>
          </c:extLst>
        </c:ser>
        <c:ser>
          <c:idx val="12"/>
          <c:order val="12"/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Uncompetitive'!$BA$20:$BA$34</c:f>
              <c:numCache>
                <c:formatCode>General</c:formatCode>
                <c:ptCount val="15"/>
                <c:pt idx="0">
                  <c:v>4.9980592779773962</c:v>
                </c:pt>
                <c:pt idx="1">
                  <c:v>4.9329731787176767</c:v>
                </c:pt>
                <c:pt idx="2">
                  <c:v>4.8539611611606421</c:v>
                </c:pt>
                <c:pt idx="3">
                  <c:v>4.7586856198883964</c:v>
                </c:pt>
                <c:pt idx="4">
                  <c:v>4.6447249119847784</c:v>
                </c:pt>
                <c:pt idx="5">
                  <c:v>4.5097265961675115</c:v>
                </c:pt>
                <c:pt idx="6">
                  <c:v>4.3516272571558705</c:v>
                </c:pt>
                <c:pt idx="7">
                  <c:v>4.1689370810339126</c:v>
                </c:pt>
                <c:pt idx="8">
                  <c:v>3.9610698549731187</c:v>
                </c:pt>
                <c:pt idx="9">
                  <c:v>3.7286756473406677</c:v>
                </c:pt>
                <c:pt idx="10">
                  <c:v>3.4739097232707516</c:v>
                </c:pt>
                <c:pt idx="11">
                  <c:v>3.2005576338658921</c:v>
                </c:pt>
                <c:pt idx="12">
                  <c:v>2.9139450584175277</c:v>
                </c:pt>
                <c:pt idx="13">
                  <c:v>2.6205990508239414</c:v>
                </c:pt>
                <c:pt idx="14">
                  <c:v>2.3276892899818242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A4B3-4058-A85D-55CCB5BD82DA}"/>
            </c:ext>
          </c:extLst>
        </c:ser>
        <c:ser>
          <c:idx val="13"/>
          <c:order val="13"/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Uncompetitive'!$BB$20:$BB$34</c:f>
              <c:numCache>
                <c:formatCode>General</c:formatCode>
                <c:ptCount val="15"/>
                <c:pt idx="0">
                  <c:v>4.6270261734302913</c:v>
                </c:pt>
                <c:pt idx="1">
                  <c:v>4.571190804133404</c:v>
                </c:pt>
                <c:pt idx="2">
                  <c:v>4.5032634336596322</c:v>
                </c:pt>
                <c:pt idx="3">
                  <c:v>4.4211413673199083</c:v>
                </c:pt>
                <c:pt idx="4">
                  <c:v>4.3226068783721514</c:v>
                </c:pt>
                <c:pt idx="5">
                  <c:v>4.2054477528501204</c:v>
                </c:pt>
                <c:pt idx="6">
                  <c:v>4.0676371601808725</c:v>
                </c:pt>
                <c:pt idx="7">
                  <c:v>3.9075753468792396</c:v>
                </c:pt>
                <c:pt idx="8">
                  <c:v>3.7243819753565863</c:v>
                </c:pt>
                <c:pt idx="9">
                  <c:v>3.5182079665722865</c:v>
                </c:pt>
                <c:pt idx="10">
                  <c:v>3.2905130525282407</c:v>
                </c:pt>
                <c:pt idx="11">
                  <c:v>3.0442379906906987</c:v>
                </c:pt>
                <c:pt idx="12">
                  <c:v>2.7837997113440247</c:v>
                </c:pt>
                <c:pt idx="13">
                  <c:v>2.5148627368153611</c:v>
                </c:pt>
                <c:pt idx="14">
                  <c:v>2.2438908307160097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A4B3-4058-A85D-55CCB5BD82DA}"/>
            </c:ext>
          </c:extLst>
        </c:ser>
        <c:ser>
          <c:idx val="14"/>
          <c:order val="14"/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Uncompetitive'!$BC$20:$BC$34</c:f>
              <c:numCache>
                <c:formatCode>General</c:formatCode>
                <c:ptCount val="15"/>
                <c:pt idx="0">
                  <c:v>4.2341236589624804</c:v>
                </c:pt>
                <c:pt idx="1">
                  <c:v>4.1873202163248076</c:v>
                </c:pt>
                <c:pt idx="2">
                  <c:v>4.1302511541811242</c:v>
                </c:pt>
                <c:pt idx="3">
                  <c:v>4.0610657322788732</c:v>
                </c:pt>
                <c:pt idx="4">
                  <c:v>3.9777765630865121</c:v>
                </c:pt>
                <c:pt idx="5">
                  <c:v>3.8783493089267367</c:v>
                </c:pt>
                <c:pt idx="6">
                  <c:v>3.760843237842308</c:v>
                </c:pt>
                <c:pt idx="7">
                  <c:v>3.6236083144684605</c:v>
                </c:pt>
                <c:pt idx="8">
                  <c:v>3.4655345977211809</c:v>
                </c:pt>
                <c:pt idx="9">
                  <c:v>3.2863337353041242</c:v>
                </c:pt>
                <c:pt idx="10">
                  <c:v>3.0868120707527136</c:v>
                </c:pt>
                <c:pt idx="11">
                  <c:v>2.8690759634168308</c:v>
                </c:pt>
                <c:pt idx="12">
                  <c:v>2.6366017369198014</c:v>
                </c:pt>
                <c:pt idx="13">
                  <c:v>2.3941151036126227</c:v>
                </c:pt>
                <c:pt idx="14">
                  <c:v>2.1472621378498324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A4B3-4058-A85D-55CCB5BD82DA}"/>
            </c:ext>
          </c:extLst>
        </c:ser>
        <c:ser>
          <c:idx val="15"/>
          <c:order val="15"/>
          <c:spPr>
            <a:ln w="190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Uncompetitive'!$BD$20:$BD$34</c:f>
              <c:numCache>
                <c:formatCode>General</c:formatCode>
                <c:ptCount val="15"/>
                <c:pt idx="0">
                  <c:v>3.8278253800091724</c:v>
                </c:pt>
                <c:pt idx="1">
                  <c:v>3.7895326911477252</c:v>
                </c:pt>
                <c:pt idx="2">
                  <c:v>3.7427309120437546</c:v>
                </c:pt>
                <c:pt idx="3">
                  <c:v>3.6858296399467285</c:v>
                </c:pt>
                <c:pt idx="4">
                  <c:v>3.6170907072759246</c:v>
                </c:pt>
                <c:pt idx="5">
                  <c:v>3.5346903835954668</c:v>
                </c:pt>
                <c:pt idx="6">
                  <c:v>3.4368232806942056</c:v>
                </c:pt>
                <c:pt idx="7">
                  <c:v>3.3218555112909005</c:v>
                </c:pt>
                <c:pt idx="8">
                  <c:v>3.1885281829229362</c:v>
                </c:pt>
                <c:pt idx="9">
                  <c:v>3.0362004789943926</c:v>
                </c:pt>
                <c:pt idx="10">
                  <c:v>2.8651047555560472</c:v>
                </c:pt>
                <c:pt idx="11">
                  <c:v>2.6765676045200459</c:v>
                </c:pt>
                <c:pt idx="12">
                  <c:v>2.4731377215318773</c:v>
                </c:pt>
                <c:pt idx="13">
                  <c:v>2.2585629112500865</c:v>
                </c:pt>
                <c:pt idx="14">
                  <c:v>2.0375816401403801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A4B3-4058-A85D-55CCB5BD82DA}"/>
            </c:ext>
          </c:extLst>
        </c:ser>
        <c:ser>
          <c:idx val="16"/>
          <c:order val="16"/>
          <c:spPr>
            <a:ln w="1905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'Partial Uncompetitive'!$AN$20:$AN$34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Uncompetitive'!$BE$20:$BE$34</c:f>
              <c:numCache>
                <c:formatCode>General</c:formatCode>
                <c:ptCount val="15"/>
                <c:pt idx="0">
                  <c:v>13.636363636363635</c:v>
                </c:pt>
                <c:pt idx="1">
                  <c:v>13.333333333333332</c:v>
                </c:pt>
                <c:pt idx="2">
                  <c:v>12.972972972972974</c:v>
                </c:pt>
                <c:pt idx="3">
                  <c:v>12.549019607843137</c:v>
                </c:pt>
                <c:pt idx="4">
                  <c:v>12.05651491365777</c:v>
                </c:pt>
                <c:pt idx="5">
                  <c:v>11.49270482603816</c:v>
                </c:pt>
                <c:pt idx="6">
                  <c:v>10.858001237076964</c:v>
                </c:pt>
                <c:pt idx="7">
                  <c:v>10.156840865414422</c:v>
                </c:pt>
                <c:pt idx="8">
                  <c:v>9.3982227278593875</c:v>
                </c:pt>
                <c:pt idx="9">
                  <c:v>8.595702542208933</c:v>
                </c:pt>
                <c:pt idx="10">
                  <c:v>7.7666984258113727</c:v>
                </c:pt>
                <c:pt idx="11">
                  <c:v>6.9311173873333018</c:v>
                </c:pt>
                <c:pt idx="12">
                  <c:v>6.1095030104491679</c:v>
                </c:pt>
                <c:pt idx="13">
                  <c:v>5.321055829841824</c:v>
                </c:pt>
                <c:pt idx="14">
                  <c:v>4.5819200275316794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A4B3-4058-A85D-55CCB5BD82DA}"/>
            </c:ext>
          </c:extLst>
        </c:ser>
        <c:ser>
          <c:idx val="17"/>
          <c:order val="17"/>
          <c:spPr>
            <a:ln w="19050" cap="rnd">
              <a:noFill/>
              <a:round/>
            </a:ln>
            <a:effectLst/>
          </c:spPr>
          <c:marker>
            <c:symbol val="squar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'Partial Uncompetitive'!$AN$20:$AN$34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Uncompetitive'!$BF$20:$BF$34</c:f>
              <c:numCache>
                <c:formatCode>General</c:formatCode>
                <c:ptCount val="15"/>
                <c:pt idx="0">
                  <c:v>10.189231714008006</c:v>
                </c:pt>
                <c:pt idx="1">
                  <c:v>9.9628043425856063</c:v>
                </c:pt>
                <c:pt idx="2">
                  <c:v>9.6935393603535633</c:v>
                </c:pt>
                <c:pt idx="3">
                  <c:v>9.3767570283158665</c:v>
                </c:pt>
                <c:pt idx="4">
                  <c:v>9.0087524353678319</c:v>
                </c:pt>
                <c:pt idx="5">
                  <c:v>8.5874677161680655</c:v>
                </c:pt>
                <c:pt idx="6">
                  <c:v>8.1132106407412703</c:v>
                </c:pt>
                <c:pt idx="7">
                  <c:v>7.5892963710676318</c:v>
                </c:pt>
                <c:pt idx="8">
                  <c:v>7.0224490654278187</c:v>
                </c:pt>
                <c:pt idx="9">
                  <c:v>6.4227976961319975</c:v>
                </c:pt>
                <c:pt idx="10">
                  <c:v>5.8033572603169752</c:v>
                </c:pt>
                <c:pt idx="11">
                  <c:v>5.1790024804121124</c:v>
                </c:pt>
                <c:pt idx="12">
                  <c:v>4.5650837342657109</c:v>
                </c:pt>
                <c:pt idx="13">
                  <c:v>3.9759478596516438</c:v>
                </c:pt>
                <c:pt idx="14">
                  <c:v>3.4236579560754432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A4B3-4058-A85D-55CCB5BD82DA}"/>
            </c:ext>
          </c:extLst>
        </c:ser>
        <c:ser>
          <c:idx val="18"/>
          <c:order val="1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'Partial Uncompetitive'!$AN$20:$AN$34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Uncompetitive'!$BG$20:$BG$34</c:f>
              <c:numCache>
                <c:formatCode>General</c:formatCode>
                <c:ptCount val="15"/>
                <c:pt idx="0">
                  <c:v>9.583574542204996</c:v>
                </c:pt>
                <c:pt idx="1">
                  <c:v>9.3706062190448876</c:v>
                </c:pt>
                <c:pt idx="2">
                  <c:v>9.117346591503134</c:v>
                </c:pt>
                <c:pt idx="3">
                  <c:v>8.8193940885128352</c:v>
                </c:pt>
                <c:pt idx="4">
                  <c:v>8.4732640222446705</c:v>
                </c:pt>
                <c:pt idx="5">
                  <c:v>8.0770208487390267</c:v>
                </c:pt>
                <c:pt idx="6">
                  <c:v>7.6309540438912862</c:v>
                </c:pt>
                <c:pt idx="7">
                  <c:v>7.1381817134476222</c:v>
                </c:pt>
                <c:pt idx="8">
                  <c:v>6.6050283256236133</c:v>
                </c:pt>
                <c:pt idx="9">
                  <c:v>6.041020777431223</c:v>
                </c:pt>
                <c:pt idx="10">
                  <c:v>5.4584004427765631</c:v>
                </c:pt>
                <c:pt idx="11">
                  <c:v>4.8711578771006696</c:v>
                </c:pt>
                <c:pt idx="12">
                  <c:v>4.2937310178741326</c:v>
                </c:pt>
                <c:pt idx="13">
                  <c:v>3.7396139138250635</c:v>
                </c:pt>
                <c:pt idx="14">
                  <c:v>3.2201526228866002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A4B3-4058-A85D-55CCB5BD82DA}"/>
            </c:ext>
          </c:extLst>
        </c:ser>
        <c:ser>
          <c:idx val="19"/>
          <c:order val="1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'Partial Uncompetitive'!$AN$20:$AN$34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Uncompetitive'!$BH$20:$BH$34</c:f>
              <c:numCache>
                <c:formatCode>General</c:formatCode>
                <c:ptCount val="15"/>
                <c:pt idx="0">
                  <c:v>8.9207525193031323</c:v>
                </c:pt>
                <c:pt idx="1">
                  <c:v>8.7225135744297297</c:v>
                </c:pt>
                <c:pt idx="2">
                  <c:v>8.4867699643100085</c:v>
                </c:pt>
                <c:pt idx="3">
                  <c:v>8.2094245406397466</c:v>
                </c:pt>
                <c:pt idx="4">
                  <c:v>7.8872336246020787</c:v>
                </c:pt>
                <c:pt idx="5">
                  <c:v>7.5183955389023938</c:v>
                </c:pt>
                <c:pt idx="6">
                  <c:v>7.1031797386183966</c:v>
                </c:pt>
                <c:pt idx="7">
                  <c:v>6.644488674142492</c:v>
                </c:pt>
                <c:pt idx="8">
                  <c:v>6.1482093989450632</c:v>
                </c:pt>
                <c:pt idx="9">
                  <c:v>5.6232099079633171</c:v>
                </c:pt>
                <c:pt idx="10">
                  <c:v>5.0808849335731283</c:v>
                </c:pt>
                <c:pt idx="11">
                  <c:v>4.5342574122735488</c:v>
                </c:pt>
                <c:pt idx="12">
                  <c:v>3.9967667206246622</c:v>
                </c:pt>
                <c:pt idx="13">
                  <c:v>3.4809736279570322</c:v>
                </c:pt>
                <c:pt idx="14">
                  <c:v>2.9974394727822387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A4B3-4058-A85D-55CCB5BD82DA}"/>
            </c:ext>
          </c:extLst>
        </c:ser>
        <c:ser>
          <c:idx val="20"/>
          <c:order val="2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'Partial Uncompetitive'!$AN$20:$AN$34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Uncompetitive'!$BI$20:$BI$34</c:f>
              <c:numCache>
                <c:formatCode>General</c:formatCode>
                <c:ptCount val="15"/>
                <c:pt idx="0">
                  <c:v>8.2108969120459676</c:v>
                </c:pt>
                <c:pt idx="1">
                  <c:v>8.0284325362227236</c:v>
                </c:pt>
                <c:pt idx="2">
                  <c:v>7.8114478730815691</c:v>
                </c:pt>
                <c:pt idx="3">
                  <c:v>7.5561717987978589</c:v>
                </c:pt>
                <c:pt idx="4">
                  <c:v>7.2596187454698411</c:v>
                </c:pt>
                <c:pt idx="5">
                  <c:v>6.920130401592651</c:v>
                </c:pt>
                <c:pt idx="6">
                  <c:v>6.537954780757147</c:v>
                </c:pt>
                <c:pt idx="7">
                  <c:v>6.115763375184728</c:v>
                </c:pt>
                <c:pt idx="8">
                  <c:v>5.6589747848260643</c:v>
                </c:pt>
                <c:pt idx="9">
                  <c:v>5.1757513471171936</c:v>
                </c:pt>
                <c:pt idx="10">
                  <c:v>4.676581075561038</c:v>
                </c:pt>
                <c:pt idx="11">
                  <c:v>4.1734506258634294</c:v>
                </c:pt>
                <c:pt idx="12">
                  <c:v>3.6787299561930591</c:v>
                </c:pt>
                <c:pt idx="13">
                  <c:v>3.2039803313519784</c:v>
                </c:pt>
                <c:pt idx="14">
                  <c:v>2.7589226870554389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A4B3-4058-A85D-55CCB5BD82DA}"/>
            </c:ext>
          </c:extLst>
        </c:ser>
        <c:ser>
          <c:idx val="21"/>
          <c:order val="2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'Partial Uncompetitive'!$AN$20:$AN$34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Uncompetitive'!$BJ$20:$BJ$34</c:f>
              <c:numCache>
                <c:formatCode>General</c:formatCode>
                <c:ptCount val="15"/>
                <c:pt idx="0">
                  <c:v>7.4680711053068256</c:v>
                </c:pt>
                <c:pt idx="1">
                  <c:v>7.302113969633341</c:v>
                </c:pt>
                <c:pt idx="2">
                  <c:v>7.1047595380216295</c:v>
                </c:pt>
                <c:pt idx="3">
                  <c:v>6.8725778537725573</c:v>
                </c:pt>
                <c:pt idx="4">
                  <c:v>6.6028534482084842</c:v>
                </c:pt>
                <c:pt idx="5">
                  <c:v>6.2940780344314327</c:v>
                </c:pt>
                <c:pt idx="6">
                  <c:v>5.9464771886666847</c:v>
                </c:pt>
                <c:pt idx="7">
                  <c:v>5.5624807178014084</c:v>
                </c:pt>
                <c:pt idx="8">
                  <c:v>5.1470170103120694</c:v>
                </c:pt>
                <c:pt idx="9">
                  <c:v>4.7075099709207509</c:v>
                </c:pt>
                <c:pt idx="10">
                  <c:v>4.2534987804784876</c:v>
                </c:pt>
                <c:pt idx="11">
                  <c:v>3.7958856824411287</c:v>
                </c:pt>
                <c:pt idx="12">
                  <c:v>3.345921546008837</c:v>
                </c:pt>
                <c:pt idx="13">
                  <c:v>2.9141217081215189</c:v>
                </c:pt>
                <c:pt idx="14">
                  <c:v>2.5093276680586394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A4B3-4058-A85D-55CCB5BD82DA}"/>
            </c:ext>
          </c:extLst>
        </c:ser>
        <c:ser>
          <c:idx val="22"/>
          <c:order val="2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'Partial Uncompetitive'!$AN$20:$AN$34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Uncompetitive'!$BK$20:$BK$34</c:f>
              <c:numCache>
                <c:formatCode>General</c:formatCode>
                <c:ptCount val="15"/>
                <c:pt idx="0">
                  <c:v>6.7093426551880428</c:v>
                </c:pt>
                <c:pt idx="1">
                  <c:v>6.5602461517394195</c:v>
                </c:pt>
                <c:pt idx="2">
                  <c:v>6.3829422016924084</c:v>
                </c:pt>
                <c:pt idx="3">
                  <c:v>6.1743493192841603</c:v>
                </c:pt>
                <c:pt idx="4">
                  <c:v>5.9320279174284236</c:v>
                </c:pt>
                <c:pt idx="5">
                  <c:v>5.6546229456070423</c:v>
                </c:pt>
                <c:pt idx="6">
                  <c:v>5.3423370623337005</c:v>
                </c:pt>
                <c:pt idx="7">
                  <c:v>4.9973532150873474</c:v>
                </c:pt>
                <c:pt idx="8">
                  <c:v>4.6240990862722127</c:v>
                </c:pt>
                <c:pt idx="9">
                  <c:v>4.2292443393017178</c:v>
                </c:pt>
                <c:pt idx="10">
                  <c:v>3.8213590094737251</c:v>
                </c:pt>
                <c:pt idx="11">
                  <c:v>3.410237712563061</c:v>
                </c:pt>
                <c:pt idx="12">
                  <c:v>3.0059882710004664</c:v>
                </c:pt>
                <c:pt idx="13">
                  <c:v>2.6180577023182821</c:v>
                </c:pt>
                <c:pt idx="14">
                  <c:v>2.2543892421144358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A4B3-4058-A85D-55CCB5BD82DA}"/>
            </c:ext>
          </c:extLst>
        </c:ser>
        <c:ser>
          <c:idx val="23"/>
          <c:order val="23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'Partial Uncompetitive'!$AN$20:$AN$34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Uncompetitive'!$BL$20:$BL$34</c:f>
              <c:numCache>
                <c:formatCode>General</c:formatCode>
                <c:ptCount val="15"/>
                <c:pt idx="0">
                  <c:v>5.9533009154625871</c:v>
                </c:pt>
                <c:pt idx="1">
                  <c:v>5.8210053395634187</c:v>
                </c:pt>
                <c:pt idx="2">
                  <c:v>5.6636808709265702</c:v>
                </c:pt>
                <c:pt idx="3">
                  <c:v>5.4785932607655718</c:v>
                </c:pt>
                <c:pt idx="4">
                  <c:v>5.2635778266695912</c:v>
                </c:pt>
                <c:pt idx="5">
                  <c:v>5.01743221187958</c:v>
                </c:pt>
                <c:pt idx="6">
                  <c:v>4.7403362383508414</c:v>
                </c:pt>
                <c:pt idx="7">
                  <c:v>4.4342268683004971</c:v>
                </c:pt>
                <c:pt idx="8">
                  <c:v>4.1030328510956835</c:v>
                </c:pt>
                <c:pt idx="9">
                  <c:v>3.7526722796622796</c:v>
                </c:pt>
                <c:pt idx="10">
                  <c:v>3.3907494755570102</c:v>
                </c:pt>
                <c:pt idx="11">
                  <c:v>3.0259553490606006</c:v>
                </c:pt>
                <c:pt idx="12">
                  <c:v>2.6672587234427545</c:v>
                </c:pt>
                <c:pt idx="13">
                  <c:v>2.3230420798218239</c:v>
                </c:pt>
                <c:pt idx="14">
                  <c:v>2.0003535709285853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A4B3-4058-A85D-55CCB5BD82DA}"/>
            </c:ext>
          </c:extLst>
        </c:ser>
        <c:ser>
          <c:idx val="24"/>
          <c:order val="24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Uncompetitive'!$AN$20:$AN$34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Uncompetitive'!$BM$20:$BM$34</c:f>
              <c:numCache>
                <c:formatCode>General</c:formatCode>
                <c:ptCount val="15"/>
                <c:pt idx="0">
                  <c:v>5.2182748158671508</c:v>
                </c:pt>
                <c:pt idx="1">
                  <c:v>5.1023131532923252</c:v>
                </c:pt>
                <c:pt idx="2">
                  <c:v>4.9644127977979382</c:v>
                </c:pt>
                <c:pt idx="3">
                  <c:v>4.8021770854515999</c:v>
                </c:pt>
                <c:pt idx="4">
                  <c:v>4.6137085970115841</c:v>
                </c:pt>
                <c:pt idx="5">
                  <c:v>4.3979534250600514</c:v>
                </c:pt>
                <c:pt idx="6">
                  <c:v>4.1550691897801597</c:v>
                </c:pt>
                <c:pt idx="7">
                  <c:v>3.8867537057625756</c:v>
                </c:pt>
                <c:pt idx="8">
                  <c:v>3.5964506581445872</c:v>
                </c:pt>
                <c:pt idx="9">
                  <c:v>3.2893474607175688</c:v>
                </c:pt>
                <c:pt idx="10">
                  <c:v>2.9721095651754124</c:v>
                </c:pt>
                <c:pt idx="11">
                  <c:v>2.6523548559302883</c:v>
                </c:pt>
                <c:pt idx="12">
                  <c:v>2.3379448177720383</c:v>
                </c:pt>
                <c:pt idx="13">
                  <c:v>2.0362269862503561</c:v>
                </c:pt>
                <c:pt idx="14">
                  <c:v>1.7533793117856313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A4B3-4058-A85D-55CCB5BD82DA}"/>
            </c:ext>
          </c:extLst>
        </c:ser>
        <c:ser>
          <c:idx val="25"/>
          <c:order val="2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Uncompetitive'!$AN$20:$AN$34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Uncompetitive'!$BN$20:$BN$34</c:f>
              <c:numCache>
                <c:formatCode>General</c:formatCode>
                <c:ptCount val="15"/>
                <c:pt idx="0">
                  <c:v>4.5206028212270803</c:v>
                </c:pt>
                <c:pt idx="1">
                  <c:v>4.4201449807553672</c:v>
                </c:pt>
                <c:pt idx="2">
                  <c:v>4.3006816028971153</c:v>
                </c:pt>
                <c:pt idx="3">
                  <c:v>4.1601364524756397</c:v>
                </c:pt>
                <c:pt idx="4">
                  <c:v>3.9968657910754972</c:v>
                </c:pt>
                <c:pt idx="5">
                  <c:v>3.8099566164086673</c:v>
                </c:pt>
                <c:pt idx="6">
                  <c:v>3.5995454751825986</c:v>
                </c:pt>
                <c:pt idx="7">
                  <c:v>3.367103187869442</c:v>
                </c:pt>
                <c:pt idx="8">
                  <c:v>3.1156130263926518</c:v>
                </c:pt>
                <c:pt idx="9">
                  <c:v>2.8495688586008225</c:v>
                </c:pt>
                <c:pt idx="10">
                  <c:v>2.5747449797918063</c:v>
                </c:pt>
                <c:pt idx="11">
                  <c:v>2.2977407797985667</c:v>
                </c:pt>
                <c:pt idx="12">
                  <c:v>2.0253666799910022</c:v>
                </c:pt>
                <c:pt idx="13">
                  <c:v>1.763987866394582</c:v>
                </c:pt>
                <c:pt idx="14">
                  <c:v>1.5189563108937485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A4B3-4058-A85D-55CCB5BD82DA}"/>
            </c:ext>
          </c:extLst>
        </c:ser>
        <c:ser>
          <c:idx val="26"/>
          <c:order val="2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Uncompetitive'!$AN$20:$AN$34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Uncompetitive'!$BO$20:$BO$34</c:f>
              <c:numCache>
                <c:formatCode>General</c:formatCode>
                <c:ptCount val="15"/>
                <c:pt idx="0">
                  <c:v>3.8732897935834472</c:v>
                </c:pt>
                <c:pt idx="1">
                  <c:v>3.7872166870593706</c:v>
                </c:pt>
                <c:pt idx="2">
                  <c:v>3.6848594793010094</c:v>
                </c:pt>
                <c:pt idx="3">
                  <c:v>3.5644392348794076</c:v>
                </c:pt>
                <c:pt idx="4">
                  <c:v>3.4245475851588658</c:v>
                </c:pt>
                <c:pt idx="5">
                  <c:v>3.2644022622464615</c:v>
                </c:pt>
                <c:pt idx="6">
                  <c:v>3.0841202604876878</c:v>
                </c:pt>
                <c:pt idx="7">
                  <c:v>2.8849617909978029</c:v>
                </c:pt>
                <c:pt idx="8">
                  <c:v>2.6694829457737286</c:v>
                </c:pt>
                <c:pt idx="9">
                  <c:v>2.4415341078639248</c:v>
                </c:pt>
                <c:pt idx="10">
                  <c:v>2.2060627411192932</c:v>
                </c:pt>
                <c:pt idx="11">
                  <c:v>1.9687232571957025</c:v>
                </c:pt>
                <c:pt idx="12">
                  <c:v>1.7353508813109413</c:v>
                </c:pt>
                <c:pt idx="13">
                  <c:v>1.5113993573663627</c:v>
                </c:pt>
                <c:pt idx="14">
                  <c:v>1.3014542990279629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A4B3-4058-A85D-55CCB5BD82DA}"/>
            </c:ext>
          </c:extLst>
        </c:ser>
        <c:ser>
          <c:idx val="27"/>
          <c:order val="2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Uncompetitive'!$AN$20:$AN$34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Uncompetitive'!$BP$20:$BP$34</c:f>
              <c:numCache>
                <c:formatCode>General</c:formatCode>
                <c:ptCount val="15"/>
                <c:pt idx="0">
                  <c:v>3.2852618100950188</c:v>
                </c:pt>
                <c:pt idx="1">
                  <c:v>3.2122559920929072</c:v>
                </c:pt>
                <c:pt idx="2">
                  <c:v>3.1254382625768828</c:v>
                </c:pt>
                <c:pt idx="3">
                  <c:v>3.0232997572639131</c:v>
                </c:pt>
                <c:pt idx="4">
                  <c:v>2.9046459206366011</c:v>
                </c:pt>
                <c:pt idx="5">
                  <c:v>2.7688132457097119</c:v>
                </c:pt>
                <c:pt idx="6">
                  <c:v>2.6159009651964511</c:v>
                </c:pt>
                <c:pt idx="7">
                  <c:v>2.4469779697996188</c:v>
                </c:pt>
                <c:pt idx="8">
                  <c:v>2.2642122954442554</c:v>
                </c:pt>
                <c:pt idx="9">
                  <c:v>2.0708697748094167</c:v>
                </c:pt>
                <c:pt idx="10">
                  <c:v>1.8711467667818351</c:v>
                </c:pt>
                <c:pt idx="11">
                  <c:v>1.6698392519520555</c:v>
                </c:pt>
                <c:pt idx="12">
                  <c:v>1.471896574051875</c:v>
                </c:pt>
                <c:pt idx="13">
                  <c:v>1.2819445105252725</c:v>
                </c:pt>
                <c:pt idx="14">
                  <c:v>1.1038725047796853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A4B3-4058-A85D-55CCB5BD82DA}"/>
            </c:ext>
          </c:extLst>
        </c:ser>
        <c:ser>
          <c:idx val="28"/>
          <c:order val="2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Uncompetitive'!$AN$20:$AN$34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Uncompetitive'!$BQ$20:$BQ$34</c:f>
              <c:numCache>
                <c:formatCode>General</c:formatCode>
                <c:ptCount val="15"/>
                <c:pt idx="0">
                  <c:v>2.7612574341546301</c:v>
                </c:pt>
                <c:pt idx="1">
                  <c:v>2.6998961578400831</c:v>
                </c:pt>
                <c:pt idx="2">
                  <c:v>2.6269259914119725</c:v>
                </c:pt>
                <c:pt idx="3">
                  <c:v>2.5410787367906664</c:v>
                </c:pt>
                <c:pt idx="4">
                  <c:v>2.4413503719244702</c:v>
                </c:pt>
                <c:pt idx="5">
                  <c:v>2.3271832202257956</c:v>
                </c:pt>
                <c:pt idx="6">
                  <c:v>2.1986606866355221</c:v>
                </c:pt>
                <c:pt idx="7">
                  <c:v>2.0566811721244154</c:v>
                </c:pt>
                <c:pt idx="8">
                  <c:v>1.9030669075104676</c:v>
                </c:pt>
                <c:pt idx="9">
                  <c:v>1.74056282007346</c:v>
                </c:pt>
                <c:pt idx="10">
                  <c:v>1.5726959429213059</c:v>
                </c:pt>
                <c:pt idx="11">
                  <c:v>1.4034972902699832</c:v>
                </c:pt>
                <c:pt idx="12">
                  <c:v>1.2371267778168096</c:v>
                </c:pt>
                <c:pt idx="13">
                  <c:v>1.0774723642981887</c:v>
                </c:pt>
                <c:pt idx="14">
                  <c:v>0.92780312083974792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A4B3-4058-A85D-55CCB5BD82DA}"/>
            </c:ext>
          </c:extLst>
        </c:ser>
        <c:ser>
          <c:idx val="29"/>
          <c:order val="2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Uncompetitive'!$AN$20:$AN$34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Uncompetitive'!$BR$20:$BR$34</c:f>
              <c:numCache>
                <c:formatCode>General</c:formatCode>
                <c:ptCount val="15"/>
                <c:pt idx="0">
                  <c:v>2.3022432113341198</c:v>
                </c:pt>
                <c:pt idx="1">
                  <c:v>2.2510822510822504</c:v>
                </c:pt>
                <c:pt idx="2">
                  <c:v>2.19024219024219</c:v>
                </c:pt>
                <c:pt idx="3">
                  <c:v>2.1186656480774126</c:v>
                </c:pt>
                <c:pt idx="4">
                  <c:v>2.0355155049032594</c:v>
                </c:pt>
                <c:pt idx="5">
                  <c:v>1.9403267888116369</c:v>
                </c:pt>
                <c:pt idx="6">
                  <c:v>1.8331690400259804</c:v>
                </c:pt>
                <c:pt idx="7">
                  <c:v>1.7147913149400968</c:v>
                </c:pt>
                <c:pt idx="8">
                  <c:v>1.586712928080156</c:v>
                </c:pt>
                <c:pt idx="9">
                  <c:v>1.4512225071261833</c:v>
                </c:pt>
                <c:pt idx="10">
                  <c:v>1.3112607731889327</c:v>
                </c:pt>
                <c:pt idx="11">
                  <c:v>1.1701886498095184</c:v>
                </c:pt>
                <c:pt idx="12">
                  <c:v>1.0314745342316776</c:v>
                </c:pt>
                <c:pt idx="13">
                  <c:v>0.89836007516810001</c:v>
                </c:pt>
                <c:pt idx="14">
                  <c:v>0.77357091373911446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A4B3-4058-A85D-55CCB5BD82DA}"/>
            </c:ext>
          </c:extLst>
        </c:ser>
        <c:ser>
          <c:idx val="30"/>
          <c:order val="3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xVal>
            <c:numRef>
              <c:f>'Partial Uncompetitive'!$AN$20:$AN$34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Uncompetitive'!$BS$20:$BS$34</c:f>
              <c:numCache>
                <c:formatCode>General</c:formatCode>
                <c:ptCount val="15"/>
                <c:pt idx="0">
                  <c:v>1.9061583577712606</c:v>
                </c:pt>
                <c:pt idx="1">
                  <c:v>1.8637992831541219</c:v>
                </c:pt>
                <c:pt idx="2">
                  <c:v>1.8134263295553619</c:v>
                </c:pt>
                <c:pt idx="3">
                  <c:v>1.7541640312038795</c:v>
                </c:pt>
                <c:pt idx="4">
                  <c:v>1.685319289005925</c:v>
                </c:pt>
                <c:pt idx="5">
                  <c:v>1.6065071262203878</c:v>
                </c:pt>
                <c:pt idx="6">
                  <c:v>1.5177851191612961</c:v>
                </c:pt>
                <c:pt idx="7">
                  <c:v>1.4197734543052418</c:v>
                </c:pt>
                <c:pt idx="8">
                  <c:v>1.3137300587330325</c:v>
                </c:pt>
                <c:pt idx="9">
                  <c:v>1.2015498177281305</c:v>
                </c:pt>
                <c:pt idx="10">
                  <c:v>1.0856675218876113</c:v>
                </c:pt>
                <c:pt idx="11">
                  <c:v>0.96886587134766577</c:v>
                </c:pt>
                <c:pt idx="12">
                  <c:v>0.85401654984773312</c:v>
                </c:pt>
                <c:pt idx="13">
                  <c:v>0.74380350309616894</c:v>
                </c:pt>
                <c:pt idx="14">
                  <c:v>0.64048344470872931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A4B3-4058-A85D-55CCB5BD82DA}"/>
            </c:ext>
          </c:extLst>
        </c:ser>
        <c:ser>
          <c:idx val="31"/>
          <c:order val="3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50000"/>
                </a:schemeClr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xVal>
            <c:numRef>
              <c:f>'Partial Uncompetitive'!$AN$20:$AN$34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Uncompetitive'!$BT$20:$BT$34</c:f>
              <c:numCache>
                <c:formatCode>General</c:formatCode>
                <c:ptCount val="15"/>
                <c:pt idx="0">
                  <c:v>1.5687851971037812</c:v>
                </c:pt>
                <c:pt idx="1">
                  <c:v>1.5339233038348083</c:v>
                </c:pt>
                <c:pt idx="2">
                  <c:v>1.4924659172446784</c:v>
                </c:pt>
                <c:pt idx="3">
                  <c:v>1.4436925212562903</c:v>
                </c:pt>
                <c:pt idx="4">
                  <c:v>1.3870326891818676</c:v>
                </c:pt>
                <c:pt idx="5">
                  <c:v>1.3221695817566026</c:v>
                </c:pt>
                <c:pt idx="6">
                  <c:v>1.249150584796465</c:v>
                </c:pt>
                <c:pt idx="7">
                  <c:v>1.1684861172600662</c:v>
                </c:pt>
                <c:pt idx="8">
                  <c:v>1.0812114642670094</c:v>
                </c:pt>
                <c:pt idx="9">
                  <c:v>0.98888613317447915</c:v>
                </c:pt>
                <c:pt idx="10">
                  <c:v>0.89351397819068901</c:v>
                </c:pt>
                <c:pt idx="11">
                  <c:v>0.79738518615338883</c:v>
                </c:pt>
                <c:pt idx="12">
                  <c:v>0.70286317819326716</c:v>
                </c:pt>
                <c:pt idx="13">
                  <c:v>0.61215686538003289</c:v>
                </c:pt>
                <c:pt idx="14">
                  <c:v>0.52712354299037012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F-A4B3-4058-A85D-55CCB5BD82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145920"/>
        <c:axId val="367143952"/>
      </c:scatterChart>
      <c:valAx>
        <c:axId val="367145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[S]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3952"/>
        <c:crosses val="autoZero"/>
        <c:crossBetween val="midCat"/>
      </c:valAx>
      <c:valAx>
        <c:axId val="36714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5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Uncompetitive'!$AO$36:$AO$50</c:f>
              <c:numCache>
                <c:formatCode>General</c:formatCode>
                <c:ptCount val="15"/>
                <c:pt idx="0">
                  <c:v>0.13590215432976296</c:v>
                </c:pt>
                <c:pt idx="1">
                  <c:v>0.13854199726080879</c:v>
                </c:pt>
                <c:pt idx="2">
                  <c:v>0.14184180092461607</c:v>
                </c:pt>
                <c:pt idx="3">
                  <c:v>0.14596655550437521</c:v>
                </c:pt>
                <c:pt idx="4">
                  <c:v>0.15112249872907407</c:v>
                </c:pt>
                <c:pt idx="5">
                  <c:v>0.15756742775994773</c:v>
                </c:pt>
                <c:pt idx="6">
                  <c:v>0.16562358904853974</c:v>
                </c:pt>
                <c:pt idx="7">
                  <c:v>0.17569379065927979</c:v>
                </c:pt>
                <c:pt idx="8">
                  <c:v>0.1882815426727048</c:v>
                </c:pt>
                <c:pt idx="9">
                  <c:v>0.2040162326894861</c:v>
                </c:pt>
                <c:pt idx="10">
                  <c:v>0.22368459521046266</c:v>
                </c:pt>
                <c:pt idx="11">
                  <c:v>0.24827004836168343</c:v>
                </c:pt>
                <c:pt idx="12">
                  <c:v>0.27900186480070949</c:v>
                </c:pt>
                <c:pt idx="13">
                  <c:v>0.31741663534949188</c:v>
                </c:pt>
                <c:pt idx="14">
                  <c:v>0.36543509853546985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EF7-4891-B388-AA51F607164D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Uncompetitive'!$AP$36:$AP$50</c:f>
              <c:numCache>
                <c:formatCode>General</c:formatCode>
                <c:ptCount val="15"/>
                <c:pt idx="0">
                  <c:v>0.14141478820706832</c:v>
                </c:pt>
                <c:pt idx="1">
                  <c:v>0.14405463113811418</c:v>
                </c:pt>
                <c:pt idx="2">
                  <c:v>0.14735443480192145</c:v>
                </c:pt>
                <c:pt idx="3">
                  <c:v>0.15147918938168062</c:v>
                </c:pt>
                <c:pt idx="4">
                  <c:v>0.15663513260637946</c:v>
                </c:pt>
                <c:pt idx="5">
                  <c:v>0.16308006163725305</c:v>
                </c:pt>
                <c:pt idx="6">
                  <c:v>0.17113622292584507</c:v>
                </c:pt>
                <c:pt idx="7">
                  <c:v>0.18120642453658511</c:v>
                </c:pt>
                <c:pt idx="8">
                  <c:v>0.19379417655001013</c:v>
                </c:pt>
                <c:pt idx="9">
                  <c:v>0.20952886656679146</c:v>
                </c:pt>
                <c:pt idx="10">
                  <c:v>0.22919722908776805</c:v>
                </c:pt>
                <c:pt idx="11">
                  <c:v>0.25378268223898887</c:v>
                </c:pt>
                <c:pt idx="12">
                  <c:v>0.28451449867801476</c:v>
                </c:pt>
                <c:pt idx="13">
                  <c:v>0.32292926922679721</c:v>
                </c:pt>
                <c:pt idx="14">
                  <c:v>0.37094773241277523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EF7-4891-B388-AA51F607164D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Uncompetitive'!$AQ$36:$AQ$50</c:f>
              <c:numCache>
                <c:formatCode>General</c:formatCode>
                <c:ptCount val="15"/>
                <c:pt idx="0">
                  <c:v>0.14279294667639464</c:v>
                </c:pt>
                <c:pt idx="1">
                  <c:v>0.14543278960744049</c:v>
                </c:pt>
                <c:pt idx="2">
                  <c:v>0.14873259327124777</c:v>
                </c:pt>
                <c:pt idx="3">
                  <c:v>0.15285734785100691</c:v>
                </c:pt>
                <c:pt idx="4">
                  <c:v>0.15801329107570578</c:v>
                </c:pt>
                <c:pt idx="5">
                  <c:v>0.1644582201065794</c:v>
                </c:pt>
                <c:pt idx="6">
                  <c:v>0.17251438139517142</c:v>
                </c:pt>
                <c:pt idx="7">
                  <c:v>0.18258458300591143</c:v>
                </c:pt>
                <c:pt idx="8">
                  <c:v>0.19517233501933651</c:v>
                </c:pt>
                <c:pt idx="9">
                  <c:v>0.21090702503611783</c:v>
                </c:pt>
                <c:pt idx="10">
                  <c:v>0.23057538755709436</c:v>
                </c:pt>
                <c:pt idx="11">
                  <c:v>0.25516084070831513</c:v>
                </c:pt>
                <c:pt idx="12">
                  <c:v>0.28589265714734113</c:v>
                </c:pt>
                <c:pt idx="13">
                  <c:v>0.32430742769612358</c:v>
                </c:pt>
                <c:pt idx="14">
                  <c:v>0.37232589088210155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EF7-4891-B388-AA51F607164D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Uncompetitive'!$AR$36:$AR$50</c:f>
              <c:numCache>
                <c:formatCode>General</c:formatCode>
                <c:ptCount val="15"/>
                <c:pt idx="0">
                  <c:v>0.14451564476305259</c:v>
                </c:pt>
                <c:pt idx="1">
                  <c:v>0.14715548769409845</c:v>
                </c:pt>
                <c:pt idx="2">
                  <c:v>0.1504552913579057</c:v>
                </c:pt>
                <c:pt idx="3">
                  <c:v>0.15458004593766483</c:v>
                </c:pt>
                <c:pt idx="4">
                  <c:v>0.15973598916236373</c:v>
                </c:pt>
                <c:pt idx="5">
                  <c:v>0.16618091819323733</c:v>
                </c:pt>
                <c:pt idx="6">
                  <c:v>0.17423707948182934</c:v>
                </c:pt>
                <c:pt idx="7">
                  <c:v>0.18430728109256939</c:v>
                </c:pt>
                <c:pt idx="8">
                  <c:v>0.19689503310599443</c:v>
                </c:pt>
                <c:pt idx="9">
                  <c:v>0.21262972312277573</c:v>
                </c:pt>
                <c:pt idx="10">
                  <c:v>0.23229808564375229</c:v>
                </c:pt>
                <c:pt idx="11">
                  <c:v>0.25688353879497311</c:v>
                </c:pt>
                <c:pt idx="12">
                  <c:v>0.28761535523399906</c:v>
                </c:pt>
                <c:pt idx="13">
                  <c:v>0.32603012578278145</c:v>
                </c:pt>
                <c:pt idx="14">
                  <c:v>0.37404858896875948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EF7-4891-B388-AA51F607164D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Uncompetitive'!$AS$36:$AS$50</c:f>
              <c:numCache>
                <c:formatCode>General</c:formatCode>
                <c:ptCount val="15"/>
                <c:pt idx="0">
                  <c:v>0.14666901737137503</c:v>
                </c:pt>
                <c:pt idx="1">
                  <c:v>0.14930886030242085</c:v>
                </c:pt>
                <c:pt idx="2">
                  <c:v>0.15260866396622813</c:v>
                </c:pt>
                <c:pt idx="3">
                  <c:v>0.15673341854598727</c:v>
                </c:pt>
                <c:pt idx="4">
                  <c:v>0.16188936177068614</c:v>
                </c:pt>
                <c:pt idx="5">
                  <c:v>0.16833429080155973</c:v>
                </c:pt>
                <c:pt idx="6">
                  <c:v>0.17639045209015178</c:v>
                </c:pt>
                <c:pt idx="7">
                  <c:v>0.18646065370089179</c:v>
                </c:pt>
                <c:pt idx="8">
                  <c:v>0.19904840571431681</c:v>
                </c:pt>
                <c:pt idx="9">
                  <c:v>0.21478309573109816</c:v>
                </c:pt>
                <c:pt idx="10">
                  <c:v>0.23445145825207475</c:v>
                </c:pt>
                <c:pt idx="11">
                  <c:v>0.25903691140329549</c:v>
                </c:pt>
                <c:pt idx="12">
                  <c:v>0.28976872784232144</c:v>
                </c:pt>
                <c:pt idx="13">
                  <c:v>0.32818349839110394</c:v>
                </c:pt>
                <c:pt idx="14">
                  <c:v>0.37620196157708191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9EF7-4891-B388-AA51F607164D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Uncompetitive'!$AT$36:$AT$50</c:f>
              <c:numCache>
                <c:formatCode>General</c:formatCode>
                <c:ptCount val="15"/>
                <c:pt idx="0">
                  <c:v>0.14936073313177806</c:v>
                </c:pt>
                <c:pt idx="1">
                  <c:v>0.15200057606282388</c:v>
                </c:pt>
                <c:pt idx="2">
                  <c:v>0.15530037972663113</c:v>
                </c:pt>
                <c:pt idx="3">
                  <c:v>0.15942513430639027</c:v>
                </c:pt>
                <c:pt idx="4">
                  <c:v>0.16458107753108916</c:v>
                </c:pt>
                <c:pt idx="5">
                  <c:v>0.17102600656196276</c:v>
                </c:pt>
                <c:pt idx="6">
                  <c:v>0.17908216785055481</c:v>
                </c:pt>
                <c:pt idx="7">
                  <c:v>0.18915236946129479</c:v>
                </c:pt>
                <c:pt idx="8">
                  <c:v>0.20174012147471981</c:v>
                </c:pt>
                <c:pt idx="9">
                  <c:v>0.21747481149150116</c:v>
                </c:pt>
                <c:pt idx="10">
                  <c:v>0.23714317401247773</c:v>
                </c:pt>
                <c:pt idx="11">
                  <c:v>0.26172862716369855</c:v>
                </c:pt>
                <c:pt idx="12">
                  <c:v>0.2924604436027245</c:v>
                </c:pt>
                <c:pt idx="13">
                  <c:v>0.33087521415150695</c:v>
                </c:pt>
                <c:pt idx="14">
                  <c:v>0.37889367733748491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9EF7-4891-B388-AA51F607164D}"/>
            </c:ext>
          </c:extLst>
        </c:ser>
        <c:ser>
          <c:idx val="6"/>
          <c:order val="6"/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Uncompetitive'!$AU$36:$AU$50</c:f>
              <c:numCache>
                <c:formatCode>General</c:formatCode>
                <c:ptCount val="15"/>
                <c:pt idx="0">
                  <c:v>0.15272537783228179</c:v>
                </c:pt>
                <c:pt idx="1">
                  <c:v>0.15536522076332765</c:v>
                </c:pt>
                <c:pt idx="2">
                  <c:v>0.15866502442713493</c:v>
                </c:pt>
                <c:pt idx="3">
                  <c:v>0.16278977900689406</c:v>
                </c:pt>
                <c:pt idx="4">
                  <c:v>0.16794572223159293</c:v>
                </c:pt>
                <c:pt idx="5">
                  <c:v>0.17439065126246653</c:v>
                </c:pt>
                <c:pt idx="6">
                  <c:v>0.18244681255105855</c:v>
                </c:pt>
                <c:pt idx="7">
                  <c:v>0.19251701416179856</c:v>
                </c:pt>
                <c:pt idx="8">
                  <c:v>0.20510476617522361</c:v>
                </c:pt>
                <c:pt idx="9">
                  <c:v>0.22083945619200493</c:v>
                </c:pt>
                <c:pt idx="10">
                  <c:v>0.24050781871298152</c:v>
                </c:pt>
                <c:pt idx="11">
                  <c:v>0.26509327186420228</c:v>
                </c:pt>
                <c:pt idx="12">
                  <c:v>0.29582508830322823</c:v>
                </c:pt>
                <c:pt idx="13">
                  <c:v>0.33423985885201069</c:v>
                </c:pt>
                <c:pt idx="14">
                  <c:v>0.38225832203798871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9EF7-4891-B388-AA51F607164D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Uncompetitive'!$AV$36:$AV$50</c:f>
              <c:numCache>
                <c:formatCode>General</c:formatCode>
                <c:ptCount val="15"/>
                <c:pt idx="0">
                  <c:v>0.15693118370791151</c:v>
                </c:pt>
                <c:pt idx="1">
                  <c:v>0.15957102663895736</c:v>
                </c:pt>
                <c:pt idx="2">
                  <c:v>0.16287083030276461</c:v>
                </c:pt>
                <c:pt idx="3">
                  <c:v>0.16699558488252375</c:v>
                </c:pt>
                <c:pt idx="4">
                  <c:v>0.17215152810722265</c:v>
                </c:pt>
                <c:pt idx="5">
                  <c:v>0.17859645713809624</c:v>
                </c:pt>
                <c:pt idx="6">
                  <c:v>0.18665261842668826</c:v>
                </c:pt>
                <c:pt idx="7">
                  <c:v>0.19672282003742828</c:v>
                </c:pt>
                <c:pt idx="8">
                  <c:v>0.20931057205085338</c:v>
                </c:pt>
                <c:pt idx="9">
                  <c:v>0.22504526206763467</c:v>
                </c:pt>
                <c:pt idx="10">
                  <c:v>0.24471362458861126</c:v>
                </c:pt>
                <c:pt idx="11">
                  <c:v>0.26929907773983203</c:v>
                </c:pt>
                <c:pt idx="12">
                  <c:v>0.30003089417885798</c:v>
                </c:pt>
                <c:pt idx="13">
                  <c:v>0.33844566472764043</c:v>
                </c:pt>
                <c:pt idx="14">
                  <c:v>0.38646412791361834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9EF7-4891-B388-AA51F607164D}"/>
            </c:ext>
          </c:extLst>
        </c:ser>
        <c:ser>
          <c:idx val="8"/>
          <c:order val="8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Uncompetitive'!$AW$36:$AW$50</c:f>
              <c:numCache>
                <c:formatCode>General</c:formatCode>
                <c:ptCount val="15"/>
                <c:pt idx="0">
                  <c:v>0.16218844105244865</c:v>
                </c:pt>
                <c:pt idx="1">
                  <c:v>0.16482828398349447</c:v>
                </c:pt>
                <c:pt idx="2">
                  <c:v>0.16812808764730175</c:v>
                </c:pt>
                <c:pt idx="3">
                  <c:v>0.17225284222706089</c:v>
                </c:pt>
                <c:pt idx="4">
                  <c:v>0.17740878545175978</c:v>
                </c:pt>
                <c:pt idx="5">
                  <c:v>0.18385371448263338</c:v>
                </c:pt>
                <c:pt idx="6">
                  <c:v>0.19190987577122542</c:v>
                </c:pt>
                <c:pt idx="7">
                  <c:v>0.20198007738196541</c:v>
                </c:pt>
                <c:pt idx="8">
                  <c:v>0.21456782939539049</c:v>
                </c:pt>
                <c:pt idx="9">
                  <c:v>0.23030251941217178</c:v>
                </c:pt>
                <c:pt idx="10">
                  <c:v>0.2499708819331484</c:v>
                </c:pt>
                <c:pt idx="11">
                  <c:v>0.27455633508436911</c:v>
                </c:pt>
                <c:pt idx="12">
                  <c:v>0.30528815152339511</c:v>
                </c:pt>
                <c:pt idx="13">
                  <c:v>0.34370292207217756</c:v>
                </c:pt>
                <c:pt idx="14">
                  <c:v>0.39172138525815559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9EF7-4891-B388-AA51F607164D}"/>
            </c:ext>
          </c:extLst>
        </c:ser>
        <c:ser>
          <c:idx val="9"/>
          <c:order val="9"/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Uncompetitive'!$AX$36:$AX$50</c:f>
              <c:numCache>
                <c:formatCode>General</c:formatCode>
                <c:ptCount val="15"/>
                <c:pt idx="0">
                  <c:v>0.16876001273312005</c:v>
                </c:pt>
                <c:pt idx="1">
                  <c:v>0.17139985566416591</c:v>
                </c:pt>
                <c:pt idx="2">
                  <c:v>0.17469965932797318</c:v>
                </c:pt>
                <c:pt idx="3">
                  <c:v>0.17882441390773229</c:v>
                </c:pt>
                <c:pt idx="4">
                  <c:v>0.18398035713243119</c:v>
                </c:pt>
                <c:pt idx="5">
                  <c:v>0.19042528616330481</c:v>
                </c:pt>
                <c:pt idx="6">
                  <c:v>0.1984814474518968</c:v>
                </c:pt>
                <c:pt idx="7">
                  <c:v>0.20855164906263687</c:v>
                </c:pt>
                <c:pt idx="8">
                  <c:v>0.22113940107606189</c:v>
                </c:pt>
                <c:pt idx="9">
                  <c:v>0.23687409109284319</c:v>
                </c:pt>
                <c:pt idx="10">
                  <c:v>0.25654245361381978</c:v>
                </c:pt>
                <c:pt idx="11">
                  <c:v>0.28112790676504057</c:v>
                </c:pt>
                <c:pt idx="12">
                  <c:v>0.31185972320406646</c:v>
                </c:pt>
                <c:pt idx="13">
                  <c:v>0.35027449375284891</c:v>
                </c:pt>
                <c:pt idx="14">
                  <c:v>0.39829295693882688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9EF7-4891-B388-AA51F607164D}"/>
            </c:ext>
          </c:extLst>
        </c:ser>
        <c:ser>
          <c:idx val="10"/>
          <c:order val="10"/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Uncompetitive'!$AY$36:$AY$50</c:f>
              <c:numCache>
                <c:formatCode>General</c:formatCode>
                <c:ptCount val="15"/>
                <c:pt idx="0">
                  <c:v>0.1769744773339593</c:v>
                </c:pt>
                <c:pt idx="1">
                  <c:v>0.17961432026500515</c:v>
                </c:pt>
                <c:pt idx="2">
                  <c:v>0.18291412392881243</c:v>
                </c:pt>
                <c:pt idx="3">
                  <c:v>0.18703887850857157</c:v>
                </c:pt>
                <c:pt idx="4">
                  <c:v>0.19219482173327043</c:v>
                </c:pt>
                <c:pt idx="5">
                  <c:v>0.19863975076414406</c:v>
                </c:pt>
                <c:pt idx="6">
                  <c:v>0.20669591205273607</c:v>
                </c:pt>
                <c:pt idx="7">
                  <c:v>0.21676611366347609</c:v>
                </c:pt>
                <c:pt idx="8">
                  <c:v>0.22935386567690114</c:v>
                </c:pt>
                <c:pt idx="9">
                  <c:v>0.24508855569368243</c:v>
                </c:pt>
                <c:pt idx="10">
                  <c:v>0.26475691821465902</c:v>
                </c:pt>
                <c:pt idx="11">
                  <c:v>0.28934237136587981</c:v>
                </c:pt>
                <c:pt idx="12">
                  <c:v>0.32007418780490576</c:v>
                </c:pt>
                <c:pt idx="13">
                  <c:v>0.35848895835368816</c:v>
                </c:pt>
                <c:pt idx="14">
                  <c:v>0.40650742153966624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9EF7-4891-B388-AA51F607164D}"/>
            </c:ext>
          </c:extLst>
        </c:ser>
        <c:ser>
          <c:idx val="11"/>
          <c:order val="11"/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Uncompetitive'!$AZ$36:$AZ$50</c:f>
              <c:numCache>
                <c:formatCode>General</c:formatCode>
                <c:ptCount val="15"/>
                <c:pt idx="0">
                  <c:v>0.18724255808500839</c:v>
                </c:pt>
                <c:pt idx="1">
                  <c:v>0.18988240101605422</c:v>
                </c:pt>
                <c:pt idx="2">
                  <c:v>0.19318220467986152</c:v>
                </c:pt>
                <c:pt idx="3">
                  <c:v>0.19730695925962063</c:v>
                </c:pt>
                <c:pt idx="4">
                  <c:v>0.20246290248431953</c:v>
                </c:pt>
                <c:pt idx="5">
                  <c:v>0.20890783151519313</c:v>
                </c:pt>
                <c:pt idx="6">
                  <c:v>0.21696399280378514</c:v>
                </c:pt>
                <c:pt idx="7">
                  <c:v>0.22703419441452519</c:v>
                </c:pt>
                <c:pt idx="8">
                  <c:v>0.23962194642795023</c:v>
                </c:pt>
                <c:pt idx="9">
                  <c:v>0.25535663644473156</c:v>
                </c:pt>
                <c:pt idx="10">
                  <c:v>0.27502499896570809</c:v>
                </c:pt>
                <c:pt idx="11">
                  <c:v>0.29961045211692888</c:v>
                </c:pt>
                <c:pt idx="12">
                  <c:v>0.33034226855595483</c:v>
                </c:pt>
                <c:pt idx="13">
                  <c:v>0.36875703910473728</c:v>
                </c:pt>
                <c:pt idx="14">
                  <c:v>0.41677550229071525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9EF7-4891-B388-AA51F607164D}"/>
            </c:ext>
          </c:extLst>
        </c:ser>
        <c:ser>
          <c:idx val="12"/>
          <c:order val="12"/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Uncompetitive'!$BA$36:$BA$50</c:f>
              <c:numCache>
                <c:formatCode>General</c:formatCode>
                <c:ptCount val="15"/>
                <c:pt idx="0">
                  <c:v>0.20007765902381972</c:v>
                </c:pt>
                <c:pt idx="1">
                  <c:v>0.20271750195486557</c:v>
                </c:pt>
                <c:pt idx="2">
                  <c:v>0.20601730561867282</c:v>
                </c:pt>
                <c:pt idx="3">
                  <c:v>0.21014206019843198</c:v>
                </c:pt>
                <c:pt idx="4">
                  <c:v>0.21529800342313085</c:v>
                </c:pt>
                <c:pt idx="5">
                  <c:v>0.22174293245400448</c:v>
                </c:pt>
                <c:pt idx="6">
                  <c:v>0.22979909374259649</c:v>
                </c:pt>
                <c:pt idx="7">
                  <c:v>0.23986929535333648</c:v>
                </c:pt>
                <c:pt idx="8">
                  <c:v>0.25245704736676156</c:v>
                </c:pt>
                <c:pt idx="9">
                  <c:v>0.26819173738354285</c:v>
                </c:pt>
                <c:pt idx="10">
                  <c:v>0.28786009990451944</c:v>
                </c:pt>
                <c:pt idx="11">
                  <c:v>0.31244555305574023</c:v>
                </c:pt>
                <c:pt idx="12">
                  <c:v>0.34317736949476618</c:v>
                </c:pt>
                <c:pt idx="13">
                  <c:v>0.38159214004354863</c:v>
                </c:pt>
                <c:pt idx="14">
                  <c:v>0.4296106032295266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9EF7-4891-B388-AA51F607164D}"/>
            </c:ext>
          </c:extLst>
        </c:ser>
        <c:ser>
          <c:idx val="13"/>
          <c:order val="13"/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Uncompetitive'!$BB$36:$BB$50</c:f>
              <c:numCache>
                <c:formatCode>General</c:formatCode>
                <c:ptCount val="15"/>
                <c:pt idx="0">
                  <c:v>0.21612153519733393</c:v>
                </c:pt>
                <c:pt idx="1">
                  <c:v>0.21876137812837979</c:v>
                </c:pt>
                <c:pt idx="2">
                  <c:v>0.22206118179218703</c:v>
                </c:pt>
                <c:pt idx="3">
                  <c:v>0.2261859363719462</c:v>
                </c:pt>
                <c:pt idx="4">
                  <c:v>0.23134187959664507</c:v>
                </c:pt>
                <c:pt idx="5">
                  <c:v>0.23778680862751866</c:v>
                </c:pt>
                <c:pt idx="6">
                  <c:v>0.24584296991611065</c:v>
                </c:pt>
                <c:pt idx="7">
                  <c:v>0.25591317152685072</c:v>
                </c:pt>
                <c:pt idx="8">
                  <c:v>0.26850092354027577</c:v>
                </c:pt>
                <c:pt idx="9">
                  <c:v>0.28423561355705707</c:v>
                </c:pt>
                <c:pt idx="10">
                  <c:v>0.30390397607803366</c:v>
                </c:pt>
                <c:pt idx="11">
                  <c:v>0.32848942922925445</c:v>
                </c:pt>
                <c:pt idx="12">
                  <c:v>0.3592212456682804</c:v>
                </c:pt>
                <c:pt idx="13">
                  <c:v>0.39763601621706285</c:v>
                </c:pt>
                <c:pt idx="14">
                  <c:v>0.44565447940304076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9EF7-4891-B388-AA51F607164D}"/>
            </c:ext>
          </c:extLst>
        </c:ser>
        <c:ser>
          <c:idx val="14"/>
          <c:order val="14"/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Uncompetitive'!$BC$36:$BC$50</c:f>
              <c:numCache>
                <c:formatCode>General</c:formatCode>
                <c:ptCount val="15"/>
                <c:pt idx="0">
                  <c:v>0.23617638041422664</c:v>
                </c:pt>
                <c:pt idx="1">
                  <c:v>0.2388162233452725</c:v>
                </c:pt>
                <c:pt idx="2">
                  <c:v>0.24211602700907978</c:v>
                </c:pt>
                <c:pt idx="3">
                  <c:v>0.24624078158883886</c:v>
                </c:pt>
                <c:pt idx="4">
                  <c:v>0.25139672481353781</c:v>
                </c:pt>
                <c:pt idx="5">
                  <c:v>0.25784165384441143</c:v>
                </c:pt>
                <c:pt idx="6">
                  <c:v>0.26589781513300342</c:v>
                </c:pt>
                <c:pt idx="7">
                  <c:v>0.27596801674374344</c:v>
                </c:pt>
                <c:pt idx="8">
                  <c:v>0.28855576875716848</c:v>
                </c:pt>
                <c:pt idx="9">
                  <c:v>0.30429045877394978</c:v>
                </c:pt>
                <c:pt idx="10">
                  <c:v>0.32395882129492637</c:v>
                </c:pt>
                <c:pt idx="11">
                  <c:v>0.34854427444614716</c:v>
                </c:pt>
                <c:pt idx="12">
                  <c:v>0.37927609088517317</c:v>
                </c:pt>
                <c:pt idx="13">
                  <c:v>0.41769086143395551</c:v>
                </c:pt>
                <c:pt idx="14">
                  <c:v>0.46570932461993347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9EF7-4891-B388-AA51F607164D}"/>
            </c:ext>
          </c:extLst>
        </c:ser>
        <c:ser>
          <c:idx val="15"/>
          <c:order val="15"/>
          <c:spPr>
            <a:ln w="190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Uncompetitive'!$BD$36:$BD$50</c:f>
              <c:numCache>
                <c:formatCode>General</c:formatCode>
                <c:ptCount val="15"/>
                <c:pt idx="0">
                  <c:v>0.26124493693534256</c:v>
                </c:pt>
                <c:pt idx="1">
                  <c:v>0.26388477986638842</c:v>
                </c:pt>
                <c:pt idx="2">
                  <c:v>0.2671845835301957</c:v>
                </c:pt>
                <c:pt idx="3">
                  <c:v>0.27130933810995483</c:v>
                </c:pt>
                <c:pt idx="4">
                  <c:v>0.2764652813346537</c:v>
                </c:pt>
                <c:pt idx="5">
                  <c:v>0.28291021036552733</c:v>
                </c:pt>
                <c:pt idx="6">
                  <c:v>0.29096637165411937</c:v>
                </c:pt>
                <c:pt idx="7">
                  <c:v>0.30103657326485933</c:v>
                </c:pt>
                <c:pt idx="8">
                  <c:v>0.31362432527828438</c:v>
                </c:pt>
                <c:pt idx="9">
                  <c:v>0.32935901529506573</c:v>
                </c:pt>
                <c:pt idx="10">
                  <c:v>0.34902737781604232</c:v>
                </c:pt>
                <c:pt idx="11">
                  <c:v>0.373612830967263</c:v>
                </c:pt>
                <c:pt idx="12">
                  <c:v>0.40434464740628906</c:v>
                </c:pt>
                <c:pt idx="13">
                  <c:v>0.44275941795507145</c:v>
                </c:pt>
                <c:pt idx="14">
                  <c:v>0.49077788114104942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9EF7-4891-B388-AA51F607164D}"/>
            </c:ext>
          </c:extLst>
        </c:ser>
        <c:ser>
          <c:idx val="16"/>
          <c:order val="1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'Partial Uncompetitive'!$AN$36:$AN$50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Uncompetitive'!$BE$36:$BE$50</c:f>
              <c:numCache>
                <c:formatCode>General</c:formatCode>
                <c:ptCount val="15"/>
                <c:pt idx="0">
                  <c:v>7.3333333333333348E-2</c:v>
                </c:pt>
                <c:pt idx="1">
                  <c:v>7.5000000000000011E-2</c:v>
                </c:pt>
                <c:pt idx="2">
                  <c:v>7.7083333333333323E-2</c:v>
                </c:pt>
                <c:pt idx="3">
                  <c:v>7.9687499999999994E-2</c:v>
                </c:pt>
                <c:pt idx="4">
                  <c:v>8.2942708333333337E-2</c:v>
                </c:pt>
                <c:pt idx="5">
                  <c:v>8.7011718749999994E-2</c:v>
                </c:pt>
                <c:pt idx="6">
                  <c:v>9.2097981770833337E-2</c:v>
                </c:pt>
                <c:pt idx="7">
                  <c:v>9.8455810546874981E-2</c:v>
                </c:pt>
                <c:pt idx="8">
                  <c:v>0.10640309651692707</c:v>
                </c:pt>
                <c:pt idx="9">
                  <c:v>0.11633720397949217</c:v>
                </c:pt>
                <c:pt idx="10">
                  <c:v>0.12875483830769854</c:v>
                </c:pt>
                <c:pt idx="11">
                  <c:v>0.14427688121795654</c:v>
                </c:pt>
                <c:pt idx="12">
                  <c:v>0.16367943485577896</c:v>
                </c:pt>
                <c:pt idx="13">
                  <c:v>0.18793262690305704</c:v>
                </c:pt>
                <c:pt idx="14">
                  <c:v>0.21824911696215457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9EF7-4891-B388-AA51F607164D}"/>
            </c:ext>
          </c:extLst>
        </c:ser>
        <c:ser>
          <c:idx val="17"/>
          <c:order val="1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'Partial Uncompetitive'!$AN$36:$AN$50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Uncompetitive'!$BF$36:$BF$50</c:f>
              <c:numCache>
                <c:formatCode>General</c:formatCode>
                <c:ptCount val="15"/>
                <c:pt idx="0">
                  <c:v>9.8142826472894393E-2</c:v>
                </c:pt>
                <c:pt idx="1">
                  <c:v>0.10037334525636926</c:v>
                </c:pt>
                <c:pt idx="2">
                  <c:v>0.10316149373571284</c:v>
                </c:pt>
                <c:pt idx="3">
                  <c:v>0.10664667933489232</c:v>
                </c:pt>
                <c:pt idx="4">
                  <c:v>0.1110031613338667</c:v>
                </c:pt>
                <c:pt idx="5">
                  <c:v>0.11644876383258464</c:v>
                </c:pt>
                <c:pt idx="6">
                  <c:v>0.12325576695598207</c:v>
                </c:pt>
                <c:pt idx="7">
                  <c:v>0.13176452086022883</c:v>
                </c:pt>
                <c:pt idx="8">
                  <c:v>0.14240046324053734</c:v>
                </c:pt>
                <c:pt idx="9">
                  <c:v>0.15569539121592296</c:v>
                </c:pt>
                <c:pt idx="10">
                  <c:v>0.17231405118515497</c:v>
                </c:pt>
                <c:pt idx="11">
                  <c:v>0.19308737614669502</c:v>
                </c:pt>
                <c:pt idx="12">
                  <c:v>0.21905403234862</c:v>
                </c:pt>
                <c:pt idx="13">
                  <c:v>0.25151235260102628</c:v>
                </c:pt>
                <c:pt idx="14">
                  <c:v>0.29208525291653409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9EF7-4891-B388-AA51F607164D}"/>
            </c:ext>
          </c:extLst>
        </c:ser>
        <c:ser>
          <c:idx val="18"/>
          <c:order val="1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'Partial Uncompetitive'!$AN$36:$AN$50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Uncompetitive'!$BG$36:$BG$50</c:f>
              <c:numCache>
                <c:formatCode>General</c:formatCode>
                <c:ptCount val="15"/>
                <c:pt idx="0">
                  <c:v>0.10434519975778467</c:v>
                </c:pt>
                <c:pt idx="1">
                  <c:v>0.10671668157046156</c:v>
                </c:pt>
                <c:pt idx="2">
                  <c:v>0.10968103383630771</c:v>
                </c:pt>
                <c:pt idx="3">
                  <c:v>0.1133864741686154</c:v>
                </c:pt>
                <c:pt idx="4">
                  <c:v>0.11801827458400002</c:v>
                </c:pt>
                <c:pt idx="5">
                  <c:v>0.1238080251032308</c:v>
                </c:pt>
                <c:pt idx="6">
                  <c:v>0.13104521325226925</c:v>
                </c:pt>
                <c:pt idx="7">
                  <c:v>0.14009169843856731</c:v>
                </c:pt>
                <c:pt idx="8">
                  <c:v>0.15139980492143992</c:v>
                </c:pt>
                <c:pt idx="9">
                  <c:v>0.16553493802503066</c:v>
                </c:pt>
                <c:pt idx="10">
                  <c:v>0.18320385440451908</c:v>
                </c:pt>
                <c:pt idx="11">
                  <c:v>0.20528999987887964</c:v>
                </c:pt>
                <c:pt idx="12">
                  <c:v>0.23289768172183026</c:v>
                </c:pt>
                <c:pt idx="13">
                  <c:v>0.26740728402551861</c:v>
                </c:pt>
                <c:pt idx="14">
                  <c:v>0.31054428690512897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9EF7-4891-B388-AA51F607164D}"/>
            </c:ext>
          </c:extLst>
        </c:ser>
        <c:ser>
          <c:idx val="19"/>
          <c:order val="1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'Partial Uncompetitive'!$AN$36:$AN$50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Uncompetitive'!$BH$36:$BH$50</c:f>
              <c:numCache>
                <c:formatCode>General</c:formatCode>
                <c:ptCount val="15"/>
                <c:pt idx="0">
                  <c:v>0.11209816636389747</c:v>
                </c:pt>
                <c:pt idx="1">
                  <c:v>0.11464585196307696</c:v>
                </c:pt>
                <c:pt idx="2">
                  <c:v>0.1178304589620513</c:v>
                </c:pt>
                <c:pt idx="3">
                  <c:v>0.12181121771076925</c:v>
                </c:pt>
                <c:pt idx="4">
                  <c:v>0.12678716614666671</c:v>
                </c:pt>
                <c:pt idx="5">
                  <c:v>0.13300710169153848</c:v>
                </c:pt>
                <c:pt idx="6">
                  <c:v>0.14078202112262822</c:v>
                </c:pt>
                <c:pt idx="7">
                  <c:v>0.1505006704114904</c:v>
                </c:pt>
                <c:pt idx="8">
                  <c:v>0.16264898202256814</c:v>
                </c:pt>
                <c:pt idx="9">
                  <c:v>0.17783437153641526</c:v>
                </c:pt>
                <c:pt idx="10">
                  <c:v>0.19681610842872421</c:v>
                </c:pt>
                <c:pt idx="11">
                  <c:v>0.2205432795441104</c:v>
                </c:pt>
                <c:pt idx="12">
                  <c:v>0.25020224343834313</c:v>
                </c:pt>
                <c:pt idx="13">
                  <c:v>0.28727594830613395</c:v>
                </c:pt>
                <c:pt idx="14">
                  <c:v>0.33361807939087251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9EF7-4891-B388-AA51F607164D}"/>
            </c:ext>
          </c:extLst>
        </c:ser>
        <c:ser>
          <c:idx val="20"/>
          <c:order val="2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'Partial Uncompetitive'!$AN$36:$AN$50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Uncompetitive'!$BI$36:$BI$50</c:f>
              <c:numCache>
                <c:formatCode>General</c:formatCode>
                <c:ptCount val="15"/>
                <c:pt idx="0">
                  <c:v>0.12178937462153849</c:v>
                </c:pt>
                <c:pt idx="1">
                  <c:v>0.1245573149538462</c:v>
                </c:pt>
                <c:pt idx="2">
                  <c:v>0.12801724036923082</c:v>
                </c:pt>
                <c:pt idx="3">
                  <c:v>0.13234214713846157</c:v>
                </c:pt>
                <c:pt idx="4">
                  <c:v>0.13774828060000005</c:v>
                </c:pt>
                <c:pt idx="5">
                  <c:v>0.14450594742692313</c:v>
                </c:pt>
                <c:pt idx="6">
                  <c:v>0.15295303096057694</c:v>
                </c:pt>
                <c:pt idx="7">
                  <c:v>0.16351188537764424</c:v>
                </c:pt>
                <c:pt idx="8">
                  <c:v>0.1767104533989784</c:v>
                </c:pt>
                <c:pt idx="9">
                  <c:v>0.19320866342564605</c:v>
                </c:pt>
                <c:pt idx="10">
                  <c:v>0.21383142595898061</c:v>
                </c:pt>
                <c:pt idx="11">
                  <c:v>0.23960987912564888</c:v>
                </c:pt>
                <c:pt idx="12">
                  <c:v>0.27183294558398408</c:v>
                </c:pt>
                <c:pt idx="13">
                  <c:v>0.3121117786569032</c:v>
                </c:pt>
                <c:pt idx="14">
                  <c:v>0.36246031999805206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9EF7-4891-B388-AA51F607164D}"/>
            </c:ext>
          </c:extLst>
        </c:ser>
        <c:ser>
          <c:idx val="21"/>
          <c:order val="2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'Partial Uncompetitive'!$AN$36:$AN$50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Uncompetitive'!$BJ$36:$BJ$50</c:f>
              <c:numCache>
                <c:formatCode>General</c:formatCode>
                <c:ptCount val="15"/>
                <c:pt idx="0">
                  <c:v>0.1339033849435898</c:v>
                </c:pt>
                <c:pt idx="1">
                  <c:v>0.13694664369230775</c:v>
                </c:pt>
                <c:pt idx="2">
                  <c:v>0.14075071712820517</c:v>
                </c:pt>
                <c:pt idx="3">
                  <c:v>0.14550580892307696</c:v>
                </c:pt>
                <c:pt idx="4">
                  <c:v>0.15144967366666673</c:v>
                </c:pt>
                <c:pt idx="5">
                  <c:v>0.15887950459615388</c:v>
                </c:pt>
                <c:pt idx="6">
                  <c:v>0.16816679325801287</c:v>
                </c:pt>
                <c:pt idx="7">
                  <c:v>0.17977590408533656</c:v>
                </c:pt>
                <c:pt idx="8">
                  <c:v>0.19428729261949124</c:v>
                </c:pt>
                <c:pt idx="9">
                  <c:v>0.2124265282871845</c:v>
                </c:pt>
                <c:pt idx="10">
                  <c:v>0.23510057287180114</c:v>
                </c:pt>
                <c:pt idx="11">
                  <c:v>0.26344312860257196</c:v>
                </c:pt>
                <c:pt idx="12">
                  <c:v>0.29887132326603538</c:v>
                </c:pt>
                <c:pt idx="13">
                  <c:v>0.3431565665953647</c:v>
                </c:pt>
                <c:pt idx="14">
                  <c:v>0.39851312075702638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9EF7-4891-B388-AA51F607164D}"/>
            </c:ext>
          </c:extLst>
        </c:ser>
        <c:ser>
          <c:idx val="22"/>
          <c:order val="2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'Partial Uncompetitive'!$AN$36:$AN$50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Uncompetitive'!$BK$36:$BK$50</c:f>
              <c:numCache>
                <c:formatCode>General</c:formatCode>
                <c:ptCount val="15"/>
                <c:pt idx="0">
                  <c:v>0.14904589784615391</c:v>
                </c:pt>
                <c:pt idx="1">
                  <c:v>0.15243330461538468</c:v>
                </c:pt>
                <c:pt idx="2">
                  <c:v>0.15666756307692312</c:v>
                </c:pt>
                <c:pt idx="3">
                  <c:v>0.1619603861538462</c:v>
                </c:pt>
                <c:pt idx="4">
                  <c:v>0.16857641500000006</c:v>
                </c:pt>
                <c:pt idx="5">
                  <c:v>0.17684645105769237</c:v>
                </c:pt>
                <c:pt idx="6">
                  <c:v>0.18718399612980777</c:v>
                </c:pt>
                <c:pt idx="7">
                  <c:v>0.20010592746995196</c:v>
                </c:pt>
                <c:pt idx="8">
                  <c:v>0.21625834164513225</c:v>
                </c:pt>
                <c:pt idx="9">
                  <c:v>0.23644885936410759</c:v>
                </c:pt>
                <c:pt idx="10">
                  <c:v>0.26168700651282678</c:v>
                </c:pt>
                <c:pt idx="11">
                  <c:v>0.2932346904487258</c:v>
                </c:pt>
                <c:pt idx="12">
                  <c:v>0.33266929536859952</c:v>
                </c:pt>
                <c:pt idx="13">
                  <c:v>0.38196255151844172</c:v>
                </c:pt>
                <c:pt idx="14">
                  <c:v>0.44357912170574432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9EF7-4891-B388-AA51F607164D}"/>
            </c:ext>
          </c:extLst>
        </c:ser>
        <c:ser>
          <c:idx val="23"/>
          <c:order val="23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'Partial Uncompetitive'!$AN$36:$AN$50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Uncompetitive'!$BL$36:$BL$50</c:f>
              <c:numCache>
                <c:formatCode>General</c:formatCode>
                <c:ptCount val="15"/>
                <c:pt idx="0">
                  <c:v>0.16797403897435906</c:v>
                </c:pt>
                <c:pt idx="1">
                  <c:v>0.17179163076923085</c:v>
                </c:pt>
                <c:pt idx="2">
                  <c:v>0.17656362051282057</c:v>
                </c:pt>
                <c:pt idx="3">
                  <c:v>0.18252860769230772</c:v>
                </c:pt>
                <c:pt idx="4">
                  <c:v>0.18998484166666671</c:v>
                </c:pt>
                <c:pt idx="5">
                  <c:v>0.19930513413461545</c:v>
                </c:pt>
                <c:pt idx="6">
                  <c:v>0.21095549971955135</c:v>
                </c:pt>
                <c:pt idx="7">
                  <c:v>0.22551845670072115</c:v>
                </c:pt>
                <c:pt idx="8">
                  <c:v>0.24372215292718352</c:v>
                </c:pt>
                <c:pt idx="9">
                  <c:v>0.26647677321026142</c:v>
                </c:pt>
                <c:pt idx="10">
                  <c:v>0.29492004856410881</c:v>
                </c:pt>
                <c:pt idx="11">
                  <c:v>0.33047414275641812</c:v>
                </c:pt>
                <c:pt idx="12">
                  <c:v>0.37491676049680461</c:v>
                </c:pt>
                <c:pt idx="13">
                  <c:v>0.43047003267228784</c:v>
                </c:pt>
                <c:pt idx="14">
                  <c:v>0.49991162289164182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9EF7-4891-B388-AA51F607164D}"/>
            </c:ext>
          </c:extLst>
        </c:ser>
        <c:ser>
          <c:idx val="24"/>
          <c:order val="24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Uncompetitive'!$AN$36:$AN$50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Uncompetitive'!$BM$36:$BM$50</c:f>
              <c:numCache>
                <c:formatCode>General</c:formatCode>
                <c:ptCount val="15"/>
                <c:pt idx="0">
                  <c:v>0.19163421538461542</c:v>
                </c:pt>
                <c:pt idx="1">
                  <c:v>0.19598953846153852</c:v>
                </c:pt>
                <c:pt idx="2">
                  <c:v>0.20143369230769234</c:v>
                </c:pt>
                <c:pt idx="3">
                  <c:v>0.20823888461538467</c:v>
                </c:pt>
                <c:pt idx="4">
                  <c:v>0.21674537500000007</c:v>
                </c:pt>
                <c:pt idx="5">
                  <c:v>0.22737848798076929</c:v>
                </c:pt>
                <c:pt idx="6">
                  <c:v>0.24066987920673083</c:v>
                </c:pt>
                <c:pt idx="7">
                  <c:v>0.25728411823918268</c:v>
                </c:pt>
                <c:pt idx="8">
                  <c:v>0.27805191702974763</c:v>
                </c:pt>
                <c:pt idx="9">
                  <c:v>0.30401166551795372</c:v>
                </c:pt>
                <c:pt idx="10">
                  <c:v>0.33646135112821135</c:v>
                </c:pt>
                <c:pt idx="11">
                  <c:v>0.3770234581410335</c:v>
                </c:pt>
                <c:pt idx="12">
                  <c:v>0.42772609190706107</c:v>
                </c:pt>
                <c:pt idx="13">
                  <c:v>0.49110438411459545</c:v>
                </c:pt>
                <c:pt idx="14">
                  <c:v>0.57032724937401358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9EF7-4891-B388-AA51F607164D}"/>
            </c:ext>
          </c:extLst>
        </c:ser>
        <c:ser>
          <c:idx val="25"/>
          <c:order val="2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Uncompetitive'!$AN$36:$AN$50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Uncompetitive'!$BN$36:$BN$50</c:f>
              <c:numCache>
                <c:formatCode>General</c:formatCode>
                <c:ptCount val="15"/>
                <c:pt idx="0">
                  <c:v>0.22120943589743597</c:v>
                </c:pt>
                <c:pt idx="1">
                  <c:v>0.22623692307692317</c:v>
                </c:pt>
                <c:pt idx="2">
                  <c:v>0.23252128205128206</c:v>
                </c:pt>
                <c:pt idx="3">
                  <c:v>0.24037673076923086</c:v>
                </c:pt>
                <c:pt idx="4">
                  <c:v>0.25019604166666676</c:v>
                </c:pt>
                <c:pt idx="5">
                  <c:v>0.26247018028846159</c:v>
                </c:pt>
                <c:pt idx="6">
                  <c:v>0.27781285356570518</c:v>
                </c:pt>
                <c:pt idx="7">
                  <c:v>0.29699119516225964</c:v>
                </c:pt>
                <c:pt idx="8">
                  <c:v>0.32096412215795278</c:v>
                </c:pt>
                <c:pt idx="9">
                  <c:v>0.35093028090256917</c:v>
                </c:pt>
                <c:pt idx="10">
                  <c:v>0.38838797933333963</c:v>
                </c:pt>
                <c:pt idx="11">
                  <c:v>0.43521010237180269</c:v>
                </c:pt>
                <c:pt idx="12">
                  <c:v>0.49373775616988158</c:v>
                </c:pt>
                <c:pt idx="13">
                  <c:v>0.56689732341748011</c:v>
                </c:pt>
                <c:pt idx="14">
                  <c:v>0.65834678247697831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9EF7-4891-B388-AA51F607164D}"/>
            </c:ext>
          </c:extLst>
        </c:ser>
        <c:ser>
          <c:idx val="26"/>
          <c:order val="2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Uncompetitive'!$AN$36:$AN$50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Uncompetitive'!$BO$36:$BO$50</c:f>
              <c:numCache>
                <c:formatCode>General</c:formatCode>
                <c:ptCount val="15"/>
                <c:pt idx="0">
                  <c:v>0.25817846153846163</c:v>
                </c:pt>
                <c:pt idx="1">
                  <c:v>0.26404615384615393</c:v>
                </c:pt>
                <c:pt idx="2">
                  <c:v>0.27138076923076931</c:v>
                </c:pt>
                <c:pt idx="3">
                  <c:v>0.28054903846153856</c:v>
                </c:pt>
                <c:pt idx="4">
                  <c:v>0.29200937500000007</c:v>
                </c:pt>
                <c:pt idx="5">
                  <c:v>0.30633479567307698</c:v>
                </c:pt>
                <c:pt idx="6">
                  <c:v>0.32424157151442318</c:v>
                </c:pt>
                <c:pt idx="7">
                  <c:v>0.34662504131610578</c:v>
                </c:pt>
                <c:pt idx="8">
                  <c:v>0.37460437856820916</c:v>
                </c:pt>
                <c:pt idx="9">
                  <c:v>0.40957855013333833</c:v>
                </c:pt>
                <c:pt idx="10">
                  <c:v>0.45329626458974986</c:v>
                </c:pt>
                <c:pt idx="11">
                  <c:v>0.50794340766026425</c:v>
                </c:pt>
                <c:pt idx="12">
                  <c:v>0.57625233649840724</c:v>
                </c:pt>
                <c:pt idx="13">
                  <c:v>0.66163849754608595</c:v>
                </c:pt>
                <c:pt idx="14">
                  <c:v>0.76837119885568417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9EF7-4891-B388-AA51F607164D}"/>
            </c:ext>
          </c:extLst>
        </c:ser>
        <c:ser>
          <c:idx val="27"/>
          <c:order val="2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Uncompetitive'!$AN$36:$AN$50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Uncompetitive'!$BP$36:$BP$50</c:f>
              <c:numCache>
                <c:formatCode>General</c:formatCode>
                <c:ptCount val="15"/>
                <c:pt idx="0">
                  <c:v>0.30438974358974369</c:v>
                </c:pt>
                <c:pt idx="1">
                  <c:v>0.3113076923076924</c:v>
                </c:pt>
                <c:pt idx="2">
                  <c:v>0.31995512820512828</c:v>
                </c:pt>
                <c:pt idx="3">
                  <c:v>0.33076442307692316</c:v>
                </c:pt>
                <c:pt idx="4">
                  <c:v>0.3442760416666667</c:v>
                </c:pt>
                <c:pt idx="5">
                  <c:v>0.36116556490384621</c:v>
                </c:pt>
                <c:pt idx="6">
                  <c:v>0.38227746895032061</c:v>
                </c:pt>
                <c:pt idx="7">
                  <c:v>0.40866734900841351</c:v>
                </c:pt>
                <c:pt idx="8">
                  <c:v>0.44165469908102967</c:v>
                </c:pt>
                <c:pt idx="9">
                  <c:v>0.4828888866717998</c:v>
                </c:pt>
                <c:pt idx="10">
                  <c:v>0.53443162116026266</c:v>
                </c:pt>
                <c:pt idx="11">
                  <c:v>0.59886003927084119</c:v>
                </c:pt>
                <c:pt idx="12">
                  <c:v>0.67939556190906414</c:v>
                </c:pt>
                <c:pt idx="13">
                  <c:v>0.78006496520684299</c:v>
                </c:pt>
                <c:pt idx="14">
                  <c:v>0.90590171932906638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9EF7-4891-B388-AA51F607164D}"/>
            </c:ext>
          </c:extLst>
        </c:ser>
        <c:ser>
          <c:idx val="28"/>
          <c:order val="2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Uncompetitive'!$AN$36:$AN$50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Uncompetitive'!$BQ$36:$BQ$50</c:f>
              <c:numCache>
                <c:formatCode>General</c:formatCode>
                <c:ptCount val="15"/>
                <c:pt idx="0">
                  <c:v>0.36215384615384622</c:v>
                </c:pt>
                <c:pt idx="1">
                  <c:v>0.37038461538461537</c:v>
                </c:pt>
                <c:pt idx="2">
                  <c:v>0.38067307692307695</c:v>
                </c:pt>
                <c:pt idx="3">
                  <c:v>0.39353365384615385</c:v>
                </c:pt>
                <c:pt idx="4">
                  <c:v>0.40960937500000005</c:v>
                </c:pt>
                <c:pt idx="5">
                  <c:v>0.42970402644230765</c:v>
                </c:pt>
                <c:pt idx="6">
                  <c:v>0.45482234074519234</c:v>
                </c:pt>
                <c:pt idx="7">
                  <c:v>0.48622023362379801</c:v>
                </c:pt>
                <c:pt idx="8">
                  <c:v>0.52546759972205526</c:v>
                </c:pt>
                <c:pt idx="9">
                  <c:v>0.57452680734487671</c:v>
                </c:pt>
                <c:pt idx="10">
                  <c:v>0.63585081687340361</c:v>
                </c:pt>
                <c:pt idx="11">
                  <c:v>0.71250582878406232</c:v>
                </c:pt>
                <c:pt idx="12">
                  <c:v>0.80832459367238541</c:v>
                </c:pt>
                <c:pt idx="13">
                  <c:v>0.92809804978278931</c:v>
                </c:pt>
                <c:pt idx="14">
                  <c:v>1.0778148699207943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9EF7-4891-B388-AA51F607164D}"/>
            </c:ext>
          </c:extLst>
        </c:ser>
        <c:ser>
          <c:idx val="29"/>
          <c:order val="2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Uncompetitive'!$AN$36:$AN$50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Uncompetitive'!$BR$36:$BR$50</c:f>
              <c:numCache>
                <c:formatCode>General</c:formatCode>
                <c:ptCount val="15"/>
                <c:pt idx="0">
                  <c:v>0.43435897435897447</c:v>
                </c:pt>
                <c:pt idx="1">
                  <c:v>0.44423076923076937</c:v>
                </c:pt>
                <c:pt idx="2">
                  <c:v>0.45657051282051286</c:v>
                </c:pt>
                <c:pt idx="3">
                  <c:v>0.47199519230769232</c:v>
                </c:pt>
                <c:pt idx="4">
                  <c:v>0.49127604166666683</c:v>
                </c:pt>
                <c:pt idx="5">
                  <c:v>0.51537710336538467</c:v>
                </c:pt>
                <c:pt idx="6">
                  <c:v>0.54550343048878225</c:v>
                </c:pt>
                <c:pt idx="7">
                  <c:v>0.58316133939302883</c:v>
                </c:pt>
                <c:pt idx="8">
                  <c:v>0.63023372552333734</c:v>
                </c:pt>
                <c:pt idx="9">
                  <c:v>0.68907420818622289</c:v>
                </c:pt>
                <c:pt idx="10">
                  <c:v>0.76262481151482997</c:v>
                </c:pt>
                <c:pt idx="11">
                  <c:v>0.85456306567558871</c:v>
                </c:pt>
                <c:pt idx="12">
                  <c:v>0.96948588337653707</c:v>
                </c:pt>
                <c:pt idx="13">
                  <c:v>1.1131394055027226</c:v>
                </c:pt>
                <c:pt idx="14">
                  <c:v>1.2927063081604544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9EF7-4891-B388-AA51F607164D}"/>
            </c:ext>
          </c:extLst>
        </c:ser>
        <c:ser>
          <c:idx val="30"/>
          <c:order val="3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xVal>
            <c:numRef>
              <c:f>'Partial Uncompetitive'!$AN$36:$AN$50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Uncompetitive'!$BS$36:$BS$50</c:f>
              <c:numCache>
                <c:formatCode>General</c:formatCode>
                <c:ptCount val="15"/>
                <c:pt idx="0">
                  <c:v>0.52461538461538471</c:v>
                </c:pt>
                <c:pt idx="1">
                  <c:v>0.53653846153846152</c:v>
                </c:pt>
                <c:pt idx="2">
                  <c:v>0.55144230769230762</c:v>
                </c:pt>
                <c:pt idx="3">
                  <c:v>0.57007211538461533</c:v>
                </c:pt>
                <c:pt idx="4">
                  <c:v>0.59335937500000002</c:v>
                </c:pt>
                <c:pt idx="5">
                  <c:v>0.62246844951923075</c:v>
                </c:pt>
                <c:pt idx="6">
                  <c:v>0.65885479266826918</c:v>
                </c:pt>
                <c:pt idx="7">
                  <c:v>0.70433772160456709</c:v>
                </c:pt>
                <c:pt idx="8">
                  <c:v>0.76119138277493992</c:v>
                </c:pt>
                <c:pt idx="9">
                  <c:v>0.83225845923790542</c:v>
                </c:pt>
                <c:pt idx="10">
                  <c:v>0.92109230481661253</c:v>
                </c:pt>
                <c:pt idx="11">
                  <c:v>1.0321346117899968</c:v>
                </c:pt>
                <c:pt idx="12">
                  <c:v>1.1709374955067264</c:v>
                </c:pt>
                <c:pt idx="13">
                  <c:v>1.3444411001526388</c:v>
                </c:pt>
                <c:pt idx="14">
                  <c:v>1.5613206059600291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9EF7-4891-B388-AA51F607164D}"/>
            </c:ext>
          </c:extLst>
        </c:ser>
        <c:ser>
          <c:idx val="31"/>
          <c:order val="3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50000"/>
                </a:schemeClr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xVal>
            <c:numRef>
              <c:f>'Partial Uncompetitive'!$AN$36:$AN$50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Uncompetitive'!$BT$36:$BT$50</c:f>
              <c:numCache>
                <c:formatCode>General</c:formatCode>
                <c:ptCount val="15"/>
                <c:pt idx="0">
                  <c:v>0.63743589743589746</c:v>
                </c:pt>
                <c:pt idx="1">
                  <c:v>0.65192307692307694</c:v>
                </c:pt>
                <c:pt idx="2">
                  <c:v>0.67003205128205123</c:v>
                </c:pt>
                <c:pt idx="3">
                  <c:v>0.69266826923076918</c:v>
                </c:pt>
                <c:pt idx="4">
                  <c:v>0.72096354166666654</c:v>
                </c:pt>
                <c:pt idx="5">
                  <c:v>0.75633263221153835</c:v>
                </c:pt>
                <c:pt idx="6">
                  <c:v>0.8005439953926281</c:v>
                </c:pt>
                <c:pt idx="7">
                  <c:v>0.85580819936899022</c:v>
                </c:pt>
                <c:pt idx="8">
                  <c:v>0.92488845433944278</c:v>
                </c:pt>
                <c:pt idx="9">
                  <c:v>1.0112387730525088</c:v>
                </c:pt>
                <c:pt idx="10">
                  <c:v>1.1191766714438409</c:v>
                </c:pt>
                <c:pt idx="11">
                  <c:v>1.2540990444330067</c:v>
                </c:pt>
                <c:pt idx="12">
                  <c:v>1.4227520106694631</c:v>
                </c:pt>
                <c:pt idx="13">
                  <c:v>1.633568218465034</c:v>
                </c:pt>
                <c:pt idx="14">
                  <c:v>1.8970884782094977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F-9EF7-4891-B388-AA51F60716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145920"/>
        <c:axId val="367143952"/>
      </c:scatterChart>
      <c:valAx>
        <c:axId val="367145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1/[S]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3952"/>
        <c:crosses val="autoZero"/>
        <c:crossBetween val="midCat"/>
      </c:valAx>
      <c:valAx>
        <c:axId val="36714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1/v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5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Uncompetitive'!$AP$69:$BE$69</c:f>
              <c:numCache>
                <c:formatCode>General</c:formatCode>
                <c:ptCount val="16"/>
                <c:pt idx="0">
                  <c:v>0.13590215432976296</c:v>
                </c:pt>
                <c:pt idx="1">
                  <c:v>0.14141478820706832</c:v>
                </c:pt>
                <c:pt idx="2">
                  <c:v>0.14279294667639464</c:v>
                </c:pt>
                <c:pt idx="3">
                  <c:v>0.14451564476305259</c:v>
                </c:pt>
                <c:pt idx="4">
                  <c:v>0.14666901737137503</c:v>
                </c:pt>
                <c:pt idx="5">
                  <c:v>0.14936073313177806</c:v>
                </c:pt>
                <c:pt idx="6">
                  <c:v>0.15272537783228179</c:v>
                </c:pt>
                <c:pt idx="7">
                  <c:v>0.15693118370791151</c:v>
                </c:pt>
                <c:pt idx="8">
                  <c:v>0.16218844105244865</c:v>
                </c:pt>
                <c:pt idx="9">
                  <c:v>0.16876001273312005</c:v>
                </c:pt>
                <c:pt idx="10">
                  <c:v>0.1769744773339593</c:v>
                </c:pt>
                <c:pt idx="11">
                  <c:v>0.18724255808500839</c:v>
                </c:pt>
                <c:pt idx="12">
                  <c:v>0.20007765902381972</c:v>
                </c:pt>
                <c:pt idx="13">
                  <c:v>0.21612153519733393</c:v>
                </c:pt>
                <c:pt idx="14">
                  <c:v>0.23617638041422664</c:v>
                </c:pt>
                <c:pt idx="15">
                  <c:v>0.26124493693534256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080-4FE6-B54C-C680BBFFDC69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Uncompetitive'!$AP$70:$BE$70</c:f>
              <c:numCache>
                <c:formatCode>General</c:formatCode>
                <c:ptCount val="16"/>
                <c:pt idx="0">
                  <c:v>0.13854199726080879</c:v>
                </c:pt>
                <c:pt idx="1">
                  <c:v>0.14405463113811418</c:v>
                </c:pt>
                <c:pt idx="2">
                  <c:v>0.14543278960744049</c:v>
                </c:pt>
                <c:pt idx="3">
                  <c:v>0.14715548769409845</c:v>
                </c:pt>
                <c:pt idx="4">
                  <c:v>0.14930886030242085</c:v>
                </c:pt>
                <c:pt idx="5">
                  <c:v>0.15200057606282388</c:v>
                </c:pt>
                <c:pt idx="6">
                  <c:v>0.15536522076332765</c:v>
                </c:pt>
                <c:pt idx="7">
                  <c:v>0.15957102663895736</c:v>
                </c:pt>
                <c:pt idx="8">
                  <c:v>0.16482828398349447</c:v>
                </c:pt>
                <c:pt idx="9">
                  <c:v>0.17139985566416591</c:v>
                </c:pt>
                <c:pt idx="10">
                  <c:v>0.17961432026500515</c:v>
                </c:pt>
                <c:pt idx="11">
                  <c:v>0.18988240101605422</c:v>
                </c:pt>
                <c:pt idx="12">
                  <c:v>0.20271750195486557</c:v>
                </c:pt>
                <c:pt idx="13">
                  <c:v>0.21876137812837979</c:v>
                </c:pt>
                <c:pt idx="14">
                  <c:v>0.2388162233452725</c:v>
                </c:pt>
                <c:pt idx="15">
                  <c:v>0.26388477986638842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080-4FE6-B54C-C680BBFFDC69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Uncompetitive'!$AP$71:$BE$71</c:f>
              <c:numCache>
                <c:formatCode>General</c:formatCode>
                <c:ptCount val="16"/>
                <c:pt idx="0">
                  <c:v>0.14184180092461607</c:v>
                </c:pt>
                <c:pt idx="1">
                  <c:v>0.14735443480192145</c:v>
                </c:pt>
                <c:pt idx="2">
                  <c:v>0.14873259327124777</c:v>
                </c:pt>
                <c:pt idx="3">
                  <c:v>0.1504552913579057</c:v>
                </c:pt>
                <c:pt idx="4">
                  <c:v>0.15260866396622813</c:v>
                </c:pt>
                <c:pt idx="5">
                  <c:v>0.15530037972663113</c:v>
                </c:pt>
                <c:pt idx="6">
                  <c:v>0.15866502442713493</c:v>
                </c:pt>
                <c:pt idx="7">
                  <c:v>0.16287083030276461</c:v>
                </c:pt>
                <c:pt idx="8">
                  <c:v>0.16812808764730175</c:v>
                </c:pt>
                <c:pt idx="9">
                  <c:v>0.17469965932797318</c:v>
                </c:pt>
                <c:pt idx="10">
                  <c:v>0.18291412392881243</c:v>
                </c:pt>
                <c:pt idx="11">
                  <c:v>0.19318220467986152</c:v>
                </c:pt>
                <c:pt idx="12">
                  <c:v>0.20601730561867282</c:v>
                </c:pt>
                <c:pt idx="13">
                  <c:v>0.22206118179218703</c:v>
                </c:pt>
                <c:pt idx="14">
                  <c:v>0.24211602700907978</c:v>
                </c:pt>
                <c:pt idx="15">
                  <c:v>0.2671845835301957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080-4FE6-B54C-C680BBFFDC69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Uncompetitive'!$AP$72:$BE$72</c:f>
              <c:numCache>
                <c:formatCode>General</c:formatCode>
                <c:ptCount val="16"/>
                <c:pt idx="0">
                  <c:v>0.14596655550437521</c:v>
                </c:pt>
                <c:pt idx="1">
                  <c:v>0.15147918938168062</c:v>
                </c:pt>
                <c:pt idx="2">
                  <c:v>0.15285734785100691</c:v>
                </c:pt>
                <c:pt idx="3">
                  <c:v>0.15458004593766483</c:v>
                </c:pt>
                <c:pt idx="4">
                  <c:v>0.15673341854598727</c:v>
                </c:pt>
                <c:pt idx="5">
                  <c:v>0.15942513430639027</c:v>
                </c:pt>
                <c:pt idx="6">
                  <c:v>0.16278977900689406</c:v>
                </c:pt>
                <c:pt idx="7">
                  <c:v>0.16699558488252375</c:v>
                </c:pt>
                <c:pt idx="8">
                  <c:v>0.17225284222706089</c:v>
                </c:pt>
                <c:pt idx="9">
                  <c:v>0.17882441390773229</c:v>
                </c:pt>
                <c:pt idx="10">
                  <c:v>0.18703887850857157</c:v>
                </c:pt>
                <c:pt idx="11">
                  <c:v>0.19730695925962063</c:v>
                </c:pt>
                <c:pt idx="12">
                  <c:v>0.21014206019843198</c:v>
                </c:pt>
                <c:pt idx="13">
                  <c:v>0.2261859363719462</c:v>
                </c:pt>
                <c:pt idx="14">
                  <c:v>0.24624078158883886</c:v>
                </c:pt>
                <c:pt idx="15">
                  <c:v>0.27130933810995483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080-4FE6-B54C-C680BBFFDC69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Uncompetitive'!$AP$73:$BE$73</c:f>
              <c:numCache>
                <c:formatCode>General</c:formatCode>
                <c:ptCount val="16"/>
                <c:pt idx="0">
                  <c:v>0.15112249872907407</c:v>
                </c:pt>
                <c:pt idx="1">
                  <c:v>0.15663513260637946</c:v>
                </c:pt>
                <c:pt idx="2">
                  <c:v>0.15801329107570578</c:v>
                </c:pt>
                <c:pt idx="3">
                  <c:v>0.15973598916236373</c:v>
                </c:pt>
                <c:pt idx="4">
                  <c:v>0.16188936177068614</c:v>
                </c:pt>
                <c:pt idx="5">
                  <c:v>0.16458107753108916</c:v>
                </c:pt>
                <c:pt idx="6">
                  <c:v>0.16794572223159293</c:v>
                </c:pt>
                <c:pt idx="7">
                  <c:v>0.17215152810722265</c:v>
                </c:pt>
                <c:pt idx="8">
                  <c:v>0.17740878545175978</c:v>
                </c:pt>
                <c:pt idx="9">
                  <c:v>0.18398035713243119</c:v>
                </c:pt>
                <c:pt idx="10">
                  <c:v>0.19219482173327043</c:v>
                </c:pt>
                <c:pt idx="11">
                  <c:v>0.20246290248431953</c:v>
                </c:pt>
                <c:pt idx="12">
                  <c:v>0.21529800342313085</c:v>
                </c:pt>
                <c:pt idx="13">
                  <c:v>0.23134187959664507</c:v>
                </c:pt>
                <c:pt idx="14">
                  <c:v>0.25139672481353781</c:v>
                </c:pt>
                <c:pt idx="15">
                  <c:v>0.2764652813346537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080-4FE6-B54C-C680BBFFDC69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Uncompetitive'!$AP$74:$BE$74</c:f>
              <c:numCache>
                <c:formatCode>General</c:formatCode>
                <c:ptCount val="16"/>
                <c:pt idx="0">
                  <c:v>0.15756742775994773</c:v>
                </c:pt>
                <c:pt idx="1">
                  <c:v>0.16308006163725305</c:v>
                </c:pt>
                <c:pt idx="2">
                  <c:v>0.1644582201065794</c:v>
                </c:pt>
                <c:pt idx="3">
                  <c:v>0.16618091819323733</c:v>
                </c:pt>
                <c:pt idx="4">
                  <c:v>0.16833429080155973</c:v>
                </c:pt>
                <c:pt idx="5">
                  <c:v>0.17102600656196276</c:v>
                </c:pt>
                <c:pt idx="6">
                  <c:v>0.17439065126246653</c:v>
                </c:pt>
                <c:pt idx="7">
                  <c:v>0.17859645713809624</c:v>
                </c:pt>
                <c:pt idx="8">
                  <c:v>0.18385371448263338</c:v>
                </c:pt>
                <c:pt idx="9">
                  <c:v>0.19042528616330481</c:v>
                </c:pt>
                <c:pt idx="10">
                  <c:v>0.19863975076414406</c:v>
                </c:pt>
                <c:pt idx="11">
                  <c:v>0.20890783151519313</c:v>
                </c:pt>
                <c:pt idx="12">
                  <c:v>0.22174293245400448</c:v>
                </c:pt>
                <c:pt idx="13">
                  <c:v>0.23778680862751866</c:v>
                </c:pt>
                <c:pt idx="14">
                  <c:v>0.25784165384441143</c:v>
                </c:pt>
                <c:pt idx="15">
                  <c:v>0.28291021036552733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080-4FE6-B54C-C680BBFFDC69}"/>
            </c:ext>
          </c:extLst>
        </c:ser>
        <c:ser>
          <c:idx val="6"/>
          <c:order val="6"/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Uncompetitive'!$AP$75:$BE$75</c:f>
              <c:numCache>
                <c:formatCode>General</c:formatCode>
                <c:ptCount val="16"/>
                <c:pt idx="0">
                  <c:v>0.16562358904853974</c:v>
                </c:pt>
                <c:pt idx="1">
                  <c:v>0.17113622292584507</c:v>
                </c:pt>
                <c:pt idx="2">
                  <c:v>0.17251438139517142</c:v>
                </c:pt>
                <c:pt idx="3">
                  <c:v>0.17423707948182934</c:v>
                </c:pt>
                <c:pt idx="4">
                  <c:v>0.17639045209015178</c:v>
                </c:pt>
                <c:pt idx="5">
                  <c:v>0.17908216785055481</c:v>
                </c:pt>
                <c:pt idx="6">
                  <c:v>0.18244681255105855</c:v>
                </c:pt>
                <c:pt idx="7">
                  <c:v>0.18665261842668826</c:v>
                </c:pt>
                <c:pt idx="8">
                  <c:v>0.19190987577122542</c:v>
                </c:pt>
                <c:pt idx="9">
                  <c:v>0.1984814474518968</c:v>
                </c:pt>
                <c:pt idx="10">
                  <c:v>0.20669591205273607</c:v>
                </c:pt>
                <c:pt idx="11">
                  <c:v>0.21696399280378514</c:v>
                </c:pt>
                <c:pt idx="12">
                  <c:v>0.22979909374259649</c:v>
                </c:pt>
                <c:pt idx="13">
                  <c:v>0.24584296991611065</c:v>
                </c:pt>
                <c:pt idx="14">
                  <c:v>0.26589781513300342</c:v>
                </c:pt>
                <c:pt idx="15">
                  <c:v>0.29096637165411937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080-4FE6-B54C-C680BBFFDC69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Uncompetitive'!$AP$76:$BE$76</c:f>
              <c:numCache>
                <c:formatCode>General</c:formatCode>
                <c:ptCount val="16"/>
                <c:pt idx="0">
                  <c:v>0.17569379065927979</c:v>
                </c:pt>
                <c:pt idx="1">
                  <c:v>0.18120642453658511</c:v>
                </c:pt>
                <c:pt idx="2">
                  <c:v>0.18258458300591143</c:v>
                </c:pt>
                <c:pt idx="3">
                  <c:v>0.18430728109256939</c:v>
                </c:pt>
                <c:pt idx="4">
                  <c:v>0.18646065370089179</c:v>
                </c:pt>
                <c:pt idx="5">
                  <c:v>0.18915236946129479</c:v>
                </c:pt>
                <c:pt idx="6">
                  <c:v>0.19251701416179856</c:v>
                </c:pt>
                <c:pt idx="7">
                  <c:v>0.19672282003742828</c:v>
                </c:pt>
                <c:pt idx="8">
                  <c:v>0.20198007738196541</c:v>
                </c:pt>
                <c:pt idx="9">
                  <c:v>0.20855164906263687</c:v>
                </c:pt>
                <c:pt idx="10">
                  <c:v>0.21676611366347609</c:v>
                </c:pt>
                <c:pt idx="11">
                  <c:v>0.22703419441452519</c:v>
                </c:pt>
                <c:pt idx="12">
                  <c:v>0.23986929535333648</c:v>
                </c:pt>
                <c:pt idx="13">
                  <c:v>0.25591317152685072</c:v>
                </c:pt>
                <c:pt idx="14">
                  <c:v>0.27596801674374344</c:v>
                </c:pt>
                <c:pt idx="15">
                  <c:v>0.30103657326485933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080-4FE6-B54C-C680BBFFDC69}"/>
            </c:ext>
          </c:extLst>
        </c:ser>
        <c:ser>
          <c:idx val="8"/>
          <c:order val="8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Uncompetitive'!$AP$77:$BE$77</c:f>
              <c:numCache>
                <c:formatCode>General</c:formatCode>
                <c:ptCount val="16"/>
                <c:pt idx="0">
                  <c:v>0.1882815426727048</c:v>
                </c:pt>
                <c:pt idx="1">
                  <c:v>0.19379417655001013</c:v>
                </c:pt>
                <c:pt idx="2">
                  <c:v>0.19517233501933651</c:v>
                </c:pt>
                <c:pt idx="3">
                  <c:v>0.19689503310599443</c:v>
                </c:pt>
                <c:pt idx="4">
                  <c:v>0.19904840571431681</c:v>
                </c:pt>
                <c:pt idx="5">
                  <c:v>0.20174012147471981</c:v>
                </c:pt>
                <c:pt idx="6">
                  <c:v>0.20510476617522361</c:v>
                </c:pt>
                <c:pt idx="7">
                  <c:v>0.20931057205085338</c:v>
                </c:pt>
                <c:pt idx="8">
                  <c:v>0.21456782939539049</c:v>
                </c:pt>
                <c:pt idx="9">
                  <c:v>0.22113940107606189</c:v>
                </c:pt>
                <c:pt idx="10">
                  <c:v>0.22935386567690114</c:v>
                </c:pt>
                <c:pt idx="11">
                  <c:v>0.23962194642795023</c:v>
                </c:pt>
                <c:pt idx="12">
                  <c:v>0.25245704736676156</c:v>
                </c:pt>
                <c:pt idx="13">
                  <c:v>0.26850092354027577</c:v>
                </c:pt>
                <c:pt idx="14">
                  <c:v>0.28855576875716848</c:v>
                </c:pt>
                <c:pt idx="15">
                  <c:v>0.31362432527828438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F080-4FE6-B54C-C680BBFFDC69}"/>
            </c:ext>
          </c:extLst>
        </c:ser>
        <c:ser>
          <c:idx val="9"/>
          <c:order val="9"/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Uncompetitive'!$AP$78:$BE$78</c:f>
              <c:numCache>
                <c:formatCode>General</c:formatCode>
                <c:ptCount val="16"/>
                <c:pt idx="0">
                  <c:v>0.2040162326894861</c:v>
                </c:pt>
                <c:pt idx="1">
                  <c:v>0.20952886656679146</c:v>
                </c:pt>
                <c:pt idx="2">
                  <c:v>0.21090702503611783</c:v>
                </c:pt>
                <c:pt idx="3">
                  <c:v>0.21262972312277573</c:v>
                </c:pt>
                <c:pt idx="4">
                  <c:v>0.21478309573109816</c:v>
                </c:pt>
                <c:pt idx="5">
                  <c:v>0.21747481149150116</c:v>
                </c:pt>
                <c:pt idx="6">
                  <c:v>0.22083945619200493</c:v>
                </c:pt>
                <c:pt idx="7">
                  <c:v>0.22504526206763467</c:v>
                </c:pt>
                <c:pt idx="8">
                  <c:v>0.23030251941217178</c:v>
                </c:pt>
                <c:pt idx="9">
                  <c:v>0.23687409109284319</c:v>
                </c:pt>
                <c:pt idx="10">
                  <c:v>0.24508855569368243</c:v>
                </c:pt>
                <c:pt idx="11">
                  <c:v>0.25535663644473156</c:v>
                </c:pt>
                <c:pt idx="12">
                  <c:v>0.26819173738354285</c:v>
                </c:pt>
                <c:pt idx="13">
                  <c:v>0.28423561355705707</c:v>
                </c:pt>
                <c:pt idx="14">
                  <c:v>0.30429045877394978</c:v>
                </c:pt>
                <c:pt idx="15">
                  <c:v>0.32935901529506573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F080-4FE6-B54C-C680BBFFDC69}"/>
            </c:ext>
          </c:extLst>
        </c:ser>
        <c:ser>
          <c:idx val="10"/>
          <c:order val="10"/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Uncompetitive'!$AP$79:$BE$79</c:f>
              <c:numCache>
                <c:formatCode>General</c:formatCode>
                <c:ptCount val="16"/>
                <c:pt idx="0">
                  <c:v>0.22368459521046266</c:v>
                </c:pt>
                <c:pt idx="1">
                  <c:v>0.22919722908776805</c:v>
                </c:pt>
                <c:pt idx="2">
                  <c:v>0.23057538755709436</c:v>
                </c:pt>
                <c:pt idx="3">
                  <c:v>0.23229808564375229</c:v>
                </c:pt>
                <c:pt idx="4">
                  <c:v>0.23445145825207475</c:v>
                </c:pt>
                <c:pt idx="5">
                  <c:v>0.23714317401247773</c:v>
                </c:pt>
                <c:pt idx="6">
                  <c:v>0.24050781871298152</c:v>
                </c:pt>
                <c:pt idx="7">
                  <c:v>0.24471362458861126</c:v>
                </c:pt>
                <c:pt idx="8">
                  <c:v>0.2499708819331484</c:v>
                </c:pt>
                <c:pt idx="9">
                  <c:v>0.25654245361381978</c:v>
                </c:pt>
                <c:pt idx="10">
                  <c:v>0.26475691821465902</c:v>
                </c:pt>
                <c:pt idx="11">
                  <c:v>0.27502499896570809</c:v>
                </c:pt>
                <c:pt idx="12">
                  <c:v>0.28786009990451944</c:v>
                </c:pt>
                <c:pt idx="13">
                  <c:v>0.30390397607803366</c:v>
                </c:pt>
                <c:pt idx="14">
                  <c:v>0.32395882129492637</c:v>
                </c:pt>
                <c:pt idx="15">
                  <c:v>0.34902737781604232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F080-4FE6-B54C-C680BBFFDC69}"/>
            </c:ext>
          </c:extLst>
        </c:ser>
        <c:ser>
          <c:idx val="11"/>
          <c:order val="11"/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Uncompetitive'!$AP$80:$BE$80</c:f>
              <c:numCache>
                <c:formatCode>General</c:formatCode>
                <c:ptCount val="16"/>
                <c:pt idx="0">
                  <c:v>0.24827004836168343</c:v>
                </c:pt>
                <c:pt idx="1">
                  <c:v>0.25378268223898887</c:v>
                </c:pt>
                <c:pt idx="2">
                  <c:v>0.25516084070831513</c:v>
                </c:pt>
                <c:pt idx="3">
                  <c:v>0.25688353879497311</c:v>
                </c:pt>
                <c:pt idx="4">
                  <c:v>0.25903691140329549</c:v>
                </c:pt>
                <c:pt idx="5">
                  <c:v>0.26172862716369855</c:v>
                </c:pt>
                <c:pt idx="6">
                  <c:v>0.26509327186420228</c:v>
                </c:pt>
                <c:pt idx="7">
                  <c:v>0.26929907773983203</c:v>
                </c:pt>
                <c:pt idx="8">
                  <c:v>0.27455633508436911</c:v>
                </c:pt>
                <c:pt idx="9">
                  <c:v>0.28112790676504057</c:v>
                </c:pt>
                <c:pt idx="10">
                  <c:v>0.28934237136587981</c:v>
                </c:pt>
                <c:pt idx="11">
                  <c:v>0.29961045211692888</c:v>
                </c:pt>
                <c:pt idx="12">
                  <c:v>0.31244555305574023</c:v>
                </c:pt>
                <c:pt idx="13">
                  <c:v>0.32848942922925445</c:v>
                </c:pt>
                <c:pt idx="14">
                  <c:v>0.34854427444614716</c:v>
                </c:pt>
                <c:pt idx="15">
                  <c:v>0.373612830967263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F080-4FE6-B54C-C680BBFFDC69}"/>
            </c:ext>
          </c:extLst>
        </c:ser>
        <c:ser>
          <c:idx val="12"/>
          <c:order val="12"/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Uncompetitive'!$AP$81:$BF$81</c:f>
              <c:numCache>
                <c:formatCode>General</c:formatCode>
                <c:ptCount val="17"/>
                <c:pt idx="0">
                  <c:v>0.27900186480070949</c:v>
                </c:pt>
                <c:pt idx="1">
                  <c:v>0.28451449867801476</c:v>
                </c:pt>
                <c:pt idx="2">
                  <c:v>0.28589265714734113</c:v>
                </c:pt>
                <c:pt idx="3">
                  <c:v>0.28761535523399906</c:v>
                </c:pt>
                <c:pt idx="4">
                  <c:v>0.28976872784232144</c:v>
                </c:pt>
                <c:pt idx="5">
                  <c:v>0.2924604436027245</c:v>
                </c:pt>
                <c:pt idx="6">
                  <c:v>0.29582508830322823</c:v>
                </c:pt>
                <c:pt idx="7">
                  <c:v>0.30003089417885798</c:v>
                </c:pt>
                <c:pt idx="8">
                  <c:v>0.30528815152339511</c:v>
                </c:pt>
                <c:pt idx="9">
                  <c:v>0.31185972320406646</c:v>
                </c:pt>
                <c:pt idx="10">
                  <c:v>0.32007418780490576</c:v>
                </c:pt>
                <c:pt idx="11">
                  <c:v>0.33034226855595483</c:v>
                </c:pt>
                <c:pt idx="12">
                  <c:v>0.34317736949476618</c:v>
                </c:pt>
                <c:pt idx="13">
                  <c:v>0.3592212456682804</c:v>
                </c:pt>
                <c:pt idx="14">
                  <c:v>0.37927609088517317</c:v>
                </c:pt>
                <c:pt idx="15">
                  <c:v>0.40434464740628906</c:v>
                </c:pt>
                <c:pt idx="16">
                  <c:v>0.16367943485577896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F080-4FE6-B54C-C680BBFFDC69}"/>
            </c:ext>
          </c:extLst>
        </c:ser>
        <c:ser>
          <c:idx val="13"/>
          <c:order val="13"/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Uncompetitive'!$AP$82:$BE$82</c:f>
              <c:numCache>
                <c:formatCode>General</c:formatCode>
                <c:ptCount val="16"/>
                <c:pt idx="0">
                  <c:v>0.31741663534949188</c:v>
                </c:pt>
                <c:pt idx="1">
                  <c:v>0.32292926922679721</c:v>
                </c:pt>
                <c:pt idx="2">
                  <c:v>0.32430742769612358</c:v>
                </c:pt>
                <c:pt idx="3">
                  <c:v>0.32603012578278145</c:v>
                </c:pt>
                <c:pt idx="4">
                  <c:v>0.32818349839110394</c:v>
                </c:pt>
                <c:pt idx="5">
                  <c:v>0.33087521415150695</c:v>
                </c:pt>
                <c:pt idx="6">
                  <c:v>0.33423985885201069</c:v>
                </c:pt>
                <c:pt idx="7">
                  <c:v>0.33844566472764043</c:v>
                </c:pt>
                <c:pt idx="8">
                  <c:v>0.34370292207217756</c:v>
                </c:pt>
                <c:pt idx="9">
                  <c:v>0.35027449375284891</c:v>
                </c:pt>
                <c:pt idx="10">
                  <c:v>0.35848895835368816</c:v>
                </c:pt>
                <c:pt idx="11">
                  <c:v>0.36875703910473728</c:v>
                </c:pt>
                <c:pt idx="12">
                  <c:v>0.38159214004354863</c:v>
                </c:pt>
                <c:pt idx="13">
                  <c:v>0.39763601621706285</c:v>
                </c:pt>
                <c:pt idx="14">
                  <c:v>0.41769086143395551</c:v>
                </c:pt>
                <c:pt idx="15">
                  <c:v>0.44275941795507145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F080-4FE6-B54C-C680BBFFDC69}"/>
            </c:ext>
          </c:extLst>
        </c:ser>
        <c:ser>
          <c:idx val="14"/>
          <c:order val="14"/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Uncompetitive'!$AP$68:$BE$68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Uncompetitive'!$AP$83:$BE$83</c:f>
              <c:numCache>
                <c:formatCode>General</c:formatCode>
                <c:ptCount val="16"/>
                <c:pt idx="0">
                  <c:v>0.36543509853546985</c:v>
                </c:pt>
                <c:pt idx="1">
                  <c:v>0.37094773241277523</c:v>
                </c:pt>
                <c:pt idx="2">
                  <c:v>0.37232589088210155</c:v>
                </c:pt>
                <c:pt idx="3">
                  <c:v>0.37404858896875948</c:v>
                </c:pt>
                <c:pt idx="4">
                  <c:v>0.37620196157708191</c:v>
                </c:pt>
                <c:pt idx="5">
                  <c:v>0.37889367733748491</c:v>
                </c:pt>
                <c:pt idx="6">
                  <c:v>0.38225832203798871</c:v>
                </c:pt>
                <c:pt idx="7">
                  <c:v>0.38646412791361834</c:v>
                </c:pt>
                <c:pt idx="8">
                  <c:v>0.39172138525815559</c:v>
                </c:pt>
                <c:pt idx="9">
                  <c:v>0.39829295693882688</c:v>
                </c:pt>
                <c:pt idx="10">
                  <c:v>0.40650742153966624</c:v>
                </c:pt>
                <c:pt idx="11">
                  <c:v>0.41677550229071525</c:v>
                </c:pt>
                <c:pt idx="12">
                  <c:v>0.4296106032295266</c:v>
                </c:pt>
                <c:pt idx="13">
                  <c:v>0.44565447940304076</c:v>
                </c:pt>
                <c:pt idx="14">
                  <c:v>0.46570932461993347</c:v>
                </c:pt>
                <c:pt idx="15">
                  <c:v>0.49077788114104942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F080-4FE6-B54C-C680BBFFDC69}"/>
            </c:ext>
          </c:extLst>
        </c:ser>
        <c:ser>
          <c:idx val="15"/>
          <c:order val="1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  <a:lumOff val="20000"/>
                </a:schemeClr>
              </a:solidFill>
              <a:ln w="9525">
                <a:solidFill>
                  <a:schemeClr val="accent4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'Partial Uncompetitive'!$BF$68:$BU$68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Uncompetitive'!$BF$69:$BU$69</c:f>
              <c:numCache>
                <c:formatCode>General</c:formatCode>
                <c:ptCount val="16"/>
                <c:pt idx="0">
                  <c:v>7.3333333333333348E-2</c:v>
                </c:pt>
                <c:pt idx="1">
                  <c:v>9.8142826472894393E-2</c:v>
                </c:pt>
                <c:pt idx="2">
                  <c:v>0.10434519975778467</c:v>
                </c:pt>
                <c:pt idx="3">
                  <c:v>0.11209816636389747</c:v>
                </c:pt>
                <c:pt idx="4">
                  <c:v>0.12178937462153849</c:v>
                </c:pt>
                <c:pt idx="5">
                  <c:v>0.1339033849435898</c:v>
                </c:pt>
                <c:pt idx="6">
                  <c:v>0.14904589784615391</c:v>
                </c:pt>
                <c:pt idx="7">
                  <c:v>0.16797403897435906</c:v>
                </c:pt>
                <c:pt idx="8">
                  <c:v>0.19163421538461542</c:v>
                </c:pt>
                <c:pt idx="9">
                  <c:v>0.22120943589743597</c:v>
                </c:pt>
                <c:pt idx="10">
                  <c:v>0.25817846153846163</c:v>
                </c:pt>
                <c:pt idx="11">
                  <c:v>0.30438974358974369</c:v>
                </c:pt>
                <c:pt idx="12">
                  <c:v>0.36215384615384622</c:v>
                </c:pt>
                <c:pt idx="13">
                  <c:v>0.43435897435897447</c:v>
                </c:pt>
                <c:pt idx="14">
                  <c:v>0.52461538461538471</c:v>
                </c:pt>
                <c:pt idx="15">
                  <c:v>0.63743589743589746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F080-4FE6-B54C-C680BBFFDC69}"/>
            </c:ext>
          </c:extLst>
        </c:ser>
        <c:ser>
          <c:idx val="16"/>
          <c:order val="1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'Partial Uncompetitive'!$BF$68:$BU$68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Uncompetitive'!$BF$70:$BU$70</c:f>
              <c:numCache>
                <c:formatCode>General</c:formatCode>
                <c:ptCount val="16"/>
                <c:pt idx="0">
                  <c:v>7.5000000000000011E-2</c:v>
                </c:pt>
                <c:pt idx="1">
                  <c:v>0.10037334525636926</c:v>
                </c:pt>
                <c:pt idx="2">
                  <c:v>0.10671668157046156</c:v>
                </c:pt>
                <c:pt idx="3">
                  <c:v>0.11464585196307696</c:v>
                </c:pt>
                <c:pt idx="4">
                  <c:v>0.1245573149538462</c:v>
                </c:pt>
                <c:pt idx="5">
                  <c:v>0.13694664369230775</c:v>
                </c:pt>
                <c:pt idx="6">
                  <c:v>0.15243330461538468</c:v>
                </c:pt>
                <c:pt idx="7">
                  <c:v>0.17179163076923085</c:v>
                </c:pt>
                <c:pt idx="8">
                  <c:v>0.19598953846153852</c:v>
                </c:pt>
                <c:pt idx="9">
                  <c:v>0.22623692307692317</c:v>
                </c:pt>
                <c:pt idx="10">
                  <c:v>0.26404615384615393</c:v>
                </c:pt>
                <c:pt idx="11">
                  <c:v>0.3113076923076924</c:v>
                </c:pt>
                <c:pt idx="12">
                  <c:v>0.37038461538461537</c:v>
                </c:pt>
                <c:pt idx="13">
                  <c:v>0.44423076923076937</c:v>
                </c:pt>
                <c:pt idx="14">
                  <c:v>0.53653846153846152</c:v>
                </c:pt>
                <c:pt idx="15">
                  <c:v>0.65192307692307694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F080-4FE6-B54C-C680BBFFDC69}"/>
            </c:ext>
          </c:extLst>
        </c:ser>
        <c:ser>
          <c:idx val="17"/>
          <c:order val="1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'Partial Uncompetitive'!$BF$68:$BU$68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Uncompetitive'!$BF$71:$BU$71</c:f>
              <c:numCache>
                <c:formatCode>General</c:formatCode>
                <c:ptCount val="16"/>
                <c:pt idx="0">
                  <c:v>7.7083333333333323E-2</c:v>
                </c:pt>
                <c:pt idx="1">
                  <c:v>0.10316149373571284</c:v>
                </c:pt>
                <c:pt idx="2">
                  <c:v>0.10968103383630771</c:v>
                </c:pt>
                <c:pt idx="3">
                  <c:v>0.1178304589620513</c:v>
                </c:pt>
                <c:pt idx="4">
                  <c:v>0.12801724036923082</c:v>
                </c:pt>
                <c:pt idx="5">
                  <c:v>0.14075071712820517</c:v>
                </c:pt>
                <c:pt idx="6">
                  <c:v>0.15666756307692312</c:v>
                </c:pt>
                <c:pt idx="7">
                  <c:v>0.17656362051282057</c:v>
                </c:pt>
                <c:pt idx="8">
                  <c:v>0.20143369230769234</c:v>
                </c:pt>
                <c:pt idx="9">
                  <c:v>0.23252128205128206</c:v>
                </c:pt>
                <c:pt idx="10">
                  <c:v>0.27138076923076931</c:v>
                </c:pt>
                <c:pt idx="11">
                  <c:v>0.31995512820512828</c:v>
                </c:pt>
                <c:pt idx="12">
                  <c:v>0.38067307692307695</c:v>
                </c:pt>
                <c:pt idx="13">
                  <c:v>0.45657051282051286</c:v>
                </c:pt>
                <c:pt idx="14">
                  <c:v>0.55144230769230762</c:v>
                </c:pt>
                <c:pt idx="15">
                  <c:v>0.67003205128205123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F080-4FE6-B54C-C680BBFFDC69}"/>
            </c:ext>
          </c:extLst>
        </c:ser>
        <c:ser>
          <c:idx val="18"/>
          <c:order val="1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'Partial Uncompetitive'!$BF$68:$BU$68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Uncompetitive'!$BF$72:$BU$72</c:f>
              <c:numCache>
                <c:formatCode>General</c:formatCode>
                <c:ptCount val="16"/>
                <c:pt idx="0">
                  <c:v>7.9687499999999994E-2</c:v>
                </c:pt>
                <c:pt idx="1">
                  <c:v>0.10664667933489232</c:v>
                </c:pt>
                <c:pt idx="2">
                  <c:v>0.1133864741686154</c:v>
                </c:pt>
                <c:pt idx="3">
                  <c:v>0.12181121771076925</c:v>
                </c:pt>
                <c:pt idx="4">
                  <c:v>0.13234214713846157</c:v>
                </c:pt>
                <c:pt idx="5">
                  <c:v>0.14550580892307696</c:v>
                </c:pt>
                <c:pt idx="6">
                  <c:v>0.1619603861538462</c:v>
                </c:pt>
                <c:pt idx="7">
                  <c:v>0.18252860769230772</c:v>
                </c:pt>
                <c:pt idx="8">
                  <c:v>0.20823888461538467</c:v>
                </c:pt>
                <c:pt idx="9">
                  <c:v>0.24037673076923086</c:v>
                </c:pt>
                <c:pt idx="10">
                  <c:v>0.28054903846153856</c:v>
                </c:pt>
                <c:pt idx="11">
                  <c:v>0.33076442307692316</c:v>
                </c:pt>
                <c:pt idx="12">
                  <c:v>0.39353365384615385</c:v>
                </c:pt>
                <c:pt idx="13">
                  <c:v>0.47199519230769232</c:v>
                </c:pt>
                <c:pt idx="14">
                  <c:v>0.57007211538461533</c:v>
                </c:pt>
                <c:pt idx="15">
                  <c:v>0.69266826923076918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F080-4FE6-B54C-C680BBFFDC69}"/>
            </c:ext>
          </c:extLst>
        </c:ser>
        <c:ser>
          <c:idx val="19"/>
          <c:order val="1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'Partial Uncompetitive'!$BF$68:$BU$68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Uncompetitive'!$BF$73:$BU$73</c:f>
              <c:numCache>
                <c:formatCode>General</c:formatCode>
                <c:ptCount val="16"/>
                <c:pt idx="0">
                  <c:v>8.2942708333333337E-2</c:v>
                </c:pt>
                <c:pt idx="1">
                  <c:v>0.1110031613338667</c:v>
                </c:pt>
                <c:pt idx="2">
                  <c:v>0.11801827458400002</c:v>
                </c:pt>
                <c:pt idx="3">
                  <c:v>0.12678716614666671</c:v>
                </c:pt>
                <c:pt idx="4">
                  <c:v>0.13774828060000005</c:v>
                </c:pt>
                <c:pt idx="5">
                  <c:v>0.15144967366666673</c:v>
                </c:pt>
                <c:pt idx="6">
                  <c:v>0.16857641500000006</c:v>
                </c:pt>
                <c:pt idx="7">
                  <c:v>0.18998484166666671</c:v>
                </c:pt>
                <c:pt idx="8">
                  <c:v>0.21674537500000007</c:v>
                </c:pt>
                <c:pt idx="9">
                  <c:v>0.25019604166666676</c:v>
                </c:pt>
                <c:pt idx="10">
                  <c:v>0.29200937500000007</c:v>
                </c:pt>
                <c:pt idx="11">
                  <c:v>0.3442760416666667</c:v>
                </c:pt>
                <c:pt idx="12">
                  <c:v>0.40960937500000005</c:v>
                </c:pt>
                <c:pt idx="13">
                  <c:v>0.49127604166666683</c:v>
                </c:pt>
                <c:pt idx="14">
                  <c:v>0.59335937500000002</c:v>
                </c:pt>
                <c:pt idx="15">
                  <c:v>0.72096354166666654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F080-4FE6-B54C-C680BBFFDC69}"/>
            </c:ext>
          </c:extLst>
        </c:ser>
        <c:ser>
          <c:idx val="20"/>
          <c:order val="2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'Partial Uncompetitive'!$BF$68:$BU$68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Uncompetitive'!$BF$74:$BU$74</c:f>
              <c:numCache>
                <c:formatCode>General</c:formatCode>
                <c:ptCount val="16"/>
                <c:pt idx="0">
                  <c:v>8.7011718749999994E-2</c:v>
                </c:pt>
                <c:pt idx="1">
                  <c:v>0.11644876383258464</c:v>
                </c:pt>
                <c:pt idx="2">
                  <c:v>0.1238080251032308</c:v>
                </c:pt>
                <c:pt idx="3">
                  <c:v>0.13300710169153848</c:v>
                </c:pt>
                <c:pt idx="4">
                  <c:v>0.14450594742692313</c:v>
                </c:pt>
                <c:pt idx="5">
                  <c:v>0.15887950459615388</c:v>
                </c:pt>
                <c:pt idx="6">
                  <c:v>0.17684645105769237</c:v>
                </c:pt>
                <c:pt idx="7">
                  <c:v>0.19930513413461545</c:v>
                </c:pt>
                <c:pt idx="8">
                  <c:v>0.22737848798076929</c:v>
                </c:pt>
                <c:pt idx="9">
                  <c:v>0.26247018028846159</c:v>
                </c:pt>
                <c:pt idx="10">
                  <c:v>0.30633479567307698</c:v>
                </c:pt>
                <c:pt idx="11">
                  <c:v>0.36116556490384621</c:v>
                </c:pt>
                <c:pt idx="12">
                  <c:v>0.42970402644230765</c:v>
                </c:pt>
                <c:pt idx="13">
                  <c:v>0.51537710336538467</c:v>
                </c:pt>
                <c:pt idx="14">
                  <c:v>0.62246844951923075</c:v>
                </c:pt>
                <c:pt idx="15">
                  <c:v>0.75633263221153835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F080-4FE6-B54C-C680BBFFDC69}"/>
            </c:ext>
          </c:extLst>
        </c:ser>
        <c:ser>
          <c:idx val="21"/>
          <c:order val="2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'Partial Uncompetitive'!$BF$68:$BU$68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Uncompetitive'!$BF$75:$BU$75</c:f>
              <c:numCache>
                <c:formatCode>General</c:formatCode>
                <c:ptCount val="16"/>
                <c:pt idx="0">
                  <c:v>9.2097981770833337E-2</c:v>
                </c:pt>
                <c:pt idx="1">
                  <c:v>0.12325576695598207</c:v>
                </c:pt>
                <c:pt idx="2">
                  <c:v>0.13104521325226925</c:v>
                </c:pt>
                <c:pt idx="3">
                  <c:v>0.14078202112262822</c:v>
                </c:pt>
                <c:pt idx="4">
                  <c:v>0.15295303096057694</c:v>
                </c:pt>
                <c:pt idx="5">
                  <c:v>0.16816679325801287</c:v>
                </c:pt>
                <c:pt idx="6">
                  <c:v>0.18718399612980777</c:v>
                </c:pt>
                <c:pt idx="7">
                  <c:v>0.21095549971955135</c:v>
                </c:pt>
                <c:pt idx="8">
                  <c:v>0.24066987920673083</c:v>
                </c:pt>
                <c:pt idx="9">
                  <c:v>0.27781285356570518</c:v>
                </c:pt>
                <c:pt idx="10">
                  <c:v>0.32424157151442318</c:v>
                </c:pt>
                <c:pt idx="11">
                  <c:v>0.38227746895032061</c:v>
                </c:pt>
                <c:pt idx="12">
                  <c:v>0.45482234074519234</c:v>
                </c:pt>
                <c:pt idx="13">
                  <c:v>0.54550343048878225</c:v>
                </c:pt>
                <c:pt idx="14">
                  <c:v>0.65885479266826918</c:v>
                </c:pt>
                <c:pt idx="15">
                  <c:v>0.8005439953926281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F080-4FE6-B54C-C680BBFFDC69}"/>
            </c:ext>
          </c:extLst>
        </c:ser>
        <c:ser>
          <c:idx val="22"/>
          <c:order val="2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'Partial Uncompetitive'!$BF$68:$BU$68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Uncompetitive'!$BF$76:$BU$76</c:f>
              <c:numCache>
                <c:formatCode>General</c:formatCode>
                <c:ptCount val="16"/>
                <c:pt idx="0">
                  <c:v>9.8455810546874981E-2</c:v>
                </c:pt>
                <c:pt idx="1">
                  <c:v>0.13176452086022883</c:v>
                </c:pt>
                <c:pt idx="2">
                  <c:v>0.14009169843856731</c:v>
                </c:pt>
                <c:pt idx="3">
                  <c:v>0.1505006704114904</c:v>
                </c:pt>
                <c:pt idx="4">
                  <c:v>0.16351188537764424</c:v>
                </c:pt>
                <c:pt idx="5">
                  <c:v>0.17977590408533656</c:v>
                </c:pt>
                <c:pt idx="6">
                  <c:v>0.20010592746995196</c:v>
                </c:pt>
                <c:pt idx="7">
                  <c:v>0.22551845670072115</c:v>
                </c:pt>
                <c:pt idx="8">
                  <c:v>0.25728411823918268</c:v>
                </c:pt>
                <c:pt idx="9">
                  <c:v>0.29699119516225964</c:v>
                </c:pt>
                <c:pt idx="10">
                  <c:v>0.34662504131610578</c:v>
                </c:pt>
                <c:pt idx="11">
                  <c:v>0.40866734900841351</c:v>
                </c:pt>
                <c:pt idx="12">
                  <c:v>0.48622023362379801</c:v>
                </c:pt>
                <c:pt idx="13">
                  <c:v>0.58316133939302883</c:v>
                </c:pt>
                <c:pt idx="14">
                  <c:v>0.70433772160456709</c:v>
                </c:pt>
                <c:pt idx="15">
                  <c:v>0.85580819936899022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F080-4FE6-B54C-C680BBFFDC69}"/>
            </c:ext>
          </c:extLst>
        </c:ser>
        <c:ser>
          <c:idx val="23"/>
          <c:order val="23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'Partial Uncompetitive'!$BF$68:$BU$68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Uncompetitive'!$BF$77:$BU$77</c:f>
              <c:numCache>
                <c:formatCode>General</c:formatCode>
                <c:ptCount val="16"/>
                <c:pt idx="0">
                  <c:v>0.10640309651692707</c:v>
                </c:pt>
                <c:pt idx="1">
                  <c:v>0.14240046324053734</c:v>
                </c:pt>
                <c:pt idx="2">
                  <c:v>0.15139980492143992</c:v>
                </c:pt>
                <c:pt idx="3">
                  <c:v>0.16264898202256814</c:v>
                </c:pt>
                <c:pt idx="4">
                  <c:v>0.1767104533989784</c:v>
                </c:pt>
                <c:pt idx="5">
                  <c:v>0.19428729261949124</c:v>
                </c:pt>
                <c:pt idx="6">
                  <c:v>0.21625834164513225</c:v>
                </c:pt>
                <c:pt idx="7">
                  <c:v>0.24372215292718352</c:v>
                </c:pt>
                <c:pt idx="8">
                  <c:v>0.27805191702974763</c:v>
                </c:pt>
                <c:pt idx="9">
                  <c:v>0.32096412215795278</c:v>
                </c:pt>
                <c:pt idx="10">
                  <c:v>0.37460437856820916</c:v>
                </c:pt>
                <c:pt idx="11">
                  <c:v>0.44165469908102967</c:v>
                </c:pt>
                <c:pt idx="12">
                  <c:v>0.52546759972205526</c:v>
                </c:pt>
                <c:pt idx="13">
                  <c:v>0.63023372552333734</c:v>
                </c:pt>
                <c:pt idx="14">
                  <c:v>0.76119138277493992</c:v>
                </c:pt>
                <c:pt idx="15">
                  <c:v>0.92488845433944278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F080-4FE6-B54C-C680BBFFDC69}"/>
            </c:ext>
          </c:extLst>
        </c:ser>
        <c:ser>
          <c:idx val="24"/>
          <c:order val="24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Uncompetitive'!$BF$68:$BU$68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Uncompetitive'!$BF$78:$BU$78</c:f>
              <c:numCache>
                <c:formatCode>General</c:formatCode>
                <c:ptCount val="16"/>
                <c:pt idx="0">
                  <c:v>0.11633720397949217</c:v>
                </c:pt>
                <c:pt idx="1">
                  <c:v>0.15569539121592296</c:v>
                </c:pt>
                <c:pt idx="2">
                  <c:v>0.16553493802503066</c:v>
                </c:pt>
                <c:pt idx="3">
                  <c:v>0.17783437153641526</c:v>
                </c:pt>
                <c:pt idx="4">
                  <c:v>0.19320866342564605</c:v>
                </c:pt>
                <c:pt idx="5">
                  <c:v>0.2124265282871845</c:v>
                </c:pt>
                <c:pt idx="6">
                  <c:v>0.23644885936410759</c:v>
                </c:pt>
                <c:pt idx="7">
                  <c:v>0.26647677321026142</c:v>
                </c:pt>
                <c:pt idx="8">
                  <c:v>0.30401166551795372</c:v>
                </c:pt>
                <c:pt idx="9">
                  <c:v>0.35093028090256917</c:v>
                </c:pt>
                <c:pt idx="10">
                  <c:v>0.40957855013333833</c:v>
                </c:pt>
                <c:pt idx="11">
                  <c:v>0.4828888866717998</c:v>
                </c:pt>
                <c:pt idx="12">
                  <c:v>0.57452680734487671</c:v>
                </c:pt>
                <c:pt idx="13">
                  <c:v>0.68907420818622289</c:v>
                </c:pt>
                <c:pt idx="14">
                  <c:v>0.83225845923790542</c:v>
                </c:pt>
                <c:pt idx="15">
                  <c:v>1.0112387730525088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F080-4FE6-B54C-C680BBFFDC69}"/>
            </c:ext>
          </c:extLst>
        </c:ser>
        <c:ser>
          <c:idx val="25"/>
          <c:order val="2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Uncompetitive'!$BF$68:$BU$68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Uncompetitive'!$BF$79:$BU$79</c:f>
              <c:numCache>
                <c:formatCode>General</c:formatCode>
                <c:ptCount val="16"/>
                <c:pt idx="0">
                  <c:v>0.12875483830769854</c:v>
                </c:pt>
                <c:pt idx="1">
                  <c:v>0.17231405118515497</c:v>
                </c:pt>
                <c:pt idx="2">
                  <c:v>0.18320385440451908</c:v>
                </c:pt>
                <c:pt idx="3">
                  <c:v>0.19681610842872421</c:v>
                </c:pt>
                <c:pt idx="4">
                  <c:v>0.21383142595898061</c:v>
                </c:pt>
                <c:pt idx="5">
                  <c:v>0.23510057287180114</c:v>
                </c:pt>
                <c:pt idx="6">
                  <c:v>0.26168700651282678</c:v>
                </c:pt>
                <c:pt idx="7">
                  <c:v>0.29492004856410881</c:v>
                </c:pt>
                <c:pt idx="8">
                  <c:v>0.33646135112821135</c:v>
                </c:pt>
                <c:pt idx="9">
                  <c:v>0.38838797933333963</c:v>
                </c:pt>
                <c:pt idx="10">
                  <c:v>0.45329626458974986</c:v>
                </c:pt>
                <c:pt idx="11">
                  <c:v>0.53443162116026266</c:v>
                </c:pt>
                <c:pt idx="12">
                  <c:v>0.63585081687340361</c:v>
                </c:pt>
                <c:pt idx="13">
                  <c:v>0.76262481151482997</c:v>
                </c:pt>
                <c:pt idx="14">
                  <c:v>0.92109230481661253</c:v>
                </c:pt>
                <c:pt idx="15">
                  <c:v>1.1191766714438409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F080-4FE6-B54C-C680BBFFDC69}"/>
            </c:ext>
          </c:extLst>
        </c:ser>
        <c:ser>
          <c:idx val="26"/>
          <c:order val="2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Uncompetitive'!$BF$68:$BU$68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Uncompetitive'!$BF$80:$BU$80</c:f>
              <c:numCache>
                <c:formatCode>General</c:formatCode>
                <c:ptCount val="16"/>
                <c:pt idx="0">
                  <c:v>0.14427688121795654</c:v>
                </c:pt>
                <c:pt idx="1">
                  <c:v>0.19308737614669502</c:v>
                </c:pt>
                <c:pt idx="2">
                  <c:v>0.20528999987887964</c:v>
                </c:pt>
                <c:pt idx="3">
                  <c:v>0.2205432795441104</c:v>
                </c:pt>
                <c:pt idx="4">
                  <c:v>0.23960987912564888</c:v>
                </c:pt>
                <c:pt idx="5">
                  <c:v>0.26344312860257196</c:v>
                </c:pt>
                <c:pt idx="6">
                  <c:v>0.2932346904487258</c:v>
                </c:pt>
                <c:pt idx="7">
                  <c:v>0.33047414275641812</c:v>
                </c:pt>
                <c:pt idx="8">
                  <c:v>0.3770234581410335</c:v>
                </c:pt>
                <c:pt idx="9">
                  <c:v>0.43521010237180269</c:v>
                </c:pt>
                <c:pt idx="10">
                  <c:v>0.50794340766026425</c:v>
                </c:pt>
                <c:pt idx="11">
                  <c:v>0.59886003927084119</c:v>
                </c:pt>
                <c:pt idx="12">
                  <c:v>0.71250582878406232</c:v>
                </c:pt>
                <c:pt idx="13">
                  <c:v>0.85456306567558871</c:v>
                </c:pt>
                <c:pt idx="14">
                  <c:v>1.0321346117899968</c:v>
                </c:pt>
                <c:pt idx="15">
                  <c:v>1.2540990444330067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F080-4FE6-B54C-C680BBFFDC69}"/>
            </c:ext>
          </c:extLst>
        </c:ser>
        <c:ser>
          <c:idx val="27"/>
          <c:order val="2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Uncompetitive'!$BF$68:$BU$68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Uncompetitive'!$BF$81:$BU$81</c:f>
              <c:numCache>
                <c:formatCode>General</c:formatCode>
                <c:ptCount val="16"/>
                <c:pt idx="0">
                  <c:v>0.16367943485577896</c:v>
                </c:pt>
                <c:pt idx="1">
                  <c:v>0.21905403234862</c:v>
                </c:pt>
                <c:pt idx="2">
                  <c:v>0.23289768172183026</c:v>
                </c:pt>
                <c:pt idx="3">
                  <c:v>0.25020224343834313</c:v>
                </c:pt>
                <c:pt idx="4">
                  <c:v>0.27183294558398408</c:v>
                </c:pt>
                <c:pt idx="5">
                  <c:v>0.29887132326603538</c:v>
                </c:pt>
                <c:pt idx="6">
                  <c:v>0.33266929536859952</c:v>
                </c:pt>
                <c:pt idx="7">
                  <c:v>0.37491676049680461</c:v>
                </c:pt>
                <c:pt idx="8">
                  <c:v>0.42772609190706107</c:v>
                </c:pt>
                <c:pt idx="9">
                  <c:v>0.49373775616988158</c:v>
                </c:pt>
                <c:pt idx="10">
                  <c:v>0.57625233649840724</c:v>
                </c:pt>
                <c:pt idx="11">
                  <c:v>0.67939556190906414</c:v>
                </c:pt>
                <c:pt idx="12">
                  <c:v>0.80832459367238541</c:v>
                </c:pt>
                <c:pt idx="13">
                  <c:v>0.96948588337653707</c:v>
                </c:pt>
                <c:pt idx="14">
                  <c:v>1.1709374955067264</c:v>
                </c:pt>
                <c:pt idx="15">
                  <c:v>1.4227520106694631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F080-4FE6-B54C-C680BBFFDC69}"/>
            </c:ext>
          </c:extLst>
        </c:ser>
        <c:ser>
          <c:idx val="28"/>
          <c:order val="2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Uncompetitive'!$BF$68:$BU$68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Uncompetitive'!$BF$82:$BU$82</c:f>
              <c:numCache>
                <c:formatCode>General</c:formatCode>
                <c:ptCount val="16"/>
                <c:pt idx="0">
                  <c:v>0.18793262690305704</c:v>
                </c:pt>
                <c:pt idx="1">
                  <c:v>0.25151235260102628</c:v>
                </c:pt>
                <c:pt idx="2">
                  <c:v>0.26740728402551861</c:v>
                </c:pt>
                <c:pt idx="3">
                  <c:v>0.28727594830613395</c:v>
                </c:pt>
                <c:pt idx="4">
                  <c:v>0.3121117786569032</c:v>
                </c:pt>
                <c:pt idx="5">
                  <c:v>0.3431565665953647</c:v>
                </c:pt>
                <c:pt idx="6">
                  <c:v>0.38196255151844172</c:v>
                </c:pt>
                <c:pt idx="7">
                  <c:v>0.43047003267228784</c:v>
                </c:pt>
                <c:pt idx="8">
                  <c:v>0.49110438411459545</c:v>
                </c:pt>
                <c:pt idx="9">
                  <c:v>0.56689732341748011</c:v>
                </c:pt>
                <c:pt idx="10">
                  <c:v>0.66163849754608595</c:v>
                </c:pt>
                <c:pt idx="11">
                  <c:v>0.78006496520684299</c:v>
                </c:pt>
                <c:pt idx="12">
                  <c:v>0.92809804978278931</c:v>
                </c:pt>
                <c:pt idx="13">
                  <c:v>1.1131394055027226</c:v>
                </c:pt>
                <c:pt idx="14">
                  <c:v>1.3444411001526388</c:v>
                </c:pt>
                <c:pt idx="15">
                  <c:v>1.633568218465034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F080-4FE6-B54C-C680BBFFDC69}"/>
            </c:ext>
          </c:extLst>
        </c:ser>
        <c:ser>
          <c:idx val="29"/>
          <c:order val="2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Uncompetitive'!$BF$68:$BU$68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Uncompetitive'!$BF$83:$BU$83</c:f>
              <c:numCache>
                <c:formatCode>General</c:formatCode>
                <c:ptCount val="16"/>
                <c:pt idx="0">
                  <c:v>0.21824911696215457</c:v>
                </c:pt>
                <c:pt idx="1">
                  <c:v>0.29208525291653409</c:v>
                </c:pt>
                <c:pt idx="2">
                  <c:v>0.31054428690512897</c:v>
                </c:pt>
                <c:pt idx="3">
                  <c:v>0.33361807939087251</c:v>
                </c:pt>
                <c:pt idx="4">
                  <c:v>0.36246031999805206</c:v>
                </c:pt>
                <c:pt idx="5">
                  <c:v>0.39851312075702638</c:v>
                </c:pt>
                <c:pt idx="6">
                  <c:v>0.44357912170574432</c:v>
                </c:pt>
                <c:pt idx="7">
                  <c:v>0.49991162289164182</c:v>
                </c:pt>
                <c:pt idx="8">
                  <c:v>0.57032724937401358</c:v>
                </c:pt>
                <c:pt idx="9">
                  <c:v>0.65834678247697831</c:v>
                </c:pt>
                <c:pt idx="10">
                  <c:v>0.76837119885568417</c:v>
                </c:pt>
                <c:pt idx="11">
                  <c:v>0.90590171932906638</c:v>
                </c:pt>
                <c:pt idx="12">
                  <c:v>1.0778148699207943</c:v>
                </c:pt>
                <c:pt idx="13">
                  <c:v>1.2927063081604544</c:v>
                </c:pt>
                <c:pt idx="14">
                  <c:v>1.5613206059600291</c:v>
                </c:pt>
                <c:pt idx="15">
                  <c:v>1.8970884782094977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F080-4FE6-B54C-C680BBFFDC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145920"/>
        <c:axId val="367143952"/>
      </c:scatterChart>
      <c:valAx>
        <c:axId val="367145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[I]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3952"/>
        <c:crosses val="autoZero"/>
        <c:crossBetween val="midCat"/>
      </c:valAx>
      <c:valAx>
        <c:axId val="36714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1/v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5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Correlation plot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linear"/>
            <c:intercept val="0"/>
            <c:dispRSqr val="1"/>
            <c:dispEq val="1"/>
            <c:trendlineLbl>
              <c:layout>
                <c:manualLayout>
                  <c:x val="-0.1049484153815953"/>
                  <c:y val="-9.1416058615385789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'partial Mixed Non-competitive'!$X$21:$X$260</c:f>
              <c:numCache>
                <c:formatCode>General</c:formatCode>
                <c:ptCount val="240"/>
                <c:pt idx="0">
                  <c:v>13.636363636363635</c:v>
                </c:pt>
                <c:pt idx="1">
                  <c:v>13.333333333333332</c:v>
                </c:pt>
                <c:pt idx="2">
                  <c:v>12.972972972972974</c:v>
                </c:pt>
                <c:pt idx="3">
                  <c:v>12.549019607843137</c:v>
                </c:pt>
                <c:pt idx="4">
                  <c:v>12.05651491365777</c:v>
                </c:pt>
                <c:pt idx="5">
                  <c:v>11.49270482603816</c:v>
                </c:pt>
                <c:pt idx="6">
                  <c:v>10.858001237076964</c:v>
                </c:pt>
                <c:pt idx="7">
                  <c:v>10.156840865414422</c:v>
                </c:pt>
                <c:pt idx="8">
                  <c:v>9.3982227278593875</c:v>
                </c:pt>
                <c:pt idx="9">
                  <c:v>8.595702542208933</c:v>
                </c:pt>
                <c:pt idx="10">
                  <c:v>7.7666984258113727</c:v>
                </c:pt>
                <c:pt idx="11">
                  <c:v>6.9311173873333018</c:v>
                </c:pt>
                <c:pt idx="12">
                  <c:v>6.1095030104491679</c:v>
                </c:pt>
                <c:pt idx="13">
                  <c:v>5.321055829841824</c:v>
                </c:pt>
                <c:pt idx="14">
                  <c:v>4.5819200275316794</c:v>
                </c:pt>
                <c:pt idx="15">
                  <c:v>10.189231714008006</c:v>
                </c:pt>
                <c:pt idx="16">
                  <c:v>9.9628043425856063</c:v>
                </c:pt>
                <c:pt idx="17">
                  <c:v>9.6935393603535633</c:v>
                </c:pt>
                <c:pt idx="18">
                  <c:v>9.3767570283158665</c:v>
                </c:pt>
                <c:pt idx="19">
                  <c:v>9.0087524353678319</c:v>
                </c:pt>
                <c:pt idx="20">
                  <c:v>8.5874677161680655</c:v>
                </c:pt>
                <c:pt idx="21">
                  <c:v>8.1132106407412703</c:v>
                </c:pt>
                <c:pt idx="22">
                  <c:v>7.5892963710676318</c:v>
                </c:pt>
                <c:pt idx="23">
                  <c:v>7.0224490654278187</c:v>
                </c:pt>
                <c:pt idx="24">
                  <c:v>6.4227976961319975</c:v>
                </c:pt>
                <c:pt idx="25">
                  <c:v>5.8033572603169752</c:v>
                </c:pt>
                <c:pt idx="26">
                  <c:v>5.1790024804121124</c:v>
                </c:pt>
                <c:pt idx="27">
                  <c:v>4.5650837342657109</c:v>
                </c:pt>
                <c:pt idx="28">
                  <c:v>3.9759478596516438</c:v>
                </c:pt>
                <c:pt idx="29">
                  <c:v>3.4236579560754432</c:v>
                </c:pt>
                <c:pt idx="30">
                  <c:v>9.583574542204996</c:v>
                </c:pt>
                <c:pt idx="31">
                  <c:v>9.3706062190448876</c:v>
                </c:pt>
                <c:pt idx="32">
                  <c:v>9.117346591503134</c:v>
                </c:pt>
                <c:pt idx="33">
                  <c:v>8.8193940885128352</c:v>
                </c:pt>
                <c:pt idx="34">
                  <c:v>8.4732640222446705</c:v>
                </c:pt>
                <c:pt idx="35">
                  <c:v>8.0770208487390267</c:v>
                </c:pt>
                <c:pt idx="36">
                  <c:v>7.6309540438912862</c:v>
                </c:pt>
                <c:pt idx="37">
                  <c:v>7.1381817134476222</c:v>
                </c:pt>
                <c:pt idx="38">
                  <c:v>6.6050283256236133</c:v>
                </c:pt>
                <c:pt idx="39">
                  <c:v>6.041020777431223</c:v>
                </c:pt>
                <c:pt idx="40">
                  <c:v>5.4584004427765631</c:v>
                </c:pt>
                <c:pt idx="41">
                  <c:v>4.8711578771006696</c:v>
                </c:pt>
                <c:pt idx="42">
                  <c:v>4.2937310178741326</c:v>
                </c:pt>
                <c:pt idx="43">
                  <c:v>3.7396139138250635</c:v>
                </c:pt>
                <c:pt idx="44">
                  <c:v>3.2201526228866002</c:v>
                </c:pt>
                <c:pt idx="45">
                  <c:v>8.9207525193031323</c:v>
                </c:pt>
                <c:pt idx="46">
                  <c:v>8.7225135744297297</c:v>
                </c:pt>
                <c:pt idx="47">
                  <c:v>8.4867699643100085</c:v>
                </c:pt>
                <c:pt idx="48">
                  <c:v>8.2094245406397466</c:v>
                </c:pt>
                <c:pt idx="49">
                  <c:v>7.8872336246020787</c:v>
                </c:pt>
                <c:pt idx="50">
                  <c:v>7.5183955389023938</c:v>
                </c:pt>
                <c:pt idx="51">
                  <c:v>7.1031797386183966</c:v>
                </c:pt>
                <c:pt idx="52">
                  <c:v>6.644488674142492</c:v>
                </c:pt>
                <c:pt idx="53">
                  <c:v>6.1482093989450632</c:v>
                </c:pt>
                <c:pt idx="54">
                  <c:v>5.6232099079633171</c:v>
                </c:pt>
                <c:pt idx="55">
                  <c:v>5.0808849335731283</c:v>
                </c:pt>
                <c:pt idx="56">
                  <c:v>4.5342574122735488</c:v>
                </c:pt>
                <c:pt idx="57">
                  <c:v>3.9967667206246622</c:v>
                </c:pt>
                <c:pt idx="58">
                  <c:v>3.4809736279570322</c:v>
                </c:pt>
                <c:pt idx="59">
                  <c:v>2.9974394727822387</c:v>
                </c:pt>
                <c:pt idx="60">
                  <c:v>8.2108969120459676</c:v>
                </c:pt>
                <c:pt idx="61">
                  <c:v>8.0284325362227236</c:v>
                </c:pt>
                <c:pt idx="62">
                  <c:v>7.8114478730815691</c:v>
                </c:pt>
                <c:pt idx="63">
                  <c:v>7.5561717987978589</c:v>
                </c:pt>
                <c:pt idx="64">
                  <c:v>7.2596187454698411</c:v>
                </c:pt>
                <c:pt idx="65">
                  <c:v>6.920130401592651</c:v>
                </c:pt>
                <c:pt idx="66">
                  <c:v>6.537954780757147</c:v>
                </c:pt>
                <c:pt idx="67">
                  <c:v>6.115763375184728</c:v>
                </c:pt>
                <c:pt idx="68">
                  <c:v>5.6589747848260643</c:v>
                </c:pt>
                <c:pt idx="69">
                  <c:v>5.1757513471171936</c:v>
                </c:pt>
                <c:pt idx="70">
                  <c:v>4.676581075561038</c:v>
                </c:pt>
                <c:pt idx="71">
                  <c:v>4.1734506258634294</c:v>
                </c:pt>
                <c:pt idx="72">
                  <c:v>3.6787299561930591</c:v>
                </c:pt>
                <c:pt idx="73">
                  <c:v>3.2039803313519784</c:v>
                </c:pt>
                <c:pt idx="74">
                  <c:v>2.7589226870554389</c:v>
                </c:pt>
                <c:pt idx="75">
                  <c:v>7.4680711053068256</c:v>
                </c:pt>
                <c:pt idx="76">
                  <c:v>7.302113969633341</c:v>
                </c:pt>
                <c:pt idx="77">
                  <c:v>7.1047595380216295</c:v>
                </c:pt>
                <c:pt idx="78">
                  <c:v>6.8725778537725573</c:v>
                </c:pt>
                <c:pt idx="79">
                  <c:v>6.6028534482084842</c:v>
                </c:pt>
                <c:pt idx="80">
                  <c:v>6.2940780344314327</c:v>
                </c:pt>
                <c:pt idx="81">
                  <c:v>5.9464771886666847</c:v>
                </c:pt>
                <c:pt idx="82">
                  <c:v>5.5624807178014084</c:v>
                </c:pt>
                <c:pt idx="83">
                  <c:v>5.1470170103120694</c:v>
                </c:pt>
                <c:pt idx="84">
                  <c:v>4.7075099709207509</c:v>
                </c:pt>
                <c:pt idx="85">
                  <c:v>4.2534987804784876</c:v>
                </c:pt>
                <c:pt idx="86">
                  <c:v>3.7958856824411287</c:v>
                </c:pt>
                <c:pt idx="87">
                  <c:v>3.345921546008837</c:v>
                </c:pt>
                <c:pt idx="88">
                  <c:v>2.9141217081215189</c:v>
                </c:pt>
                <c:pt idx="89">
                  <c:v>2.5093276680586394</c:v>
                </c:pt>
                <c:pt idx="90">
                  <c:v>6.7093426551880428</c:v>
                </c:pt>
                <c:pt idx="91">
                  <c:v>6.5602461517394195</c:v>
                </c:pt>
                <c:pt idx="92">
                  <c:v>6.3829422016924084</c:v>
                </c:pt>
                <c:pt idx="93">
                  <c:v>6.1743493192841603</c:v>
                </c:pt>
                <c:pt idx="94">
                  <c:v>5.9320279174284236</c:v>
                </c:pt>
                <c:pt idx="95">
                  <c:v>5.6546229456070423</c:v>
                </c:pt>
                <c:pt idx="96">
                  <c:v>5.3423370623337005</c:v>
                </c:pt>
                <c:pt idx="97">
                  <c:v>4.9973532150873474</c:v>
                </c:pt>
                <c:pt idx="98">
                  <c:v>4.6240990862722127</c:v>
                </c:pt>
                <c:pt idx="99">
                  <c:v>4.2292443393017178</c:v>
                </c:pt>
                <c:pt idx="100">
                  <c:v>3.8213590094737251</c:v>
                </c:pt>
                <c:pt idx="101">
                  <c:v>3.410237712563061</c:v>
                </c:pt>
                <c:pt idx="102">
                  <c:v>3.0059882710004664</c:v>
                </c:pt>
                <c:pt idx="103">
                  <c:v>2.6180577023182821</c:v>
                </c:pt>
                <c:pt idx="104">
                  <c:v>2.2543892421144358</c:v>
                </c:pt>
                <c:pt idx="105">
                  <c:v>5.9533009154625871</c:v>
                </c:pt>
                <c:pt idx="106">
                  <c:v>5.8210053395634187</c:v>
                </c:pt>
                <c:pt idx="107">
                  <c:v>5.6636808709265702</c:v>
                </c:pt>
                <c:pt idx="108">
                  <c:v>5.4785932607655718</c:v>
                </c:pt>
                <c:pt idx="109">
                  <c:v>5.2635778266695912</c:v>
                </c:pt>
                <c:pt idx="110">
                  <c:v>5.01743221187958</c:v>
                </c:pt>
                <c:pt idx="111">
                  <c:v>4.7403362383508414</c:v>
                </c:pt>
                <c:pt idx="112">
                  <c:v>4.4342268683004971</c:v>
                </c:pt>
                <c:pt idx="113">
                  <c:v>4.1030328510956835</c:v>
                </c:pt>
                <c:pt idx="114">
                  <c:v>3.7526722796622796</c:v>
                </c:pt>
                <c:pt idx="115">
                  <c:v>3.3907494755570102</c:v>
                </c:pt>
                <c:pt idx="116">
                  <c:v>3.0259553490606006</c:v>
                </c:pt>
                <c:pt idx="117">
                  <c:v>2.6672587234427545</c:v>
                </c:pt>
                <c:pt idx="118">
                  <c:v>2.3230420798218239</c:v>
                </c:pt>
                <c:pt idx="119">
                  <c:v>2.0003535709285853</c:v>
                </c:pt>
                <c:pt idx="120">
                  <c:v>5.2182748158671508</c:v>
                </c:pt>
                <c:pt idx="121">
                  <c:v>5.1023131532923252</c:v>
                </c:pt>
                <c:pt idx="122">
                  <c:v>4.9644127977979382</c:v>
                </c:pt>
                <c:pt idx="123">
                  <c:v>4.8021770854515999</c:v>
                </c:pt>
                <c:pt idx="124">
                  <c:v>4.6137085970115841</c:v>
                </c:pt>
                <c:pt idx="125">
                  <c:v>4.3979534250600514</c:v>
                </c:pt>
                <c:pt idx="126">
                  <c:v>4.1550691897801597</c:v>
                </c:pt>
                <c:pt idx="127">
                  <c:v>3.8867537057625756</c:v>
                </c:pt>
                <c:pt idx="128">
                  <c:v>3.5964506581445872</c:v>
                </c:pt>
                <c:pt idx="129">
                  <c:v>3.2893474607175688</c:v>
                </c:pt>
                <c:pt idx="130">
                  <c:v>2.9721095651754124</c:v>
                </c:pt>
                <c:pt idx="131">
                  <c:v>2.6523548559302883</c:v>
                </c:pt>
                <c:pt idx="132">
                  <c:v>2.3379448177720383</c:v>
                </c:pt>
                <c:pt idx="133">
                  <c:v>2.0362269862503561</c:v>
                </c:pt>
                <c:pt idx="134">
                  <c:v>1.7533793117856313</c:v>
                </c:pt>
                <c:pt idx="135">
                  <c:v>4.5206028212270803</c:v>
                </c:pt>
                <c:pt idx="136">
                  <c:v>4.4201449807553672</c:v>
                </c:pt>
                <c:pt idx="137">
                  <c:v>4.3006816028971153</c:v>
                </c:pt>
                <c:pt idx="138">
                  <c:v>4.1601364524756397</c:v>
                </c:pt>
                <c:pt idx="139">
                  <c:v>3.9968657910754972</c:v>
                </c:pt>
                <c:pt idx="140">
                  <c:v>3.8099566164086673</c:v>
                </c:pt>
                <c:pt idx="141">
                  <c:v>3.5995454751825986</c:v>
                </c:pt>
                <c:pt idx="142">
                  <c:v>3.367103187869442</c:v>
                </c:pt>
                <c:pt idx="143">
                  <c:v>3.1156130263926518</c:v>
                </c:pt>
                <c:pt idx="144">
                  <c:v>2.8495688586008225</c:v>
                </c:pt>
                <c:pt idx="145">
                  <c:v>2.5747449797918063</c:v>
                </c:pt>
                <c:pt idx="146">
                  <c:v>2.2977407797985667</c:v>
                </c:pt>
                <c:pt idx="147">
                  <c:v>2.0253666799910022</c:v>
                </c:pt>
                <c:pt idx="148">
                  <c:v>1.763987866394582</c:v>
                </c:pt>
                <c:pt idx="149">
                  <c:v>1.5189563108937485</c:v>
                </c:pt>
                <c:pt idx="150">
                  <c:v>3.8732897935834472</c:v>
                </c:pt>
                <c:pt idx="151">
                  <c:v>3.7872166870593706</c:v>
                </c:pt>
                <c:pt idx="152">
                  <c:v>3.6848594793010094</c:v>
                </c:pt>
                <c:pt idx="153">
                  <c:v>3.5644392348794076</c:v>
                </c:pt>
                <c:pt idx="154">
                  <c:v>3.4245475851588658</c:v>
                </c:pt>
                <c:pt idx="155">
                  <c:v>3.2644022622464615</c:v>
                </c:pt>
                <c:pt idx="156">
                  <c:v>3.0841202604876878</c:v>
                </c:pt>
                <c:pt idx="157">
                  <c:v>2.8849617909978029</c:v>
                </c:pt>
                <c:pt idx="158">
                  <c:v>2.6694829457737286</c:v>
                </c:pt>
                <c:pt idx="159">
                  <c:v>2.4415341078639248</c:v>
                </c:pt>
                <c:pt idx="160">
                  <c:v>2.2060627411192932</c:v>
                </c:pt>
                <c:pt idx="161">
                  <c:v>1.9687232571957025</c:v>
                </c:pt>
                <c:pt idx="162">
                  <c:v>1.7353508813109413</c:v>
                </c:pt>
                <c:pt idx="163">
                  <c:v>1.5113993573663627</c:v>
                </c:pt>
                <c:pt idx="164">
                  <c:v>1.3014542990279629</c:v>
                </c:pt>
                <c:pt idx="165">
                  <c:v>3.2852618100950188</c:v>
                </c:pt>
                <c:pt idx="166">
                  <c:v>3.2122559920929072</c:v>
                </c:pt>
                <c:pt idx="167">
                  <c:v>3.1254382625768828</c:v>
                </c:pt>
                <c:pt idx="168">
                  <c:v>3.0232997572639131</c:v>
                </c:pt>
                <c:pt idx="169">
                  <c:v>2.9046459206366011</c:v>
                </c:pt>
                <c:pt idx="170">
                  <c:v>2.7688132457097119</c:v>
                </c:pt>
                <c:pt idx="171">
                  <c:v>2.6159009651964511</c:v>
                </c:pt>
                <c:pt idx="172">
                  <c:v>2.4469779697996188</c:v>
                </c:pt>
                <c:pt idx="173">
                  <c:v>2.2642122954442554</c:v>
                </c:pt>
                <c:pt idx="174">
                  <c:v>2.0708697748094167</c:v>
                </c:pt>
                <c:pt idx="175">
                  <c:v>1.8711467667818351</c:v>
                </c:pt>
                <c:pt idx="176">
                  <c:v>1.6698392519520555</c:v>
                </c:pt>
                <c:pt idx="177">
                  <c:v>1.471896574051875</c:v>
                </c:pt>
                <c:pt idx="178">
                  <c:v>1.2819445105252725</c:v>
                </c:pt>
                <c:pt idx="179">
                  <c:v>1.1038725047796853</c:v>
                </c:pt>
                <c:pt idx="180">
                  <c:v>2.7612574341546301</c:v>
                </c:pt>
                <c:pt idx="181">
                  <c:v>2.6998961578400831</c:v>
                </c:pt>
                <c:pt idx="182">
                  <c:v>2.6269259914119725</c:v>
                </c:pt>
                <c:pt idx="183">
                  <c:v>2.5410787367906664</c:v>
                </c:pt>
                <c:pt idx="184">
                  <c:v>2.4413503719244702</c:v>
                </c:pt>
                <c:pt idx="185">
                  <c:v>2.3271832202257956</c:v>
                </c:pt>
                <c:pt idx="186">
                  <c:v>2.1986606866355221</c:v>
                </c:pt>
                <c:pt idx="187">
                  <c:v>2.0566811721244154</c:v>
                </c:pt>
                <c:pt idx="188">
                  <c:v>1.9030669075104676</c:v>
                </c:pt>
                <c:pt idx="189">
                  <c:v>1.74056282007346</c:v>
                </c:pt>
                <c:pt idx="190">
                  <c:v>1.5726959429213059</c:v>
                </c:pt>
                <c:pt idx="191">
                  <c:v>1.4034972902699832</c:v>
                </c:pt>
                <c:pt idx="192">
                  <c:v>1.2371267778168096</c:v>
                </c:pt>
                <c:pt idx="193">
                  <c:v>1.0774723642981887</c:v>
                </c:pt>
                <c:pt idx="194">
                  <c:v>0.92780312083974792</c:v>
                </c:pt>
                <c:pt idx="195">
                  <c:v>2.3022432113341198</c:v>
                </c:pt>
                <c:pt idx="196">
                  <c:v>2.2510822510822504</c:v>
                </c:pt>
                <c:pt idx="197">
                  <c:v>2.19024219024219</c:v>
                </c:pt>
                <c:pt idx="198">
                  <c:v>2.1186656480774126</c:v>
                </c:pt>
                <c:pt idx="199">
                  <c:v>2.0355155049032594</c:v>
                </c:pt>
                <c:pt idx="200">
                  <c:v>1.9403267888116369</c:v>
                </c:pt>
                <c:pt idx="201">
                  <c:v>1.8331690400259804</c:v>
                </c:pt>
                <c:pt idx="202">
                  <c:v>1.7147913149400968</c:v>
                </c:pt>
                <c:pt idx="203">
                  <c:v>1.586712928080156</c:v>
                </c:pt>
                <c:pt idx="204">
                  <c:v>1.4512225071261833</c:v>
                </c:pt>
                <c:pt idx="205">
                  <c:v>1.3112607731889327</c:v>
                </c:pt>
                <c:pt idx="206">
                  <c:v>1.1701886498095184</c:v>
                </c:pt>
                <c:pt idx="207">
                  <c:v>1.0314745342316776</c:v>
                </c:pt>
                <c:pt idx="208">
                  <c:v>0.89836007516810001</c:v>
                </c:pt>
                <c:pt idx="209">
                  <c:v>0.77357091373911446</c:v>
                </c:pt>
                <c:pt idx="210">
                  <c:v>1.9061583577712606</c:v>
                </c:pt>
                <c:pt idx="211">
                  <c:v>1.8637992831541219</c:v>
                </c:pt>
                <c:pt idx="212">
                  <c:v>1.8134263295553619</c:v>
                </c:pt>
                <c:pt idx="213">
                  <c:v>1.7541640312038795</c:v>
                </c:pt>
                <c:pt idx="214">
                  <c:v>1.685319289005925</c:v>
                </c:pt>
                <c:pt idx="215">
                  <c:v>1.6065071262203878</c:v>
                </c:pt>
                <c:pt idx="216">
                  <c:v>1.5177851191612961</c:v>
                </c:pt>
                <c:pt idx="217">
                  <c:v>1.4197734543052418</c:v>
                </c:pt>
                <c:pt idx="218">
                  <c:v>1.3137300587330325</c:v>
                </c:pt>
                <c:pt idx="219">
                  <c:v>1.2015498177281305</c:v>
                </c:pt>
                <c:pt idx="220">
                  <c:v>1.0856675218876113</c:v>
                </c:pt>
                <c:pt idx="221">
                  <c:v>0.96886587134766577</c:v>
                </c:pt>
                <c:pt idx="222">
                  <c:v>0.85401654984773312</c:v>
                </c:pt>
                <c:pt idx="223">
                  <c:v>0.74380350309616894</c:v>
                </c:pt>
                <c:pt idx="224">
                  <c:v>0.64048344470872931</c:v>
                </c:pt>
                <c:pt idx="225">
                  <c:v>1.5687851971037812</c:v>
                </c:pt>
                <c:pt idx="226">
                  <c:v>1.5339233038348083</c:v>
                </c:pt>
                <c:pt idx="227">
                  <c:v>1.4924659172446784</c:v>
                </c:pt>
                <c:pt idx="228">
                  <c:v>1.4436925212562903</c:v>
                </c:pt>
                <c:pt idx="229">
                  <c:v>1.3870326891818676</c:v>
                </c:pt>
                <c:pt idx="230">
                  <c:v>1.3221695817566026</c:v>
                </c:pt>
                <c:pt idx="231">
                  <c:v>1.249150584796465</c:v>
                </c:pt>
                <c:pt idx="232">
                  <c:v>1.1684861172600662</c:v>
                </c:pt>
                <c:pt idx="233">
                  <c:v>1.0812114642670094</c:v>
                </c:pt>
                <c:pt idx="234">
                  <c:v>0.98888613317447915</c:v>
                </c:pt>
                <c:pt idx="235">
                  <c:v>0.89351397819068901</c:v>
                </c:pt>
                <c:pt idx="236">
                  <c:v>0.79738518615338883</c:v>
                </c:pt>
                <c:pt idx="237">
                  <c:v>0.70286317819326716</c:v>
                </c:pt>
                <c:pt idx="238">
                  <c:v>0.61215686538003289</c:v>
                </c:pt>
                <c:pt idx="239">
                  <c:v>0.52712354299037012</c:v>
                </c:pt>
              </c:numCache>
            </c:numRef>
          </c:xVal>
          <c:yVal>
            <c:numRef>
              <c:f>'partial Mixed Non-competitive'!$Y$21:$Y$260</c:f>
              <c:numCache>
                <c:formatCode>General</c:formatCode>
                <c:ptCount val="240"/>
                <c:pt idx="0">
                  <c:v>13.636281387868221</c:v>
                </c:pt>
                <c:pt idx="1">
                  <c:v>13.333258752771567</c:v>
                </c:pt>
                <c:pt idx="2">
                  <c:v>12.972907165493394</c:v>
                </c:pt>
                <c:pt idx="3">
                  <c:v>12.548963641015913</c:v>
                </c:pt>
                <c:pt idx="4">
                  <c:v>12.056469726264853</c:v>
                </c:pt>
                <c:pt idx="5">
                  <c:v>11.49267111789807</c:v>
                </c:pt>
                <c:pt idx="6">
                  <c:v>10.857979352050434</c:v>
                </c:pt>
                <c:pt idx="7">
                  <c:v>10.156830687569228</c:v>
                </c:pt>
                <c:pt idx="8">
                  <c:v>9.3982236158594255</c:v>
                </c:pt>
                <c:pt idx="9">
                  <c:v>8.5957133255287825</c:v>
                </c:pt>
                <c:pt idx="10">
                  <c:v>7.7667174759773863</c:v>
                </c:pt>
                <c:pt idx="11">
                  <c:v>6.9311427594540556</c:v>
                </c:pt>
                <c:pt idx="12">
                  <c:v>6.1095326307510902</c:v>
                </c:pt>
                <c:pt idx="13">
                  <c:v>5.321087691889792</c:v>
                </c:pt>
                <c:pt idx="14">
                  <c:v>4.5819523590542426</c:v>
                </c:pt>
                <c:pt idx="15">
                  <c:v>10.189194876178535</c:v>
                </c:pt>
                <c:pt idx="16">
                  <c:v>9.9627712473497567</c:v>
                </c:pt>
                <c:pt idx="17">
                  <c:v>9.6935105427681201</c:v>
                </c:pt>
                <c:pt idx="18">
                  <c:v>9.3767330026291944</c:v>
                </c:pt>
                <c:pt idx="19">
                  <c:v>9.0087336497696349</c:v>
                </c:pt>
                <c:pt idx="20">
                  <c:v>8.5874544983303256</c:v>
                </c:pt>
                <c:pt idx="21">
                  <c:v>8.1132031402513736</c:v>
                </c:pt>
                <c:pt idx="22">
                  <c:v>7.5892945087233974</c:v>
                </c:pt>
                <c:pt idx="23">
                  <c:v>7.0224525018412836</c:v>
                </c:pt>
                <c:pt idx="24">
                  <c:v>6.4228058312852934</c:v>
                </c:pt>
                <c:pt idx="25">
                  <c:v>5.8033692704602142</c:v>
                </c:pt>
                <c:pt idx="26">
                  <c:v>5.1790173897151917</c:v>
                </c:pt>
                <c:pt idx="27">
                  <c:v>4.5651005089132823</c:v>
                </c:pt>
                <c:pt idx="28">
                  <c:v>3.9759655056558292</c:v>
                </c:pt>
                <c:pt idx="29">
                  <c:v>3.4236756018257077</c:v>
                </c:pt>
                <c:pt idx="30">
                  <c:v>9.5835439624938097</c:v>
                </c:pt>
                <c:pt idx="31">
                  <c:v>9.3705788311062683</c:v>
                </c:pt>
                <c:pt idx="32">
                  <c:v>9.1173228505462429</c:v>
                </c:pt>
                <c:pt idx="33">
                  <c:v>8.819374431376831</c:v>
                </c:pt>
                <c:pt idx="34">
                  <c:v>8.4732488286229994</c:v>
                </c:pt>
                <c:pt idx="35">
                  <c:v>8.0770103945623166</c:v>
                </c:pt>
                <c:pt idx="36">
                  <c:v>7.630948452115585</c:v>
                </c:pt>
                <c:pt idx="37">
                  <c:v>7.1381809108057164</c:v>
                </c:pt>
                <c:pt idx="38">
                  <c:v>6.6050320160082689</c:v>
                </c:pt>
                <c:pt idx="39">
                  <c:v>6.041028441871453</c:v>
                </c:pt>
                <c:pt idx="40">
                  <c:v>5.4584113714428977</c:v>
                </c:pt>
                <c:pt idx="41">
                  <c:v>4.8711712310624558</c:v>
                </c:pt>
                <c:pt idx="42">
                  <c:v>4.2937459099940956</c:v>
                </c:pt>
                <c:pt idx="43">
                  <c:v>3.7396294926926053</c:v>
                </c:pt>
                <c:pt idx="44">
                  <c:v>3.2201681435030087</c:v>
                </c:pt>
                <c:pt idx="45">
                  <c:v>8.9207281990611804</c:v>
                </c:pt>
                <c:pt idx="46">
                  <c:v>8.7224918907130906</c:v>
                </c:pt>
                <c:pt idx="47">
                  <c:v>8.4867512919029693</c:v>
                </c:pt>
                <c:pt idx="48">
                  <c:v>8.2094092384511441</c:v>
                </c:pt>
                <c:pt idx="49">
                  <c:v>7.8872220034269693</c:v>
                </c:pt>
                <c:pt idx="50">
                  <c:v>7.518387822720042</c:v>
                </c:pt>
                <c:pt idx="51">
                  <c:v>7.1031760238096355</c:v>
                </c:pt>
                <c:pt idx="52">
                  <c:v>6.6444888937575994</c:v>
                </c:pt>
                <c:pt idx="53">
                  <c:v>6.148213300895577</c:v>
                </c:pt>
                <c:pt idx="54">
                  <c:v>5.6232170554012679</c:v>
                </c:pt>
                <c:pt idx="55">
                  <c:v>5.0808947319329114</c:v>
                </c:pt>
                <c:pt idx="56">
                  <c:v>4.5342691610171171</c:v>
                </c:pt>
                <c:pt idx="57">
                  <c:v>3.9967796807916862</c:v>
                </c:pt>
                <c:pt idx="58">
                  <c:v>3.4809870920770591</c:v>
                </c:pt>
                <c:pt idx="59">
                  <c:v>2.9974528235832647</c:v>
                </c:pt>
                <c:pt idx="60">
                  <c:v>8.2108786124588065</c:v>
                </c:pt>
                <c:pt idx="61">
                  <c:v>8.028416333635894</c:v>
                </c:pt>
                <c:pt idx="62">
                  <c:v>7.8114340642127855</c:v>
                </c:pt>
                <c:pt idx="63">
                  <c:v>7.5561606669592454</c:v>
                </c:pt>
                <c:pt idx="64">
                  <c:v>7.2596105346955229</c:v>
                </c:pt>
                <c:pt idx="65">
                  <c:v>6.9201252856404549</c:v>
                </c:pt>
                <c:pt idx="66">
                  <c:v>6.5379528305250352</c:v>
                </c:pt>
                <c:pt idx="67">
                  <c:v>6.1157645302828536</c:v>
                </c:pt>
                <c:pt idx="68">
                  <c:v>5.6589788364292959</c:v>
                </c:pt>
                <c:pt idx="69">
                  <c:v>5.1757579387097739</c:v>
                </c:pt>
                <c:pt idx="70">
                  <c:v>4.6765897251159707</c:v>
                </c:pt>
                <c:pt idx="71">
                  <c:v>4.173460767811159</c:v>
                </c:pt>
                <c:pt idx="72">
                  <c:v>3.6787409959573751</c:v>
                </c:pt>
                <c:pt idx="73">
                  <c:v>3.2039917016000676</c:v>
                </c:pt>
                <c:pt idx="74">
                  <c:v>2.7589338947479991</c:v>
                </c:pt>
                <c:pt idx="75">
                  <c:v>7.4680583496495636</c:v>
                </c:pt>
                <c:pt idx="76">
                  <c:v>7.3021028074371657</c:v>
                </c:pt>
                <c:pt idx="77">
                  <c:v>7.1047501932434951</c:v>
                </c:pt>
                <c:pt idx="78">
                  <c:v>6.8725705393250385</c:v>
                </c:pt>
                <c:pt idx="79">
                  <c:v>6.6028483460453309</c:v>
                </c:pt>
                <c:pt idx="80">
                  <c:v>6.294075271754707</c:v>
                </c:pt>
                <c:pt idx="81">
                  <c:v>5.9464768130059387</c:v>
                </c:pt>
                <c:pt idx="82">
                  <c:v>5.5624826754032872</c:v>
                </c:pt>
                <c:pt idx="83">
                  <c:v>5.1470211333284288</c:v>
                </c:pt>
                <c:pt idx="84">
                  <c:v>4.7075159784624327</c:v>
                </c:pt>
                <c:pt idx="85">
                  <c:v>4.2535062962082284</c:v>
                </c:pt>
                <c:pt idx="86">
                  <c:v>3.7958942673592997</c:v>
                </c:pt>
                <c:pt idx="87">
                  <c:v>3.3459307407849095</c:v>
                </c:pt>
                <c:pt idx="88">
                  <c:v>2.9141310765468766</c:v>
                </c:pt>
                <c:pt idx="89">
                  <c:v>2.5093368331902783</c:v>
                </c:pt>
                <c:pt idx="90">
                  <c:v>6.7093347635996441</c:v>
                </c:pt>
                <c:pt idx="91">
                  <c:v>6.5602394037423766</c:v>
                </c:pt>
                <c:pt idx="92">
                  <c:v>6.3829367563551038</c:v>
                </c:pt>
                <c:pt idx="93">
                  <c:v>6.1743453268065247</c:v>
                </c:pt>
                <c:pt idx="94">
                  <c:v>5.9320255045701265</c:v>
                </c:pt>
                <c:pt idx="95">
                  <c:v>5.6546221983504958</c:v>
                </c:pt>
                <c:pt idx="96">
                  <c:v>5.3423380078217289</c:v>
                </c:pt>
                <c:pt idx="97">
                  <c:v>4.9973558061043519</c:v>
                </c:pt>
                <c:pt idx="98">
                  <c:v>4.6241031922888789</c:v>
                </c:pt>
                <c:pt idx="99">
                  <c:v>4.2292497477672075</c:v>
                </c:pt>
                <c:pt idx="100">
                  <c:v>3.8213654392537211</c:v>
                </c:pt>
                <c:pt idx="101">
                  <c:v>3.4102448384521016</c:v>
                </c:pt>
                <c:pt idx="102">
                  <c:v>3.0059957550808387</c:v>
                </c:pt>
                <c:pt idx="103">
                  <c:v>2.6180652259246782</c:v>
                </c:pt>
                <c:pt idx="104">
                  <c:v>2.2543965322034323</c:v>
                </c:pt>
                <c:pt idx="105">
                  <c:v>5.9532970679947645</c:v>
                </c:pt>
                <c:pt idx="106">
                  <c:v>5.8210022521968758</c:v>
                </c:pt>
                <c:pt idx="107">
                  <c:v>5.6636786475500838</c:v>
                </c:pt>
                <c:pt idx="108">
                  <c:v>5.4785919983306259</c:v>
                </c:pt>
                <c:pt idx="109">
                  <c:v>5.2635776051955139</c:v>
                </c:pt>
                <c:pt idx="110">
                  <c:v>5.0174330826409914</c:v>
                </c:pt>
                <c:pt idx="111">
                  <c:v>4.7403382116761694</c:v>
                </c:pt>
                <c:pt idx="112">
                  <c:v>4.4342299032466377</c:v>
                </c:pt>
                <c:pt idx="113">
                  <c:v>4.1030368497608452</c:v>
                </c:pt>
                <c:pt idx="114">
                  <c:v>3.752677088638007</c:v>
                </c:pt>
                <c:pt idx="115">
                  <c:v>3.3907548957586791</c:v>
                </c:pt>
                <c:pt idx="116">
                  <c:v>3.0259611531075423</c:v>
                </c:pt>
                <c:pt idx="117">
                  <c:v>2.6672646775843982</c:v>
                </c:pt>
                <c:pt idx="118">
                  <c:v>2.32304796604621</c:v>
                </c:pt>
                <c:pt idx="119">
                  <c:v>2.0003592049650454</c:v>
                </c:pt>
                <c:pt idx="120">
                  <c:v>5.2182741319050168</c:v>
                </c:pt>
                <c:pt idx="121">
                  <c:v>5.1023129186015987</c:v>
                </c:pt>
                <c:pt idx="122">
                  <c:v>4.9644130716931336</c:v>
                </c:pt>
                <c:pt idx="123">
                  <c:v>4.8021779219605234</c:v>
                </c:pt>
                <c:pt idx="124">
                  <c:v>4.6137100386155652</c:v>
                </c:pt>
                <c:pt idx="125">
                  <c:v>4.3979554953827815</c:v>
                </c:pt>
                <c:pt idx="126">
                  <c:v>4.1550718861526343</c:v>
                </c:pt>
                <c:pt idx="127">
                  <c:v>3.886756993108099</c:v>
                </c:pt>
                <c:pt idx="128">
                  <c:v>3.5964544659188311</c:v>
                </c:pt>
                <c:pt idx="129">
                  <c:v>3.2893516844415971</c:v>
                </c:pt>
                <c:pt idx="130">
                  <c:v>2.9721140732686053</c:v>
                </c:pt>
                <c:pt idx="131">
                  <c:v>2.6523595012205985</c:v>
                </c:pt>
                <c:pt idx="132">
                  <c:v>2.3379494516879853</c:v>
                </c:pt>
                <c:pt idx="133">
                  <c:v>2.036231472870266</c:v>
                </c:pt>
                <c:pt idx="134">
                  <c:v>1.7533835390198491</c:v>
                </c:pt>
                <c:pt idx="135">
                  <c:v>4.5206044393830851</c:v>
                </c:pt>
                <c:pt idx="136">
                  <c:v>4.4201468096952183</c:v>
                </c:pt>
                <c:pt idx="137">
                  <c:v>4.300683667899766</c:v>
                </c:pt>
                <c:pt idx="138">
                  <c:v>4.1601387748931247</c:v>
                </c:pt>
                <c:pt idx="139">
                  <c:v>3.9968683849666413</c:v>
                </c:pt>
                <c:pt idx="140">
                  <c:v>3.8099594847075711</c:v>
                </c:pt>
                <c:pt idx="141">
                  <c:v>3.5995486059382298</c:v>
                </c:pt>
                <c:pt idx="142">
                  <c:v>3.3671065513620038</c:v>
                </c:pt>
                <c:pt idx="143">
                  <c:v>3.1156165740656694</c:v>
                </c:pt>
                <c:pt idx="144">
                  <c:v>2.8495725246032162</c:v>
                </c:pt>
                <c:pt idx="145">
                  <c:v>2.5747486854304422</c:v>
                </c:pt>
                <c:pt idx="146">
                  <c:v>2.2977444404474228</c:v>
                </c:pt>
                <c:pt idx="147">
                  <c:v>2.0253702132521147</c:v>
                </c:pt>
                <c:pt idx="148">
                  <c:v>1.7639911998864859</c:v>
                </c:pt>
                <c:pt idx="149">
                  <c:v>1.5189593881580341</c:v>
                </c:pt>
                <c:pt idx="150">
                  <c:v>3.8732929374375806</c:v>
                </c:pt>
                <c:pt idx="151">
                  <c:v>3.7872198696766333</c:v>
                </c:pt>
                <c:pt idx="152">
                  <c:v>3.6848627015878375</c:v>
                </c:pt>
                <c:pt idx="153">
                  <c:v>3.5644424948967015</c:v>
                </c:pt>
                <c:pt idx="154">
                  <c:v>3.4245508768726398</c:v>
                </c:pt>
                <c:pt idx="155">
                  <c:v>3.2644055742340812</c:v>
                </c:pt>
                <c:pt idx="156">
                  <c:v>3.0841235748469042</c:v>
                </c:pt>
                <c:pt idx="157">
                  <c:v>2.8849650827949129</c:v>
                </c:pt>
                <c:pt idx="158">
                  <c:v>2.6694861833869346</c:v>
                </c:pt>
                <c:pt idx="159">
                  <c:v>2.4415372544747207</c:v>
                </c:pt>
                <c:pt idx="160">
                  <c:v>2.2060657573613636</c:v>
                </c:pt>
                <c:pt idx="161">
                  <c:v>1.968726104640417</c:v>
                </c:pt>
                <c:pt idx="162">
                  <c:v>1.7353535261736532</c:v>
                </c:pt>
                <c:pt idx="163">
                  <c:v>1.5114017736957255</c:v>
                </c:pt>
                <c:pt idx="164">
                  <c:v>1.3014564707612688</c:v>
                </c:pt>
                <c:pt idx="165">
                  <c:v>3.2852658307459062</c:v>
                </c:pt>
                <c:pt idx="166">
                  <c:v>3.2122599363353053</c:v>
                </c:pt>
                <c:pt idx="167">
                  <c:v>3.1254421151895482</c:v>
                </c:pt>
                <c:pt idx="168">
                  <c:v>3.0233035010120286</c:v>
                </c:pt>
                <c:pt idx="169">
                  <c:v>2.904649536471795</c:v>
                </c:pt>
                <c:pt idx="170">
                  <c:v>2.7688167132053332</c:v>
                </c:pt>
                <c:pt idx="171">
                  <c:v>2.6159042632641483</c:v>
                </c:pt>
                <c:pt idx="172">
                  <c:v>2.4469810776997858</c:v>
                </c:pt>
                <c:pt idx="173">
                  <c:v>2.2642151940468231</c:v>
                </c:pt>
                <c:pt idx="174">
                  <c:v>2.0708724479898977</c:v>
                </c:pt>
                <c:pt idx="175">
                  <c:v>1.8711492027696048</c:v>
                </c:pt>
                <c:pt idx="176">
                  <c:v>1.6698414444110257</c:v>
                </c:pt>
                <c:pt idx="177">
                  <c:v>1.4718985226921899</c:v>
                </c:pt>
                <c:pt idx="178">
                  <c:v>1.2819462211241004</c:v>
                </c:pt>
                <c:pt idx="179">
                  <c:v>1.1038739886088214</c:v>
                </c:pt>
                <c:pt idx="180">
                  <c:v>2.7612618276969592</c:v>
                </c:pt>
                <c:pt idx="181">
                  <c:v>2.6999004053068179</c:v>
                </c:pt>
                <c:pt idx="182">
                  <c:v>2.626930068033333</c:v>
                </c:pt>
                <c:pt idx="183">
                  <c:v>2.5410826164040392</c:v>
                </c:pt>
                <c:pt idx="184">
                  <c:v>2.4413540280860206</c:v>
                </c:pt>
                <c:pt idx="185">
                  <c:v>2.327186627724231</c:v>
                </c:pt>
                <c:pt idx="186">
                  <c:v>2.1986638233241536</c:v>
                </c:pt>
                <c:pt idx="187">
                  <c:v>2.0566840208778117</c:v>
                </c:pt>
                <c:pt idx="188">
                  <c:v>1.9030694580103382</c:v>
                </c:pt>
                <c:pt idx="189">
                  <c:v>1.7405650700801956</c:v>
                </c:pt>
                <c:pt idx="190">
                  <c:v>1.5726978987342592</c:v>
                </c:pt>
                <c:pt idx="191">
                  <c:v>1.4034989662309227</c:v>
                </c:pt>
                <c:pt idx="192">
                  <c:v>1.2371281949276682</c:v>
                </c:pt>
                <c:pt idx="193">
                  <c:v>1.0774735482280087</c:v>
                </c:pt>
                <c:pt idx="194">
                  <c:v>0.92780409970915401</c:v>
                </c:pt>
                <c:pt idx="195">
                  <c:v>2.3022476152443199</c:v>
                </c:pt>
                <c:pt idx="196">
                  <c:v>2.2510864734165197</c:v>
                </c:pt>
                <c:pt idx="197">
                  <c:v>2.1902462016012998</c:v>
                </c:pt>
                <c:pt idx="198">
                  <c:v>2.1186694181196342</c:v>
                </c:pt>
                <c:pt idx="199">
                  <c:v>2.03551900396028</c:v>
                </c:pt>
                <c:pt idx="200">
                  <c:v>1.9403299899890729</c:v>
                </c:pt>
                <c:pt idx="201">
                  <c:v>1.8331719216290674</c:v>
                </c:pt>
                <c:pt idx="202">
                  <c:v>1.7147938629138604</c:v>
                </c:pt>
                <c:pt idx="203">
                  <c:v>1.586715138028798</c:v>
                </c:pt>
                <c:pt idx="204">
                  <c:v>1.4512243854449454</c:v>
                </c:pt>
                <c:pt idx="205">
                  <c:v>1.3112623369563661</c:v>
                </c:pt>
                <c:pt idx="206">
                  <c:v>1.1701899253474362</c:v>
                </c:pt>
                <c:pt idx="207">
                  <c:v>1.0314755545676415</c:v>
                </c:pt>
                <c:pt idx="208">
                  <c:v>0.89836087690527389</c:v>
                </c:pt>
                <c:pt idx="209">
                  <c:v>0.77357153394227884</c:v>
                </c:pt>
                <c:pt idx="210">
                  <c:v>1.9061625332269247</c:v>
                </c:pt>
                <c:pt idx="211">
                  <c:v>1.8638032655608872</c:v>
                </c:pt>
                <c:pt idx="212">
                  <c:v>1.8134300883226475</c:v>
                </c:pt>
                <c:pt idx="213">
                  <c:v>1.7541675351170749</c:v>
                </c:pt>
                <c:pt idx="214">
                  <c:v>1.6853225080566185</c:v>
                </c:pt>
                <c:pt idx="215">
                  <c:v>1.6065100339444884</c:v>
                </c:pt>
                <c:pt idx="216">
                  <c:v>1.5177876952890976</c:v>
                </c:pt>
                <c:pt idx="217">
                  <c:v>1.4197756873596139</c:v>
                </c:pt>
                <c:pt idx="218">
                  <c:v>1.3137319480803058</c:v>
                </c:pt>
                <c:pt idx="219">
                  <c:v>1.2015513745664543</c:v>
                </c:pt>
                <c:pt idx="220">
                  <c:v>1.0856687688066096</c:v>
                </c:pt>
                <c:pt idx="221">
                  <c:v>0.9688668404030818</c:v>
                </c:pt>
                <c:pt idx="222">
                  <c:v>0.85401727947094241</c:v>
                </c:pt>
                <c:pt idx="223">
                  <c:v>0.74380403445345245</c:v>
                </c:pt>
                <c:pt idx="224">
                  <c:v>0.64048381821800338</c:v>
                </c:pt>
                <c:pt idx="225">
                  <c:v>1.5687890045228468</c:v>
                </c:pt>
                <c:pt idx="226">
                  <c:v>1.533926922431293</c:v>
                </c:pt>
                <c:pt idx="227">
                  <c:v>1.4924693174614241</c:v>
                </c:pt>
                <c:pt idx="228">
                  <c:v>1.4436956731321404</c:v>
                </c:pt>
                <c:pt idx="229">
                  <c:v>1.3870355642030863</c:v>
                </c:pt>
                <c:pt idx="230">
                  <c:v>1.3221721552010648</c:v>
                </c:pt>
                <c:pt idx="231">
                  <c:v>1.2491528383645261</c:v>
                </c:pt>
                <c:pt idx="232">
                  <c:v>1.1684880416179617</c:v>
                </c:pt>
                <c:pt idx="233">
                  <c:v>1.0812130610003825</c:v>
                </c:pt>
                <c:pt idx="234">
                  <c:v>0.98888741563771554</c:v>
                </c:pt>
                <c:pt idx="235">
                  <c:v>0.89351497089834664</c:v>
                </c:pt>
                <c:pt idx="236">
                  <c:v>0.79738592268173047</c:v>
                </c:pt>
                <c:pt idx="237">
                  <c:v>0.70286369794308323</c:v>
                </c:pt>
                <c:pt idx="238">
                  <c:v>0.61215720984485678</c:v>
                </c:pt>
                <c:pt idx="239">
                  <c:v>0.52712375225528174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B00-4C2C-9A08-80D50595C7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5960176"/>
        <c:axId val="475956240"/>
      </c:scatterChart>
      <c:valAx>
        <c:axId val="4759601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CA"/>
                  <a:t>Calculated Values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956240"/>
        <c:crosses val="autoZero"/>
        <c:crossBetween val="midCat"/>
      </c:valAx>
      <c:valAx>
        <c:axId val="475956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CA"/>
                  <a:t>Experimental values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9601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Correlation plot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linear"/>
            <c:intercept val="0"/>
            <c:dispRSqr val="1"/>
            <c:dispEq val="1"/>
            <c:trendlineLbl>
              <c:layout>
                <c:manualLayout>
                  <c:x val="-0.1049484153815953"/>
                  <c:y val="-9.1416058615385789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'Part Non-competitive'!$X$21:$X$260</c:f>
              <c:numCache>
                <c:formatCode>General</c:formatCode>
                <c:ptCount val="240"/>
                <c:pt idx="0">
                  <c:v>13.636363636363635</c:v>
                </c:pt>
                <c:pt idx="1">
                  <c:v>13.333333333333332</c:v>
                </c:pt>
                <c:pt idx="2">
                  <c:v>12.972972972972974</c:v>
                </c:pt>
                <c:pt idx="3">
                  <c:v>12.549019607843137</c:v>
                </c:pt>
                <c:pt idx="4">
                  <c:v>12.05651491365777</c:v>
                </c:pt>
                <c:pt idx="5">
                  <c:v>11.49270482603816</c:v>
                </c:pt>
                <c:pt idx="6">
                  <c:v>10.858001237076964</c:v>
                </c:pt>
                <c:pt idx="7">
                  <c:v>10.156840865414422</c:v>
                </c:pt>
                <c:pt idx="8">
                  <c:v>9.3982227278593875</c:v>
                </c:pt>
                <c:pt idx="9">
                  <c:v>8.595702542208933</c:v>
                </c:pt>
                <c:pt idx="10">
                  <c:v>7.7666984258113727</c:v>
                </c:pt>
                <c:pt idx="11">
                  <c:v>6.9311173873333018</c:v>
                </c:pt>
                <c:pt idx="12">
                  <c:v>6.1095030104491679</c:v>
                </c:pt>
                <c:pt idx="13">
                  <c:v>5.321055829841824</c:v>
                </c:pt>
                <c:pt idx="14">
                  <c:v>4.5819200275316794</c:v>
                </c:pt>
                <c:pt idx="15">
                  <c:v>10.189231714008006</c:v>
                </c:pt>
                <c:pt idx="16">
                  <c:v>9.9628043425856063</c:v>
                </c:pt>
                <c:pt idx="17">
                  <c:v>9.6935393603535633</c:v>
                </c:pt>
                <c:pt idx="18">
                  <c:v>9.3767570283158665</c:v>
                </c:pt>
                <c:pt idx="19">
                  <c:v>9.0087524353678319</c:v>
                </c:pt>
                <c:pt idx="20">
                  <c:v>8.5874677161680655</c:v>
                </c:pt>
                <c:pt idx="21">
                  <c:v>8.1132106407412703</c:v>
                </c:pt>
                <c:pt idx="22">
                  <c:v>7.5892963710676318</c:v>
                </c:pt>
                <c:pt idx="23">
                  <c:v>7.0224490654278187</c:v>
                </c:pt>
                <c:pt idx="24">
                  <c:v>6.4227976961319975</c:v>
                </c:pt>
                <c:pt idx="25">
                  <c:v>5.8033572603169752</c:v>
                </c:pt>
                <c:pt idx="26">
                  <c:v>5.1790024804121124</c:v>
                </c:pt>
                <c:pt idx="27">
                  <c:v>4.5650837342657109</c:v>
                </c:pt>
                <c:pt idx="28">
                  <c:v>3.9759478596516438</c:v>
                </c:pt>
                <c:pt idx="29">
                  <c:v>3.4236579560754432</c:v>
                </c:pt>
                <c:pt idx="30">
                  <c:v>9.583574542204996</c:v>
                </c:pt>
                <c:pt idx="31">
                  <c:v>9.3706062190448876</c:v>
                </c:pt>
                <c:pt idx="32">
                  <c:v>9.117346591503134</c:v>
                </c:pt>
                <c:pt idx="33">
                  <c:v>8.8193940885128352</c:v>
                </c:pt>
                <c:pt idx="34">
                  <c:v>8.4732640222446705</c:v>
                </c:pt>
                <c:pt idx="35">
                  <c:v>8.0770208487390267</c:v>
                </c:pt>
                <c:pt idx="36">
                  <c:v>7.6309540438912862</c:v>
                </c:pt>
                <c:pt idx="37">
                  <c:v>7.1381817134476222</c:v>
                </c:pt>
                <c:pt idx="38">
                  <c:v>6.6050283256236133</c:v>
                </c:pt>
                <c:pt idx="39">
                  <c:v>6.041020777431223</c:v>
                </c:pt>
                <c:pt idx="40">
                  <c:v>5.4584004427765631</c:v>
                </c:pt>
                <c:pt idx="41">
                  <c:v>4.8711578771006696</c:v>
                </c:pt>
                <c:pt idx="42">
                  <c:v>4.2937310178741326</c:v>
                </c:pt>
                <c:pt idx="43">
                  <c:v>3.7396139138250635</c:v>
                </c:pt>
                <c:pt idx="44">
                  <c:v>3.2201526228866002</c:v>
                </c:pt>
                <c:pt idx="45">
                  <c:v>8.9207525193031323</c:v>
                </c:pt>
                <c:pt idx="46">
                  <c:v>8.7225135744297297</c:v>
                </c:pt>
                <c:pt idx="47">
                  <c:v>8.4867699643100085</c:v>
                </c:pt>
                <c:pt idx="48">
                  <c:v>8.2094245406397466</c:v>
                </c:pt>
                <c:pt idx="49">
                  <c:v>7.8872336246020787</c:v>
                </c:pt>
                <c:pt idx="50">
                  <c:v>7.5183955389023938</c:v>
                </c:pt>
                <c:pt idx="51">
                  <c:v>7.1031797386183966</c:v>
                </c:pt>
                <c:pt idx="52">
                  <c:v>6.644488674142492</c:v>
                </c:pt>
                <c:pt idx="53">
                  <c:v>6.1482093989450632</c:v>
                </c:pt>
                <c:pt idx="54">
                  <c:v>5.6232099079633171</c:v>
                </c:pt>
                <c:pt idx="55">
                  <c:v>5.0808849335731283</c:v>
                </c:pt>
                <c:pt idx="56">
                  <c:v>4.5342574122735488</c:v>
                </c:pt>
                <c:pt idx="57">
                  <c:v>3.9967667206246622</c:v>
                </c:pt>
                <c:pt idx="58">
                  <c:v>3.4809736279570322</c:v>
                </c:pt>
                <c:pt idx="59">
                  <c:v>2.9974394727822387</c:v>
                </c:pt>
                <c:pt idx="60">
                  <c:v>8.2108969120459676</c:v>
                </c:pt>
                <c:pt idx="61">
                  <c:v>8.0284325362227236</c:v>
                </c:pt>
                <c:pt idx="62">
                  <c:v>7.8114478730815691</c:v>
                </c:pt>
                <c:pt idx="63">
                  <c:v>7.5561717987978589</c:v>
                </c:pt>
                <c:pt idx="64">
                  <c:v>7.2596187454698411</c:v>
                </c:pt>
                <c:pt idx="65">
                  <c:v>6.920130401592651</c:v>
                </c:pt>
                <c:pt idx="66">
                  <c:v>6.537954780757147</c:v>
                </c:pt>
                <c:pt idx="67">
                  <c:v>6.115763375184728</c:v>
                </c:pt>
                <c:pt idx="68">
                  <c:v>5.6589747848260643</c:v>
                </c:pt>
                <c:pt idx="69">
                  <c:v>5.1757513471171936</c:v>
                </c:pt>
                <c:pt idx="70">
                  <c:v>4.676581075561038</c:v>
                </c:pt>
                <c:pt idx="71">
                  <c:v>4.1734506258634294</c:v>
                </c:pt>
                <c:pt idx="72">
                  <c:v>3.6787299561930591</c:v>
                </c:pt>
                <c:pt idx="73">
                  <c:v>3.2039803313519784</c:v>
                </c:pt>
                <c:pt idx="74">
                  <c:v>2.7589226870554389</c:v>
                </c:pt>
                <c:pt idx="75">
                  <c:v>7.4680711053068256</c:v>
                </c:pt>
                <c:pt idx="76">
                  <c:v>7.302113969633341</c:v>
                </c:pt>
                <c:pt idx="77">
                  <c:v>7.1047595380216295</c:v>
                </c:pt>
                <c:pt idx="78">
                  <c:v>6.8725778537725573</c:v>
                </c:pt>
                <c:pt idx="79">
                  <c:v>6.6028534482084842</c:v>
                </c:pt>
                <c:pt idx="80">
                  <c:v>6.2940780344314327</c:v>
                </c:pt>
                <c:pt idx="81">
                  <c:v>5.9464771886666847</c:v>
                </c:pt>
                <c:pt idx="82">
                  <c:v>5.5624807178014084</c:v>
                </c:pt>
                <c:pt idx="83">
                  <c:v>5.1470170103120694</c:v>
                </c:pt>
                <c:pt idx="84">
                  <c:v>4.7075099709207509</c:v>
                </c:pt>
                <c:pt idx="85">
                  <c:v>4.2534987804784876</c:v>
                </c:pt>
                <c:pt idx="86">
                  <c:v>3.7958856824411287</c:v>
                </c:pt>
                <c:pt idx="87">
                  <c:v>3.345921546008837</c:v>
                </c:pt>
                <c:pt idx="88">
                  <c:v>2.9141217081215189</c:v>
                </c:pt>
                <c:pt idx="89">
                  <c:v>2.5093276680586394</c:v>
                </c:pt>
                <c:pt idx="90">
                  <c:v>6.7093426551880428</c:v>
                </c:pt>
                <c:pt idx="91">
                  <c:v>6.5602461517394195</c:v>
                </c:pt>
                <c:pt idx="92">
                  <c:v>6.3829422016924084</c:v>
                </c:pt>
                <c:pt idx="93">
                  <c:v>6.1743493192841603</c:v>
                </c:pt>
                <c:pt idx="94">
                  <c:v>5.9320279174284236</c:v>
                </c:pt>
                <c:pt idx="95">
                  <c:v>5.6546229456070423</c:v>
                </c:pt>
                <c:pt idx="96">
                  <c:v>5.3423370623337005</c:v>
                </c:pt>
                <c:pt idx="97">
                  <c:v>4.9973532150873474</c:v>
                </c:pt>
                <c:pt idx="98">
                  <c:v>4.6240990862722127</c:v>
                </c:pt>
                <c:pt idx="99">
                  <c:v>4.2292443393017178</c:v>
                </c:pt>
                <c:pt idx="100">
                  <c:v>3.8213590094737251</c:v>
                </c:pt>
                <c:pt idx="101">
                  <c:v>3.410237712563061</c:v>
                </c:pt>
                <c:pt idx="102">
                  <c:v>3.0059882710004664</c:v>
                </c:pt>
                <c:pt idx="103">
                  <c:v>2.6180577023182821</c:v>
                </c:pt>
                <c:pt idx="104">
                  <c:v>2.2543892421144358</c:v>
                </c:pt>
                <c:pt idx="105">
                  <c:v>5.9533009154625871</c:v>
                </c:pt>
                <c:pt idx="106">
                  <c:v>5.8210053395634187</c:v>
                </c:pt>
                <c:pt idx="107">
                  <c:v>5.6636808709265702</c:v>
                </c:pt>
                <c:pt idx="108">
                  <c:v>5.4785932607655718</c:v>
                </c:pt>
                <c:pt idx="109">
                  <c:v>5.2635778266695912</c:v>
                </c:pt>
                <c:pt idx="110">
                  <c:v>5.01743221187958</c:v>
                </c:pt>
                <c:pt idx="111">
                  <c:v>4.7403362383508414</c:v>
                </c:pt>
                <c:pt idx="112">
                  <c:v>4.4342268683004971</c:v>
                </c:pt>
                <c:pt idx="113">
                  <c:v>4.1030328510956835</c:v>
                </c:pt>
                <c:pt idx="114">
                  <c:v>3.7526722796622796</c:v>
                </c:pt>
                <c:pt idx="115">
                  <c:v>3.3907494755570102</c:v>
                </c:pt>
                <c:pt idx="116">
                  <c:v>3.0259553490606006</c:v>
                </c:pt>
                <c:pt idx="117">
                  <c:v>2.6672587234427545</c:v>
                </c:pt>
                <c:pt idx="118">
                  <c:v>2.3230420798218239</c:v>
                </c:pt>
                <c:pt idx="119">
                  <c:v>2.0003535709285853</c:v>
                </c:pt>
                <c:pt idx="120">
                  <c:v>5.2182748158671508</c:v>
                </c:pt>
                <c:pt idx="121">
                  <c:v>5.1023131532923252</c:v>
                </c:pt>
                <c:pt idx="122">
                  <c:v>4.9644127977979382</c:v>
                </c:pt>
                <c:pt idx="123">
                  <c:v>4.8021770854515999</c:v>
                </c:pt>
                <c:pt idx="124">
                  <c:v>4.6137085970115841</c:v>
                </c:pt>
                <c:pt idx="125">
                  <c:v>4.3979534250600514</c:v>
                </c:pt>
                <c:pt idx="126">
                  <c:v>4.1550691897801597</c:v>
                </c:pt>
                <c:pt idx="127">
                  <c:v>3.8867537057625756</c:v>
                </c:pt>
                <c:pt idx="128">
                  <c:v>3.5964506581445872</c:v>
                </c:pt>
                <c:pt idx="129">
                  <c:v>3.2893474607175688</c:v>
                </c:pt>
                <c:pt idx="130">
                  <c:v>2.9721095651754124</c:v>
                </c:pt>
                <c:pt idx="131">
                  <c:v>2.6523548559302883</c:v>
                </c:pt>
                <c:pt idx="132">
                  <c:v>2.3379448177720383</c:v>
                </c:pt>
                <c:pt idx="133">
                  <c:v>2.0362269862503561</c:v>
                </c:pt>
                <c:pt idx="134">
                  <c:v>1.7533793117856313</c:v>
                </c:pt>
                <c:pt idx="135">
                  <c:v>4.5206028212270803</c:v>
                </c:pt>
                <c:pt idx="136">
                  <c:v>4.4201449807553672</c:v>
                </c:pt>
                <c:pt idx="137">
                  <c:v>4.3006816028971153</c:v>
                </c:pt>
                <c:pt idx="138">
                  <c:v>4.1601364524756397</c:v>
                </c:pt>
                <c:pt idx="139">
                  <c:v>3.9968657910754972</c:v>
                </c:pt>
                <c:pt idx="140">
                  <c:v>3.8099566164086673</c:v>
                </c:pt>
                <c:pt idx="141">
                  <c:v>3.5995454751825986</c:v>
                </c:pt>
                <c:pt idx="142">
                  <c:v>3.367103187869442</c:v>
                </c:pt>
                <c:pt idx="143">
                  <c:v>3.1156130263926518</c:v>
                </c:pt>
                <c:pt idx="144">
                  <c:v>2.8495688586008225</c:v>
                </c:pt>
                <c:pt idx="145">
                  <c:v>2.5747449797918063</c:v>
                </c:pt>
                <c:pt idx="146">
                  <c:v>2.2977407797985667</c:v>
                </c:pt>
                <c:pt idx="147">
                  <c:v>2.0253666799910022</c:v>
                </c:pt>
                <c:pt idx="148">
                  <c:v>1.763987866394582</c:v>
                </c:pt>
                <c:pt idx="149">
                  <c:v>1.5189563108937485</c:v>
                </c:pt>
                <c:pt idx="150">
                  <c:v>3.8732897935834472</c:v>
                </c:pt>
                <c:pt idx="151">
                  <c:v>3.7872166870593706</c:v>
                </c:pt>
                <c:pt idx="152">
                  <c:v>3.6848594793010094</c:v>
                </c:pt>
                <c:pt idx="153">
                  <c:v>3.5644392348794076</c:v>
                </c:pt>
                <c:pt idx="154">
                  <c:v>3.4245475851588658</c:v>
                </c:pt>
                <c:pt idx="155">
                  <c:v>3.2644022622464615</c:v>
                </c:pt>
                <c:pt idx="156">
                  <c:v>3.0841202604876878</c:v>
                </c:pt>
                <c:pt idx="157">
                  <c:v>2.8849617909978029</c:v>
                </c:pt>
                <c:pt idx="158">
                  <c:v>2.6694829457737286</c:v>
                </c:pt>
                <c:pt idx="159">
                  <c:v>2.4415341078639248</c:v>
                </c:pt>
                <c:pt idx="160">
                  <c:v>2.2060627411192932</c:v>
                </c:pt>
                <c:pt idx="161">
                  <c:v>1.9687232571957025</c:v>
                </c:pt>
                <c:pt idx="162">
                  <c:v>1.7353508813109413</c:v>
                </c:pt>
                <c:pt idx="163">
                  <c:v>1.5113993573663627</c:v>
                </c:pt>
                <c:pt idx="164">
                  <c:v>1.3014542990279629</c:v>
                </c:pt>
                <c:pt idx="165">
                  <c:v>3.2852618100950188</c:v>
                </c:pt>
                <c:pt idx="166">
                  <c:v>3.2122559920929072</c:v>
                </c:pt>
                <c:pt idx="167">
                  <c:v>3.1254382625768828</c:v>
                </c:pt>
                <c:pt idx="168">
                  <c:v>3.0232997572639131</c:v>
                </c:pt>
                <c:pt idx="169">
                  <c:v>2.9046459206366011</c:v>
                </c:pt>
                <c:pt idx="170">
                  <c:v>2.7688132457097119</c:v>
                </c:pt>
                <c:pt idx="171">
                  <c:v>2.6159009651964511</c:v>
                </c:pt>
                <c:pt idx="172">
                  <c:v>2.4469779697996188</c:v>
                </c:pt>
                <c:pt idx="173">
                  <c:v>2.2642122954442554</c:v>
                </c:pt>
                <c:pt idx="174">
                  <c:v>2.0708697748094167</c:v>
                </c:pt>
                <c:pt idx="175">
                  <c:v>1.8711467667818351</c:v>
                </c:pt>
                <c:pt idx="176">
                  <c:v>1.6698392519520555</c:v>
                </c:pt>
                <c:pt idx="177">
                  <c:v>1.471896574051875</c:v>
                </c:pt>
                <c:pt idx="178">
                  <c:v>1.2819445105252725</c:v>
                </c:pt>
                <c:pt idx="179">
                  <c:v>1.1038725047796853</c:v>
                </c:pt>
                <c:pt idx="180">
                  <c:v>2.7612574341546301</c:v>
                </c:pt>
                <c:pt idx="181">
                  <c:v>2.6998961578400831</c:v>
                </c:pt>
                <c:pt idx="182">
                  <c:v>2.6269259914119725</c:v>
                </c:pt>
                <c:pt idx="183">
                  <c:v>2.5410787367906664</c:v>
                </c:pt>
                <c:pt idx="184">
                  <c:v>2.4413503719244702</c:v>
                </c:pt>
                <c:pt idx="185">
                  <c:v>2.3271832202257956</c:v>
                </c:pt>
                <c:pt idx="186">
                  <c:v>2.1986606866355221</c:v>
                </c:pt>
                <c:pt idx="187">
                  <c:v>2.0566811721244154</c:v>
                </c:pt>
                <c:pt idx="188">
                  <c:v>1.9030669075104676</c:v>
                </c:pt>
                <c:pt idx="189">
                  <c:v>1.74056282007346</c:v>
                </c:pt>
                <c:pt idx="190">
                  <c:v>1.5726959429213059</c:v>
                </c:pt>
                <c:pt idx="191">
                  <c:v>1.4034972902699832</c:v>
                </c:pt>
                <c:pt idx="192">
                  <c:v>1.2371267778168096</c:v>
                </c:pt>
                <c:pt idx="193">
                  <c:v>1.0774723642981887</c:v>
                </c:pt>
                <c:pt idx="194">
                  <c:v>0.92780312083974792</c:v>
                </c:pt>
                <c:pt idx="195">
                  <c:v>2.3022432113341198</c:v>
                </c:pt>
                <c:pt idx="196">
                  <c:v>2.2510822510822504</c:v>
                </c:pt>
                <c:pt idx="197">
                  <c:v>2.19024219024219</c:v>
                </c:pt>
                <c:pt idx="198">
                  <c:v>2.1186656480774126</c:v>
                </c:pt>
                <c:pt idx="199">
                  <c:v>2.0355155049032594</c:v>
                </c:pt>
                <c:pt idx="200">
                  <c:v>1.9403267888116369</c:v>
                </c:pt>
                <c:pt idx="201">
                  <c:v>1.8331690400259804</c:v>
                </c:pt>
                <c:pt idx="202">
                  <c:v>1.7147913149400968</c:v>
                </c:pt>
                <c:pt idx="203">
                  <c:v>1.586712928080156</c:v>
                </c:pt>
                <c:pt idx="204">
                  <c:v>1.4512225071261833</c:v>
                </c:pt>
                <c:pt idx="205">
                  <c:v>1.3112607731889327</c:v>
                </c:pt>
                <c:pt idx="206">
                  <c:v>1.1701886498095184</c:v>
                </c:pt>
                <c:pt idx="207">
                  <c:v>1.0314745342316776</c:v>
                </c:pt>
                <c:pt idx="208">
                  <c:v>0.89836007516810001</c:v>
                </c:pt>
                <c:pt idx="209">
                  <c:v>0.77357091373911446</c:v>
                </c:pt>
                <c:pt idx="210">
                  <c:v>1.9061583577712606</c:v>
                </c:pt>
                <c:pt idx="211">
                  <c:v>1.8637992831541219</c:v>
                </c:pt>
                <c:pt idx="212">
                  <c:v>1.8134263295553619</c:v>
                </c:pt>
                <c:pt idx="213">
                  <c:v>1.7541640312038795</c:v>
                </c:pt>
                <c:pt idx="214">
                  <c:v>1.685319289005925</c:v>
                </c:pt>
                <c:pt idx="215">
                  <c:v>1.6065071262203878</c:v>
                </c:pt>
                <c:pt idx="216">
                  <c:v>1.5177851191612961</c:v>
                </c:pt>
                <c:pt idx="217">
                  <c:v>1.4197734543052418</c:v>
                </c:pt>
                <c:pt idx="218">
                  <c:v>1.3137300587330325</c:v>
                </c:pt>
                <c:pt idx="219">
                  <c:v>1.2015498177281305</c:v>
                </c:pt>
                <c:pt idx="220">
                  <c:v>1.0856675218876113</c:v>
                </c:pt>
                <c:pt idx="221">
                  <c:v>0.96886587134766577</c:v>
                </c:pt>
                <c:pt idx="222">
                  <c:v>0.85401654984773312</c:v>
                </c:pt>
                <c:pt idx="223">
                  <c:v>0.74380350309616894</c:v>
                </c:pt>
                <c:pt idx="224">
                  <c:v>0.64048344470872931</c:v>
                </c:pt>
                <c:pt idx="225">
                  <c:v>1.5687851971037812</c:v>
                </c:pt>
                <c:pt idx="226">
                  <c:v>1.5339233038348083</c:v>
                </c:pt>
                <c:pt idx="227">
                  <c:v>1.4924659172446784</c:v>
                </c:pt>
                <c:pt idx="228">
                  <c:v>1.4436925212562903</c:v>
                </c:pt>
                <c:pt idx="229">
                  <c:v>1.3870326891818676</c:v>
                </c:pt>
                <c:pt idx="230">
                  <c:v>1.3221695817566026</c:v>
                </c:pt>
                <c:pt idx="231">
                  <c:v>1.249150584796465</c:v>
                </c:pt>
                <c:pt idx="232">
                  <c:v>1.1684861172600662</c:v>
                </c:pt>
                <c:pt idx="233">
                  <c:v>1.0812114642670094</c:v>
                </c:pt>
                <c:pt idx="234">
                  <c:v>0.98888613317447915</c:v>
                </c:pt>
                <c:pt idx="235">
                  <c:v>0.89351397819068901</c:v>
                </c:pt>
                <c:pt idx="236">
                  <c:v>0.79738518615338883</c:v>
                </c:pt>
                <c:pt idx="237">
                  <c:v>0.70286317819326716</c:v>
                </c:pt>
                <c:pt idx="238">
                  <c:v>0.61215686538003289</c:v>
                </c:pt>
                <c:pt idx="239">
                  <c:v>0.52712354299037012</c:v>
                </c:pt>
              </c:numCache>
            </c:numRef>
          </c:xVal>
          <c:yVal>
            <c:numRef>
              <c:f>'Part Non-competitive'!$Y$21:$Y$260</c:f>
              <c:numCache>
                <c:formatCode>General</c:formatCode>
                <c:ptCount val="240"/>
                <c:pt idx="0">
                  <c:v>13.636363636363635</c:v>
                </c:pt>
                <c:pt idx="1">
                  <c:v>13.33333333333333</c:v>
                </c:pt>
                <c:pt idx="2">
                  <c:v>12.972972972972972</c:v>
                </c:pt>
                <c:pt idx="3">
                  <c:v>12.549019607843135</c:v>
                </c:pt>
                <c:pt idx="4">
                  <c:v>12.05651491365777</c:v>
                </c:pt>
                <c:pt idx="5">
                  <c:v>11.492704826038159</c:v>
                </c:pt>
                <c:pt idx="6">
                  <c:v>10.858001237076962</c:v>
                </c:pt>
                <c:pt idx="7">
                  <c:v>10.15684086541442</c:v>
                </c:pt>
                <c:pt idx="8">
                  <c:v>9.3982227278593857</c:v>
                </c:pt>
                <c:pt idx="9">
                  <c:v>8.5957025422089313</c:v>
                </c:pt>
                <c:pt idx="10">
                  <c:v>7.7666984258113718</c:v>
                </c:pt>
                <c:pt idx="11">
                  <c:v>6.9311173873333027</c:v>
                </c:pt>
                <c:pt idx="12">
                  <c:v>6.109503010449167</c:v>
                </c:pt>
                <c:pt idx="13">
                  <c:v>5.3210558298418249</c:v>
                </c:pt>
                <c:pt idx="14">
                  <c:v>4.5819200275316794</c:v>
                </c:pt>
                <c:pt idx="15">
                  <c:v>10.189231714008006</c:v>
                </c:pt>
                <c:pt idx="16">
                  <c:v>9.9628043425856063</c:v>
                </c:pt>
                <c:pt idx="17">
                  <c:v>9.6935393603535633</c:v>
                </c:pt>
                <c:pt idx="18">
                  <c:v>9.3767570283158648</c:v>
                </c:pt>
                <c:pt idx="19">
                  <c:v>9.0087524353678319</c:v>
                </c:pt>
                <c:pt idx="20">
                  <c:v>8.5874677161680637</c:v>
                </c:pt>
                <c:pt idx="21">
                  <c:v>8.1132106407412685</c:v>
                </c:pt>
                <c:pt idx="22">
                  <c:v>7.5892963710676309</c:v>
                </c:pt>
                <c:pt idx="23">
                  <c:v>7.0224490654278178</c:v>
                </c:pt>
                <c:pt idx="24">
                  <c:v>6.4227976961319966</c:v>
                </c:pt>
                <c:pt idx="25">
                  <c:v>5.8033572603169752</c:v>
                </c:pt>
                <c:pt idx="26">
                  <c:v>5.1790024804121133</c:v>
                </c:pt>
                <c:pt idx="27">
                  <c:v>4.56508373426571</c:v>
                </c:pt>
                <c:pt idx="28">
                  <c:v>3.9759478596516442</c:v>
                </c:pt>
                <c:pt idx="29">
                  <c:v>3.4236579560754432</c:v>
                </c:pt>
                <c:pt idx="30">
                  <c:v>9.5835745422049978</c:v>
                </c:pt>
                <c:pt idx="31">
                  <c:v>9.370606219044884</c:v>
                </c:pt>
                <c:pt idx="32">
                  <c:v>9.117346591503134</c:v>
                </c:pt>
                <c:pt idx="33">
                  <c:v>8.8193940885128335</c:v>
                </c:pt>
                <c:pt idx="34">
                  <c:v>8.4732640222446705</c:v>
                </c:pt>
                <c:pt idx="35">
                  <c:v>8.0770208487390267</c:v>
                </c:pt>
                <c:pt idx="36">
                  <c:v>7.6309540438912844</c:v>
                </c:pt>
                <c:pt idx="37">
                  <c:v>7.1381817134476213</c:v>
                </c:pt>
                <c:pt idx="38">
                  <c:v>6.6050283256236133</c:v>
                </c:pt>
                <c:pt idx="39">
                  <c:v>6.041020777431223</c:v>
                </c:pt>
                <c:pt idx="40">
                  <c:v>5.458400442776564</c:v>
                </c:pt>
                <c:pt idx="41">
                  <c:v>4.8711578771006696</c:v>
                </c:pt>
                <c:pt idx="42">
                  <c:v>4.2937310178741326</c:v>
                </c:pt>
                <c:pt idx="43">
                  <c:v>3.7396139138250639</c:v>
                </c:pt>
                <c:pt idx="44">
                  <c:v>3.2201526228866006</c:v>
                </c:pt>
                <c:pt idx="45">
                  <c:v>8.9207525193031323</c:v>
                </c:pt>
                <c:pt idx="46">
                  <c:v>8.7225135744297297</c:v>
                </c:pt>
                <c:pt idx="47">
                  <c:v>8.4867699643100085</c:v>
                </c:pt>
                <c:pt idx="48">
                  <c:v>8.2094245406397448</c:v>
                </c:pt>
                <c:pt idx="49">
                  <c:v>7.8872336246020787</c:v>
                </c:pt>
                <c:pt idx="50">
                  <c:v>7.5183955389023929</c:v>
                </c:pt>
                <c:pt idx="51">
                  <c:v>7.1031797386183957</c:v>
                </c:pt>
                <c:pt idx="52">
                  <c:v>6.6444886741424911</c:v>
                </c:pt>
                <c:pt idx="53">
                  <c:v>6.1482093989450632</c:v>
                </c:pt>
                <c:pt idx="54">
                  <c:v>5.6232099079633162</c:v>
                </c:pt>
                <c:pt idx="55">
                  <c:v>5.0808849335731283</c:v>
                </c:pt>
                <c:pt idx="56">
                  <c:v>4.5342574122735497</c:v>
                </c:pt>
                <c:pt idx="57">
                  <c:v>3.9967667206246622</c:v>
                </c:pt>
                <c:pt idx="58">
                  <c:v>3.4809736279570327</c:v>
                </c:pt>
                <c:pt idx="59">
                  <c:v>2.9974394727822387</c:v>
                </c:pt>
                <c:pt idx="60">
                  <c:v>8.2108969120459658</c:v>
                </c:pt>
                <c:pt idx="61">
                  <c:v>8.0284325362227236</c:v>
                </c:pt>
                <c:pt idx="62">
                  <c:v>7.8114478730815691</c:v>
                </c:pt>
                <c:pt idx="63">
                  <c:v>7.5561717987978581</c:v>
                </c:pt>
                <c:pt idx="64">
                  <c:v>7.2596187454698411</c:v>
                </c:pt>
                <c:pt idx="65">
                  <c:v>6.920130401592651</c:v>
                </c:pt>
                <c:pt idx="66">
                  <c:v>6.537954780757147</c:v>
                </c:pt>
                <c:pt idx="67">
                  <c:v>6.115763375184728</c:v>
                </c:pt>
                <c:pt idx="68">
                  <c:v>5.6589747848260634</c:v>
                </c:pt>
                <c:pt idx="69">
                  <c:v>5.1757513471171936</c:v>
                </c:pt>
                <c:pt idx="70">
                  <c:v>4.676581075561038</c:v>
                </c:pt>
                <c:pt idx="71">
                  <c:v>4.1734506258634303</c:v>
                </c:pt>
                <c:pt idx="72">
                  <c:v>3.6787299561930586</c:v>
                </c:pt>
                <c:pt idx="73">
                  <c:v>3.2039803313519788</c:v>
                </c:pt>
                <c:pt idx="74">
                  <c:v>2.7589226870554393</c:v>
                </c:pt>
                <c:pt idx="75">
                  <c:v>7.4680711053068265</c:v>
                </c:pt>
                <c:pt idx="76">
                  <c:v>7.302113969633341</c:v>
                </c:pt>
                <c:pt idx="77">
                  <c:v>7.1047595380216295</c:v>
                </c:pt>
                <c:pt idx="78">
                  <c:v>6.8725778537725564</c:v>
                </c:pt>
                <c:pt idx="79">
                  <c:v>6.6028534482084833</c:v>
                </c:pt>
                <c:pt idx="80">
                  <c:v>6.2940780344314318</c:v>
                </c:pt>
                <c:pt idx="81">
                  <c:v>5.9464771886666847</c:v>
                </c:pt>
                <c:pt idx="82">
                  <c:v>5.5624807178014075</c:v>
                </c:pt>
                <c:pt idx="83">
                  <c:v>5.1470170103120694</c:v>
                </c:pt>
                <c:pt idx="84">
                  <c:v>4.7075099709207509</c:v>
                </c:pt>
                <c:pt idx="85">
                  <c:v>4.2534987804784876</c:v>
                </c:pt>
                <c:pt idx="86">
                  <c:v>3.7958856824411296</c:v>
                </c:pt>
                <c:pt idx="87">
                  <c:v>3.3459215460088361</c:v>
                </c:pt>
                <c:pt idx="88">
                  <c:v>2.9141217081215194</c:v>
                </c:pt>
                <c:pt idx="89">
                  <c:v>2.5093276680586398</c:v>
                </c:pt>
                <c:pt idx="90">
                  <c:v>6.7093426551880437</c:v>
                </c:pt>
                <c:pt idx="91">
                  <c:v>6.5602461517394195</c:v>
                </c:pt>
                <c:pt idx="92">
                  <c:v>6.3829422016924084</c:v>
                </c:pt>
                <c:pt idx="93">
                  <c:v>6.1743493192841594</c:v>
                </c:pt>
                <c:pt idx="94">
                  <c:v>5.9320279174284236</c:v>
                </c:pt>
                <c:pt idx="95">
                  <c:v>5.6546229456070414</c:v>
                </c:pt>
                <c:pt idx="96">
                  <c:v>5.3423370623337014</c:v>
                </c:pt>
                <c:pt idx="97">
                  <c:v>4.9973532150873474</c:v>
                </c:pt>
                <c:pt idx="98">
                  <c:v>4.6240990862722118</c:v>
                </c:pt>
                <c:pt idx="99">
                  <c:v>4.2292443393017169</c:v>
                </c:pt>
                <c:pt idx="100">
                  <c:v>3.8213590094737246</c:v>
                </c:pt>
                <c:pt idx="101">
                  <c:v>3.4102377125630614</c:v>
                </c:pt>
                <c:pt idx="102">
                  <c:v>3.0059882710004668</c:v>
                </c:pt>
                <c:pt idx="103">
                  <c:v>2.6180577023182825</c:v>
                </c:pt>
                <c:pt idx="104">
                  <c:v>2.2543892421144358</c:v>
                </c:pt>
                <c:pt idx="105">
                  <c:v>5.9533009154625871</c:v>
                </c:pt>
                <c:pt idx="106">
                  <c:v>5.8210053395634187</c:v>
                </c:pt>
                <c:pt idx="107">
                  <c:v>5.6636808709265702</c:v>
                </c:pt>
                <c:pt idx="108">
                  <c:v>5.478593260765571</c:v>
                </c:pt>
                <c:pt idx="109">
                  <c:v>5.2635778266695903</c:v>
                </c:pt>
                <c:pt idx="110">
                  <c:v>5.01743221187958</c:v>
                </c:pt>
                <c:pt idx="111">
                  <c:v>4.7403362383508405</c:v>
                </c:pt>
                <c:pt idx="112">
                  <c:v>4.4342268683004962</c:v>
                </c:pt>
                <c:pt idx="113">
                  <c:v>4.1030328510956826</c:v>
                </c:pt>
                <c:pt idx="114">
                  <c:v>3.7526722796622787</c:v>
                </c:pt>
                <c:pt idx="115">
                  <c:v>3.3907494755570102</c:v>
                </c:pt>
                <c:pt idx="116">
                  <c:v>3.025955349060601</c:v>
                </c:pt>
                <c:pt idx="117">
                  <c:v>2.6672587234427541</c:v>
                </c:pt>
                <c:pt idx="118">
                  <c:v>2.3230420798218243</c:v>
                </c:pt>
                <c:pt idx="119">
                  <c:v>2.0003535709285858</c:v>
                </c:pt>
                <c:pt idx="120">
                  <c:v>5.2182748158671499</c:v>
                </c:pt>
                <c:pt idx="121">
                  <c:v>5.1023131532923243</c:v>
                </c:pt>
                <c:pt idx="122">
                  <c:v>4.9644127977979373</c:v>
                </c:pt>
                <c:pt idx="123">
                  <c:v>4.8021770854515999</c:v>
                </c:pt>
                <c:pt idx="124">
                  <c:v>4.6137085970115841</c:v>
                </c:pt>
                <c:pt idx="125">
                  <c:v>4.3979534250600505</c:v>
                </c:pt>
                <c:pt idx="126">
                  <c:v>4.1550691897801588</c:v>
                </c:pt>
                <c:pt idx="127">
                  <c:v>3.8867537057625743</c:v>
                </c:pt>
                <c:pt idx="128">
                  <c:v>3.5964506581445868</c:v>
                </c:pt>
                <c:pt idx="129">
                  <c:v>3.2893474607175683</c:v>
                </c:pt>
                <c:pt idx="130">
                  <c:v>2.9721095651754115</c:v>
                </c:pt>
                <c:pt idx="131">
                  <c:v>2.6523548559302883</c:v>
                </c:pt>
                <c:pt idx="132">
                  <c:v>2.3379448177720383</c:v>
                </c:pt>
                <c:pt idx="133">
                  <c:v>2.0362269862503561</c:v>
                </c:pt>
                <c:pt idx="134">
                  <c:v>1.7533793117856318</c:v>
                </c:pt>
                <c:pt idx="135">
                  <c:v>4.5206028212270795</c:v>
                </c:pt>
                <c:pt idx="136">
                  <c:v>4.4201449807553672</c:v>
                </c:pt>
                <c:pt idx="137">
                  <c:v>4.3006816028971144</c:v>
                </c:pt>
                <c:pt idx="138">
                  <c:v>4.1601364524756388</c:v>
                </c:pt>
                <c:pt idx="139">
                  <c:v>3.9968657910754968</c:v>
                </c:pt>
                <c:pt idx="140">
                  <c:v>3.8099566164086669</c:v>
                </c:pt>
                <c:pt idx="141">
                  <c:v>3.5995454751825986</c:v>
                </c:pt>
                <c:pt idx="142">
                  <c:v>3.367103187869442</c:v>
                </c:pt>
                <c:pt idx="143">
                  <c:v>3.1156130263926514</c:v>
                </c:pt>
                <c:pt idx="144">
                  <c:v>2.8495688586008225</c:v>
                </c:pt>
                <c:pt idx="145">
                  <c:v>2.5747449797918063</c:v>
                </c:pt>
                <c:pt idx="146">
                  <c:v>2.2977407797985667</c:v>
                </c:pt>
                <c:pt idx="147">
                  <c:v>2.0253666799910022</c:v>
                </c:pt>
                <c:pt idx="148">
                  <c:v>1.763987866394582</c:v>
                </c:pt>
                <c:pt idx="149">
                  <c:v>1.5189563108937485</c:v>
                </c:pt>
                <c:pt idx="150">
                  <c:v>3.8732897935834472</c:v>
                </c:pt>
                <c:pt idx="151">
                  <c:v>3.7872166870593706</c:v>
                </c:pt>
                <c:pt idx="152">
                  <c:v>3.6848594793010099</c:v>
                </c:pt>
                <c:pt idx="153">
                  <c:v>3.5644392348794067</c:v>
                </c:pt>
                <c:pt idx="154">
                  <c:v>3.4245475851588658</c:v>
                </c:pt>
                <c:pt idx="155">
                  <c:v>3.264402262246461</c:v>
                </c:pt>
                <c:pt idx="156">
                  <c:v>3.0841202604876878</c:v>
                </c:pt>
                <c:pt idx="157">
                  <c:v>2.884961790997802</c:v>
                </c:pt>
                <c:pt idx="158">
                  <c:v>2.6694829457737277</c:v>
                </c:pt>
                <c:pt idx="159">
                  <c:v>2.4415341078639243</c:v>
                </c:pt>
                <c:pt idx="160">
                  <c:v>2.2060627411192928</c:v>
                </c:pt>
                <c:pt idx="161">
                  <c:v>1.9687232571957025</c:v>
                </c:pt>
                <c:pt idx="162">
                  <c:v>1.7353508813109413</c:v>
                </c:pt>
                <c:pt idx="163">
                  <c:v>1.5113993573663629</c:v>
                </c:pt>
                <c:pt idx="164">
                  <c:v>1.3014542990279632</c:v>
                </c:pt>
                <c:pt idx="165">
                  <c:v>3.2852618100950184</c:v>
                </c:pt>
                <c:pt idx="166">
                  <c:v>3.2122559920929077</c:v>
                </c:pt>
                <c:pt idx="167">
                  <c:v>3.1254382625768828</c:v>
                </c:pt>
                <c:pt idx="168">
                  <c:v>3.0232997572639131</c:v>
                </c:pt>
                <c:pt idx="169">
                  <c:v>2.9046459206366002</c:v>
                </c:pt>
                <c:pt idx="170">
                  <c:v>2.768813245709711</c:v>
                </c:pt>
                <c:pt idx="171">
                  <c:v>2.6159009651964511</c:v>
                </c:pt>
                <c:pt idx="172">
                  <c:v>2.4469779697996188</c:v>
                </c:pt>
                <c:pt idx="173">
                  <c:v>2.264212295444255</c:v>
                </c:pt>
                <c:pt idx="174">
                  <c:v>2.0708697748094163</c:v>
                </c:pt>
                <c:pt idx="175">
                  <c:v>1.8711467667818347</c:v>
                </c:pt>
                <c:pt idx="176">
                  <c:v>1.6698392519520557</c:v>
                </c:pt>
                <c:pt idx="177">
                  <c:v>1.4718965740518746</c:v>
                </c:pt>
                <c:pt idx="178">
                  <c:v>1.2819445105252725</c:v>
                </c:pt>
                <c:pt idx="179">
                  <c:v>1.1038725047796853</c:v>
                </c:pt>
                <c:pt idx="180">
                  <c:v>2.7612574341546292</c:v>
                </c:pt>
                <c:pt idx="181">
                  <c:v>2.6998961578400822</c:v>
                </c:pt>
                <c:pt idx="182">
                  <c:v>2.6269259914119725</c:v>
                </c:pt>
                <c:pt idx="183">
                  <c:v>2.541078736790666</c:v>
                </c:pt>
                <c:pt idx="184">
                  <c:v>2.4413503719244702</c:v>
                </c:pt>
                <c:pt idx="185">
                  <c:v>2.3271832202257947</c:v>
                </c:pt>
                <c:pt idx="186">
                  <c:v>2.1986606866355216</c:v>
                </c:pt>
                <c:pt idx="187">
                  <c:v>2.0566811721244149</c:v>
                </c:pt>
                <c:pt idx="188">
                  <c:v>1.9030669075104674</c:v>
                </c:pt>
                <c:pt idx="189">
                  <c:v>1.7405628200734597</c:v>
                </c:pt>
                <c:pt idx="190">
                  <c:v>1.5726959429213057</c:v>
                </c:pt>
                <c:pt idx="191">
                  <c:v>1.4034972902699834</c:v>
                </c:pt>
                <c:pt idx="192">
                  <c:v>1.2371267778168096</c:v>
                </c:pt>
                <c:pt idx="193">
                  <c:v>1.0774723642981887</c:v>
                </c:pt>
                <c:pt idx="194">
                  <c:v>0.92780312083974814</c:v>
                </c:pt>
                <c:pt idx="195">
                  <c:v>2.3022432113341198</c:v>
                </c:pt>
                <c:pt idx="196">
                  <c:v>2.2510822510822504</c:v>
                </c:pt>
                <c:pt idx="197">
                  <c:v>2.1902421902421896</c:v>
                </c:pt>
                <c:pt idx="198">
                  <c:v>2.1186656480774122</c:v>
                </c:pt>
                <c:pt idx="199">
                  <c:v>2.0355155049032594</c:v>
                </c:pt>
                <c:pt idx="200">
                  <c:v>1.9403267888116367</c:v>
                </c:pt>
                <c:pt idx="201">
                  <c:v>1.8331690400259806</c:v>
                </c:pt>
                <c:pt idx="202">
                  <c:v>1.7147913149400964</c:v>
                </c:pt>
                <c:pt idx="203">
                  <c:v>1.586712928080156</c:v>
                </c:pt>
                <c:pt idx="204">
                  <c:v>1.4512225071261831</c:v>
                </c:pt>
                <c:pt idx="205">
                  <c:v>1.3112607731889327</c:v>
                </c:pt>
                <c:pt idx="206">
                  <c:v>1.1701886498095184</c:v>
                </c:pt>
                <c:pt idx="207">
                  <c:v>1.0314745342316773</c:v>
                </c:pt>
                <c:pt idx="208">
                  <c:v>0.89836007516810013</c:v>
                </c:pt>
                <c:pt idx="209">
                  <c:v>0.77357091373911446</c:v>
                </c:pt>
                <c:pt idx="210">
                  <c:v>1.9061583577712606</c:v>
                </c:pt>
                <c:pt idx="211">
                  <c:v>1.8637992831541215</c:v>
                </c:pt>
                <c:pt idx="212">
                  <c:v>1.8134263295553616</c:v>
                </c:pt>
                <c:pt idx="213">
                  <c:v>1.7541640312038789</c:v>
                </c:pt>
                <c:pt idx="214">
                  <c:v>1.6853192890059248</c:v>
                </c:pt>
                <c:pt idx="215">
                  <c:v>1.6065071262203876</c:v>
                </c:pt>
                <c:pt idx="216">
                  <c:v>1.5177851191612957</c:v>
                </c:pt>
                <c:pt idx="217">
                  <c:v>1.4197734543052414</c:v>
                </c:pt>
                <c:pt idx="218">
                  <c:v>1.3137300587330325</c:v>
                </c:pt>
                <c:pt idx="219">
                  <c:v>1.2015498177281305</c:v>
                </c:pt>
                <c:pt idx="220">
                  <c:v>1.0856675218876108</c:v>
                </c:pt>
                <c:pt idx="221">
                  <c:v>0.96886587134766589</c:v>
                </c:pt>
                <c:pt idx="222">
                  <c:v>0.85401654984773323</c:v>
                </c:pt>
                <c:pt idx="223">
                  <c:v>0.74380350309616894</c:v>
                </c:pt>
                <c:pt idx="224">
                  <c:v>0.64048344470872931</c:v>
                </c:pt>
                <c:pt idx="225">
                  <c:v>1.5687851971037809</c:v>
                </c:pt>
                <c:pt idx="226">
                  <c:v>1.5339233038348081</c:v>
                </c:pt>
                <c:pt idx="227">
                  <c:v>1.4924659172446784</c:v>
                </c:pt>
                <c:pt idx="228">
                  <c:v>1.4436925212562901</c:v>
                </c:pt>
                <c:pt idx="229">
                  <c:v>1.3870326891818674</c:v>
                </c:pt>
                <c:pt idx="230">
                  <c:v>1.3221695817566024</c:v>
                </c:pt>
                <c:pt idx="231">
                  <c:v>1.2491505847964648</c:v>
                </c:pt>
                <c:pt idx="232">
                  <c:v>1.168486117260066</c:v>
                </c:pt>
                <c:pt idx="233">
                  <c:v>1.0812114642670092</c:v>
                </c:pt>
                <c:pt idx="234">
                  <c:v>0.98888613317447893</c:v>
                </c:pt>
                <c:pt idx="235">
                  <c:v>0.89351397819068867</c:v>
                </c:pt>
                <c:pt idx="236">
                  <c:v>0.79738518615338894</c:v>
                </c:pt>
                <c:pt idx="237">
                  <c:v>0.70286317819326705</c:v>
                </c:pt>
                <c:pt idx="238">
                  <c:v>0.612156865380033</c:v>
                </c:pt>
                <c:pt idx="239">
                  <c:v>0.52712354299037034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58B-46A2-90C5-84661BFE8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5960176"/>
        <c:axId val="475956240"/>
      </c:scatterChart>
      <c:valAx>
        <c:axId val="4759601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CA"/>
                  <a:t>Calculated Values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956240"/>
        <c:crosses val="autoZero"/>
        <c:crossBetween val="midCat"/>
      </c:valAx>
      <c:valAx>
        <c:axId val="475956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CA"/>
                  <a:t>Experimental values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9601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Mixed Non-competitive'!$AO$20:$AO$34</c:f>
              <c:numCache>
                <c:formatCode>General</c:formatCode>
                <c:ptCount val="15"/>
                <c:pt idx="0">
                  <c:v>13.636281387868221</c:v>
                </c:pt>
                <c:pt idx="1">
                  <c:v>13.333258752771567</c:v>
                </c:pt>
                <c:pt idx="2">
                  <c:v>12.972907165493394</c:v>
                </c:pt>
                <c:pt idx="3">
                  <c:v>12.548963641015913</c:v>
                </c:pt>
                <c:pt idx="4">
                  <c:v>12.056469726264853</c:v>
                </c:pt>
                <c:pt idx="5">
                  <c:v>11.49267111789807</c:v>
                </c:pt>
                <c:pt idx="6">
                  <c:v>10.857979352050434</c:v>
                </c:pt>
                <c:pt idx="7">
                  <c:v>10.156830687569228</c:v>
                </c:pt>
                <c:pt idx="8">
                  <c:v>9.3982236158594255</c:v>
                </c:pt>
                <c:pt idx="9">
                  <c:v>8.5957133255287825</c:v>
                </c:pt>
                <c:pt idx="10">
                  <c:v>7.7667174759773863</c:v>
                </c:pt>
                <c:pt idx="11">
                  <c:v>6.9311427594540556</c:v>
                </c:pt>
                <c:pt idx="12">
                  <c:v>6.1095326307510902</c:v>
                </c:pt>
                <c:pt idx="13">
                  <c:v>5.321087691889792</c:v>
                </c:pt>
                <c:pt idx="14">
                  <c:v>4.5819523590542426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CE1-4C84-8DEF-880BABB1228E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Mixed Non-competitive'!$AP$20:$AP$34</c:f>
              <c:numCache>
                <c:formatCode>General</c:formatCode>
                <c:ptCount val="15"/>
                <c:pt idx="0">
                  <c:v>10.189194876178535</c:v>
                </c:pt>
                <c:pt idx="1">
                  <c:v>9.9627712473497567</c:v>
                </c:pt>
                <c:pt idx="2">
                  <c:v>9.6935105427681201</c:v>
                </c:pt>
                <c:pt idx="3">
                  <c:v>9.3767330026291944</c:v>
                </c:pt>
                <c:pt idx="4">
                  <c:v>9.0087336497696349</c:v>
                </c:pt>
                <c:pt idx="5">
                  <c:v>8.5874544983303256</c:v>
                </c:pt>
                <c:pt idx="6">
                  <c:v>8.1132031402513736</c:v>
                </c:pt>
                <c:pt idx="7">
                  <c:v>7.5892945087233974</c:v>
                </c:pt>
                <c:pt idx="8">
                  <c:v>7.0224525018412836</c:v>
                </c:pt>
                <c:pt idx="9">
                  <c:v>6.4228058312852934</c:v>
                </c:pt>
                <c:pt idx="10">
                  <c:v>5.8033692704602142</c:v>
                </c:pt>
                <c:pt idx="11">
                  <c:v>5.1790173897151917</c:v>
                </c:pt>
                <c:pt idx="12">
                  <c:v>4.5651005089132823</c:v>
                </c:pt>
                <c:pt idx="13">
                  <c:v>3.9759655056558292</c:v>
                </c:pt>
                <c:pt idx="14">
                  <c:v>3.4236756018257077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CE1-4C84-8DEF-880BABB1228E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Mixed Non-competitive'!$AQ$20:$AQ$34</c:f>
              <c:numCache>
                <c:formatCode>General</c:formatCode>
                <c:ptCount val="15"/>
                <c:pt idx="0">
                  <c:v>9.5835439624938097</c:v>
                </c:pt>
                <c:pt idx="1">
                  <c:v>9.3705788311062683</c:v>
                </c:pt>
                <c:pt idx="2">
                  <c:v>9.1173228505462429</c:v>
                </c:pt>
                <c:pt idx="3">
                  <c:v>8.819374431376831</c:v>
                </c:pt>
                <c:pt idx="4">
                  <c:v>8.4732488286229994</c:v>
                </c:pt>
                <c:pt idx="5">
                  <c:v>8.0770103945623166</c:v>
                </c:pt>
                <c:pt idx="6">
                  <c:v>7.630948452115585</c:v>
                </c:pt>
                <c:pt idx="7">
                  <c:v>7.1381809108057164</c:v>
                </c:pt>
                <c:pt idx="8">
                  <c:v>6.6050320160082689</c:v>
                </c:pt>
                <c:pt idx="9">
                  <c:v>6.041028441871453</c:v>
                </c:pt>
                <c:pt idx="10">
                  <c:v>5.4584113714428977</c:v>
                </c:pt>
                <c:pt idx="11">
                  <c:v>4.8711712310624558</c:v>
                </c:pt>
                <c:pt idx="12">
                  <c:v>4.2937459099940956</c:v>
                </c:pt>
                <c:pt idx="13">
                  <c:v>3.7396294926926053</c:v>
                </c:pt>
                <c:pt idx="14">
                  <c:v>3.2201681435030087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CE1-4C84-8DEF-880BABB1228E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Mixed Non-competitive'!$AR$20:$AR$34</c:f>
              <c:numCache>
                <c:formatCode>General</c:formatCode>
                <c:ptCount val="15"/>
                <c:pt idx="0">
                  <c:v>8.9207281990611804</c:v>
                </c:pt>
                <c:pt idx="1">
                  <c:v>8.7224918907130906</c:v>
                </c:pt>
                <c:pt idx="2">
                  <c:v>8.4867512919029693</c:v>
                </c:pt>
                <c:pt idx="3">
                  <c:v>8.2094092384511441</c:v>
                </c:pt>
                <c:pt idx="4">
                  <c:v>7.8872220034269693</c:v>
                </c:pt>
                <c:pt idx="5">
                  <c:v>7.518387822720042</c:v>
                </c:pt>
                <c:pt idx="6">
                  <c:v>7.1031760238096355</c:v>
                </c:pt>
                <c:pt idx="7">
                  <c:v>6.6444888937575994</c:v>
                </c:pt>
                <c:pt idx="8">
                  <c:v>6.148213300895577</c:v>
                </c:pt>
                <c:pt idx="9">
                  <c:v>5.6232170554012679</c:v>
                </c:pt>
                <c:pt idx="10">
                  <c:v>5.0808947319329114</c:v>
                </c:pt>
                <c:pt idx="11">
                  <c:v>4.5342691610171171</c:v>
                </c:pt>
                <c:pt idx="12">
                  <c:v>3.9967796807916862</c:v>
                </c:pt>
                <c:pt idx="13">
                  <c:v>3.4809870920770591</c:v>
                </c:pt>
                <c:pt idx="14">
                  <c:v>2.9974528235832647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CE1-4C84-8DEF-880BABB1228E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Mixed Non-competitive'!$AS$20:$AS$34</c:f>
              <c:numCache>
                <c:formatCode>General</c:formatCode>
                <c:ptCount val="15"/>
                <c:pt idx="0">
                  <c:v>8.2108786124588065</c:v>
                </c:pt>
                <c:pt idx="1">
                  <c:v>8.028416333635894</c:v>
                </c:pt>
                <c:pt idx="2">
                  <c:v>7.8114340642127855</c:v>
                </c:pt>
                <c:pt idx="3">
                  <c:v>7.5561606669592454</c:v>
                </c:pt>
                <c:pt idx="4">
                  <c:v>7.2596105346955229</c:v>
                </c:pt>
                <c:pt idx="5">
                  <c:v>6.9201252856404549</c:v>
                </c:pt>
                <c:pt idx="6">
                  <c:v>6.5379528305250352</c:v>
                </c:pt>
                <c:pt idx="7">
                  <c:v>6.1157645302828536</c:v>
                </c:pt>
                <c:pt idx="8">
                  <c:v>5.6589788364292959</c:v>
                </c:pt>
                <c:pt idx="9">
                  <c:v>5.1757579387097739</c:v>
                </c:pt>
                <c:pt idx="10">
                  <c:v>4.6765897251159707</c:v>
                </c:pt>
                <c:pt idx="11">
                  <c:v>4.173460767811159</c:v>
                </c:pt>
                <c:pt idx="12">
                  <c:v>3.6787409959573751</c:v>
                </c:pt>
                <c:pt idx="13">
                  <c:v>3.2039917016000676</c:v>
                </c:pt>
                <c:pt idx="14">
                  <c:v>2.7589338947479991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DCE1-4C84-8DEF-880BABB1228E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Mixed Non-competitive'!$AT$20:$AT$34</c:f>
              <c:numCache>
                <c:formatCode>General</c:formatCode>
                <c:ptCount val="15"/>
                <c:pt idx="0">
                  <c:v>7.4680583496495636</c:v>
                </c:pt>
                <c:pt idx="1">
                  <c:v>7.3021028074371657</c:v>
                </c:pt>
                <c:pt idx="2">
                  <c:v>7.1047501932434951</c:v>
                </c:pt>
                <c:pt idx="3">
                  <c:v>6.8725705393250385</c:v>
                </c:pt>
                <c:pt idx="4">
                  <c:v>6.6028483460453309</c:v>
                </c:pt>
                <c:pt idx="5">
                  <c:v>6.294075271754707</c:v>
                </c:pt>
                <c:pt idx="6">
                  <c:v>5.9464768130059387</c:v>
                </c:pt>
                <c:pt idx="7">
                  <c:v>5.5624826754032872</c:v>
                </c:pt>
                <c:pt idx="8">
                  <c:v>5.1470211333284288</c:v>
                </c:pt>
                <c:pt idx="9">
                  <c:v>4.7075159784624327</c:v>
                </c:pt>
                <c:pt idx="10">
                  <c:v>4.2535062962082284</c:v>
                </c:pt>
                <c:pt idx="11">
                  <c:v>3.7958942673592997</c:v>
                </c:pt>
                <c:pt idx="12">
                  <c:v>3.3459307407849095</c:v>
                </c:pt>
                <c:pt idx="13">
                  <c:v>2.9141310765468766</c:v>
                </c:pt>
                <c:pt idx="14">
                  <c:v>2.5093368331902783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DCE1-4C84-8DEF-880BABB1228E}"/>
            </c:ext>
          </c:extLst>
        </c:ser>
        <c:ser>
          <c:idx val="6"/>
          <c:order val="6"/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Mixed Non-competitive'!$AU$20:$AU$34</c:f>
              <c:numCache>
                <c:formatCode>General</c:formatCode>
                <c:ptCount val="15"/>
                <c:pt idx="0">
                  <c:v>6.7093347635996441</c:v>
                </c:pt>
                <c:pt idx="1">
                  <c:v>6.5602394037423766</c:v>
                </c:pt>
                <c:pt idx="2">
                  <c:v>6.3829367563551038</c:v>
                </c:pt>
                <c:pt idx="3">
                  <c:v>6.1743453268065247</c:v>
                </c:pt>
                <c:pt idx="4">
                  <c:v>5.9320255045701265</c:v>
                </c:pt>
                <c:pt idx="5">
                  <c:v>5.6546221983504958</c:v>
                </c:pt>
                <c:pt idx="6">
                  <c:v>5.3423380078217289</c:v>
                </c:pt>
                <c:pt idx="7">
                  <c:v>4.9973558061043519</c:v>
                </c:pt>
                <c:pt idx="8">
                  <c:v>4.6241031922888789</c:v>
                </c:pt>
                <c:pt idx="9">
                  <c:v>4.2292497477672075</c:v>
                </c:pt>
                <c:pt idx="10">
                  <c:v>3.8213654392537211</c:v>
                </c:pt>
                <c:pt idx="11">
                  <c:v>3.4102448384521016</c:v>
                </c:pt>
                <c:pt idx="12">
                  <c:v>3.0059957550808387</c:v>
                </c:pt>
                <c:pt idx="13">
                  <c:v>2.6180652259246782</c:v>
                </c:pt>
                <c:pt idx="14">
                  <c:v>2.2543965322034323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DCE1-4C84-8DEF-880BABB1228E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Mixed Non-competitive'!$AV$20:$AV$34</c:f>
              <c:numCache>
                <c:formatCode>General</c:formatCode>
                <c:ptCount val="15"/>
                <c:pt idx="0">
                  <c:v>5.9532970679947645</c:v>
                </c:pt>
                <c:pt idx="1">
                  <c:v>5.8210022521968758</c:v>
                </c:pt>
                <c:pt idx="2">
                  <c:v>5.6636786475500838</c:v>
                </c:pt>
                <c:pt idx="3">
                  <c:v>5.4785919983306259</c:v>
                </c:pt>
                <c:pt idx="4">
                  <c:v>5.2635776051955139</c:v>
                </c:pt>
                <c:pt idx="5">
                  <c:v>5.0174330826409914</c:v>
                </c:pt>
                <c:pt idx="6">
                  <c:v>4.7403382116761694</c:v>
                </c:pt>
                <c:pt idx="7">
                  <c:v>4.4342299032466377</c:v>
                </c:pt>
                <c:pt idx="8">
                  <c:v>4.1030368497608452</c:v>
                </c:pt>
                <c:pt idx="9">
                  <c:v>3.752677088638007</c:v>
                </c:pt>
                <c:pt idx="10">
                  <c:v>3.3907548957586791</c:v>
                </c:pt>
                <c:pt idx="11">
                  <c:v>3.0259611531075423</c:v>
                </c:pt>
                <c:pt idx="12">
                  <c:v>2.6672646775843982</c:v>
                </c:pt>
                <c:pt idx="13">
                  <c:v>2.32304796604621</c:v>
                </c:pt>
                <c:pt idx="14">
                  <c:v>2.0003592049650454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DCE1-4C84-8DEF-880BABB1228E}"/>
            </c:ext>
          </c:extLst>
        </c:ser>
        <c:ser>
          <c:idx val="8"/>
          <c:order val="8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Mixed Non-competitive'!$AW$20:$AW$34</c:f>
              <c:numCache>
                <c:formatCode>General</c:formatCode>
                <c:ptCount val="15"/>
                <c:pt idx="0">
                  <c:v>5.2182741319050168</c:v>
                </c:pt>
                <c:pt idx="1">
                  <c:v>5.1023129186015987</c:v>
                </c:pt>
                <c:pt idx="2">
                  <c:v>4.9644130716931336</c:v>
                </c:pt>
                <c:pt idx="3">
                  <c:v>4.8021779219605234</c:v>
                </c:pt>
                <c:pt idx="4">
                  <c:v>4.6137100386155652</c:v>
                </c:pt>
                <c:pt idx="5">
                  <c:v>4.3979554953827815</c:v>
                </c:pt>
                <c:pt idx="6">
                  <c:v>4.1550718861526343</c:v>
                </c:pt>
                <c:pt idx="7">
                  <c:v>3.886756993108099</c:v>
                </c:pt>
                <c:pt idx="8">
                  <c:v>3.5964544659188311</c:v>
                </c:pt>
                <c:pt idx="9">
                  <c:v>3.2893516844415971</c:v>
                </c:pt>
                <c:pt idx="10">
                  <c:v>2.9721140732686053</c:v>
                </c:pt>
                <c:pt idx="11">
                  <c:v>2.6523595012205985</c:v>
                </c:pt>
                <c:pt idx="12">
                  <c:v>2.3379494516879853</c:v>
                </c:pt>
                <c:pt idx="13">
                  <c:v>2.036231472870266</c:v>
                </c:pt>
                <c:pt idx="14">
                  <c:v>1.7533835390198491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DCE1-4C84-8DEF-880BABB1228E}"/>
            </c:ext>
          </c:extLst>
        </c:ser>
        <c:ser>
          <c:idx val="9"/>
          <c:order val="9"/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Mixed Non-competitive'!$AX$20:$AX$34</c:f>
              <c:numCache>
                <c:formatCode>General</c:formatCode>
                <c:ptCount val="15"/>
                <c:pt idx="0">
                  <c:v>4.5206044393830851</c:v>
                </c:pt>
                <c:pt idx="1">
                  <c:v>4.4201468096952183</c:v>
                </c:pt>
                <c:pt idx="2">
                  <c:v>4.300683667899766</c:v>
                </c:pt>
                <c:pt idx="3">
                  <c:v>4.1601387748931247</c:v>
                </c:pt>
                <c:pt idx="4">
                  <c:v>3.9968683849666413</c:v>
                </c:pt>
                <c:pt idx="5">
                  <c:v>3.8099594847075711</c:v>
                </c:pt>
                <c:pt idx="6">
                  <c:v>3.5995486059382298</c:v>
                </c:pt>
                <c:pt idx="7">
                  <c:v>3.3671065513620038</c:v>
                </c:pt>
                <c:pt idx="8">
                  <c:v>3.1156165740656694</c:v>
                </c:pt>
                <c:pt idx="9">
                  <c:v>2.8495725246032162</c:v>
                </c:pt>
                <c:pt idx="10">
                  <c:v>2.5747486854304422</c:v>
                </c:pt>
                <c:pt idx="11">
                  <c:v>2.2977444404474228</c:v>
                </c:pt>
                <c:pt idx="12">
                  <c:v>2.0253702132521147</c:v>
                </c:pt>
                <c:pt idx="13">
                  <c:v>1.7639911998864859</c:v>
                </c:pt>
                <c:pt idx="14">
                  <c:v>1.5189593881580341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DCE1-4C84-8DEF-880BABB1228E}"/>
            </c:ext>
          </c:extLst>
        </c:ser>
        <c:ser>
          <c:idx val="10"/>
          <c:order val="10"/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Mixed Non-competitive'!$AY$20:$AY$34</c:f>
              <c:numCache>
                <c:formatCode>General</c:formatCode>
                <c:ptCount val="15"/>
                <c:pt idx="0">
                  <c:v>3.8732929374375806</c:v>
                </c:pt>
                <c:pt idx="1">
                  <c:v>3.7872198696766333</c:v>
                </c:pt>
                <c:pt idx="2">
                  <c:v>3.6848627015878375</c:v>
                </c:pt>
                <c:pt idx="3">
                  <c:v>3.5644424948967015</c:v>
                </c:pt>
                <c:pt idx="4">
                  <c:v>3.4245508768726398</c:v>
                </c:pt>
                <c:pt idx="5">
                  <c:v>3.2644055742340812</c:v>
                </c:pt>
                <c:pt idx="6">
                  <c:v>3.0841235748469042</c:v>
                </c:pt>
                <c:pt idx="7">
                  <c:v>2.8849650827949129</c:v>
                </c:pt>
                <c:pt idx="8">
                  <c:v>2.6694861833869346</c:v>
                </c:pt>
                <c:pt idx="9">
                  <c:v>2.4415372544747207</c:v>
                </c:pt>
                <c:pt idx="10">
                  <c:v>2.2060657573613636</c:v>
                </c:pt>
                <c:pt idx="11">
                  <c:v>1.968726104640417</c:v>
                </c:pt>
                <c:pt idx="12">
                  <c:v>1.7353535261736532</c:v>
                </c:pt>
                <c:pt idx="13">
                  <c:v>1.5114017736957255</c:v>
                </c:pt>
                <c:pt idx="14">
                  <c:v>1.3014564707612688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DCE1-4C84-8DEF-880BABB1228E}"/>
            </c:ext>
          </c:extLst>
        </c:ser>
        <c:ser>
          <c:idx val="11"/>
          <c:order val="11"/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Mixed Non-competitive'!$AZ$20:$AZ$34</c:f>
              <c:numCache>
                <c:formatCode>General</c:formatCode>
                <c:ptCount val="15"/>
                <c:pt idx="0">
                  <c:v>3.2852658307459062</c:v>
                </c:pt>
                <c:pt idx="1">
                  <c:v>3.2122599363353053</c:v>
                </c:pt>
                <c:pt idx="2">
                  <c:v>3.1254421151895482</c:v>
                </c:pt>
                <c:pt idx="3">
                  <c:v>3.0233035010120286</c:v>
                </c:pt>
                <c:pt idx="4">
                  <c:v>2.904649536471795</c:v>
                </c:pt>
                <c:pt idx="5">
                  <c:v>2.7688167132053332</c:v>
                </c:pt>
                <c:pt idx="6">
                  <c:v>2.6159042632641483</c:v>
                </c:pt>
                <c:pt idx="7">
                  <c:v>2.4469810776997858</c:v>
                </c:pt>
                <c:pt idx="8">
                  <c:v>2.2642151940468231</c:v>
                </c:pt>
                <c:pt idx="9">
                  <c:v>2.0708724479898977</c:v>
                </c:pt>
                <c:pt idx="10">
                  <c:v>1.8711492027696048</c:v>
                </c:pt>
                <c:pt idx="11">
                  <c:v>1.6698414444110257</c:v>
                </c:pt>
                <c:pt idx="12">
                  <c:v>1.4718985226921899</c:v>
                </c:pt>
                <c:pt idx="13">
                  <c:v>1.2819462211241004</c:v>
                </c:pt>
                <c:pt idx="14">
                  <c:v>1.1038739886088214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DCE1-4C84-8DEF-880BABB1228E}"/>
            </c:ext>
          </c:extLst>
        </c:ser>
        <c:ser>
          <c:idx val="12"/>
          <c:order val="12"/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Mixed Non-competitive'!$BA$20:$BA$34</c:f>
              <c:numCache>
                <c:formatCode>General</c:formatCode>
                <c:ptCount val="15"/>
                <c:pt idx="0">
                  <c:v>2.7612618276969592</c:v>
                </c:pt>
                <c:pt idx="1">
                  <c:v>2.6999004053068179</c:v>
                </c:pt>
                <c:pt idx="2">
                  <c:v>2.626930068033333</c:v>
                </c:pt>
                <c:pt idx="3">
                  <c:v>2.5410826164040392</c:v>
                </c:pt>
                <c:pt idx="4">
                  <c:v>2.4413540280860206</c:v>
                </c:pt>
                <c:pt idx="5">
                  <c:v>2.327186627724231</c:v>
                </c:pt>
                <c:pt idx="6">
                  <c:v>2.1986638233241536</c:v>
                </c:pt>
                <c:pt idx="7">
                  <c:v>2.0566840208778117</c:v>
                </c:pt>
                <c:pt idx="8">
                  <c:v>1.9030694580103382</c:v>
                </c:pt>
                <c:pt idx="9">
                  <c:v>1.7405650700801956</c:v>
                </c:pt>
                <c:pt idx="10">
                  <c:v>1.5726978987342592</c:v>
                </c:pt>
                <c:pt idx="11">
                  <c:v>1.4034989662309227</c:v>
                </c:pt>
                <c:pt idx="12">
                  <c:v>1.2371281949276682</c:v>
                </c:pt>
                <c:pt idx="13">
                  <c:v>1.0774735482280087</c:v>
                </c:pt>
                <c:pt idx="14">
                  <c:v>0.92780409970915401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DCE1-4C84-8DEF-880BABB1228E}"/>
            </c:ext>
          </c:extLst>
        </c:ser>
        <c:ser>
          <c:idx val="13"/>
          <c:order val="13"/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Mixed Non-competitive'!$BB$20:$BB$34</c:f>
              <c:numCache>
                <c:formatCode>General</c:formatCode>
                <c:ptCount val="15"/>
                <c:pt idx="0">
                  <c:v>2.3022476152443199</c:v>
                </c:pt>
                <c:pt idx="1">
                  <c:v>2.2510864734165197</c:v>
                </c:pt>
                <c:pt idx="2">
                  <c:v>2.1902462016012998</c:v>
                </c:pt>
                <c:pt idx="3">
                  <c:v>2.1186694181196342</c:v>
                </c:pt>
                <c:pt idx="4">
                  <c:v>2.03551900396028</c:v>
                </c:pt>
                <c:pt idx="5">
                  <c:v>1.9403299899890729</c:v>
                </c:pt>
                <c:pt idx="6">
                  <c:v>1.8331719216290674</c:v>
                </c:pt>
                <c:pt idx="7">
                  <c:v>1.7147938629138604</c:v>
                </c:pt>
                <c:pt idx="8">
                  <c:v>1.586715138028798</c:v>
                </c:pt>
                <c:pt idx="9">
                  <c:v>1.4512243854449454</c:v>
                </c:pt>
                <c:pt idx="10">
                  <c:v>1.3112623369563661</c:v>
                </c:pt>
                <c:pt idx="11">
                  <c:v>1.1701899253474362</c:v>
                </c:pt>
                <c:pt idx="12">
                  <c:v>1.0314755545676415</c:v>
                </c:pt>
                <c:pt idx="13">
                  <c:v>0.89836087690527389</c:v>
                </c:pt>
                <c:pt idx="14">
                  <c:v>0.77357153394227884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DCE1-4C84-8DEF-880BABB1228E}"/>
            </c:ext>
          </c:extLst>
        </c:ser>
        <c:ser>
          <c:idx val="14"/>
          <c:order val="14"/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Mixed Non-competitive'!$BC$20:$BC$34</c:f>
              <c:numCache>
                <c:formatCode>General</c:formatCode>
                <c:ptCount val="15"/>
                <c:pt idx="0">
                  <c:v>1.9061625332269247</c:v>
                </c:pt>
                <c:pt idx="1">
                  <c:v>1.8638032655608872</c:v>
                </c:pt>
                <c:pt idx="2">
                  <c:v>1.8134300883226475</c:v>
                </c:pt>
                <c:pt idx="3">
                  <c:v>1.7541675351170749</c:v>
                </c:pt>
                <c:pt idx="4">
                  <c:v>1.6853225080566185</c:v>
                </c:pt>
                <c:pt idx="5">
                  <c:v>1.6065100339444884</c:v>
                </c:pt>
                <c:pt idx="6">
                  <c:v>1.5177876952890976</c:v>
                </c:pt>
                <c:pt idx="7">
                  <c:v>1.4197756873596139</c:v>
                </c:pt>
                <c:pt idx="8">
                  <c:v>1.3137319480803058</c:v>
                </c:pt>
                <c:pt idx="9">
                  <c:v>1.2015513745664543</c:v>
                </c:pt>
                <c:pt idx="10">
                  <c:v>1.0856687688066096</c:v>
                </c:pt>
                <c:pt idx="11">
                  <c:v>0.9688668404030818</c:v>
                </c:pt>
                <c:pt idx="12">
                  <c:v>0.85401727947094241</c:v>
                </c:pt>
                <c:pt idx="13">
                  <c:v>0.74380403445345245</c:v>
                </c:pt>
                <c:pt idx="14">
                  <c:v>0.64048381821800338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DCE1-4C84-8DEF-880BABB1228E}"/>
            </c:ext>
          </c:extLst>
        </c:ser>
        <c:ser>
          <c:idx val="15"/>
          <c:order val="15"/>
          <c:spPr>
            <a:ln w="190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Mixed Non-competitive'!$BD$20:$BD$34</c:f>
              <c:numCache>
                <c:formatCode>General</c:formatCode>
                <c:ptCount val="15"/>
                <c:pt idx="0">
                  <c:v>1.5687890045228468</c:v>
                </c:pt>
                <c:pt idx="1">
                  <c:v>1.533926922431293</c:v>
                </c:pt>
                <c:pt idx="2">
                  <c:v>1.4924693174614241</c:v>
                </c:pt>
                <c:pt idx="3">
                  <c:v>1.4436956731321404</c:v>
                </c:pt>
                <c:pt idx="4">
                  <c:v>1.3870355642030863</c:v>
                </c:pt>
                <c:pt idx="5">
                  <c:v>1.3221721552010648</c:v>
                </c:pt>
                <c:pt idx="6">
                  <c:v>1.2491528383645261</c:v>
                </c:pt>
                <c:pt idx="7">
                  <c:v>1.1684880416179617</c:v>
                </c:pt>
                <c:pt idx="8">
                  <c:v>1.0812130610003825</c:v>
                </c:pt>
                <c:pt idx="9">
                  <c:v>0.98888741563771554</c:v>
                </c:pt>
                <c:pt idx="10">
                  <c:v>0.89351497089834664</c:v>
                </c:pt>
                <c:pt idx="11">
                  <c:v>0.79738592268173047</c:v>
                </c:pt>
                <c:pt idx="12">
                  <c:v>0.70286369794308323</c:v>
                </c:pt>
                <c:pt idx="13">
                  <c:v>0.61215720984485678</c:v>
                </c:pt>
                <c:pt idx="14">
                  <c:v>0.52712375225528174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DCE1-4C84-8DEF-880BABB1228E}"/>
            </c:ext>
          </c:extLst>
        </c:ser>
        <c:ser>
          <c:idx val="16"/>
          <c:order val="16"/>
          <c:spPr>
            <a:ln w="1905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'partial 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Mixed Non-competitive'!$BE$20:$BE$34</c:f>
              <c:numCache>
                <c:formatCode>General</c:formatCode>
                <c:ptCount val="15"/>
                <c:pt idx="0">
                  <c:v>13.636363636363635</c:v>
                </c:pt>
                <c:pt idx="1">
                  <c:v>13.333333333333332</c:v>
                </c:pt>
                <c:pt idx="2">
                  <c:v>12.972972972972974</c:v>
                </c:pt>
                <c:pt idx="3">
                  <c:v>12.549019607843137</c:v>
                </c:pt>
                <c:pt idx="4">
                  <c:v>12.05651491365777</c:v>
                </c:pt>
                <c:pt idx="5">
                  <c:v>11.49270482603816</c:v>
                </c:pt>
                <c:pt idx="6">
                  <c:v>10.858001237076964</c:v>
                </c:pt>
                <c:pt idx="7">
                  <c:v>10.156840865414422</c:v>
                </c:pt>
                <c:pt idx="8">
                  <c:v>9.3982227278593875</c:v>
                </c:pt>
                <c:pt idx="9">
                  <c:v>8.595702542208933</c:v>
                </c:pt>
                <c:pt idx="10">
                  <c:v>7.7666984258113727</c:v>
                </c:pt>
                <c:pt idx="11">
                  <c:v>6.9311173873333018</c:v>
                </c:pt>
                <c:pt idx="12">
                  <c:v>6.1095030104491679</c:v>
                </c:pt>
                <c:pt idx="13">
                  <c:v>5.321055829841824</c:v>
                </c:pt>
                <c:pt idx="14">
                  <c:v>4.5819200275316794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DCE1-4C84-8DEF-880BABB1228E}"/>
            </c:ext>
          </c:extLst>
        </c:ser>
        <c:ser>
          <c:idx val="17"/>
          <c:order val="17"/>
          <c:spPr>
            <a:ln w="19050" cap="rnd">
              <a:noFill/>
              <a:round/>
            </a:ln>
            <a:effectLst/>
          </c:spPr>
          <c:marker>
            <c:symbol val="squar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'partial 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Mixed Non-competitive'!$BF$20:$BF$34</c:f>
              <c:numCache>
                <c:formatCode>General</c:formatCode>
                <c:ptCount val="15"/>
                <c:pt idx="0">
                  <c:v>10.189231714008006</c:v>
                </c:pt>
                <c:pt idx="1">
                  <c:v>9.9628043425856063</c:v>
                </c:pt>
                <c:pt idx="2">
                  <c:v>9.6935393603535633</c:v>
                </c:pt>
                <c:pt idx="3">
                  <c:v>9.3767570283158665</c:v>
                </c:pt>
                <c:pt idx="4">
                  <c:v>9.0087524353678319</c:v>
                </c:pt>
                <c:pt idx="5">
                  <c:v>8.5874677161680655</c:v>
                </c:pt>
                <c:pt idx="6">
                  <c:v>8.1132106407412703</c:v>
                </c:pt>
                <c:pt idx="7">
                  <c:v>7.5892963710676318</c:v>
                </c:pt>
                <c:pt idx="8">
                  <c:v>7.0224490654278187</c:v>
                </c:pt>
                <c:pt idx="9">
                  <c:v>6.4227976961319975</c:v>
                </c:pt>
                <c:pt idx="10">
                  <c:v>5.8033572603169752</c:v>
                </c:pt>
                <c:pt idx="11">
                  <c:v>5.1790024804121124</c:v>
                </c:pt>
                <c:pt idx="12">
                  <c:v>4.5650837342657109</c:v>
                </c:pt>
                <c:pt idx="13">
                  <c:v>3.9759478596516438</c:v>
                </c:pt>
                <c:pt idx="14">
                  <c:v>3.4236579560754432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DCE1-4C84-8DEF-880BABB1228E}"/>
            </c:ext>
          </c:extLst>
        </c:ser>
        <c:ser>
          <c:idx val="18"/>
          <c:order val="1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'partial 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Mixed Non-competitive'!$BG$20:$BG$34</c:f>
              <c:numCache>
                <c:formatCode>General</c:formatCode>
                <c:ptCount val="15"/>
                <c:pt idx="0">
                  <c:v>9.583574542204996</c:v>
                </c:pt>
                <c:pt idx="1">
                  <c:v>9.3706062190448876</c:v>
                </c:pt>
                <c:pt idx="2">
                  <c:v>9.117346591503134</c:v>
                </c:pt>
                <c:pt idx="3">
                  <c:v>8.8193940885128352</c:v>
                </c:pt>
                <c:pt idx="4">
                  <c:v>8.4732640222446705</c:v>
                </c:pt>
                <c:pt idx="5">
                  <c:v>8.0770208487390267</c:v>
                </c:pt>
                <c:pt idx="6">
                  <c:v>7.6309540438912862</c:v>
                </c:pt>
                <c:pt idx="7">
                  <c:v>7.1381817134476222</c:v>
                </c:pt>
                <c:pt idx="8">
                  <c:v>6.6050283256236133</c:v>
                </c:pt>
                <c:pt idx="9">
                  <c:v>6.041020777431223</c:v>
                </c:pt>
                <c:pt idx="10">
                  <c:v>5.4584004427765631</c:v>
                </c:pt>
                <c:pt idx="11">
                  <c:v>4.8711578771006696</c:v>
                </c:pt>
                <c:pt idx="12">
                  <c:v>4.2937310178741326</c:v>
                </c:pt>
                <c:pt idx="13">
                  <c:v>3.7396139138250635</c:v>
                </c:pt>
                <c:pt idx="14">
                  <c:v>3.2201526228866002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DCE1-4C84-8DEF-880BABB1228E}"/>
            </c:ext>
          </c:extLst>
        </c:ser>
        <c:ser>
          <c:idx val="19"/>
          <c:order val="1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'partial 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Mixed Non-competitive'!$BH$20:$BH$34</c:f>
              <c:numCache>
                <c:formatCode>General</c:formatCode>
                <c:ptCount val="15"/>
                <c:pt idx="0">
                  <c:v>8.9207525193031323</c:v>
                </c:pt>
                <c:pt idx="1">
                  <c:v>8.7225135744297297</c:v>
                </c:pt>
                <c:pt idx="2">
                  <c:v>8.4867699643100085</c:v>
                </c:pt>
                <c:pt idx="3">
                  <c:v>8.2094245406397466</c:v>
                </c:pt>
                <c:pt idx="4">
                  <c:v>7.8872336246020787</c:v>
                </c:pt>
                <c:pt idx="5">
                  <c:v>7.5183955389023938</c:v>
                </c:pt>
                <c:pt idx="6">
                  <c:v>7.1031797386183966</c:v>
                </c:pt>
                <c:pt idx="7">
                  <c:v>6.644488674142492</c:v>
                </c:pt>
                <c:pt idx="8">
                  <c:v>6.1482093989450632</c:v>
                </c:pt>
                <c:pt idx="9">
                  <c:v>5.6232099079633171</c:v>
                </c:pt>
                <c:pt idx="10">
                  <c:v>5.0808849335731283</c:v>
                </c:pt>
                <c:pt idx="11">
                  <c:v>4.5342574122735488</c:v>
                </c:pt>
                <c:pt idx="12">
                  <c:v>3.9967667206246622</c:v>
                </c:pt>
                <c:pt idx="13">
                  <c:v>3.4809736279570322</c:v>
                </c:pt>
                <c:pt idx="14">
                  <c:v>2.9974394727822387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DCE1-4C84-8DEF-880BABB1228E}"/>
            </c:ext>
          </c:extLst>
        </c:ser>
        <c:ser>
          <c:idx val="20"/>
          <c:order val="2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'partial 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Mixed Non-competitive'!$BI$20:$BI$34</c:f>
              <c:numCache>
                <c:formatCode>General</c:formatCode>
                <c:ptCount val="15"/>
                <c:pt idx="0">
                  <c:v>8.2108969120459676</c:v>
                </c:pt>
                <c:pt idx="1">
                  <c:v>8.0284325362227236</c:v>
                </c:pt>
                <c:pt idx="2">
                  <c:v>7.8114478730815691</c:v>
                </c:pt>
                <c:pt idx="3">
                  <c:v>7.5561717987978589</c:v>
                </c:pt>
                <c:pt idx="4">
                  <c:v>7.2596187454698411</c:v>
                </c:pt>
                <c:pt idx="5">
                  <c:v>6.920130401592651</c:v>
                </c:pt>
                <c:pt idx="6">
                  <c:v>6.537954780757147</c:v>
                </c:pt>
                <c:pt idx="7">
                  <c:v>6.115763375184728</c:v>
                </c:pt>
                <c:pt idx="8">
                  <c:v>5.6589747848260643</c:v>
                </c:pt>
                <c:pt idx="9">
                  <c:v>5.1757513471171936</c:v>
                </c:pt>
                <c:pt idx="10">
                  <c:v>4.676581075561038</c:v>
                </c:pt>
                <c:pt idx="11">
                  <c:v>4.1734506258634294</c:v>
                </c:pt>
                <c:pt idx="12">
                  <c:v>3.6787299561930591</c:v>
                </c:pt>
                <c:pt idx="13">
                  <c:v>3.2039803313519784</c:v>
                </c:pt>
                <c:pt idx="14">
                  <c:v>2.7589226870554389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DCE1-4C84-8DEF-880BABB1228E}"/>
            </c:ext>
          </c:extLst>
        </c:ser>
        <c:ser>
          <c:idx val="21"/>
          <c:order val="2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'partial 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Mixed Non-competitive'!$BJ$20:$BJ$34</c:f>
              <c:numCache>
                <c:formatCode>General</c:formatCode>
                <c:ptCount val="15"/>
                <c:pt idx="0">
                  <c:v>7.4680711053068256</c:v>
                </c:pt>
                <c:pt idx="1">
                  <c:v>7.302113969633341</c:v>
                </c:pt>
                <c:pt idx="2">
                  <c:v>7.1047595380216295</c:v>
                </c:pt>
                <c:pt idx="3">
                  <c:v>6.8725778537725573</c:v>
                </c:pt>
                <c:pt idx="4">
                  <c:v>6.6028534482084842</c:v>
                </c:pt>
                <c:pt idx="5">
                  <c:v>6.2940780344314327</c:v>
                </c:pt>
                <c:pt idx="6">
                  <c:v>5.9464771886666847</c:v>
                </c:pt>
                <c:pt idx="7">
                  <c:v>5.5624807178014084</c:v>
                </c:pt>
                <c:pt idx="8">
                  <c:v>5.1470170103120694</c:v>
                </c:pt>
                <c:pt idx="9">
                  <c:v>4.7075099709207509</c:v>
                </c:pt>
                <c:pt idx="10">
                  <c:v>4.2534987804784876</c:v>
                </c:pt>
                <c:pt idx="11">
                  <c:v>3.7958856824411287</c:v>
                </c:pt>
                <c:pt idx="12">
                  <c:v>3.345921546008837</c:v>
                </c:pt>
                <c:pt idx="13">
                  <c:v>2.9141217081215189</c:v>
                </c:pt>
                <c:pt idx="14">
                  <c:v>2.5093276680586394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DCE1-4C84-8DEF-880BABB1228E}"/>
            </c:ext>
          </c:extLst>
        </c:ser>
        <c:ser>
          <c:idx val="22"/>
          <c:order val="2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'partial 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Mixed Non-competitive'!$BK$20:$BK$34</c:f>
              <c:numCache>
                <c:formatCode>General</c:formatCode>
                <c:ptCount val="15"/>
                <c:pt idx="0">
                  <c:v>6.7093426551880428</c:v>
                </c:pt>
                <c:pt idx="1">
                  <c:v>6.5602461517394195</c:v>
                </c:pt>
                <c:pt idx="2">
                  <c:v>6.3829422016924084</c:v>
                </c:pt>
                <c:pt idx="3">
                  <c:v>6.1743493192841603</c:v>
                </c:pt>
                <c:pt idx="4">
                  <c:v>5.9320279174284236</c:v>
                </c:pt>
                <c:pt idx="5">
                  <c:v>5.6546229456070423</c:v>
                </c:pt>
                <c:pt idx="6">
                  <c:v>5.3423370623337005</c:v>
                </c:pt>
                <c:pt idx="7">
                  <c:v>4.9973532150873474</c:v>
                </c:pt>
                <c:pt idx="8">
                  <c:v>4.6240990862722127</c:v>
                </c:pt>
                <c:pt idx="9">
                  <c:v>4.2292443393017178</c:v>
                </c:pt>
                <c:pt idx="10">
                  <c:v>3.8213590094737251</c:v>
                </c:pt>
                <c:pt idx="11">
                  <c:v>3.410237712563061</c:v>
                </c:pt>
                <c:pt idx="12">
                  <c:v>3.0059882710004664</c:v>
                </c:pt>
                <c:pt idx="13">
                  <c:v>2.6180577023182821</c:v>
                </c:pt>
                <c:pt idx="14">
                  <c:v>2.2543892421144358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DCE1-4C84-8DEF-880BABB1228E}"/>
            </c:ext>
          </c:extLst>
        </c:ser>
        <c:ser>
          <c:idx val="23"/>
          <c:order val="23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'partial 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Mixed Non-competitive'!$BL$20:$BL$34</c:f>
              <c:numCache>
                <c:formatCode>General</c:formatCode>
                <c:ptCount val="15"/>
                <c:pt idx="0">
                  <c:v>5.9533009154625871</c:v>
                </c:pt>
                <c:pt idx="1">
                  <c:v>5.8210053395634187</c:v>
                </c:pt>
                <c:pt idx="2">
                  <c:v>5.6636808709265702</c:v>
                </c:pt>
                <c:pt idx="3">
                  <c:v>5.4785932607655718</c:v>
                </c:pt>
                <c:pt idx="4">
                  <c:v>5.2635778266695912</c:v>
                </c:pt>
                <c:pt idx="5">
                  <c:v>5.01743221187958</c:v>
                </c:pt>
                <c:pt idx="6">
                  <c:v>4.7403362383508414</c:v>
                </c:pt>
                <c:pt idx="7">
                  <c:v>4.4342268683004971</c:v>
                </c:pt>
                <c:pt idx="8">
                  <c:v>4.1030328510956835</c:v>
                </c:pt>
                <c:pt idx="9">
                  <c:v>3.7526722796622796</c:v>
                </c:pt>
                <c:pt idx="10">
                  <c:v>3.3907494755570102</c:v>
                </c:pt>
                <c:pt idx="11">
                  <c:v>3.0259553490606006</c:v>
                </c:pt>
                <c:pt idx="12">
                  <c:v>2.6672587234427545</c:v>
                </c:pt>
                <c:pt idx="13">
                  <c:v>2.3230420798218239</c:v>
                </c:pt>
                <c:pt idx="14">
                  <c:v>2.0003535709285853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DCE1-4C84-8DEF-880BABB1228E}"/>
            </c:ext>
          </c:extLst>
        </c:ser>
        <c:ser>
          <c:idx val="24"/>
          <c:order val="24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Mixed Non-competitive'!$BM$20:$BM$34</c:f>
              <c:numCache>
                <c:formatCode>General</c:formatCode>
                <c:ptCount val="15"/>
                <c:pt idx="0">
                  <c:v>5.2182748158671508</c:v>
                </c:pt>
                <c:pt idx="1">
                  <c:v>5.1023131532923252</c:v>
                </c:pt>
                <c:pt idx="2">
                  <c:v>4.9644127977979382</c:v>
                </c:pt>
                <c:pt idx="3">
                  <c:v>4.8021770854515999</c:v>
                </c:pt>
                <c:pt idx="4">
                  <c:v>4.6137085970115841</c:v>
                </c:pt>
                <c:pt idx="5">
                  <c:v>4.3979534250600514</c:v>
                </c:pt>
                <c:pt idx="6">
                  <c:v>4.1550691897801597</c:v>
                </c:pt>
                <c:pt idx="7">
                  <c:v>3.8867537057625756</c:v>
                </c:pt>
                <c:pt idx="8">
                  <c:v>3.5964506581445872</c:v>
                </c:pt>
                <c:pt idx="9">
                  <c:v>3.2893474607175688</c:v>
                </c:pt>
                <c:pt idx="10">
                  <c:v>2.9721095651754124</c:v>
                </c:pt>
                <c:pt idx="11">
                  <c:v>2.6523548559302883</c:v>
                </c:pt>
                <c:pt idx="12">
                  <c:v>2.3379448177720383</c:v>
                </c:pt>
                <c:pt idx="13">
                  <c:v>2.0362269862503561</c:v>
                </c:pt>
                <c:pt idx="14">
                  <c:v>1.7533793117856313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DCE1-4C84-8DEF-880BABB1228E}"/>
            </c:ext>
          </c:extLst>
        </c:ser>
        <c:ser>
          <c:idx val="25"/>
          <c:order val="2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Mixed Non-competitive'!$BN$20:$BN$34</c:f>
              <c:numCache>
                <c:formatCode>General</c:formatCode>
                <c:ptCount val="15"/>
                <c:pt idx="0">
                  <c:v>4.5206028212270803</c:v>
                </c:pt>
                <c:pt idx="1">
                  <c:v>4.4201449807553672</c:v>
                </c:pt>
                <c:pt idx="2">
                  <c:v>4.3006816028971153</c:v>
                </c:pt>
                <c:pt idx="3">
                  <c:v>4.1601364524756397</c:v>
                </c:pt>
                <c:pt idx="4">
                  <c:v>3.9968657910754972</c:v>
                </c:pt>
                <c:pt idx="5">
                  <c:v>3.8099566164086673</c:v>
                </c:pt>
                <c:pt idx="6">
                  <c:v>3.5995454751825986</c:v>
                </c:pt>
                <c:pt idx="7">
                  <c:v>3.367103187869442</c:v>
                </c:pt>
                <c:pt idx="8">
                  <c:v>3.1156130263926518</c:v>
                </c:pt>
                <c:pt idx="9">
                  <c:v>2.8495688586008225</c:v>
                </c:pt>
                <c:pt idx="10">
                  <c:v>2.5747449797918063</c:v>
                </c:pt>
                <c:pt idx="11">
                  <c:v>2.2977407797985667</c:v>
                </c:pt>
                <c:pt idx="12">
                  <c:v>2.0253666799910022</c:v>
                </c:pt>
                <c:pt idx="13">
                  <c:v>1.763987866394582</c:v>
                </c:pt>
                <c:pt idx="14">
                  <c:v>1.5189563108937485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DCE1-4C84-8DEF-880BABB1228E}"/>
            </c:ext>
          </c:extLst>
        </c:ser>
        <c:ser>
          <c:idx val="26"/>
          <c:order val="2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Mixed Non-competitive'!$BO$20:$BO$34</c:f>
              <c:numCache>
                <c:formatCode>General</c:formatCode>
                <c:ptCount val="15"/>
                <c:pt idx="0">
                  <c:v>3.8732897935834472</c:v>
                </c:pt>
                <c:pt idx="1">
                  <c:v>3.7872166870593706</c:v>
                </c:pt>
                <c:pt idx="2">
                  <c:v>3.6848594793010094</c:v>
                </c:pt>
                <c:pt idx="3">
                  <c:v>3.5644392348794076</c:v>
                </c:pt>
                <c:pt idx="4">
                  <c:v>3.4245475851588658</c:v>
                </c:pt>
                <c:pt idx="5">
                  <c:v>3.2644022622464615</c:v>
                </c:pt>
                <c:pt idx="6">
                  <c:v>3.0841202604876878</c:v>
                </c:pt>
                <c:pt idx="7">
                  <c:v>2.8849617909978029</c:v>
                </c:pt>
                <c:pt idx="8">
                  <c:v>2.6694829457737286</c:v>
                </c:pt>
                <c:pt idx="9">
                  <c:v>2.4415341078639248</c:v>
                </c:pt>
                <c:pt idx="10">
                  <c:v>2.2060627411192932</c:v>
                </c:pt>
                <c:pt idx="11">
                  <c:v>1.9687232571957025</c:v>
                </c:pt>
                <c:pt idx="12">
                  <c:v>1.7353508813109413</c:v>
                </c:pt>
                <c:pt idx="13">
                  <c:v>1.5113993573663627</c:v>
                </c:pt>
                <c:pt idx="14">
                  <c:v>1.3014542990279629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DCE1-4C84-8DEF-880BABB1228E}"/>
            </c:ext>
          </c:extLst>
        </c:ser>
        <c:ser>
          <c:idx val="27"/>
          <c:order val="2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Mixed Non-competitive'!$BP$20:$BP$34</c:f>
              <c:numCache>
                <c:formatCode>General</c:formatCode>
                <c:ptCount val="15"/>
                <c:pt idx="0">
                  <c:v>3.2852618100950188</c:v>
                </c:pt>
                <c:pt idx="1">
                  <c:v>3.2122559920929072</c:v>
                </c:pt>
                <c:pt idx="2">
                  <c:v>3.1254382625768828</c:v>
                </c:pt>
                <c:pt idx="3">
                  <c:v>3.0232997572639131</c:v>
                </c:pt>
                <c:pt idx="4">
                  <c:v>2.9046459206366011</c:v>
                </c:pt>
                <c:pt idx="5">
                  <c:v>2.7688132457097119</c:v>
                </c:pt>
                <c:pt idx="6">
                  <c:v>2.6159009651964511</c:v>
                </c:pt>
                <c:pt idx="7">
                  <c:v>2.4469779697996188</c:v>
                </c:pt>
                <c:pt idx="8">
                  <c:v>2.2642122954442554</c:v>
                </c:pt>
                <c:pt idx="9">
                  <c:v>2.0708697748094167</c:v>
                </c:pt>
                <c:pt idx="10">
                  <c:v>1.8711467667818351</c:v>
                </c:pt>
                <c:pt idx="11">
                  <c:v>1.6698392519520555</c:v>
                </c:pt>
                <c:pt idx="12">
                  <c:v>1.471896574051875</c:v>
                </c:pt>
                <c:pt idx="13">
                  <c:v>1.2819445105252725</c:v>
                </c:pt>
                <c:pt idx="14">
                  <c:v>1.1038725047796853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DCE1-4C84-8DEF-880BABB1228E}"/>
            </c:ext>
          </c:extLst>
        </c:ser>
        <c:ser>
          <c:idx val="28"/>
          <c:order val="2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Mixed Non-competitive'!$BQ$20:$BQ$34</c:f>
              <c:numCache>
                <c:formatCode>General</c:formatCode>
                <c:ptCount val="15"/>
                <c:pt idx="0">
                  <c:v>2.7612574341546301</c:v>
                </c:pt>
                <c:pt idx="1">
                  <c:v>2.6998961578400831</c:v>
                </c:pt>
                <c:pt idx="2">
                  <c:v>2.6269259914119725</c:v>
                </c:pt>
                <c:pt idx="3">
                  <c:v>2.5410787367906664</c:v>
                </c:pt>
                <c:pt idx="4">
                  <c:v>2.4413503719244702</c:v>
                </c:pt>
                <c:pt idx="5">
                  <c:v>2.3271832202257956</c:v>
                </c:pt>
                <c:pt idx="6">
                  <c:v>2.1986606866355221</c:v>
                </c:pt>
                <c:pt idx="7">
                  <c:v>2.0566811721244154</c:v>
                </c:pt>
                <c:pt idx="8">
                  <c:v>1.9030669075104676</c:v>
                </c:pt>
                <c:pt idx="9">
                  <c:v>1.74056282007346</c:v>
                </c:pt>
                <c:pt idx="10">
                  <c:v>1.5726959429213059</c:v>
                </c:pt>
                <c:pt idx="11">
                  <c:v>1.4034972902699832</c:v>
                </c:pt>
                <c:pt idx="12">
                  <c:v>1.2371267778168096</c:v>
                </c:pt>
                <c:pt idx="13">
                  <c:v>1.0774723642981887</c:v>
                </c:pt>
                <c:pt idx="14">
                  <c:v>0.92780312083974792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DCE1-4C84-8DEF-880BABB1228E}"/>
            </c:ext>
          </c:extLst>
        </c:ser>
        <c:ser>
          <c:idx val="29"/>
          <c:order val="2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Mixed Non-competitive'!$BR$20:$BR$34</c:f>
              <c:numCache>
                <c:formatCode>General</c:formatCode>
                <c:ptCount val="15"/>
                <c:pt idx="0">
                  <c:v>2.3022432113341198</c:v>
                </c:pt>
                <c:pt idx="1">
                  <c:v>2.2510822510822504</c:v>
                </c:pt>
                <c:pt idx="2">
                  <c:v>2.19024219024219</c:v>
                </c:pt>
                <c:pt idx="3">
                  <c:v>2.1186656480774126</c:v>
                </c:pt>
                <c:pt idx="4">
                  <c:v>2.0355155049032594</c:v>
                </c:pt>
                <c:pt idx="5">
                  <c:v>1.9403267888116369</c:v>
                </c:pt>
                <c:pt idx="6">
                  <c:v>1.8331690400259804</c:v>
                </c:pt>
                <c:pt idx="7">
                  <c:v>1.7147913149400968</c:v>
                </c:pt>
                <c:pt idx="8">
                  <c:v>1.586712928080156</c:v>
                </c:pt>
                <c:pt idx="9">
                  <c:v>1.4512225071261833</c:v>
                </c:pt>
                <c:pt idx="10">
                  <c:v>1.3112607731889327</c:v>
                </c:pt>
                <c:pt idx="11">
                  <c:v>1.1701886498095184</c:v>
                </c:pt>
                <c:pt idx="12">
                  <c:v>1.0314745342316776</c:v>
                </c:pt>
                <c:pt idx="13">
                  <c:v>0.89836007516810001</c:v>
                </c:pt>
                <c:pt idx="14">
                  <c:v>0.77357091373911446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DCE1-4C84-8DEF-880BABB1228E}"/>
            </c:ext>
          </c:extLst>
        </c:ser>
        <c:ser>
          <c:idx val="30"/>
          <c:order val="3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xVal>
            <c:numRef>
              <c:f>'partial 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Mixed Non-competitive'!$BS$20:$BS$34</c:f>
              <c:numCache>
                <c:formatCode>General</c:formatCode>
                <c:ptCount val="15"/>
                <c:pt idx="0">
                  <c:v>1.9061583577712606</c:v>
                </c:pt>
                <c:pt idx="1">
                  <c:v>1.8637992831541219</c:v>
                </c:pt>
                <c:pt idx="2">
                  <c:v>1.8134263295553619</c:v>
                </c:pt>
                <c:pt idx="3">
                  <c:v>1.7541640312038795</c:v>
                </c:pt>
                <c:pt idx="4">
                  <c:v>1.685319289005925</c:v>
                </c:pt>
                <c:pt idx="5">
                  <c:v>1.6065071262203878</c:v>
                </c:pt>
                <c:pt idx="6">
                  <c:v>1.5177851191612961</c:v>
                </c:pt>
                <c:pt idx="7">
                  <c:v>1.4197734543052418</c:v>
                </c:pt>
                <c:pt idx="8">
                  <c:v>1.3137300587330325</c:v>
                </c:pt>
                <c:pt idx="9">
                  <c:v>1.2015498177281305</c:v>
                </c:pt>
                <c:pt idx="10">
                  <c:v>1.0856675218876113</c:v>
                </c:pt>
                <c:pt idx="11">
                  <c:v>0.96886587134766577</c:v>
                </c:pt>
                <c:pt idx="12">
                  <c:v>0.85401654984773312</c:v>
                </c:pt>
                <c:pt idx="13">
                  <c:v>0.74380350309616894</c:v>
                </c:pt>
                <c:pt idx="14">
                  <c:v>0.64048344470872931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DCE1-4C84-8DEF-880BABB1228E}"/>
            </c:ext>
          </c:extLst>
        </c:ser>
        <c:ser>
          <c:idx val="31"/>
          <c:order val="3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50000"/>
                </a:schemeClr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xVal>
            <c:numRef>
              <c:f>'partial Mixed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Mixed Non-competitive'!$BT$20:$BT$34</c:f>
              <c:numCache>
                <c:formatCode>General</c:formatCode>
                <c:ptCount val="15"/>
                <c:pt idx="0">
                  <c:v>1.5687851971037812</c:v>
                </c:pt>
                <c:pt idx="1">
                  <c:v>1.5339233038348083</c:v>
                </c:pt>
                <c:pt idx="2">
                  <c:v>1.4924659172446784</c:v>
                </c:pt>
                <c:pt idx="3">
                  <c:v>1.4436925212562903</c:v>
                </c:pt>
                <c:pt idx="4">
                  <c:v>1.3870326891818676</c:v>
                </c:pt>
                <c:pt idx="5">
                  <c:v>1.3221695817566026</c:v>
                </c:pt>
                <c:pt idx="6">
                  <c:v>1.249150584796465</c:v>
                </c:pt>
                <c:pt idx="7">
                  <c:v>1.1684861172600662</c:v>
                </c:pt>
                <c:pt idx="8">
                  <c:v>1.0812114642670094</c:v>
                </c:pt>
                <c:pt idx="9">
                  <c:v>0.98888613317447915</c:v>
                </c:pt>
                <c:pt idx="10">
                  <c:v>0.89351397819068901</c:v>
                </c:pt>
                <c:pt idx="11">
                  <c:v>0.79738518615338883</c:v>
                </c:pt>
                <c:pt idx="12">
                  <c:v>0.70286317819326716</c:v>
                </c:pt>
                <c:pt idx="13">
                  <c:v>0.61215686538003289</c:v>
                </c:pt>
                <c:pt idx="14">
                  <c:v>0.52712354299037012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F-DCE1-4C84-8DEF-880BABB122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145920"/>
        <c:axId val="367143952"/>
      </c:scatterChart>
      <c:valAx>
        <c:axId val="367145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[S]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3952"/>
        <c:crosses val="autoZero"/>
        <c:crossBetween val="midCat"/>
      </c:valAx>
      <c:valAx>
        <c:axId val="36714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5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Mixed Non-competitive'!$AO$36:$AO$50</c:f>
              <c:numCache>
                <c:formatCode>General</c:formatCode>
                <c:ptCount val="15"/>
                <c:pt idx="0">
                  <c:v>7.3333775650132091E-2</c:v>
                </c:pt>
                <c:pt idx="1">
                  <c:v>7.5000419518006525E-2</c:v>
                </c:pt>
                <c:pt idx="2">
                  <c:v>7.7083724352849575E-2</c:v>
                </c:pt>
                <c:pt idx="3">
                  <c:v>7.9687855396403398E-2</c:v>
                </c:pt>
                <c:pt idx="4">
                  <c:v>8.2943019200845652E-2</c:v>
                </c:pt>
                <c:pt idx="5">
                  <c:v>8.7011973956398495E-2</c:v>
                </c:pt>
                <c:pt idx="6">
                  <c:v>9.2098167400839537E-2</c:v>
                </c:pt>
                <c:pt idx="7">
                  <c:v>9.8455909206390829E-2</c:v>
                </c:pt>
                <c:pt idx="8">
                  <c:v>0.10640308646332997</c:v>
                </c:pt>
                <c:pt idx="9">
                  <c:v>0.11633705803450384</c:v>
                </c:pt>
                <c:pt idx="10">
                  <c:v>0.12875452249847122</c:v>
                </c:pt>
                <c:pt idx="11">
                  <c:v>0.14427635307843045</c:v>
                </c:pt>
                <c:pt idx="12">
                  <c:v>0.16367864130337947</c:v>
                </c:pt>
                <c:pt idx="13">
                  <c:v>0.18793150158456579</c:v>
                </c:pt>
                <c:pt idx="14">
                  <c:v>0.21824757693604857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32E-431F-B207-A60E0F766070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Mixed Non-competitive'!$AP$36:$AP$50</c:f>
              <c:numCache>
                <c:formatCode>General</c:formatCode>
                <c:ptCount val="15"/>
                <c:pt idx="0">
                  <c:v>9.8143181296680704E-2</c:v>
                </c:pt>
                <c:pt idx="1">
                  <c:v>0.10037367868563826</c:v>
                </c:pt>
                <c:pt idx="2">
                  <c:v>0.10316180042183518</c:v>
                </c:pt>
                <c:pt idx="3">
                  <c:v>0.10664695259208132</c:v>
                </c:pt>
                <c:pt idx="4">
                  <c:v>0.11100339280488898</c:v>
                </c:pt>
                <c:pt idx="5">
                  <c:v>0.11644894307089858</c:v>
                </c:pt>
                <c:pt idx="6">
                  <c:v>0.12325588090341058</c:v>
                </c:pt>
                <c:pt idx="7">
                  <c:v>0.13176455319405056</c:v>
                </c:pt>
                <c:pt idx="8">
                  <c:v>0.1424003935573506</c:v>
                </c:pt>
                <c:pt idx="9">
                  <c:v>0.15569519401147552</c:v>
                </c:pt>
                <c:pt idx="10">
                  <c:v>0.17231369457913176</c:v>
                </c:pt>
                <c:pt idx="11">
                  <c:v>0.19308682028870205</c:v>
                </c:pt>
                <c:pt idx="12">
                  <c:v>0.21905322742566494</c:v>
                </c:pt>
                <c:pt idx="13">
                  <c:v>0.25151123634686856</c:v>
                </c:pt>
                <c:pt idx="14">
                  <c:v>0.2920837474983729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32E-431F-B207-A60E0F766070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Mixed Non-competitive'!$AQ$36:$AQ$50</c:f>
              <c:numCache>
                <c:formatCode>General</c:formatCode>
                <c:ptCount val="15"/>
                <c:pt idx="0">
                  <c:v>0.10434553270831787</c:v>
                </c:pt>
                <c:pt idx="1">
                  <c:v>0.10671699347754618</c:v>
                </c:pt>
                <c:pt idx="2">
                  <c:v>0.10968131943908155</c:v>
                </c:pt>
                <c:pt idx="3">
                  <c:v>0.11338672689100078</c:v>
                </c:pt>
                <c:pt idx="4">
                  <c:v>0.11801848620589979</c:v>
                </c:pt>
                <c:pt idx="5">
                  <c:v>0.12380818534952359</c:v>
                </c:pt>
                <c:pt idx="6">
                  <c:v>0.13104530927905331</c:v>
                </c:pt>
                <c:pt idx="7">
                  <c:v>0.14009171419096547</c:v>
                </c:pt>
                <c:pt idx="8">
                  <c:v>0.15139972033085572</c:v>
                </c:pt>
                <c:pt idx="9">
                  <c:v>0.16553472800571845</c:v>
                </c:pt>
                <c:pt idx="10">
                  <c:v>0.18320348759929689</c:v>
                </c:pt>
                <c:pt idx="11">
                  <c:v>0.20528943709126996</c:v>
                </c:pt>
                <c:pt idx="12">
                  <c:v>0.23289687395623629</c:v>
                </c:pt>
                <c:pt idx="13">
                  <c:v>0.26740617003744421</c:v>
                </c:pt>
                <c:pt idx="14">
                  <c:v>0.31054279013895403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32E-431F-B207-A60E0F766070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Mixed Non-competitive'!$AR$36:$AR$50</c:f>
              <c:numCache>
                <c:formatCode>General</c:formatCode>
                <c:ptCount val="15"/>
                <c:pt idx="0">
                  <c:v>0.11209847197286431</c:v>
                </c:pt>
                <c:pt idx="1">
                  <c:v>0.11464613696743109</c:v>
                </c:pt>
                <c:pt idx="2">
                  <c:v>0.11783071821063956</c:v>
                </c:pt>
                <c:pt idx="3">
                  <c:v>0.12181144476465013</c:v>
                </c:pt>
                <c:pt idx="4">
                  <c:v>0.12678735295716331</c:v>
                </c:pt>
                <c:pt idx="5">
                  <c:v>0.13300723819780486</c:v>
                </c:pt>
                <c:pt idx="6">
                  <c:v>0.14078209474860676</c:v>
                </c:pt>
                <c:pt idx="7">
                  <c:v>0.15050066543710916</c:v>
                </c:pt>
                <c:pt idx="8">
                  <c:v>0.16264887879773712</c:v>
                </c:pt>
                <c:pt idx="9">
                  <c:v>0.17783414549852208</c:v>
                </c:pt>
                <c:pt idx="10">
                  <c:v>0.1968157288745033</c:v>
                </c:pt>
                <c:pt idx="11">
                  <c:v>0.22054270809447982</c:v>
                </c:pt>
                <c:pt idx="12">
                  <c:v>0.25020143211945045</c:v>
                </c:pt>
                <c:pt idx="13">
                  <c:v>0.28727483715066382</c:v>
                </c:pt>
                <c:pt idx="14">
                  <c:v>0.33361659343968036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32E-431F-B207-A60E0F766070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Mixed Non-competitive'!$AS$36:$AS$50</c:f>
              <c:numCache>
                <c:formatCode>General</c:formatCode>
                <c:ptCount val="15"/>
                <c:pt idx="0">
                  <c:v>0.12178964605354735</c:v>
                </c:pt>
                <c:pt idx="1">
                  <c:v>0.12455756632978722</c:v>
                </c:pt>
                <c:pt idx="2">
                  <c:v>0.12801746667508704</c:v>
                </c:pt>
                <c:pt idx="3">
                  <c:v>0.13234234210671178</c:v>
                </c:pt>
                <c:pt idx="4">
                  <c:v>0.13774843639624273</c:v>
                </c:pt>
                <c:pt idx="5">
                  <c:v>0.14450605425815646</c:v>
                </c:pt>
                <c:pt idx="6">
                  <c:v>0.1529530765855486</c:v>
                </c:pt>
                <c:pt idx="7">
                  <c:v>0.16351185449478875</c:v>
                </c:pt>
                <c:pt idx="8">
                  <c:v>0.17671032688133895</c:v>
                </c:pt>
                <c:pt idx="9">
                  <c:v>0.19320841736452662</c:v>
                </c:pt>
                <c:pt idx="10">
                  <c:v>0.21383103046851129</c:v>
                </c:pt>
                <c:pt idx="11">
                  <c:v>0.23960929684849216</c:v>
                </c:pt>
                <c:pt idx="12">
                  <c:v>0.27183212982346822</c:v>
                </c:pt>
                <c:pt idx="13">
                  <c:v>0.31211067104218837</c:v>
                </c:pt>
                <c:pt idx="14">
                  <c:v>0.36245884756558838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932E-431F-B207-A60E0F766070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Mixed Non-competitive'!$AT$36:$AT$50</c:f>
              <c:numCache>
                <c:formatCode>General</c:formatCode>
                <c:ptCount val="15"/>
                <c:pt idx="0">
                  <c:v>0.13390361365440118</c:v>
                </c:pt>
                <c:pt idx="1">
                  <c:v>0.13694685303273238</c:v>
                </c:pt>
                <c:pt idx="2">
                  <c:v>0.1407509022556464</c:v>
                </c:pt>
                <c:pt idx="3">
                  <c:v>0.14550596378428893</c:v>
                </c:pt>
                <c:pt idx="4">
                  <c:v>0.15144979069509204</c:v>
                </c:pt>
                <c:pt idx="5">
                  <c:v>0.15887957433359592</c:v>
                </c:pt>
                <c:pt idx="6">
                  <c:v>0.16816680388172586</c:v>
                </c:pt>
                <c:pt idx="7">
                  <c:v>0.17977584081688824</c:v>
                </c:pt>
                <c:pt idx="8">
                  <c:v>0.19428713698584119</c:v>
                </c:pt>
                <c:pt idx="9">
                  <c:v>0.21242625719703231</c:v>
                </c:pt>
                <c:pt idx="10">
                  <c:v>0.23510015746102131</c:v>
                </c:pt>
                <c:pt idx="11">
                  <c:v>0.2634425327910076</c:v>
                </c:pt>
                <c:pt idx="12">
                  <c:v>0.29887050195349046</c:v>
                </c:pt>
                <c:pt idx="13">
                  <c:v>0.34315546340659397</c:v>
                </c:pt>
                <c:pt idx="14">
                  <c:v>0.39851166522297321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932E-431F-B207-A60E0F766070}"/>
            </c:ext>
          </c:extLst>
        </c:ser>
        <c:ser>
          <c:idx val="6"/>
          <c:order val="6"/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Mixed Non-competitive'!$AU$36:$AU$50</c:f>
              <c:numCache>
                <c:formatCode>General</c:formatCode>
                <c:ptCount val="15"/>
                <c:pt idx="0">
                  <c:v>0.14904607315546842</c:v>
                </c:pt>
                <c:pt idx="1">
                  <c:v>0.15243346141141381</c:v>
                </c:pt>
                <c:pt idx="2">
                  <c:v>0.15666769673134556</c:v>
                </c:pt>
                <c:pt idx="3">
                  <c:v>0.16196049088126024</c:v>
                </c:pt>
                <c:pt idx="4">
                  <c:v>0.1685764835686536</c:v>
                </c:pt>
                <c:pt idx="5">
                  <c:v>0.17684647442789528</c:v>
                </c:pt>
                <c:pt idx="6">
                  <c:v>0.18718396300194742</c:v>
                </c:pt>
                <c:pt idx="7">
                  <c:v>0.20010582371951255</c:v>
                </c:pt>
                <c:pt idx="8">
                  <c:v>0.21625814961646894</c:v>
                </c:pt>
                <c:pt idx="9">
                  <c:v>0.23644855698766443</c:v>
                </c:pt>
                <c:pt idx="10">
                  <c:v>0.26168656620165887</c:v>
                </c:pt>
                <c:pt idx="11">
                  <c:v>0.29323407771915183</c:v>
                </c:pt>
                <c:pt idx="12">
                  <c:v>0.33266846711601811</c:v>
                </c:pt>
                <c:pt idx="13">
                  <c:v>0.38196145386210101</c:v>
                </c:pt>
                <c:pt idx="14">
                  <c:v>0.44357768729470437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932E-431F-B207-A60E0F766070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Mixed Non-competitive'!$AV$36:$AV$50</c:f>
              <c:numCache>
                <c:formatCode>General</c:formatCode>
                <c:ptCount val="15"/>
                <c:pt idx="0">
                  <c:v>0.16797414753180254</c:v>
                </c:pt>
                <c:pt idx="1">
                  <c:v>0.17179172188476563</c:v>
                </c:pt>
                <c:pt idx="2">
                  <c:v>0.17656368982596959</c:v>
                </c:pt>
                <c:pt idx="3">
                  <c:v>0.18252864975247446</c:v>
                </c:pt>
                <c:pt idx="4">
                  <c:v>0.18998484966060558</c:v>
                </c:pt>
                <c:pt idx="5">
                  <c:v>0.19930509954576953</c:v>
                </c:pt>
                <c:pt idx="6">
                  <c:v>0.21095541190222439</c:v>
                </c:pt>
                <c:pt idx="7">
                  <c:v>0.22551830234779296</c:v>
                </c:pt>
                <c:pt idx="8">
                  <c:v>0.24372191540475374</c:v>
                </c:pt>
                <c:pt idx="9">
                  <c:v>0.26647643172595459</c:v>
                </c:pt>
                <c:pt idx="10">
                  <c:v>0.29491957712745576</c:v>
                </c:pt>
                <c:pt idx="11">
                  <c:v>0.3304735088793323</c:v>
                </c:pt>
                <c:pt idx="12">
                  <c:v>0.37491592356917786</c:v>
                </c:pt>
                <c:pt idx="13">
                  <c:v>0.43046894193148488</c:v>
                </c:pt>
                <c:pt idx="14">
                  <c:v>0.49991021488436832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932E-431F-B207-A60E0F766070}"/>
            </c:ext>
          </c:extLst>
        </c:ser>
        <c:ser>
          <c:idx val="8"/>
          <c:order val="8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Mixed Non-competitive'!$AW$36:$AW$50</c:f>
              <c:numCache>
                <c:formatCode>General</c:formatCode>
                <c:ptCount val="15"/>
                <c:pt idx="0">
                  <c:v>0.19163424050222014</c:v>
                </c:pt>
                <c:pt idx="1">
                  <c:v>0.19598954747645544</c:v>
                </c:pt>
                <c:pt idx="2">
                  <c:v>0.20143368119424959</c:v>
                </c:pt>
                <c:pt idx="3">
                  <c:v>0.20823884834149228</c:v>
                </c:pt>
                <c:pt idx="4">
                  <c:v>0.21674530727554558</c:v>
                </c:pt>
                <c:pt idx="5">
                  <c:v>0.22737838094311225</c:v>
                </c:pt>
                <c:pt idx="6">
                  <c:v>0.24066972302757064</c:v>
                </c:pt>
                <c:pt idx="7">
                  <c:v>0.25728390063314355</c:v>
                </c:pt>
                <c:pt idx="8">
                  <c:v>0.27805162264010969</c:v>
                </c:pt>
                <c:pt idx="9">
                  <c:v>0.30401127514881732</c:v>
                </c:pt>
                <c:pt idx="10">
                  <c:v>0.3364608407847019</c:v>
                </c:pt>
                <c:pt idx="11">
                  <c:v>0.37702279782955761</c:v>
                </c:pt>
                <c:pt idx="12">
                  <c:v>0.42772524413562751</c:v>
                </c:pt>
                <c:pt idx="13">
                  <c:v>0.4911033020182145</c:v>
                </c:pt>
                <c:pt idx="14">
                  <c:v>0.57032587437144833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932E-431F-B207-A60E0F766070}"/>
            </c:ext>
          </c:extLst>
        </c:ser>
        <c:ser>
          <c:idx val="9"/>
          <c:order val="9"/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Mixed Non-competitive'!$AX$36:$AX$50</c:f>
              <c:numCache>
                <c:formatCode>General</c:formatCode>
                <c:ptCount val="15"/>
                <c:pt idx="0">
                  <c:v>0.22120935671524211</c:v>
                </c:pt>
                <c:pt idx="1">
                  <c:v>0.22623682946606763</c:v>
                </c:pt>
                <c:pt idx="2">
                  <c:v>0.23252117040459963</c:v>
                </c:pt>
                <c:pt idx="3">
                  <c:v>0.24037659657776447</c:v>
                </c:pt>
                <c:pt idx="4">
                  <c:v>0.25019587929422055</c:v>
                </c:pt>
                <c:pt idx="5">
                  <c:v>0.26246998268979066</c:v>
                </c:pt>
                <c:pt idx="6">
                  <c:v>0.27781261193425333</c:v>
                </c:pt>
                <c:pt idx="7">
                  <c:v>0.29699089848983168</c:v>
                </c:pt>
                <c:pt idx="8">
                  <c:v>0.32096375668430455</c:v>
                </c:pt>
                <c:pt idx="9">
                  <c:v>0.3509298294273957</c:v>
                </c:pt>
                <c:pt idx="10">
                  <c:v>0.38838742035625962</c:v>
                </c:pt>
                <c:pt idx="11">
                  <c:v>0.43520940901733934</c:v>
                </c:pt>
                <c:pt idx="12">
                  <c:v>0.49373689484368932</c:v>
                </c:pt>
                <c:pt idx="13">
                  <c:v>0.56689625212662664</c:v>
                </c:pt>
                <c:pt idx="14">
                  <c:v>0.6583454487302981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932E-431F-B207-A60E0F766070}"/>
            </c:ext>
          </c:extLst>
        </c:ser>
        <c:ser>
          <c:idx val="10"/>
          <c:order val="10"/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Mixed Non-competitive'!$AY$36:$AY$50</c:f>
              <c:numCache>
                <c:formatCode>General</c:formatCode>
                <c:ptCount val="15"/>
                <c:pt idx="0">
                  <c:v>0.25817825198151961</c:v>
                </c:pt>
                <c:pt idx="1">
                  <c:v>0.26404593195308296</c:v>
                </c:pt>
                <c:pt idx="2">
                  <c:v>0.27138053191753708</c:v>
                </c:pt>
                <c:pt idx="3">
                  <c:v>0.28054878187310472</c:v>
                </c:pt>
                <c:pt idx="4">
                  <c:v>0.29200909431756422</c:v>
                </c:pt>
                <c:pt idx="5">
                  <c:v>0.30633448487313875</c:v>
                </c:pt>
                <c:pt idx="6">
                  <c:v>0.32424122306760678</c:v>
                </c:pt>
                <c:pt idx="7">
                  <c:v>0.34662464581069186</c:v>
                </c:pt>
                <c:pt idx="8">
                  <c:v>0.37460392423954825</c:v>
                </c:pt>
                <c:pt idx="9">
                  <c:v>0.40957802227561868</c:v>
                </c:pt>
                <c:pt idx="10">
                  <c:v>0.45329564482070672</c:v>
                </c:pt>
                <c:pt idx="11">
                  <c:v>0.50794267300206675</c:v>
                </c:pt>
                <c:pt idx="12">
                  <c:v>0.57625145822876678</c:v>
                </c:pt>
                <c:pt idx="13">
                  <c:v>0.66163743976214195</c:v>
                </c:pt>
                <c:pt idx="14">
                  <c:v>0.76836991667886057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932E-431F-B207-A60E0F766070}"/>
            </c:ext>
          </c:extLst>
        </c:ser>
        <c:ser>
          <c:idx val="11"/>
          <c:order val="11"/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Mixed Non-competitive'!$AZ$36:$AZ$50</c:f>
              <c:numCache>
                <c:formatCode>General</c:formatCode>
                <c:ptCount val="15"/>
                <c:pt idx="0">
                  <c:v>0.30438937106436653</c:v>
                </c:pt>
                <c:pt idx="1">
                  <c:v>0.31130731006185203</c:v>
                </c:pt>
                <c:pt idx="2">
                  <c:v>0.31995473380870892</c:v>
                </c:pt>
                <c:pt idx="3">
                  <c:v>0.33076401349228002</c:v>
                </c:pt>
                <c:pt idx="4">
                  <c:v>0.34427561309674382</c:v>
                </c:pt>
                <c:pt idx="5">
                  <c:v>0.3611651126023237</c:v>
                </c:pt>
                <c:pt idx="6">
                  <c:v>0.38227698698429857</c:v>
                </c:pt>
                <c:pt idx="7">
                  <c:v>0.40866682996176712</c:v>
                </c:pt>
                <c:pt idx="8">
                  <c:v>0.44165413368360268</c:v>
                </c:pt>
                <c:pt idx="9">
                  <c:v>0.48288826333589729</c:v>
                </c:pt>
                <c:pt idx="10">
                  <c:v>0.53443092540126547</c:v>
                </c:pt>
                <c:pt idx="11">
                  <c:v>0.59885925298297571</c:v>
                </c:pt>
                <c:pt idx="12">
                  <c:v>0.67939466246011349</c:v>
                </c:pt>
                <c:pt idx="13">
                  <c:v>0.78006392430653593</c:v>
                </c:pt>
                <c:pt idx="14">
                  <c:v>0.90590050161456326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932E-431F-B207-A60E0F766070}"/>
            </c:ext>
          </c:extLst>
        </c:ser>
        <c:ser>
          <c:idx val="12"/>
          <c:order val="12"/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Mixed Non-competitive'!$BA$36:$BA$50</c:f>
              <c:numCache>
                <c:formatCode>General</c:formatCode>
                <c:ptCount val="15"/>
                <c:pt idx="0">
                  <c:v>0.36215326991792507</c:v>
                </c:pt>
                <c:pt idx="1">
                  <c:v>0.37038403269781339</c:v>
                </c:pt>
                <c:pt idx="2">
                  <c:v>0.3806724861726738</c:v>
                </c:pt>
                <c:pt idx="3">
                  <c:v>0.39353305301624919</c:v>
                </c:pt>
                <c:pt idx="4">
                  <c:v>0.40960876157071852</c:v>
                </c:pt>
                <c:pt idx="5">
                  <c:v>0.42970339726380502</c:v>
                </c:pt>
                <c:pt idx="6">
                  <c:v>0.4548216918801633</c:v>
                </c:pt>
                <c:pt idx="7">
                  <c:v>0.48621956015061119</c:v>
                </c:pt>
                <c:pt idx="8">
                  <c:v>0.52546689548867087</c:v>
                </c:pt>
                <c:pt idx="9">
                  <c:v>0.57452606466124567</c:v>
                </c:pt>
                <c:pt idx="10">
                  <c:v>0.63585002612696395</c:v>
                </c:pt>
                <c:pt idx="11">
                  <c:v>0.71250497795911194</c:v>
                </c:pt>
                <c:pt idx="12">
                  <c:v>0.80832366774929698</c:v>
                </c:pt>
                <c:pt idx="13">
                  <c:v>0.92809702998702837</c:v>
                </c:pt>
                <c:pt idx="14">
                  <c:v>1.0778137327841921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932E-431F-B207-A60E0F766070}"/>
            </c:ext>
          </c:extLst>
        </c:ser>
        <c:ser>
          <c:idx val="13"/>
          <c:order val="13"/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Mixed Non-competitive'!$BB$36:$BB$50</c:f>
              <c:numCache>
                <c:formatCode>General</c:formatCode>
                <c:ptCount val="15"/>
                <c:pt idx="0">
                  <c:v>0.43435814348487345</c:v>
                </c:pt>
                <c:pt idx="1">
                  <c:v>0.44422993599276517</c:v>
                </c:pt>
                <c:pt idx="2">
                  <c:v>0.45656967662762982</c:v>
                </c:pt>
                <c:pt idx="3">
                  <c:v>0.47199435242121068</c:v>
                </c:pt>
                <c:pt idx="4">
                  <c:v>0.49127519716318674</c:v>
                </c:pt>
                <c:pt idx="5">
                  <c:v>0.51537625309065682</c:v>
                </c:pt>
                <c:pt idx="6">
                  <c:v>0.54550257299999416</c:v>
                </c:pt>
                <c:pt idx="7">
                  <c:v>0.58316047288666628</c:v>
                </c:pt>
                <c:pt idx="8">
                  <c:v>0.63023284774500621</c:v>
                </c:pt>
                <c:pt idx="9">
                  <c:v>0.68907331631793112</c:v>
                </c:pt>
                <c:pt idx="10">
                  <c:v>0.76262390203408725</c:v>
                </c:pt>
                <c:pt idx="11">
                  <c:v>0.85456213417928228</c:v>
                </c:pt>
                <c:pt idx="12">
                  <c:v>0.9694849243607766</c:v>
                </c:pt>
                <c:pt idx="13">
                  <c:v>1.113138412087644</c:v>
                </c:pt>
                <c:pt idx="14">
                  <c:v>1.292705271746228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932E-431F-B207-A60E0F766070}"/>
            </c:ext>
          </c:extLst>
        </c:ser>
        <c:ser>
          <c:idx val="14"/>
          <c:order val="14"/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Mixed Non-competitive'!$BC$36:$BC$50</c:f>
              <c:numCache>
                <c:formatCode>General</c:formatCode>
                <c:ptCount val="15"/>
                <c:pt idx="0">
                  <c:v>0.52461423544355856</c:v>
                </c:pt>
                <c:pt idx="1">
                  <c:v>0.53653731511145475</c:v>
                </c:pt>
                <c:pt idx="2">
                  <c:v>0.55144116469632487</c:v>
                </c:pt>
                <c:pt idx="3">
                  <c:v>0.57007097667741236</c:v>
                </c:pt>
                <c:pt idx="4">
                  <c:v>0.59335824165377193</c:v>
                </c:pt>
                <c:pt idx="5">
                  <c:v>0.62246732287422124</c:v>
                </c:pt>
                <c:pt idx="6">
                  <c:v>0.65885367439978293</c:v>
                </c:pt>
                <c:pt idx="7">
                  <c:v>0.70433661380673496</c:v>
                </c:pt>
                <c:pt idx="8">
                  <c:v>0.7611902880654251</c:v>
                </c:pt>
                <c:pt idx="9">
                  <c:v>0.83225738088878765</c:v>
                </c:pt>
                <c:pt idx="10">
                  <c:v>0.92109124691799094</c:v>
                </c:pt>
                <c:pt idx="11">
                  <c:v>1.0321335794544952</c:v>
                </c:pt>
                <c:pt idx="12">
                  <c:v>1.1709364951251253</c:v>
                </c:pt>
                <c:pt idx="13">
                  <c:v>1.3444401397134131</c:v>
                </c:pt>
                <c:pt idx="14">
                  <c:v>1.5613196954487725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932E-431F-B207-A60E0F766070}"/>
            </c:ext>
          </c:extLst>
        </c:ser>
        <c:ser>
          <c:idx val="15"/>
          <c:order val="15"/>
          <c:spPr>
            <a:ln w="190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Mixed Non-competitive'!$BD$36:$BD$50</c:f>
              <c:numCache>
                <c:formatCode>General</c:formatCode>
                <c:ptCount val="15"/>
                <c:pt idx="0">
                  <c:v>0.63743435039191509</c:v>
                </c:pt>
                <c:pt idx="1">
                  <c:v>0.65192153900981653</c:v>
                </c:pt>
                <c:pt idx="2">
                  <c:v>0.67003052478219338</c:v>
                </c:pt>
                <c:pt idx="3">
                  <c:v>0.69266675699766456</c:v>
                </c:pt>
                <c:pt idx="4">
                  <c:v>0.72096204726700319</c:v>
                </c:pt>
                <c:pt idx="5">
                  <c:v>0.75633116010367685</c:v>
                </c:pt>
                <c:pt idx="6">
                  <c:v>0.80054255114951867</c:v>
                </c:pt>
                <c:pt idx="7">
                  <c:v>0.85580678995682091</c:v>
                </c:pt>
                <c:pt idx="8">
                  <c:v>0.92488708846594869</c:v>
                </c:pt>
                <c:pt idx="9">
                  <c:v>1.0112374616023585</c:v>
                </c:pt>
                <c:pt idx="10">
                  <c:v>1.1191754280228707</c:v>
                </c:pt>
                <c:pt idx="11">
                  <c:v>1.2540978860485115</c:v>
                </c:pt>
                <c:pt idx="12">
                  <c:v>1.4227509585805616</c:v>
                </c:pt>
                <c:pt idx="13">
                  <c:v>1.6335672992456249</c:v>
                </c:pt>
                <c:pt idx="14">
                  <c:v>1.8970877250769533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932E-431F-B207-A60E0F766070}"/>
            </c:ext>
          </c:extLst>
        </c:ser>
        <c:ser>
          <c:idx val="16"/>
          <c:order val="1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'partial 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Mixed Non-competitive'!$BE$36:$BE$50</c:f>
              <c:numCache>
                <c:formatCode>General</c:formatCode>
                <c:ptCount val="15"/>
                <c:pt idx="0">
                  <c:v>7.3333333333333348E-2</c:v>
                </c:pt>
                <c:pt idx="1">
                  <c:v>7.5000000000000011E-2</c:v>
                </c:pt>
                <c:pt idx="2">
                  <c:v>7.7083333333333323E-2</c:v>
                </c:pt>
                <c:pt idx="3">
                  <c:v>7.9687499999999994E-2</c:v>
                </c:pt>
                <c:pt idx="4">
                  <c:v>8.2942708333333337E-2</c:v>
                </c:pt>
                <c:pt idx="5">
                  <c:v>8.7011718749999994E-2</c:v>
                </c:pt>
                <c:pt idx="6">
                  <c:v>9.2097981770833337E-2</c:v>
                </c:pt>
                <c:pt idx="7">
                  <c:v>9.8455810546874981E-2</c:v>
                </c:pt>
                <c:pt idx="8">
                  <c:v>0.10640309651692707</c:v>
                </c:pt>
                <c:pt idx="9">
                  <c:v>0.11633720397949217</c:v>
                </c:pt>
                <c:pt idx="10">
                  <c:v>0.12875483830769854</c:v>
                </c:pt>
                <c:pt idx="11">
                  <c:v>0.14427688121795654</c:v>
                </c:pt>
                <c:pt idx="12">
                  <c:v>0.16367943485577896</c:v>
                </c:pt>
                <c:pt idx="13">
                  <c:v>0.18793262690305704</c:v>
                </c:pt>
                <c:pt idx="14">
                  <c:v>0.21824911696215457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932E-431F-B207-A60E0F766070}"/>
            </c:ext>
          </c:extLst>
        </c:ser>
        <c:ser>
          <c:idx val="17"/>
          <c:order val="1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'partial 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Mixed Non-competitive'!$BF$36:$BF$50</c:f>
              <c:numCache>
                <c:formatCode>General</c:formatCode>
                <c:ptCount val="15"/>
                <c:pt idx="0">
                  <c:v>9.8142826472894393E-2</c:v>
                </c:pt>
                <c:pt idx="1">
                  <c:v>0.10037334525636926</c:v>
                </c:pt>
                <c:pt idx="2">
                  <c:v>0.10316149373571284</c:v>
                </c:pt>
                <c:pt idx="3">
                  <c:v>0.10664667933489232</c:v>
                </c:pt>
                <c:pt idx="4">
                  <c:v>0.1110031613338667</c:v>
                </c:pt>
                <c:pt idx="5">
                  <c:v>0.11644876383258464</c:v>
                </c:pt>
                <c:pt idx="6">
                  <c:v>0.12325576695598207</c:v>
                </c:pt>
                <c:pt idx="7">
                  <c:v>0.13176452086022883</c:v>
                </c:pt>
                <c:pt idx="8">
                  <c:v>0.14240046324053734</c:v>
                </c:pt>
                <c:pt idx="9">
                  <c:v>0.15569539121592296</c:v>
                </c:pt>
                <c:pt idx="10">
                  <c:v>0.17231405118515497</c:v>
                </c:pt>
                <c:pt idx="11">
                  <c:v>0.19308737614669502</c:v>
                </c:pt>
                <c:pt idx="12">
                  <c:v>0.21905403234862</c:v>
                </c:pt>
                <c:pt idx="13">
                  <c:v>0.25151235260102628</c:v>
                </c:pt>
                <c:pt idx="14">
                  <c:v>0.29208525291653409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932E-431F-B207-A60E0F766070}"/>
            </c:ext>
          </c:extLst>
        </c:ser>
        <c:ser>
          <c:idx val="18"/>
          <c:order val="1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'partial 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Mixed Non-competitive'!$BG$36:$BG$50</c:f>
              <c:numCache>
                <c:formatCode>General</c:formatCode>
                <c:ptCount val="15"/>
                <c:pt idx="0">
                  <c:v>0.10434519975778467</c:v>
                </c:pt>
                <c:pt idx="1">
                  <c:v>0.10671668157046156</c:v>
                </c:pt>
                <c:pt idx="2">
                  <c:v>0.10968103383630771</c:v>
                </c:pt>
                <c:pt idx="3">
                  <c:v>0.1133864741686154</c:v>
                </c:pt>
                <c:pt idx="4">
                  <c:v>0.11801827458400002</c:v>
                </c:pt>
                <c:pt idx="5">
                  <c:v>0.1238080251032308</c:v>
                </c:pt>
                <c:pt idx="6">
                  <c:v>0.13104521325226925</c:v>
                </c:pt>
                <c:pt idx="7">
                  <c:v>0.14009169843856731</c:v>
                </c:pt>
                <c:pt idx="8">
                  <c:v>0.15139980492143992</c:v>
                </c:pt>
                <c:pt idx="9">
                  <c:v>0.16553493802503066</c:v>
                </c:pt>
                <c:pt idx="10">
                  <c:v>0.18320385440451908</c:v>
                </c:pt>
                <c:pt idx="11">
                  <c:v>0.20528999987887964</c:v>
                </c:pt>
                <c:pt idx="12">
                  <c:v>0.23289768172183026</c:v>
                </c:pt>
                <c:pt idx="13">
                  <c:v>0.26740728402551861</c:v>
                </c:pt>
                <c:pt idx="14">
                  <c:v>0.31054428690512897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932E-431F-B207-A60E0F766070}"/>
            </c:ext>
          </c:extLst>
        </c:ser>
        <c:ser>
          <c:idx val="19"/>
          <c:order val="1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'partial 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Mixed Non-competitive'!$BH$36:$BH$50</c:f>
              <c:numCache>
                <c:formatCode>General</c:formatCode>
                <c:ptCount val="15"/>
                <c:pt idx="0">
                  <c:v>0.11209816636389747</c:v>
                </c:pt>
                <c:pt idx="1">
                  <c:v>0.11464585196307696</c:v>
                </c:pt>
                <c:pt idx="2">
                  <c:v>0.1178304589620513</c:v>
                </c:pt>
                <c:pt idx="3">
                  <c:v>0.12181121771076925</c:v>
                </c:pt>
                <c:pt idx="4">
                  <c:v>0.12678716614666671</c:v>
                </c:pt>
                <c:pt idx="5">
                  <c:v>0.13300710169153848</c:v>
                </c:pt>
                <c:pt idx="6">
                  <c:v>0.14078202112262822</c:v>
                </c:pt>
                <c:pt idx="7">
                  <c:v>0.1505006704114904</c:v>
                </c:pt>
                <c:pt idx="8">
                  <c:v>0.16264898202256814</c:v>
                </c:pt>
                <c:pt idx="9">
                  <c:v>0.17783437153641526</c:v>
                </c:pt>
                <c:pt idx="10">
                  <c:v>0.19681610842872421</c:v>
                </c:pt>
                <c:pt idx="11">
                  <c:v>0.2205432795441104</c:v>
                </c:pt>
                <c:pt idx="12">
                  <c:v>0.25020224343834313</c:v>
                </c:pt>
                <c:pt idx="13">
                  <c:v>0.28727594830613395</c:v>
                </c:pt>
                <c:pt idx="14">
                  <c:v>0.33361807939087251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932E-431F-B207-A60E0F766070}"/>
            </c:ext>
          </c:extLst>
        </c:ser>
        <c:ser>
          <c:idx val="20"/>
          <c:order val="2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'partial 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Mixed Non-competitive'!$BI$36:$BI$50</c:f>
              <c:numCache>
                <c:formatCode>General</c:formatCode>
                <c:ptCount val="15"/>
                <c:pt idx="0">
                  <c:v>0.12178937462153849</c:v>
                </c:pt>
                <c:pt idx="1">
                  <c:v>0.1245573149538462</c:v>
                </c:pt>
                <c:pt idx="2">
                  <c:v>0.12801724036923082</c:v>
                </c:pt>
                <c:pt idx="3">
                  <c:v>0.13234214713846157</c:v>
                </c:pt>
                <c:pt idx="4">
                  <c:v>0.13774828060000005</c:v>
                </c:pt>
                <c:pt idx="5">
                  <c:v>0.14450594742692313</c:v>
                </c:pt>
                <c:pt idx="6">
                  <c:v>0.15295303096057694</c:v>
                </c:pt>
                <c:pt idx="7">
                  <c:v>0.16351188537764424</c:v>
                </c:pt>
                <c:pt idx="8">
                  <c:v>0.1767104533989784</c:v>
                </c:pt>
                <c:pt idx="9">
                  <c:v>0.19320866342564605</c:v>
                </c:pt>
                <c:pt idx="10">
                  <c:v>0.21383142595898061</c:v>
                </c:pt>
                <c:pt idx="11">
                  <c:v>0.23960987912564888</c:v>
                </c:pt>
                <c:pt idx="12">
                  <c:v>0.27183294558398408</c:v>
                </c:pt>
                <c:pt idx="13">
                  <c:v>0.3121117786569032</c:v>
                </c:pt>
                <c:pt idx="14">
                  <c:v>0.36246031999805206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932E-431F-B207-A60E0F766070}"/>
            </c:ext>
          </c:extLst>
        </c:ser>
        <c:ser>
          <c:idx val="21"/>
          <c:order val="2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'partial 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Mixed Non-competitive'!$BJ$36:$BJ$50</c:f>
              <c:numCache>
                <c:formatCode>General</c:formatCode>
                <c:ptCount val="15"/>
                <c:pt idx="0">
                  <c:v>0.1339033849435898</c:v>
                </c:pt>
                <c:pt idx="1">
                  <c:v>0.13694664369230775</c:v>
                </c:pt>
                <c:pt idx="2">
                  <c:v>0.14075071712820517</c:v>
                </c:pt>
                <c:pt idx="3">
                  <c:v>0.14550580892307696</c:v>
                </c:pt>
                <c:pt idx="4">
                  <c:v>0.15144967366666673</c:v>
                </c:pt>
                <c:pt idx="5">
                  <c:v>0.15887950459615388</c:v>
                </c:pt>
                <c:pt idx="6">
                  <c:v>0.16816679325801287</c:v>
                </c:pt>
                <c:pt idx="7">
                  <c:v>0.17977590408533656</c:v>
                </c:pt>
                <c:pt idx="8">
                  <c:v>0.19428729261949124</c:v>
                </c:pt>
                <c:pt idx="9">
                  <c:v>0.2124265282871845</c:v>
                </c:pt>
                <c:pt idx="10">
                  <c:v>0.23510057287180114</c:v>
                </c:pt>
                <c:pt idx="11">
                  <c:v>0.26344312860257196</c:v>
                </c:pt>
                <c:pt idx="12">
                  <c:v>0.29887132326603538</c:v>
                </c:pt>
                <c:pt idx="13">
                  <c:v>0.3431565665953647</c:v>
                </c:pt>
                <c:pt idx="14">
                  <c:v>0.39851312075702638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932E-431F-B207-A60E0F766070}"/>
            </c:ext>
          </c:extLst>
        </c:ser>
        <c:ser>
          <c:idx val="22"/>
          <c:order val="2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'partial 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Mixed Non-competitive'!$BK$36:$BK$50</c:f>
              <c:numCache>
                <c:formatCode>General</c:formatCode>
                <c:ptCount val="15"/>
                <c:pt idx="0">
                  <c:v>0.14904589784615391</c:v>
                </c:pt>
                <c:pt idx="1">
                  <c:v>0.15243330461538468</c:v>
                </c:pt>
                <c:pt idx="2">
                  <c:v>0.15666756307692312</c:v>
                </c:pt>
                <c:pt idx="3">
                  <c:v>0.1619603861538462</c:v>
                </c:pt>
                <c:pt idx="4">
                  <c:v>0.16857641500000006</c:v>
                </c:pt>
                <c:pt idx="5">
                  <c:v>0.17684645105769237</c:v>
                </c:pt>
                <c:pt idx="6">
                  <c:v>0.18718399612980777</c:v>
                </c:pt>
                <c:pt idx="7">
                  <c:v>0.20010592746995196</c:v>
                </c:pt>
                <c:pt idx="8">
                  <c:v>0.21625834164513225</c:v>
                </c:pt>
                <c:pt idx="9">
                  <c:v>0.23644885936410759</c:v>
                </c:pt>
                <c:pt idx="10">
                  <c:v>0.26168700651282678</c:v>
                </c:pt>
                <c:pt idx="11">
                  <c:v>0.2932346904487258</c:v>
                </c:pt>
                <c:pt idx="12">
                  <c:v>0.33266929536859952</c:v>
                </c:pt>
                <c:pt idx="13">
                  <c:v>0.38196255151844172</c:v>
                </c:pt>
                <c:pt idx="14">
                  <c:v>0.44357912170574432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932E-431F-B207-A60E0F766070}"/>
            </c:ext>
          </c:extLst>
        </c:ser>
        <c:ser>
          <c:idx val="23"/>
          <c:order val="23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'partial 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Mixed Non-competitive'!$BL$36:$BL$50</c:f>
              <c:numCache>
                <c:formatCode>General</c:formatCode>
                <c:ptCount val="15"/>
                <c:pt idx="0">
                  <c:v>0.16797403897435906</c:v>
                </c:pt>
                <c:pt idx="1">
                  <c:v>0.17179163076923085</c:v>
                </c:pt>
                <c:pt idx="2">
                  <c:v>0.17656362051282057</c:v>
                </c:pt>
                <c:pt idx="3">
                  <c:v>0.18252860769230772</c:v>
                </c:pt>
                <c:pt idx="4">
                  <c:v>0.18998484166666671</c:v>
                </c:pt>
                <c:pt idx="5">
                  <c:v>0.19930513413461545</c:v>
                </c:pt>
                <c:pt idx="6">
                  <c:v>0.21095549971955135</c:v>
                </c:pt>
                <c:pt idx="7">
                  <c:v>0.22551845670072115</c:v>
                </c:pt>
                <c:pt idx="8">
                  <c:v>0.24372215292718352</c:v>
                </c:pt>
                <c:pt idx="9">
                  <c:v>0.26647677321026142</c:v>
                </c:pt>
                <c:pt idx="10">
                  <c:v>0.29492004856410881</c:v>
                </c:pt>
                <c:pt idx="11">
                  <c:v>0.33047414275641812</c:v>
                </c:pt>
                <c:pt idx="12">
                  <c:v>0.37491676049680461</c:v>
                </c:pt>
                <c:pt idx="13">
                  <c:v>0.43047003267228784</c:v>
                </c:pt>
                <c:pt idx="14">
                  <c:v>0.49991162289164182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932E-431F-B207-A60E0F766070}"/>
            </c:ext>
          </c:extLst>
        </c:ser>
        <c:ser>
          <c:idx val="24"/>
          <c:order val="24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Mixed Non-competitive'!$BM$36:$BM$50</c:f>
              <c:numCache>
                <c:formatCode>General</c:formatCode>
                <c:ptCount val="15"/>
                <c:pt idx="0">
                  <c:v>0.19163421538461542</c:v>
                </c:pt>
                <c:pt idx="1">
                  <c:v>0.19598953846153852</c:v>
                </c:pt>
                <c:pt idx="2">
                  <c:v>0.20143369230769234</c:v>
                </c:pt>
                <c:pt idx="3">
                  <c:v>0.20823888461538467</c:v>
                </c:pt>
                <c:pt idx="4">
                  <c:v>0.21674537500000007</c:v>
                </c:pt>
                <c:pt idx="5">
                  <c:v>0.22737848798076929</c:v>
                </c:pt>
                <c:pt idx="6">
                  <c:v>0.24066987920673083</c:v>
                </c:pt>
                <c:pt idx="7">
                  <c:v>0.25728411823918268</c:v>
                </c:pt>
                <c:pt idx="8">
                  <c:v>0.27805191702974763</c:v>
                </c:pt>
                <c:pt idx="9">
                  <c:v>0.30401166551795372</c:v>
                </c:pt>
                <c:pt idx="10">
                  <c:v>0.33646135112821135</c:v>
                </c:pt>
                <c:pt idx="11">
                  <c:v>0.3770234581410335</c:v>
                </c:pt>
                <c:pt idx="12">
                  <c:v>0.42772609190706107</c:v>
                </c:pt>
                <c:pt idx="13">
                  <c:v>0.49110438411459545</c:v>
                </c:pt>
                <c:pt idx="14">
                  <c:v>0.57032724937401358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932E-431F-B207-A60E0F766070}"/>
            </c:ext>
          </c:extLst>
        </c:ser>
        <c:ser>
          <c:idx val="25"/>
          <c:order val="2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Mixed Non-competitive'!$BN$36:$BN$50</c:f>
              <c:numCache>
                <c:formatCode>General</c:formatCode>
                <c:ptCount val="15"/>
                <c:pt idx="0">
                  <c:v>0.22120943589743597</c:v>
                </c:pt>
                <c:pt idx="1">
                  <c:v>0.22623692307692317</c:v>
                </c:pt>
                <c:pt idx="2">
                  <c:v>0.23252128205128206</c:v>
                </c:pt>
                <c:pt idx="3">
                  <c:v>0.24037673076923086</c:v>
                </c:pt>
                <c:pt idx="4">
                  <c:v>0.25019604166666676</c:v>
                </c:pt>
                <c:pt idx="5">
                  <c:v>0.26247018028846159</c:v>
                </c:pt>
                <c:pt idx="6">
                  <c:v>0.27781285356570518</c:v>
                </c:pt>
                <c:pt idx="7">
                  <c:v>0.29699119516225964</c:v>
                </c:pt>
                <c:pt idx="8">
                  <c:v>0.32096412215795278</c:v>
                </c:pt>
                <c:pt idx="9">
                  <c:v>0.35093028090256917</c:v>
                </c:pt>
                <c:pt idx="10">
                  <c:v>0.38838797933333963</c:v>
                </c:pt>
                <c:pt idx="11">
                  <c:v>0.43521010237180269</c:v>
                </c:pt>
                <c:pt idx="12">
                  <c:v>0.49373775616988158</c:v>
                </c:pt>
                <c:pt idx="13">
                  <c:v>0.56689732341748011</c:v>
                </c:pt>
                <c:pt idx="14">
                  <c:v>0.65834678247697831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932E-431F-B207-A60E0F766070}"/>
            </c:ext>
          </c:extLst>
        </c:ser>
        <c:ser>
          <c:idx val="26"/>
          <c:order val="2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Mixed Non-competitive'!$BO$36:$BO$50</c:f>
              <c:numCache>
                <c:formatCode>General</c:formatCode>
                <c:ptCount val="15"/>
                <c:pt idx="0">
                  <c:v>0.25817846153846163</c:v>
                </c:pt>
                <c:pt idx="1">
                  <c:v>0.26404615384615393</c:v>
                </c:pt>
                <c:pt idx="2">
                  <c:v>0.27138076923076931</c:v>
                </c:pt>
                <c:pt idx="3">
                  <c:v>0.28054903846153856</c:v>
                </c:pt>
                <c:pt idx="4">
                  <c:v>0.29200937500000007</c:v>
                </c:pt>
                <c:pt idx="5">
                  <c:v>0.30633479567307698</c:v>
                </c:pt>
                <c:pt idx="6">
                  <c:v>0.32424157151442318</c:v>
                </c:pt>
                <c:pt idx="7">
                  <c:v>0.34662504131610578</c:v>
                </c:pt>
                <c:pt idx="8">
                  <c:v>0.37460437856820916</c:v>
                </c:pt>
                <c:pt idx="9">
                  <c:v>0.40957855013333833</c:v>
                </c:pt>
                <c:pt idx="10">
                  <c:v>0.45329626458974986</c:v>
                </c:pt>
                <c:pt idx="11">
                  <c:v>0.50794340766026425</c:v>
                </c:pt>
                <c:pt idx="12">
                  <c:v>0.57625233649840724</c:v>
                </c:pt>
                <c:pt idx="13">
                  <c:v>0.66163849754608595</c:v>
                </c:pt>
                <c:pt idx="14">
                  <c:v>0.76837119885568417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932E-431F-B207-A60E0F766070}"/>
            </c:ext>
          </c:extLst>
        </c:ser>
        <c:ser>
          <c:idx val="27"/>
          <c:order val="2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Mixed Non-competitive'!$BP$36:$BP$50</c:f>
              <c:numCache>
                <c:formatCode>General</c:formatCode>
                <c:ptCount val="15"/>
                <c:pt idx="0">
                  <c:v>0.30438974358974369</c:v>
                </c:pt>
                <c:pt idx="1">
                  <c:v>0.3113076923076924</c:v>
                </c:pt>
                <c:pt idx="2">
                  <c:v>0.31995512820512828</c:v>
                </c:pt>
                <c:pt idx="3">
                  <c:v>0.33076442307692316</c:v>
                </c:pt>
                <c:pt idx="4">
                  <c:v>0.3442760416666667</c:v>
                </c:pt>
                <c:pt idx="5">
                  <c:v>0.36116556490384621</c:v>
                </c:pt>
                <c:pt idx="6">
                  <c:v>0.38227746895032061</c:v>
                </c:pt>
                <c:pt idx="7">
                  <c:v>0.40866734900841351</c:v>
                </c:pt>
                <c:pt idx="8">
                  <c:v>0.44165469908102967</c:v>
                </c:pt>
                <c:pt idx="9">
                  <c:v>0.4828888866717998</c:v>
                </c:pt>
                <c:pt idx="10">
                  <c:v>0.53443162116026266</c:v>
                </c:pt>
                <c:pt idx="11">
                  <c:v>0.59886003927084119</c:v>
                </c:pt>
                <c:pt idx="12">
                  <c:v>0.67939556190906414</c:v>
                </c:pt>
                <c:pt idx="13">
                  <c:v>0.78006496520684299</c:v>
                </c:pt>
                <c:pt idx="14">
                  <c:v>0.90590171932906638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932E-431F-B207-A60E0F766070}"/>
            </c:ext>
          </c:extLst>
        </c:ser>
        <c:ser>
          <c:idx val="28"/>
          <c:order val="2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Mixed Non-competitive'!$BQ$36:$BQ$50</c:f>
              <c:numCache>
                <c:formatCode>General</c:formatCode>
                <c:ptCount val="15"/>
                <c:pt idx="0">
                  <c:v>0.36215384615384622</c:v>
                </c:pt>
                <c:pt idx="1">
                  <c:v>0.37038461538461537</c:v>
                </c:pt>
                <c:pt idx="2">
                  <c:v>0.38067307692307695</c:v>
                </c:pt>
                <c:pt idx="3">
                  <c:v>0.39353365384615385</c:v>
                </c:pt>
                <c:pt idx="4">
                  <c:v>0.40960937500000005</c:v>
                </c:pt>
                <c:pt idx="5">
                  <c:v>0.42970402644230765</c:v>
                </c:pt>
                <c:pt idx="6">
                  <c:v>0.45482234074519234</c:v>
                </c:pt>
                <c:pt idx="7">
                  <c:v>0.48622023362379801</c:v>
                </c:pt>
                <c:pt idx="8">
                  <c:v>0.52546759972205526</c:v>
                </c:pt>
                <c:pt idx="9">
                  <c:v>0.57452680734487671</c:v>
                </c:pt>
                <c:pt idx="10">
                  <c:v>0.63585081687340361</c:v>
                </c:pt>
                <c:pt idx="11">
                  <c:v>0.71250582878406232</c:v>
                </c:pt>
                <c:pt idx="12">
                  <c:v>0.80832459367238541</c:v>
                </c:pt>
                <c:pt idx="13">
                  <c:v>0.92809804978278931</c:v>
                </c:pt>
                <c:pt idx="14">
                  <c:v>1.0778148699207943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932E-431F-B207-A60E0F766070}"/>
            </c:ext>
          </c:extLst>
        </c:ser>
        <c:ser>
          <c:idx val="29"/>
          <c:order val="2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Mixed Non-competitive'!$BR$36:$BR$50</c:f>
              <c:numCache>
                <c:formatCode>General</c:formatCode>
                <c:ptCount val="15"/>
                <c:pt idx="0">
                  <c:v>0.43435897435897447</c:v>
                </c:pt>
                <c:pt idx="1">
                  <c:v>0.44423076923076937</c:v>
                </c:pt>
                <c:pt idx="2">
                  <c:v>0.45657051282051286</c:v>
                </c:pt>
                <c:pt idx="3">
                  <c:v>0.47199519230769232</c:v>
                </c:pt>
                <c:pt idx="4">
                  <c:v>0.49127604166666683</c:v>
                </c:pt>
                <c:pt idx="5">
                  <c:v>0.51537710336538467</c:v>
                </c:pt>
                <c:pt idx="6">
                  <c:v>0.54550343048878225</c:v>
                </c:pt>
                <c:pt idx="7">
                  <c:v>0.58316133939302883</c:v>
                </c:pt>
                <c:pt idx="8">
                  <c:v>0.63023372552333734</c:v>
                </c:pt>
                <c:pt idx="9">
                  <c:v>0.68907420818622289</c:v>
                </c:pt>
                <c:pt idx="10">
                  <c:v>0.76262481151482997</c:v>
                </c:pt>
                <c:pt idx="11">
                  <c:v>0.85456306567558871</c:v>
                </c:pt>
                <c:pt idx="12">
                  <c:v>0.96948588337653707</c:v>
                </c:pt>
                <c:pt idx="13">
                  <c:v>1.1131394055027226</c:v>
                </c:pt>
                <c:pt idx="14">
                  <c:v>1.2927063081604544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932E-431F-B207-A60E0F766070}"/>
            </c:ext>
          </c:extLst>
        </c:ser>
        <c:ser>
          <c:idx val="30"/>
          <c:order val="3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xVal>
            <c:numRef>
              <c:f>'partial 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Mixed Non-competitive'!$BS$36:$BS$50</c:f>
              <c:numCache>
                <c:formatCode>General</c:formatCode>
                <c:ptCount val="15"/>
                <c:pt idx="0">
                  <c:v>0.52461538461538471</c:v>
                </c:pt>
                <c:pt idx="1">
                  <c:v>0.53653846153846152</c:v>
                </c:pt>
                <c:pt idx="2">
                  <c:v>0.55144230769230762</c:v>
                </c:pt>
                <c:pt idx="3">
                  <c:v>0.57007211538461533</c:v>
                </c:pt>
                <c:pt idx="4">
                  <c:v>0.59335937500000002</c:v>
                </c:pt>
                <c:pt idx="5">
                  <c:v>0.62246844951923075</c:v>
                </c:pt>
                <c:pt idx="6">
                  <c:v>0.65885479266826918</c:v>
                </c:pt>
                <c:pt idx="7">
                  <c:v>0.70433772160456709</c:v>
                </c:pt>
                <c:pt idx="8">
                  <c:v>0.76119138277493992</c:v>
                </c:pt>
                <c:pt idx="9">
                  <c:v>0.83225845923790542</c:v>
                </c:pt>
                <c:pt idx="10">
                  <c:v>0.92109230481661253</c:v>
                </c:pt>
                <c:pt idx="11">
                  <c:v>1.0321346117899968</c:v>
                </c:pt>
                <c:pt idx="12">
                  <c:v>1.1709374955067264</c:v>
                </c:pt>
                <c:pt idx="13">
                  <c:v>1.3444411001526388</c:v>
                </c:pt>
                <c:pt idx="14">
                  <c:v>1.5613206059600291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932E-431F-B207-A60E0F766070}"/>
            </c:ext>
          </c:extLst>
        </c:ser>
        <c:ser>
          <c:idx val="31"/>
          <c:order val="3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50000"/>
                </a:schemeClr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xVal>
            <c:numRef>
              <c:f>'partial Mixed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Mixed Non-competitive'!$BT$36:$BT$50</c:f>
              <c:numCache>
                <c:formatCode>General</c:formatCode>
                <c:ptCount val="15"/>
                <c:pt idx="0">
                  <c:v>0.63743589743589746</c:v>
                </c:pt>
                <c:pt idx="1">
                  <c:v>0.65192307692307694</c:v>
                </c:pt>
                <c:pt idx="2">
                  <c:v>0.67003205128205123</c:v>
                </c:pt>
                <c:pt idx="3">
                  <c:v>0.69266826923076918</c:v>
                </c:pt>
                <c:pt idx="4">
                  <c:v>0.72096354166666654</c:v>
                </c:pt>
                <c:pt idx="5">
                  <c:v>0.75633263221153835</c:v>
                </c:pt>
                <c:pt idx="6">
                  <c:v>0.8005439953926281</c:v>
                </c:pt>
                <c:pt idx="7">
                  <c:v>0.85580819936899022</c:v>
                </c:pt>
                <c:pt idx="8">
                  <c:v>0.92488845433944278</c:v>
                </c:pt>
                <c:pt idx="9">
                  <c:v>1.0112387730525088</c:v>
                </c:pt>
                <c:pt idx="10">
                  <c:v>1.1191766714438409</c:v>
                </c:pt>
                <c:pt idx="11">
                  <c:v>1.2540990444330067</c:v>
                </c:pt>
                <c:pt idx="12">
                  <c:v>1.4227520106694631</c:v>
                </c:pt>
                <c:pt idx="13">
                  <c:v>1.633568218465034</c:v>
                </c:pt>
                <c:pt idx="14">
                  <c:v>1.8970884782094977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F-932E-431F-B207-A60E0F7660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145920"/>
        <c:axId val="367143952"/>
      </c:scatterChart>
      <c:valAx>
        <c:axId val="367145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1/[S]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3952"/>
        <c:crosses val="autoZero"/>
        <c:crossBetween val="midCat"/>
      </c:valAx>
      <c:valAx>
        <c:axId val="36714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1/v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5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Mixed Non-competitive'!$AP$69:$BE$69</c:f>
              <c:numCache>
                <c:formatCode>General</c:formatCode>
                <c:ptCount val="16"/>
                <c:pt idx="0">
                  <c:v>7.3333775650132091E-2</c:v>
                </c:pt>
                <c:pt idx="1">
                  <c:v>9.8143181296680704E-2</c:v>
                </c:pt>
                <c:pt idx="2">
                  <c:v>0.10434553270831787</c:v>
                </c:pt>
                <c:pt idx="3">
                  <c:v>0.11209847197286431</c:v>
                </c:pt>
                <c:pt idx="4">
                  <c:v>0.12178964605354735</c:v>
                </c:pt>
                <c:pt idx="5">
                  <c:v>0.13390361365440118</c:v>
                </c:pt>
                <c:pt idx="6">
                  <c:v>0.14904607315546842</c:v>
                </c:pt>
                <c:pt idx="7">
                  <c:v>0.16797414753180254</c:v>
                </c:pt>
                <c:pt idx="8">
                  <c:v>0.19163424050222014</c:v>
                </c:pt>
                <c:pt idx="9">
                  <c:v>0.22120935671524211</c:v>
                </c:pt>
                <c:pt idx="10">
                  <c:v>0.25817825198151961</c:v>
                </c:pt>
                <c:pt idx="11">
                  <c:v>0.30438937106436653</c:v>
                </c:pt>
                <c:pt idx="12">
                  <c:v>0.36215326991792507</c:v>
                </c:pt>
                <c:pt idx="13">
                  <c:v>0.43435814348487345</c:v>
                </c:pt>
                <c:pt idx="14">
                  <c:v>0.52461423544355856</c:v>
                </c:pt>
                <c:pt idx="15">
                  <c:v>0.63743435039191509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5B2-4A27-A8D1-0CDB5480E446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Mixed Non-competitive'!$AP$70:$BE$70</c:f>
              <c:numCache>
                <c:formatCode>General</c:formatCode>
                <c:ptCount val="16"/>
                <c:pt idx="0">
                  <c:v>7.5000419518006525E-2</c:v>
                </c:pt>
                <c:pt idx="1">
                  <c:v>0.10037367868563826</c:v>
                </c:pt>
                <c:pt idx="2">
                  <c:v>0.10671699347754618</c:v>
                </c:pt>
                <c:pt idx="3">
                  <c:v>0.11464613696743109</c:v>
                </c:pt>
                <c:pt idx="4">
                  <c:v>0.12455756632978722</c:v>
                </c:pt>
                <c:pt idx="5">
                  <c:v>0.13694685303273238</c:v>
                </c:pt>
                <c:pt idx="6">
                  <c:v>0.15243346141141381</c:v>
                </c:pt>
                <c:pt idx="7">
                  <c:v>0.17179172188476563</c:v>
                </c:pt>
                <c:pt idx="8">
                  <c:v>0.19598954747645544</c:v>
                </c:pt>
                <c:pt idx="9">
                  <c:v>0.22623682946606763</c:v>
                </c:pt>
                <c:pt idx="10">
                  <c:v>0.26404593195308296</c:v>
                </c:pt>
                <c:pt idx="11">
                  <c:v>0.31130731006185203</c:v>
                </c:pt>
                <c:pt idx="12">
                  <c:v>0.37038403269781339</c:v>
                </c:pt>
                <c:pt idx="13">
                  <c:v>0.44422993599276517</c:v>
                </c:pt>
                <c:pt idx="14">
                  <c:v>0.53653731511145475</c:v>
                </c:pt>
                <c:pt idx="15">
                  <c:v>0.65192153900981653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5B2-4A27-A8D1-0CDB5480E446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Mixed Non-competitive'!$AP$71:$BE$71</c:f>
              <c:numCache>
                <c:formatCode>General</c:formatCode>
                <c:ptCount val="16"/>
                <c:pt idx="0">
                  <c:v>7.7083724352849575E-2</c:v>
                </c:pt>
                <c:pt idx="1">
                  <c:v>0.10316180042183518</c:v>
                </c:pt>
                <c:pt idx="2">
                  <c:v>0.10968131943908155</c:v>
                </c:pt>
                <c:pt idx="3">
                  <c:v>0.11783071821063956</c:v>
                </c:pt>
                <c:pt idx="4">
                  <c:v>0.12801746667508704</c:v>
                </c:pt>
                <c:pt idx="5">
                  <c:v>0.1407509022556464</c:v>
                </c:pt>
                <c:pt idx="6">
                  <c:v>0.15666769673134556</c:v>
                </c:pt>
                <c:pt idx="7">
                  <c:v>0.17656368982596959</c:v>
                </c:pt>
                <c:pt idx="8">
                  <c:v>0.20143368119424959</c:v>
                </c:pt>
                <c:pt idx="9">
                  <c:v>0.23252117040459963</c:v>
                </c:pt>
                <c:pt idx="10">
                  <c:v>0.27138053191753708</c:v>
                </c:pt>
                <c:pt idx="11">
                  <c:v>0.31995473380870892</c:v>
                </c:pt>
                <c:pt idx="12">
                  <c:v>0.3806724861726738</c:v>
                </c:pt>
                <c:pt idx="13">
                  <c:v>0.45656967662762982</c:v>
                </c:pt>
                <c:pt idx="14">
                  <c:v>0.55144116469632487</c:v>
                </c:pt>
                <c:pt idx="15">
                  <c:v>0.67003052478219338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5B2-4A27-A8D1-0CDB5480E446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Mixed Non-competitive'!$AP$72:$BE$72</c:f>
              <c:numCache>
                <c:formatCode>General</c:formatCode>
                <c:ptCount val="16"/>
                <c:pt idx="0">
                  <c:v>7.9687855396403398E-2</c:v>
                </c:pt>
                <c:pt idx="1">
                  <c:v>0.10664695259208132</c:v>
                </c:pt>
                <c:pt idx="2">
                  <c:v>0.11338672689100078</c:v>
                </c:pt>
                <c:pt idx="3">
                  <c:v>0.12181144476465013</c:v>
                </c:pt>
                <c:pt idx="4">
                  <c:v>0.13234234210671178</c:v>
                </c:pt>
                <c:pt idx="5">
                  <c:v>0.14550596378428893</c:v>
                </c:pt>
                <c:pt idx="6">
                  <c:v>0.16196049088126024</c:v>
                </c:pt>
                <c:pt idx="7">
                  <c:v>0.18252864975247446</c:v>
                </c:pt>
                <c:pt idx="8">
                  <c:v>0.20823884834149228</c:v>
                </c:pt>
                <c:pt idx="9">
                  <c:v>0.24037659657776447</c:v>
                </c:pt>
                <c:pt idx="10">
                  <c:v>0.28054878187310472</c:v>
                </c:pt>
                <c:pt idx="11">
                  <c:v>0.33076401349228002</c:v>
                </c:pt>
                <c:pt idx="12">
                  <c:v>0.39353305301624919</c:v>
                </c:pt>
                <c:pt idx="13">
                  <c:v>0.47199435242121068</c:v>
                </c:pt>
                <c:pt idx="14">
                  <c:v>0.57007097667741236</c:v>
                </c:pt>
                <c:pt idx="15">
                  <c:v>0.69266675699766456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5B2-4A27-A8D1-0CDB5480E446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Mixed Non-competitive'!$AP$73:$BE$73</c:f>
              <c:numCache>
                <c:formatCode>General</c:formatCode>
                <c:ptCount val="16"/>
                <c:pt idx="0">
                  <c:v>8.2943019200845652E-2</c:v>
                </c:pt>
                <c:pt idx="1">
                  <c:v>0.11100339280488898</c:v>
                </c:pt>
                <c:pt idx="2">
                  <c:v>0.11801848620589979</c:v>
                </c:pt>
                <c:pt idx="3">
                  <c:v>0.12678735295716331</c:v>
                </c:pt>
                <c:pt idx="4">
                  <c:v>0.13774843639624273</c:v>
                </c:pt>
                <c:pt idx="5">
                  <c:v>0.15144979069509204</c:v>
                </c:pt>
                <c:pt idx="6">
                  <c:v>0.1685764835686536</c:v>
                </c:pt>
                <c:pt idx="7">
                  <c:v>0.18998484966060558</c:v>
                </c:pt>
                <c:pt idx="8">
                  <c:v>0.21674530727554558</c:v>
                </c:pt>
                <c:pt idx="9">
                  <c:v>0.25019587929422055</c:v>
                </c:pt>
                <c:pt idx="10">
                  <c:v>0.29200909431756422</c:v>
                </c:pt>
                <c:pt idx="11">
                  <c:v>0.34427561309674382</c:v>
                </c:pt>
                <c:pt idx="12">
                  <c:v>0.40960876157071852</c:v>
                </c:pt>
                <c:pt idx="13">
                  <c:v>0.49127519716318674</c:v>
                </c:pt>
                <c:pt idx="14">
                  <c:v>0.59335824165377193</c:v>
                </c:pt>
                <c:pt idx="15">
                  <c:v>0.72096204726700319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5B2-4A27-A8D1-0CDB5480E446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Mixed Non-competitive'!$AP$74:$BE$74</c:f>
              <c:numCache>
                <c:formatCode>General</c:formatCode>
                <c:ptCount val="16"/>
                <c:pt idx="0">
                  <c:v>8.7011973956398495E-2</c:v>
                </c:pt>
                <c:pt idx="1">
                  <c:v>0.11644894307089858</c:v>
                </c:pt>
                <c:pt idx="2">
                  <c:v>0.12380818534952359</c:v>
                </c:pt>
                <c:pt idx="3">
                  <c:v>0.13300723819780486</c:v>
                </c:pt>
                <c:pt idx="4">
                  <c:v>0.14450605425815646</c:v>
                </c:pt>
                <c:pt idx="5">
                  <c:v>0.15887957433359592</c:v>
                </c:pt>
                <c:pt idx="6">
                  <c:v>0.17684647442789528</c:v>
                </c:pt>
                <c:pt idx="7">
                  <c:v>0.19930509954576953</c:v>
                </c:pt>
                <c:pt idx="8">
                  <c:v>0.22737838094311225</c:v>
                </c:pt>
                <c:pt idx="9">
                  <c:v>0.26246998268979066</c:v>
                </c:pt>
                <c:pt idx="10">
                  <c:v>0.30633448487313875</c:v>
                </c:pt>
                <c:pt idx="11">
                  <c:v>0.3611651126023237</c:v>
                </c:pt>
                <c:pt idx="12">
                  <c:v>0.42970339726380502</c:v>
                </c:pt>
                <c:pt idx="13">
                  <c:v>0.51537625309065682</c:v>
                </c:pt>
                <c:pt idx="14">
                  <c:v>0.62246732287422124</c:v>
                </c:pt>
                <c:pt idx="15">
                  <c:v>0.75633116010367685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5B2-4A27-A8D1-0CDB5480E446}"/>
            </c:ext>
          </c:extLst>
        </c:ser>
        <c:ser>
          <c:idx val="6"/>
          <c:order val="6"/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Mixed Non-competitive'!$AP$75:$BE$75</c:f>
              <c:numCache>
                <c:formatCode>General</c:formatCode>
                <c:ptCount val="16"/>
                <c:pt idx="0">
                  <c:v>9.2098167400839537E-2</c:v>
                </c:pt>
                <c:pt idx="1">
                  <c:v>0.12325588090341058</c:v>
                </c:pt>
                <c:pt idx="2">
                  <c:v>0.13104530927905331</c:v>
                </c:pt>
                <c:pt idx="3">
                  <c:v>0.14078209474860676</c:v>
                </c:pt>
                <c:pt idx="4">
                  <c:v>0.1529530765855486</c:v>
                </c:pt>
                <c:pt idx="5">
                  <c:v>0.16816680388172586</c:v>
                </c:pt>
                <c:pt idx="6">
                  <c:v>0.18718396300194742</c:v>
                </c:pt>
                <c:pt idx="7">
                  <c:v>0.21095541190222439</c:v>
                </c:pt>
                <c:pt idx="8">
                  <c:v>0.24066972302757064</c:v>
                </c:pt>
                <c:pt idx="9">
                  <c:v>0.27781261193425333</c:v>
                </c:pt>
                <c:pt idx="10">
                  <c:v>0.32424122306760678</c:v>
                </c:pt>
                <c:pt idx="11">
                  <c:v>0.38227698698429857</c:v>
                </c:pt>
                <c:pt idx="12">
                  <c:v>0.4548216918801633</c:v>
                </c:pt>
                <c:pt idx="13">
                  <c:v>0.54550257299999416</c:v>
                </c:pt>
                <c:pt idx="14">
                  <c:v>0.65885367439978293</c:v>
                </c:pt>
                <c:pt idx="15">
                  <c:v>0.80054255114951867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65B2-4A27-A8D1-0CDB5480E446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Mixed Non-competitive'!$AP$76:$BE$76</c:f>
              <c:numCache>
                <c:formatCode>General</c:formatCode>
                <c:ptCount val="16"/>
                <c:pt idx="0">
                  <c:v>9.8455909206390829E-2</c:v>
                </c:pt>
                <c:pt idx="1">
                  <c:v>0.13176455319405056</c:v>
                </c:pt>
                <c:pt idx="2">
                  <c:v>0.14009171419096547</c:v>
                </c:pt>
                <c:pt idx="3">
                  <c:v>0.15050066543710916</c:v>
                </c:pt>
                <c:pt idx="4">
                  <c:v>0.16351185449478875</c:v>
                </c:pt>
                <c:pt idx="5">
                  <c:v>0.17977584081688824</c:v>
                </c:pt>
                <c:pt idx="6">
                  <c:v>0.20010582371951255</c:v>
                </c:pt>
                <c:pt idx="7">
                  <c:v>0.22551830234779296</c:v>
                </c:pt>
                <c:pt idx="8">
                  <c:v>0.25728390063314355</c:v>
                </c:pt>
                <c:pt idx="9">
                  <c:v>0.29699089848983168</c:v>
                </c:pt>
                <c:pt idx="10">
                  <c:v>0.34662464581069186</c:v>
                </c:pt>
                <c:pt idx="11">
                  <c:v>0.40866682996176712</c:v>
                </c:pt>
                <c:pt idx="12">
                  <c:v>0.48621956015061119</c:v>
                </c:pt>
                <c:pt idx="13">
                  <c:v>0.58316047288666628</c:v>
                </c:pt>
                <c:pt idx="14">
                  <c:v>0.70433661380673496</c:v>
                </c:pt>
                <c:pt idx="15">
                  <c:v>0.85580678995682091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5B2-4A27-A8D1-0CDB5480E446}"/>
            </c:ext>
          </c:extLst>
        </c:ser>
        <c:ser>
          <c:idx val="8"/>
          <c:order val="8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Mixed Non-competitive'!$AP$77:$BE$77</c:f>
              <c:numCache>
                <c:formatCode>General</c:formatCode>
                <c:ptCount val="16"/>
                <c:pt idx="0">
                  <c:v>0.10640308646332997</c:v>
                </c:pt>
                <c:pt idx="1">
                  <c:v>0.1424003935573506</c:v>
                </c:pt>
                <c:pt idx="2">
                  <c:v>0.15139972033085572</c:v>
                </c:pt>
                <c:pt idx="3">
                  <c:v>0.16264887879773712</c:v>
                </c:pt>
                <c:pt idx="4">
                  <c:v>0.17671032688133895</c:v>
                </c:pt>
                <c:pt idx="5">
                  <c:v>0.19428713698584119</c:v>
                </c:pt>
                <c:pt idx="6">
                  <c:v>0.21625814961646894</c:v>
                </c:pt>
                <c:pt idx="7">
                  <c:v>0.24372191540475374</c:v>
                </c:pt>
                <c:pt idx="8">
                  <c:v>0.27805162264010969</c:v>
                </c:pt>
                <c:pt idx="9">
                  <c:v>0.32096375668430455</c:v>
                </c:pt>
                <c:pt idx="10">
                  <c:v>0.37460392423954825</c:v>
                </c:pt>
                <c:pt idx="11">
                  <c:v>0.44165413368360268</c:v>
                </c:pt>
                <c:pt idx="12">
                  <c:v>0.52546689548867087</c:v>
                </c:pt>
                <c:pt idx="13">
                  <c:v>0.63023284774500621</c:v>
                </c:pt>
                <c:pt idx="14">
                  <c:v>0.7611902880654251</c:v>
                </c:pt>
                <c:pt idx="15">
                  <c:v>0.92488708846594869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65B2-4A27-A8D1-0CDB5480E446}"/>
            </c:ext>
          </c:extLst>
        </c:ser>
        <c:ser>
          <c:idx val="9"/>
          <c:order val="9"/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Mixed Non-competitive'!$AP$78:$BE$78</c:f>
              <c:numCache>
                <c:formatCode>General</c:formatCode>
                <c:ptCount val="16"/>
                <c:pt idx="0">
                  <c:v>0.11633705803450384</c:v>
                </c:pt>
                <c:pt idx="1">
                  <c:v>0.15569519401147552</c:v>
                </c:pt>
                <c:pt idx="2">
                  <c:v>0.16553472800571845</c:v>
                </c:pt>
                <c:pt idx="3">
                  <c:v>0.17783414549852208</c:v>
                </c:pt>
                <c:pt idx="4">
                  <c:v>0.19320841736452662</c:v>
                </c:pt>
                <c:pt idx="5">
                  <c:v>0.21242625719703231</c:v>
                </c:pt>
                <c:pt idx="6">
                  <c:v>0.23644855698766443</c:v>
                </c:pt>
                <c:pt idx="7">
                  <c:v>0.26647643172595459</c:v>
                </c:pt>
                <c:pt idx="8">
                  <c:v>0.30401127514881732</c:v>
                </c:pt>
                <c:pt idx="9">
                  <c:v>0.3509298294273957</c:v>
                </c:pt>
                <c:pt idx="10">
                  <c:v>0.40957802227561868</c:v>
                </c:pt>
                <c:pt idx="11">
                  <c:v>0.48288826333589729</c:v>
                </c:pt>
                <c:pt idx="12">
                  <c:v>0.57452606466124567</c:v>
                </c:pt>
                <c:pt idx="13">
                  <c:v>0.68907331631793112</c:v>
                </c:pt>
                <c:pt idx="14">
                  <c:v>0.83225738088878765</c:v>
                </c:pt>
                <c:pt idx="15">
                  <c:v>1.0112374616023585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65B2-4A27-A8D1-0CDB5480E446}"/>
            </c:ext>
          </c:extLst>
        </c:ser>
        <c:ser>
          <c:idx val="10"/>
          <c:order val="10"/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Mixed Non-competitive'!$AP$79:$BE$79</c:f>
              <c:numCache>
                <c:formatCode>General</c:formatCode>
                <c:ptCount val="16"/>
                <c:pt idx="0">
                  <c:v>0.12875452249847122</c:v>
                </c:pt>
                <c:pt idx="1">
                  <c:v>0.17231369457913176</c:v>
                </c:pt>
                <c:pt idx="2">
                  <c:v>0.18320348759929689</c:v>
                </c:pt>
                <c:pt idx="3">
                  <c:v>0.1968157288745033</c:v>
                </c:pt>
                <c:pt idx="4">
                  <c:v>0.21383103046851129</c:v>
                </c:pt>
                <c:pt idx="5">
                  <c:v>0.23510015746102131</c:v>
                </c:pt>
                <c:pt idx="6">
                  <c:v>0.26168656620165887</c:v>
                </c:pt>
                <c:pt idx="7">
                  <c:v>0.29491957712745576</c:v>
                </c:pt>
                <c:pt idx="8">
                  <c:v>0.3364608407847019</c:v>
                </c:pt>
                <c:pt idx="9">
                  <c:v>0.38838742035625962</c:v>
                </c:pt>
                <c:pt idx="10">
                  <c:v>0.45329564482070672</c:v>
                </c:pt>
                <c:pt idx="11">
                  <c:v>0.53443092540126547</c:v>
                </c:pt>
                <c:pt idx="12">
                  <c:v>0.63585002612696395</c:v>
                </c:pt>
                <c:pt idx="13">
                  <c:v>0.76262390203408725</c:v>
                </c:pt>
                <c:pt idx="14">
                  <c:v>0.92109124691799094</c:v>
                </c:pt>
                <c:pt idx="15">
                  <c:v>1.1191754280228707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65B2-4A27-A8D1-0CDB5480E446}"/>
            </c:ext>
          </c:extLst>
        </c:ser>
        <c:ser>
          <c:idx val="11"/>
          <c:order val="11"/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Mixed Non-competitive'!$AP$80:$BE$80</c:f>
              <c:numCache>
                <c:formatCode>General</c:formatCode>
                <c:ptCount val="16"/>
                <c:pt idx="0">
                  <c:v>0.14427635307843045</c:v>
                </c:pt>
                <c:pt idx="1">
                  <c:v>0.19308682028870205</c:v>
                </c:pt>
                <c:pt idx="2">
                  <c:v>0.20528943709126996</c:v>
                </c:pt>
                <c:pt idx="3">
                  <c:v>0.22054270809447982</c:v>
                </c:pt>
                <c:pt idx="4">
                  <c:v>0.23960929684849216</c:v>
                </c:pt>
                <c:pt idx="5">
                  <c:v>0.2634425327910076</c:v>
                </c:pt>
                <c:pt idx="6">
                  <c:v>0.29323407771915183</c:v>
                </c:pt>
                <c:pt idx="7">
                  <c:v>0.3304735088793323</c:v>
                </c:pt>
                <c:pt idx="8">
                  <c:v>0.37702279782955761</c:v>
                </c:pt>
                <c:pt idx="9">
                  <c:v>0.43520940901733934</c:v>
                </c:pt>
                <c:pt idx="10">
                  <c:v>0.50794267300206675</c:v>
                </c:pt>
                <c:pt idx="11">
                  <c:v>0.59885925298297571</c:v>
                </c:pt>
                <c:pt idx="12">
                  <c:v>0.71250497795911194</c:v>
                </c:pt>
                <c:pt idx="13">
                  <c:v>0.85456213417928228</c:v>
                </c:pt>
                <c:pt idx="14">
                  <c:v>1.0321335794544952</c:v>
                </c:pt>
                <c:pt idx="15">
                  <c:v>1.2540978860485115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65B2-4A27-A8D1-0CDB5480E446}"/>
            </c:ext>
          </c:extLst>
        </c:ser>
        <c:ser>
          <c:idx val="12"/>
          <c:order val="12"/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Mixed Non-competitive'!$AP$81:$BF$81</c:f>
              <c:numCache>
                <c:formatCode>General</c:formatCode>
                <c:ptCount val="17"/>
                <c:pt idx="0">
                  <c:v>0.16367864130337947</c:v>
                </c:pt>
                <c:pt idx="1">
                  <c:v>0.21905322742566494</c:v>
                </c:pt>
                <c:pt idx="2">
                  <c:v>0.23289687395623629</c:v>
                </c:pt>
                <c:pt idx="3">
                  <c:v>0.25020143211945045</c:v>
                </c:pt>
                <c:pt idx="4">
                  <c:v>0.27183212982346822</c:v>
                </c:pt>
                <c:pt idx="5">
                  <c:v>0.29887050195349046</c:v>
                </c:pt>
                <c:pt idx="6">
                  <c:v>0.33266846711601811</c:v>
                </c:pt>
                <c:pt idx="7">
                  <c:v>0.37491592356917786</c:v>
                </c:pt>
                <c:pt idx="8">
                  <c:v>0.42772524413562751</c:v>
                </c:pt>
                <c:pt idx="9">
                  <c:v>0.49373689484368932</c:v>
                </c:pt>
                <c:pt idx="10">
                  <c:v>0.57625145822876678</c:v>
                </c:pt>
                <c:pt idx="11">
                  <c:v>0.67939466246011349</c:v>
                </c:pt>
                <c:pt idx="12">
                  <c:v>0.80832366774929698</c:v>
                </c:pt>
                <c:pt idx="13">
                  <c:v>0.9694849243607766</c:v>
                </c:pt>
                <c:pt idx="14">
                  <c:v>1.1709364951251253</c:v>
                </c:pt>
                <c:pt idx="15">
                  <c:v>1.4227509585805616</c:v>
                </c:pt>
                <c:pt idx="16">
                  <c:v>0.16367943485577896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65B2-4A27-A8D1-0CDB5480E446}"/>
            </c:ext>
          </c:extLst>
        </c:ser>
        <c:ser>
          <c:idx val="13"/>
          <c:order val="13"/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Mixed Non-competitive'!$AP$82:$BE$82</c:f>
              <c:numCache>
                <c:formatCode>General</c:formatCode>
                <c:ptCount val="16"/>
                <c:pt idx="0">
                  <c:v>0.18793150158456579</c:v>
                </c:pt>
                <c:pt idx="1">
                  <c:v>0.25151123634686856</c:v>
                </c:pt>
                <c:pt idx="2">
                  <c:v>0.26740617003744421</c:v>
                </c:pt>
                <c:pt idx="3">
                  <c:v>0.28727483715066382</c:v>
                </c:pt>
                <c:pt idx="4">
                  <c:v>0.31211067104218837</c:v>
                </c:pt>
                <c:pt idx="5">
                  <c:v>0.34315546340659397</c:v>
                </c:pt>
                <c:pt idx="6">
                  <c:v>0.38196145386210101</c:v>
                </c:pt>
                <c:pt idx="7">
                  <c:v>0.43046894193148488</c:v>
                </c:pt>
                <c:pt idx="8">
                  <c:v>0.4911033020182145</c:v>
                </c:pt>
                <c:pt idx="9">
                  <c:v>0.56689625212662664</c:v>
                </c:pt>
                <c:pt idx="10">
                  <c:v>0.66163743976214195</c:v>
                </c:pt>
                <c:pt idx="11">
                  <c:v>0.78006392430653593</c:v>
                </c:pt>
                <c:pt idx="12">
                  <c:v>0.92809702998702837</c:v>
                </c:pt>
                <c:pt idx="13">
                  <c:v>1.113138412087644</c:v>
                </c:pt>
                <c:pt idx="14">
                  <c:v>1.3444401397134131</c:v>
                </c:pt>
                <c:pt idx="15">
                  <c:v>1.6335672992456249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65B2-4A27-A8D1-0CDB5480E446}"/>
            </c:ext>
          </c:extLst>
        </c:ser>
        <c:ser>
          <c:idx val="14"/>
          <c:order val="14"/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Mixed Non-competitive'!$AP$68:$BE$68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Mixed Non-competitive'!$AP$83:$BE$83</c:f>
              <c:numCache>
                <c:formatCode>General</c:formatCode>
                <c:ptCount val="16"/>
                <c:pt idx="0">
                  <c:v>0.21824757693604857</c:v>
                </c:pt>
                <c:pt idx="1">
                  <c:v>0.2920837474983729</c:v>
                </c:pt>
                <c:pt idx="2">
                  <c:v>0.31054279013895403</c:v>
                </c:pt>
                <c:pt idx="3">
                  <c:v>0.33361659343968036</c:v>
                </c:pt>
                <c:pt idx="4">
                  <c:v>0.36245884756558838</c:v>
                </c:pt>
                <c:pt idx="5">
                  <c:v>0.39851166522297321</c:v>
                </c:pt>
                <c:pt idx="6">
                  <c:v>0.44357768729470437</c:v>
                </c:pt>
                <c:pt idx="7">
                  <c:v>0.49991021488436832</c:v>
                </c:pt>
                <c:pt idx="8">
                  <c:v>0.57032587437144833</c:v>
                </c:pt>
                <c:pt idx="9">
                  <c:v>0.6583454487302981</c:v>
                </c:pt>
                <c:pt idx="10">
                  <c:v>0.76836991667886057</c:v>
                </c:pt>
                <c:pt idx="11">
                  <c:v>0.90590050161456326</c:v>
                </c:pt>
                <c:pt idx="12">
                  <c:v>1.0778137327841921</c:v>
                </c:pt>
                <c:pt idx="13">
                  <c:v>1.292705271746228</c:v>
                </c:pt>
                <c:pt idx="14">
                  <c:v>1.5613196954487725</c:v>
                </c:pt>
                <c:pt idx="15">
                  <c:v>1.8970877250769533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65B2-4A27-A8D1-0CDB5480E446}"/>
            </c:ext>
          </c:extLst>
        </c:ser>
        <c:ser>
          <c:idx val="15"/>
          <c:order val="1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  <a:lumOff val="20000"/>
                </a:schemeClr>
              </a:solidFill>
              <a:ln w="9525">
                <a:solidFill>
                  <a:schemeClr val="accent4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'partial Mixed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Mixed Non-competitive'!$BF$69:$BU$69</c:f>
              <c:numCache>
                <c:formatCode>General</c:formatCode>
                <c:ptCount val="16"/>
                <c:pt idx="0">
                  <c:v>7.3333333333333348E-2</c:v>
                </c:pt>
                <c:pt idx="1">
                  <c:v>9.8142826472894393E-2</c:v>
                </c:pt>
                <c:pt idx="2">
                  <c:v>0.10434519975778467</c:v>
                </c:pt>
                <c:pt idx="3">
                  <c:v>0.11209816636389747</c:v>
                </c:pt>
                <c:pt idx="4">
                  <c:v>0.12178937462153849</c:v>
                </c:pt>
                <c:pt idx="5">
                  <c:v>0.1339033849435898</c:v>
                </c:pt>
                <c:pt idx="6">
                  <c:v>0.14904589784615391</c:v>
                </c:pt>
                <c:pt idx="7">
                  <c:v>0.16797403897435906</c:v>
                </c:pt>
                <c:pt idx="8">
                  <c:v>0.19163421538461542</c:v>
                </c:pt>
                <c:pt idx="9">
                  <c:v>0.22120943589743597</c:v>
                </c:pt>
                <c:pt idx="10">
                  <c:v>0.25817846153846163</c:v>
                </c:pt>
                <c:pt idx="11">
                  <c:v>0.30438974358974369</c:v>
                </c:pt>
                <c:pt idx="12">
                  <c:v>0.36215384615384622</c:v>
                </c:pt>
                <c:pt idx="13">
                  <c:v>0.43435897435897447</c:v>
                </c:pt>
                <c:pt idx="14">
                  <c:v>0.52461538461538471</c:v>
                </c:pt>
                <c:pt idx="15">
                  <c:v>0.63743589743589746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65B2-4A27-A8D1-0CDB5480E446}"/>
            </c:ext>
          </c:extLst>
        </c:ser>
        <c:ser>
          <c:idx val="16"/>
          <c:order val="1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'partial Mixed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Mixed Non-competitive'!$BF$70:$BU$70</c:f>
              <c:numCache>
                <c:formatCode>General</c:formatCode>
                <c:ptCount val="16"/>
                <c:pt idx="0">
                  <c:v>7.5000000000000011E-2</c:v>
                </c:pt>
                <c:pt idx="1">
                  <c:v>0.10037334525636926</c:v>
                </c:pt>
                <c:pt idx="2">
                  <c:v>0.10671668157046156</c:v>
                </c:pt>
                <c:pt idx="3">
                  <c:v>0.11464585196307696</c:v>
                </c:pt>
                <c:pt idx="4">
                  <c:v>0.1245573149538462</c:v>
                </c:pt>
                <c:pt idx="5">
                  <c:v>0.13694664369230775</c:v>
                </c:pt>
                <c:pt idx="6">
                  <c:v>0.15243330461538468</c:v>
                </c:pt>
                <c:pt idx="7">
                  <c:v>0.17179163076923085</c:v>
                </c:pt>
                <c:pt idx="8">
                  <c:v>0.19598953846153852</c:v>
                </c:pt>
                <c:pt idx="9">
                  <c:v>0.22623692307692317</c:v>
                </c:pt>
                <c:pt idx="10">
                  <c:v>0.26404615384615393</c:v>
                </c:pt>
                <c:pt idx="11">
                  <c:v>0.3113076923076924</c:v>
                </c:pt>
                <c:pt idx="12">
                  <c:v>0.37038461538461537</c:v>
                </c:pt>
                <c:pt idx="13">
                  <c:v>0.44423076923076937</c:v>
                </c:pt>
                <c:pt idx="14">
                  <c:v>0.53653846153846152</c:v>
                </c:pt>
                <c:pt idx="15">
                  <c:v>0.65192307692307694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65B2-4A27-A8D1-0CDB5480E446}"/>
            </c:ext>
          </c:extLst>
        </c:ser>
        <c:ser>
          <c:idx val="17"/>
          <c:order val="1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'partial Mixed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Mixed Non-competitive'!$BF$71:$BU$71</c:f>
              <c:numCache>
                <c:formatCode>General</c:formatCode>
                <c:ptCount val="16"/>
                <c:pt idx="0">
                  <c:v>7.7083333333333323E-2</c:v>
                </c:pt>
                <c:pt idx="1">
                  <c:v>0.10316149373571284</c:v>
                </c:pt>
                <c:pt idx="2">
                  <c:v>0.10968103383630771</c:v>
                </c:pt>
                <c:pt idx="3">
                  <c:v>0.1178304589620513</c:v>
                </c:pt>
                <c:pt idx="4">
                  <c:v>0.12801724036923082</c:v>
                </c:pt>
                <c:pt idx="5">
                  <c:v>0.14075071712820517</c:v>
                </c:pt>
                <c:pt idx="6">
                  <c:v>0.15666756307692312</c:v>
                </c:pt>
                <c:pt idx="7">
                  <c:v>0.17656362051282057</c:v>
                </c:pt>
                <c:pt idx="8">
                  <c:v>0.20143369230769234</c:v>
                </c:pt>
                <c:pt idx="9">
                  <c:v>0.23252128205128206</c:v>
                </c:pt>
                <c:pt idx="10">
                  <c:v>0.27138076923076931</c:v>
                </c:pt>
                <c:pt idx="11">
                  <c:v>0.31995512820512828</c:v>
                </c:pt>
                <c:pt idx="12">
                  <c:v>0.38067307692307695</c:v>
                </c:pt>
                <c:pt idx="13">
                  <c:v>0.45657051282051286</c:v>
                </c:pt>
                <c:pt idx="14">
                  <c:v>0.55144230769230762</c:v>
                </c:pt>
                <c:pt idx="15">
                  <c:v>0.67003205128205123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65B2-4A27-A8D1-0CDB5480E446}"/>
            </c:ext>
          </c:extLst>
        </c:ser>
        <c:ser>
          <c:idx val="18"/>
          <c:order val="1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'partial Mixed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Mixed Non-competitive'!$BF$72:$BU$72</c:f>
              <c:numCache>
                <c:formatCode>General</c:formatCode>
                <c:ptCount val="16"/>
                <c:pt idx="0">
                  <c:v>7.9687499999999994E-2</c:v>
                </c:pt>
                <c:pt idx="1">
                  <c:v>0.10664667933489232</c:v>
                </c:pt>
                <c:pt idx="2">
                  <c:v>0.1133864741686154</c:v>
                </c:pt>
                <c:pt idx="3">
                  <c:v>0.12181121771076925</c:v>
                </c:pt>
                <c:pt idx="4">
                  <c:v>0.13234214713846157</c:v>
                </c:pt>
                <c:pt idx="5">
                  <c:v>0.14550580892307696</c:v>
                </c:pt>
                <c:pt idx="6">
                  <c:v>0.1619603861538462</c:v>
                </c:pt>
                <c:pt idx="7">
                  <c:v>0.18252860769230772</c:v>
                </c:pt>
                <c:pt idx="8">
                  <c:v>0.20823888461538467</c:v>
                </c:pt>
                <c:pt idx="9">
                  <c:v>0.24037673076923086</c:v>
                </c:pt>
                <c:pt idx="10">
                  <c:v>0.28054903846153856</c:v>
                </c:pt>
                <c:pt idx="11">
                  <c:v>0.33076442307692316</c:v>
                </c:pt>
                <c:pt idx="12">
                  <c:v>0.39353365384615385</c:v>
                </c:pt>
                <c:pt idx="13">
                  <c:v>0.47199519230769232</c:v>
                </c:pt>
                <c:pt idx="14">
                  <c:v>0.57007211538461533</c:v>
                </c:pt>
                <c:pt idx="15">
                  <c:v>0.69266826923076918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65B2-4A27-A8D1-0CDB5480E446}"/>
            </c:ext>
          </c:extLst>
        </c:ser>
        <c:ser>
          <c:idx val="19"/>
          <c:order val="1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'partial Mixed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Mixed Non-competitive'!$BF$73:$BU$73</c:f>
              <c:numCache>
                <c:formatCode>General</c:formatCode>
                <c:ptCount val="16"/>
                <c:pt idx="0">
                  <c:v>8.2942708333333337E-2</c:v>
                </c:pt>
                <c:pt idx="1">
                  <c:v>0.1110031613338667</c:v>
                </c:pt>
                <c:pt idx="2">
                  <c:v>0.11801827458400002</c:v>
                </c:pt>
                <c:pt idx="3">
                  <c:v>0.12678716614666671</c:v>
                </c:pt>
                <c:pt idx="4">
                  <c:v>0.13774828060000005</c:v>
                </c:pt>
                <c:pt idx="5">
                  <c:v>0.15144967366666673</c:v>
                </c:pt>
                <c:pt idx="6">
                  <c:v>0.16857641500000006</c:v>
                </c:pt>
                <c:pt idx="7">
                  <c:v>0.18998484166666671</c:v>
                </c:pt>
                <c:pt idx="8">
                  <c:v>0.21674537500000007</c:v>
                </c:pt>
                <c:pt idx="9">
                  <c:v>0.25019604166666676</c:v>
                </c:pt>
                <c:pt idx="10">
                  <c:v>0.29200937500000007</c:v>
                </c:pt>
                <c:pt idx="11">
                  <c:v>0.3442760416666667</c:v>
                </c:pt>
                <c:pt idx="12">
                  <c:v>0.40960937500000005</c:v>
                </c:pt>
                <c:pt idx="13">
                  <c:v>0.49127604166666683</c:v>
                </c:pt>
                <c:pt idx="14">
                  <c:v>0.59335937500000002</c:v>
                </c:pt>
                <c:pt idx="15">
                  <c:v>0.72096354166666654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65B2-4A27-A8D1-0CDB5480E446}"/>
            </c:ext>
          </c:extLst>
        </c:ser>
        <c:ser>
          <c:idx val="20"/>
          <c:order val="2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'partial Mixed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Mixed Non-competitive'!$BF$74:$BU$74</c:f>
              <c:numCache>
                <c:formatCode>General</c:formatCode>
                <c:ptCount val="16"/>
                <c:pt idx="0">
                  <c:v>8.7011718749999994E-2</c:v>
                </c:pt>
                <c:pt idx="1">
                  <c:v>0.11644876383258464</c:v>
                </c:pt>
                <c:pt idx="2">
                  <c:v>0.1238080251032308</c:v>
                </c:pt>
                <c:pt idx="3">
                  <c:v>0.13300710169153848</c:v>
                </c:pt>
                <c:pt idx="4">
                  <c:v>0.14450594742692313</c:v>
                </c:pt>
                <c:pt idx="5">
                  <c:v>0.15887950459615388</c:v>
                </c:pt>
                <c:pt idx="6">
                  <c:v>0.17684645105769237</c:v>
                </c:pt>
                <c:pt idx="7">
                  <c:v>0.19930513413461545</c:v>
                </c:pt>
                <c:pt idx="8">
                  <c:v>0.22737848798076929</c:v>
                </c:pt>
                <c:pt idx="9">
                  <c:v>0.26247018028846159</c:v>
                </c:pt>
                <c:pt idx="10">
                  <c:v>0.30633479567307698</c:v>
                </c:pt>
                <c:pt idx="11">
                  <c:v>0.36116556490384621</c:v>
                </c:pt>
                <c:pt idx="12">
                  <c:v>0.42970402644230765</c:v>
                </c:pt>
                <c:pt idx="13">
                  <c:v>0.51537710336538467</c:v>
                </c:pt>
                <c:pt idx="14">
                  <c:v>0.62246844951923075</c:v>
                </c:pt>
                <c:pt idx="15">
                  <c:v>0.75633263221153835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65B2-4A27-A8D1-0CDB5480E446}"/>
            </c:ext>
          </c:extLst>
        </c:ser>
        <c:ser>
          <c:idx val="21"/>
          <c:order val="2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'partial Mixed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Mixed Non-competitive'!$BF$75:$BU$75</c:f>
              <c:numCache>
                <c:formatCode>General</c:formatCode>
                <c:ptCount val="16"/>
                <c:pt idx="0">
                  <c:v>9.2097981770833337E-2</c:v>
                </c:pt>
                <c:pt idx="1">
                  <c:v>0.12325576695598207</c:v>
                </c:pt>
                <c:pt idx="2">
                  <c:v>0.13104521325226925</c:v>
                </c:pt>
                <c:pt idx="3">
                  <c:v>0.14078202112262822</c:v>
                </c:pt>
                <c:pt idx="4">
                  <c:v>0.15295303096057694</c:v>
                </c:pt>
                <c:pt idx="5">
                  <c:v>0.16816679325801287</c:v>
                </c:pt>
                <c:pt idx="6">
                  <c:v>0.18718399612980777</c:v>
                </c:pt>
                <c:pt idx="7">
                  <c:v>0.21095549971955135</c:v>
                </c:pt>
                <c:pt idx="8">
                  <c:v>0.24066987920673083</c:v>
                </c:pt>
                <c:pt idx="9">
                  <c:v>0.27781285356570518</c:v>
                </c:pt>
                <c:pt idx="10">
                  <c:v>0.32424157151442318</c:v>
                </c:pt>
                <c:pt idx="11">
                  <c:v>0.38227746895032061</c:v>
                </c:pt>
                <c:pt idx="12">
                  <c:v>0.45482234074519234</c:v>
                </c:pt>
                <c:pt idx="13">
                  <c:v>0.54550343048878225</c:v>
                </c:pt>
                <c:pt idx="14">
                  <c:v>0.65885479266826918</c:v>
                </c:pt>
                <c:pt idx="15">
                  <c:v>0.8005439953926281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65B2-4A27-A8D1-0CDB5480E446}"/>
            </c:ext>
          </c:extLst>
        </c:ser>
        <c:ser>
          <c:idx val="22"/>
          <c:order val="2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'partial Mixed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Mixed Non-competitive'!$BF$76:$BU$76</c:f>
              <c:numCache>
                <c:formatCode>General</c:formatCode>
                <c:ptCount val="16"/>
                <c:pt idx="0">
                  <c:v>9.8455810546874981E-2</c:v>
                </c:pt>
                <c:pt idx="1">
                  <c:v>0.13176452086022883</c:v>
                </c:pt>
                <c:pt idx="2">
                  <c:v>0.14009169843856731</c:v>
                </c:pt>
                <c:pt idx="3">
                  <c:v>0.1505006704114904</c:v>
                </c:pt>
                <c:pt idx="4">
                  <c:v>0.16351188537764424</c:v>
                </c:pt>
                <c:pt idx="5">
                  <c:v>0.17977590408533656</c:v>
                </c:pt>
                <c:pt idx="6">
                  <c:v>0.20010592746995196</c:v>
                </c:pt>
                <c:pt idx="7">
                  <c:v>0.22551845670072115</c:v>
                </c:pt>
                <c:pt idx="8">
                  <c:v>0.25728411823918268</c:v>
                </c:pt>
                <c:pt idx="9">
                  <c:v>0.29699119516225964</c:v>
                </c:pt>
                <c:pt idx="10">
                  <c:v>0.34662504131610578</c:v>
                </c:pt>
                <c:pt idx="11">
                  <c:v>0.40866734900841351</c:v>
                </c:pt>
                <c:pt idx="12">
                  <c:v>0.48622023362379801</c:v>
                </c:pt>
                <c:pt idx="13">
                  <c:v>0.58316133939302883</c:v>
                </c:pt>
                <c:pt idx="14">
                  <c:v>0.70433772160456709</c:v>
                </c:pt>
                <c:pt idx="15">
                  <c:v>0.85580819936899022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65B2-4A27-A8D1-0CDB5480E446}"/>
            </c:ext>
          </c:extLst>
        </c:ser>
        <c:ser>
          <c:idx val="23"/>
          <c:order val="23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'partial Mixed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Mixed Non-competitive'!$BF$77:$BU$77</c:f>
              <c:numCache>
                <c:formatCode>General</c:formatCode>
                <c:ptCount val="16"/>
                <c:pt idx="0">
                  <c:v>0.10640309651692707</c:v>
                </c:pt>
                <c:pt idx="1">
                  <c:v>0.14240046324053734</c:v>
                </c:pt>
                <c:pt idx="2">
                  <c:v>0.15139980492143992</c:v>
                </c:pt>
                <c:pt idx="3">
                  <c:v>0.16264898202256814</c:v>
                </c:pt>
                <c:pt idx="4">
                  <c:v>0.1767104533989784</c:v>
                </c:pt>
                <c:pt idx="5">
                  <c:v>0.19428729261949124</c:v>
                </c:pt>
                <c:pt idx="6">
                  <c:v>0.21625834164513225</c:v>
                </c:pt>
                <c:pt idx="7">
                  <c:v>0.24372215292718352</c:v>
                </c:pt>
                <c:pt idx="8">
                  <c:v>0.27805191702974763</c:v>
                </c:pt>
                <c:pt idx="9">
                  <c:v>0.32096412215795278</c:v>
                </c:pt>
                <c:pt idx="10">
                  <c:v>0.37460437856820916</c:v>
                </c:pt>
                <c:pt idx="11">
                  <c:v>0.44165469908102967</c:v>
                </c:pt>
                <c:pt idx="12">
                  <c:v>0.52546759972205526</c:v>
                </c:pt>
                <c:pt idx="13">
                  <c:v>0.63023372552333734</c:v>
                </c:pt>
                <c:pt idx="14">
                  <c:v>0.76119138277493992</c:v>
                </c:pt>
                <c:pt idx="15">
                  <c:v>0.92488845433944278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65B2-4A27-A8D1-0CDB5480E446}"/>
            </c:ext>
          </c:extLst>
        </c:ser>
        <c:ser>
          <c:idx val="24"/>
          <c:order val="24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Mixed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Mixed Non-competitive'!$BF$78:$BU$78</c:f>
              <c:numCache>
                <c:formatCode>General</c:formatCode>
                <c:ptCount val="16"/>
                <c:pt idx="0">
                  <c:v>0.11633720397949217</c:v>
                </c:pt>
                <c:pt idx="1">
                  <c:v>0.15569539121592296</c:v>
                </c:pt>
                <c:pt idx="2">
                  <c:v>0.16553493802503066</c:v>
                </c:pt>
                <c:pt idx="3">
                  <c:v>0.17783437153641526</c:v>
                </c:pt>
                <c:pt idx="4">
                  <c:v>0.19320866342564605</c:v>
                </c:pt>
                <c:pt idx="5">
                  <c:v>0.2124265282871845</c:v>
                </c:pt>
                <c:pt idx="6">
                  <c:v>0.23644885936410759</c:v>
                </c:pt>
                <c:pt idx="7">
                  <c:v>0.26647677321026142</c:v>
                </c:pt>
                <c:pt idx="8">
                  <c:v>0.30401166551795372</c:v>
                </c:pt>
                <c:pt idx="9">
                  <c:v>0.35093028090256917</c:v>
                </c:pt>
                <c:pt idx="10">
                  <c:v>0.40957855013333833</c:v>
                </c:pt>
                <c:pt idx="11">
                  <c:v>0.4828888866717998</c:v>
                </c:pt>
                <c:pt idx="12">
                  <c:v>0.57452680734487671</c:v>
                </c:pt>
                <c:pt idx="13">
                  <c:v>0.68907420818622289</c:v>
                </c:pt>
                <c:pt idx="14">
                  <c:v>0.83225845923790542</c:v>
                </c:pt>
                <c:pt idx="15">
                  <c:v>1.0112387730525088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65B2-4A27-A8D1-0CDB5480E446}"/>
            </c:ext>
          </c:extLst>
        </c:ser>
        <c:ser>
          <c:idx val="25"/>
          <c:order val="2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Mixed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Mixed Non-competitive'!$BF$79:$BU$79</c:f>
              <c:numCache>
                <c:formatCode>General</c:formatCode>
                <c:ptCount val="16"/>
                <c:pt idx="0">
                  <c:v>0.12875483830769854</c:v>
                </c:pt>
                <c:pt idx="1">
                  <c:v>0.17231405118515497</c:v>
                </c:pt>
                <c:pt idx="2">
                  <c:v>0.18320385440451908</c:v>
                </c:pt>
                <c:pt idx="3">
                  <c:v>0.19681610842872421</c:v>
                </c:pt>
                <c:pt idx="4">
                  <c:v>0.21383142595898061</c:v>
                </c:pt>
                <c:pt idx="5">
                  <c:v>0.23510057287180114</c:v>
                </c:pt>
                <c:pt idx="6">
                  <c:v>0.26168700651282678</c:v>
                </c:pt>
                <c:pt idx="7">
                  <c:v>0.29492004856410881</c:v>
                </c:pt>
                <c:pt idx="8">
                  <c:v>0.33646135112821135</c:v>
                </c:pt>
                <c:pt idx="9">
                  <c:v>0.38838797933333963</c:v>
                </c:pt>
                <c:pt idx="10">
                  <c:v>0.45329626458974986</c:v>
                </c:pt>
                <c:pt idx="11">
                  <c:v>0.53443162116026266</c:v>
                </c:pt>
                <c:pt idx="12">
                  <c:v>0.63585081687340361</c:v>
                </c:pt>
                <c:pt idx="13">
                  <c:v>0.76262481151482997</c:v>
                </c:pt>
                <c:pt idx="14">
                  <c:v>0.92109230481661253</c:v>
                </c:pt>
                <c:pt idx="15">
                  <c:v>1.1191766714438409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65B2-4A27-A8D1-0CDB5480E446}"/>
            </c:ext>
          </c:extLst>
        </c:ser>
        <c:ser>
          <c:idx val="26"/>
          <c:order val="2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Mixed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Mixed Non-competitive'!$BF$80:$BU$80</c:f>
              <c:numCache>
                <c:formatCode>General</c:formatCode>
                <c:ptCount val="16"/>
                <c:pt idx="0">
                  <c:v>0.14427688121795654</c:v>
                </c:pt>
                <c:pt idx="1">
                  <c:v>0.19308737614669502</c:v>
                </c:pt>
                <c:pt idx="2">
                  <c:v>0.20528999987887964</c:v>
                </c:pt>
                <c:pt idx="3">
                  <c:v>0.2205432795441104</c:v>
                </c:pt>
                <c:pt idx="4">
                  <c:v>0.23960987912564888</c:v>
                </c:pt>
                <c:pt idx="5">
                  <c:v>0.26344312860257196</c:v>
                </c:pt>
                <c:pt idx="6">
                  <c:v>0.2932346904487258</c:v>
                </c:pt>
                <c:pt idx="7">
                  <c:v>0.33047414275641812</c:v>
                </c:pt>
                <c:pt idx="8">
                  <c:v>0.3770234581410335</c:v>
                </c:pt>
                <c:pt idx="9">
                  <c:v>0.43521010237180269</c:v>
                </c:pt>
                <c:pt idx="10">
                  <c:v>0.50794340766026425</c:v>
                </c:pt>
                <c:pt idx="11">
                  <c:v>0.59886003927084119</c:v>
                </c:pt>
                <c:pt idx="12">
                  <c:v>0.71250582878406232</c:v>
                </c:pt>
                <c:pt idx="13">
                  <c:v>0.85456306567558871</c:v>
                </c:pt>
                <c:pt idx="14">
                  <c:v>1.0321346117899968</c:v>
                </c:pt>
                <c:pt idx="15">
                  <c:v>1.2540990444330067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65B2-4A27-A8D1-0CDB5480E446}"/>
            </c:ext>
          </c:extLst>
        </c:ser>
        <c:ser>
          <c:idx val="27"/>
          <c:order val="2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Mixed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Mixed Non-competitive'!$BF$81:$BU$81</c:f>
              <c:numCache>
                <c:formatCode>General</c:formatCode>
                <c:ptCount val="16"/>
                <c:pt idx="0">
                  <c:v>0.16367943485577896</c:v>
                </c:pt>
                <c:pt idx="1">
                  <c:v>0.21905403234862</c:v>
                </c:pt>
                <c:pt idx="2">
                  <c:v>0.23289768172183026</c:v>
                </c:pt>
                <c:pt idx="3">
                  <c:v>0.25020224343834313</c:v>
                </c:pt>
                <c:pt idx="4">
                  <c:v>0.27183294558398408</c:v>
                </c:pt>
                <c:pt idx="5">
                  <c:v>0.29887132326603538</c:v>
                </c:pt>
                <c:pt idx="6">
                  <c:v>0.33266929536859952</c:v>
                </c:pt>
                <c:pt idx="7">
                  <c:v>0.37491676049680461</c:v>
                </c:pt>
                <c:pt idx="8">
                  <c:v>0.42772609190706107</c:v>
                </c:pt>
                <c:pt idx="9">
                  <c:v>0.49373775616988158</c:v>
                </c:pt>
                <c:pt idx="10">
                  <c:v>0.57625233649840724</c:v>
                </c:pt>
                <c:pt idx="11">
                  <c:v>0.67939556190906414</c:v>
                </c:pt>
                <c:pt idx="12">
                  <c:v>0.80832459367238541</c:v>
                </c:pt>
                <c:pt idx="13">
                  <c:v>0.96948588337653707</c:v>
                </c:pt>
                <c:pt idx="14">
                  <c:v>1.1709374955067264</c:v>
                </c:pt>
                <c:pt idx="15">
                  <c:v>1.4227520106694631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65B2-4A27-A8D1-0CDB5480E446}"/>
            </c:ext>
          </c:extLst>
        </c:ser>
        <c:ser>
          <c:idx val="28"/>
          <c:order val="2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Mixed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Mixed Non-competitive'!$BF$82:$BU$82</c:f>
              <c:numCache>
                <c:formatCode>General</c:formatCode>
                <c:ptCount val="16"/>
                <c:pt idx="0">
                  <c:v>0.18793262690305704</c:v>
                </c:pt>
                <c:pt idx="1">
                  <c:v>0.25151235260102628</c:v>
                </c:pt>
                <c:pt idx="2">
                  <c:v>0.26740728402551861</c:v>
                </c:pt>
                <c:pt idx="3">
                  <c:v>0.28727594830613395</c:v>
                </c:pt>
                <c:pt idx="4">
                  <c:v>0.3121117786569032</c:v>
                </c:pt>
                <c:pt idx="5">
                  <c:v>0.3431565665953647</c:v>
                </c:pt>
                <c:pt idx="6">
                  <c:v>0.38196255151844172</c:v>
                </c:pt>
                <c:pt idx="7">
                  <c:v>0.43047003267228784</c:v>
                </c:pt>
                <c:pt idx="8">
                  <c:v>0.49110438411459545</c:v>
                </c:pt>
                <c:pt idx="9">
                  <c:v>0.56689732341748011</c:v>
                </c:pt>
                <c:pt idx="10">
                  <c:v>0.66163849754608595</c:v>
                </c:pt>
                <c:pt idx="11">
                  <c:v>0.78006496520684299</c:v>
                </c:pt>
                <c:pt idx="12">
                  <c:v>0.92809804978278931</c:v>
                </c:pt>
                <c:pt idx="13">
                  <c:v>1.1131394055027226</c:v>
                </c:pt>
                <c:pt idx="14">
                  <c:v>1.3444411001526388</c:v>
                </c:pt>
                <c:pt idx="15">
                  <c:v>1.633568218465034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65B2-4A27-A8D1-0CDB5480E446}"/>
            </c:ext>
          </c:extLst>
        </c:ser>
        <c:ser>
          <c:idx val="29"/>
          <c:order val="2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Mixed Non-competitive'!$BF$68:$BU$68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'partial Mixed Non-competitive'!$BF$83:$BU$83</c:f>
              <c:numCache>
                <c:formatCode>General</c:formatCode>
                <c:ptCount val="16"/>
                <c:pt idx="0">
                  <c:v>0.21824911696215457</c:v>
                </c:pt>
                <c:pt idx="1">
                  <c:v>0.29208525291653409</c:v>
                </c:pt>
                <c:pt idx="2">
                  <c:v>0.31054428690512897</c:v>
                </c:pt>
                <c:pt idx="3">
                  <c:v>0.33361807939087251</c:v>
                </c:pt>
                <c:pt idx="4">
                  <c:v>0.36246031999805206</c:v>
                </c:pt>
                <c:pt idx="5">
                  <c:v>0.39851312075702638</c:v>
                </c:pt>
                <c:pt idx="6">
                  <c:v>0.44357912170574432</c:v>
                </c:pt>
                <c:pt idx="7">
                  <c:v>0.49991162289164182</c:v>
                </c:pt>
                <c:pt idx="8">
                  <c:v>0.57032724937401358</c:v>
                </c:pt>
                <c:pt idx="9">
                  <c:v>0.65834678247697831</c:v>
                </c:pt>
                <c:pt idx="10">
                  <c:v>0.76837119885568417</c:v>
                </c:pt>
                <c:pt idx="11">
                  <c:v>0.90590171932906638</c:v>
                </c:pt>
                <c:pt idx="12">
                  <c:v>1.0778148699207943</c:v>
                </c:pt>
                <c:pt idx="13">
                  <c:v>1.2927063081604544</c:v>
                </c:pt>
                <c:pt idx="14">
                  <c:v>1.5613206059600291</c:v>
                </c:pt>
                <c:pt idx="15">
                  <c:v>1.8970884782094977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65B2-4A27-A8D1-0CDB5480E4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145920"/>
        <c:axId val="367143952"/>
      </c:scatterChart>
      <c:valAx>
        <c:axId val="367145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[I]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3952"/>
        <c:crosses val="autoZero"/>
        <c:crossBetween val="midCat"/>
      </c:valAx>
      <c:valAx>
        <c:axId val="36714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1/v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5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Correlation plot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linear"/>
            <c:intercept val="0"/>
            <c:dispRSqr val="1"/>
            <c:dispEq val="1"/>
            <c:trendlineLbl>
              <c:layout>
                <c:manualLayout>
                  <c:x val="-0.1049484153815953"/>
                  <c:y val="-9.1416058615385789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'Modifier equation'!$X$21:$X$260</c:f>
              <c:numCache>
                <c:formatCode>General</c:formatCode>
                <c:ptCount val="240"/>
                <c:pt idx="0">
                  <c:v>13.636363636363635</c:v>
                </c:pt>
                <c:pt idx="1">
                  <c:v>13.333333333333332</c:v>
                </c:pt>
                <c:pt idx="2">
                  <c:v>12.972972972972974</c:v>
                </c:pt>
                <c:pt idx="3">
                  <c:v>12.549019607843137</c:v>
                </c:pt>
                <c:pt idx="4">
                  <c:v>12.05651491365777</c:v>
                </c:pt>
                <c:pt idx="5">
                  <c:v>11.49270482603816</c:v>
                </c:pt>
                <c:pt idx="6">
                  <c:v>10.858001237076964</c:v>
                </c:pt>
                <c:pt idx="7">
                  <c:v>10.156840865414422</c:v>
                </c:pt>
                <c:pt idx="8">
                  <c:v>9.3982227278593875</c:v>
                </c:pt>
                <c:pt idx="9">
                  <c:v>8.595702542208933</c:v>
                </c:pt>
                <c:pt idx="10">
                  <c:v>7.7666984258113727</c:v>
                </c:pt>
                <c:pt idx="11">
                  <c:v>6.9311173873333018</c:v>
                </c:pt>
                <c:pt idx="12">
                  <c:v>6.1095030104491679</c:v>
                </c:pt>
                <c:pt idx="13">
                  <c:v>5.321055829841824</c:v>
                </c:pt>
                <c:pt idx="14">
                  <c:v>4.5819200275316794</c:v>
                </c:pt>
                <c:pt idx="15">
                  <c:v>10.189231714008006</c:v>
                </c:pt>
                <c:pt idx="16">
                  <c:v>9.9628043425856063</c:v>
                </c:pt>
                <c:pt idx="17">
                  <c:v>9.6935393603535633</c:v>
                </c:pt>
                <c:pt idx="18">
                  <c:v>9.3767570283158665</c:v>
                </c:pt>
                <c:pt idx="19">
                  <c:v>9.0087524353678319</c:v>
                </c:pt>
                <c:pt idx="20">
                  <c:v>8.5874677161680655</c:v>
                </c:pt>
                <c:pt idx="21">
                  <c:v>8.1132106407412703</c:v>
                </c:pt>
                <c:pt idx="22">
                  <c:v>7.5892963710676318</c:v>
                </c:pt>
                <c:pt idx="23">
                  <c:v>7.0224490654278187</c:v>
                </c:pt>
                <c:pt idx="24">
                  <c:v>6.4227976961319975</c:v>
                </c:pt>
                <c:pt idx="25">
                  <c:v>5.8033572603169752</c:v>
                </c:pt>
                <c:pt idx="26">
                  <c:v>5.1790024804121124</c:v>
                </c:pt>
                <c:pt idx="27">
                  <c:v>4.5650837342657109</c:v>
                </c:pt>
                <c:pt idx="28">
                  <c:v>3.9759478596516438</c:v>
                </c:pt>
                <c:pt idx="29">
                  <c:v>3.4236579560754432</c:v>
                </c:pt>
                <c:pt idx="30">
                  <c:v>9.583574542204996</c:v>
                </c:pt>
                <c:pt idx="31">
                  <c:v>9.3706062190448876</c:v>
                </c:pt>
                <c:pt idx="32">
                  <c:v>9.117346591503134</c:v>
                </c:pt>
                <c:pt idx="33">
                  <c:v>8.8193940885128352</c:v>
                </c:pt>
                <c:pt idx="34">
                  <c:v>8.4732640222446705</c:v>
                </c:pt>
                <c:pt idx="35">
                  <c:v>8.0770208487390267</c:v>
                </c:pt>
                <c:pt idx="36">
                  <c:v>7.6309540438912862</c:v>
                </c:pt>
                <c:pt idx="37">
                  <c:v>7.1381817134476222</c:v>
                </c:pt>
                <c:pt idx="38">
                  <c:v>6.6050283256236133</c:v>
                </c:pt>
                <c:pt idx="39">
                  <c:v>6.041020777431223</c:v>
                </c:pt>
                <c:pt idx="40">
                  <c:v>5.4584004427765631</c:v>
                </c:pt>
                <c:pt idx="41">
                  <c:v>4.8711578771006696</c:v>
                </c:pt>
                <c:pt idx="42">
                  <c:v>4.2937310178741326</c:v>
                </c:pt>
                <c:pt idx="43">
                  <c:v>3.7396139138250635</c:v>
                </c:pt>
                <c:pt idx="44">
                  <c:v>3.2201526228866002</c:v>
                </c:pt>
                <c:pt idx="45">
                  <c:v>8.9207525193031323</c:v>
                </c:pt>
                <c:pt idx="46">
                  <c:v>8.7225135744297297</c:v>
                </c:pt>
                <c:pt idx="47">
                  <c:v>8.4867699643100085</c:v>
                </c:pt>
                <c:pt idx="48">
                  <c:v>8.2094245406397466</c:v>
                </c:pt>
                <c:pt idx="49">
                  <c:v>7.8872336246020787</c:v>
                </c:pt>
                <c:pt idx="50">
                  <c:v>7.5183955389023938</c:v>
                </c:pt>
                <c:pt idx="51">
                  <c:v>7.1031797386183966</c:v>
                </c:pt>
                <c:pt idx="52">
                  <c:v>6.644488674142492</c:v>
                </c:pt>
                <c:pt idx="53">
                  <c:v>6.1482093989450632</c:v>
                </c:pt>
                <c:pt idx="54">
                  <c:v>5.6232099079633171</c:v>
                </c:pt>
                <c:pt idx="55">
                  <c:v>5.0808849335731283</c:v>
                </c:pt>
                <c:pt idx="56">
                  <c:v>4.5342574122735488</c:v>
                </c:pt>
                <c:pt idx="57">
                  <c:v>3.9967667206246622</c:v>
                </c:pt>
                <c:pt idx="58">
                  <c:v>3.4809736279570322</c:v>
                </c:pt>
                <c:pt idx="59">
                  <c:v>2.9974394727822387</c:v>
                </c:pt>
                <c:pt idx="60">
                  <c:v>8.2108969120459676</c:v>
                </c:pt>
                <c:pt idx="61">
                  <c:v>8.0284325362227236</c:v>
                </c:pt>
                <c:pt idx="62">
                  <c:v>7.8114478730815691</c:v>
                </c:pt>
                <c:pt idx="63">
                  <c:v>7.5561717987978589</c:v>
                </c:pt>
                <c:pt idx="64">
                  <c:v>7.2596187454698411</c:v>
                </c:pt>
                <c:pt idx="65">
                  <c:v>6.920130401592651</c:v>
                </c:pt>
                <c:pt idx="66">
                  <c:v>6.537954780757147</c:v>
                </c:pt>
                <c:pt idx="67">
                  <c:v>6.115763375184728</c:v>
                </c:pt>
                <c:pt idx="68">
                  <c:v>5.6589747848260643</c:v>
                </c:pt>
                <c:pt idx="69">
                  <c:v>5.1757513471171936</c:v>
                </c:pt>
                <c:pt idx="70">
                  <c:v>4.676581075561038</c:v>
                </c:pt>
                <c:pt idx="71">
                  <c:v>4.1734506258634294</c:v>
                </c:pt>
                <c:pt idx="72">
                  <c:v>3.6787299561930591</c:v>
                </c:pt>
                <c:pt idx="73">
                  <c:v>3.2039803313519784</c:v>
                </c:pt>
                <c:pt idx="74">
                  <c:v>2.7589226870554389</c:v>
                </c:pt>
                <c:pt idx="75">
                  <c:v>7.4680711053068256</c:v>
                </c:pt>
                <c:pt idx="76">
                  <c:v>7.302113969633341</c:v>
                </c:pt>
                <c:pt idx="77">
                  <c:v>7.1047595380216295</c:v>
                </c:pt>
                <c:pt idx="78">
                  <c:v>6.8725778537725573</c:v>
                </c:pt>
                <c:pt idx="79">
                  <c:v>6.6028534482084842</c:v>
                </c:pt>
                <c:pt idx="80">
                  <c:v>6.2940780344314327</c:v>
                </c:pt>
                <c:pt idx="81">
                  <c:v>5.9464771886666847</c:v>
                </c:pt>
                <c:pt idx="82">
                  <c:v>5.5624807178014084</c:v>
                </c:pt>
                <c:pt idx="83">
                  <c:v>5.1470170103120694</c:v>
                </c:pt>
                <c:pt idx="84">
                  <c:v>4.7075099709207509</c:v>
                </c:pt>
                <c:pt idx="85">
                  <c:v>4.2534987804784876</c:v>
                </c:pt>
                <c:pt idx="86">
                  <c:v>3.7958856824411287</c:v>
                </c:pt>
                <c:pt idx="87">
                  <c:v>3.345921546008837</c:v>
                </c:pt>
                <c:pt idx="88">
                  <c:v>2.9141217081215189</c:v>
                </c:pt>
                <c:pt idx="89">
                  <c:v>2.5093276680586394</c:v>
                </c:pt>
                <c:pt idx="90">
                  <c:v>6.7093426551880428</c:v>
                </c:pt>
                <c:pt idx="91">
                  <c:v>6.5602461517394195</c:v>
                </c:pt>
                <c:pt idx="92">
                  <c:v>6.3829422016924084</c:v>
                </c:pt>
                <c:pt idx="93">
                  <c:v>6.1743493192841603</c:v>
                </c:pt>
                <c:pt idx="94">
                  <c:v>5.9320279174284236</c:v>
                </c:pt>
                <c:pt idx="95">
                  <c:v>5.6546229456070423</c:v>
                </c:pt>
                <c:pt idx="96">
                  <c:v>5.3423370623337005</c:v>
                </c:pt>
                <c:pt idx="97">
                  <c:v>4.9973532150873474</c:v>
                </c:pt>
                <c:pt idx="98">
                  <c:v>4.6240990862722127</c:v>
                </c:pt>
                <c:pt idx="99">
                  <c:v>4.2292443393017178</c:v>
                </c:pt>
                <c:pt idx="100">
                  <c:v>3.8213590094737251</c:v>
                </c:pt>
                <c:pt idx="101">
                  <c:v>3.410237712563061</c:v>
                </c:pt>
                <c:pt idx="102">
                  <c:v>3.0059882710004664</c:v>
                </c:pt>
                <c:pt idx="103">
                  <c:v>2.6180577023182821</c:v>
                </c:pt>
                <c:pt idx="104">
                  <c:v>2.2543892421144358</c:v>
                </c:pt>
                <c:pt idx="105">
                  <c:v>5.9533009154625871</c:v>
                </c:pt>
                <c:pt idx="106">
                  <c:v>5.8210053395634187</c:v>
                </c:pt>
                <c:pt idx="107">
                  <c:v>5.6636808709265702</c:v>
                </c:pt>
                <c:pt idx="108">
                  <c:v>5.4785932607655718</c:v>
                </c:pt>
                <c:pt idx="109">
                  <c:v>5.2635778266695912</c:v>
                </c:pt>
                <c:pt idx="110">
                  <c:v>5.01743221187958</c:v>
                </c:pt>
                <c:pt idx="111">
                  <c:v>4.7403362383508414</c:v>
                </c:pt>
                <c:pt idx="112">
                  <c:v>4.4342268683004971</c:v>
                </c:pt>
                <c:pt idx="113">
                  <c:v>4.1030328510956835</c:v>
                </c:pt>
                <c:pt idx="114">
                  <c:v>3.7526722796622796</c:v>
                </c:pt>
                <c:pt idx="115">
                  <c:v>3.3907494755570102</c:v>
                </c:pt>
                <c:pt idx="116">
                  <c:v>3.0259553490606006</c:v>
                </c:pt>
                <c:pt idx="117">
                  <c:v>2.6672587234427545</c:v>
                </c:pt>
                <c:pt idx="118">
                  <c:v>2.3230420798218239</c:v>
                </c:pt>
                <c:pt idx="119">
                  <c:v>2.0003535709285853</c:v>
                </c:pt>
                <c:pt idx="120">
                  <c:v>5.2182748158671508</c:v>
                </c:pt>
                <c:pt idx="121">
                  <c:v>5.1023131532923252</c:v>
                </c:pt>
                <c:pt idx="122">
                  <c:v>4.9644127977979382</c:v>
                </c:pt>
                <c:pt idx="123">
                  <c:v>4.8021770854515999</c:v>
                </c:pt>
                <c:pt idx="124">
                  <c:v>4.6137085970115841</c:v>
                </c:pt>
                <c:pt idx="125">
                  <c:v>4.3979534250600514</c:v>
                </c:pt>
                <c:pt idx="126">
                  <c:v>4.1550691897801597</c:v>
                </c:pt>
                <c:pt idx="127">
                  <c:v>3.8867537057625756</c:v>
                </c:pt>
                <c:pt idx="128">
                  <c:v>3.5964506581445872</c:v>
                </c:pt>
                <c:pt idx="129">
                  <c:v>3.2893474607175688</c:v>
                </c:pt>
                <c:pt idx="130">
                  <c:v>2.9721095651754124</c:v>
                </c:pt>
                <c:pt idx="131">
                  <c:v>2.6523548559302883</c:v>
                </c:pt>
                <c:pt idx="132">
                  <c:v>2.3379448177720383</c:v>
                </c:pt>
                <c:pt idx="133">
                  <c:v>2.0362269862503561</c:v>
                </c:pt>
                <c:pt idx="134">
                  <c:v>1.7533793117856313</c:v>
                </c:pt>
                <c:pt idx="135">
                  <c:v>4.5206028212270803</c:v>
                </c:pt>
                <c:pt idx="136">
                  <c:v>4.4201449807553672</c:v>
                </c:pt>
                <c:pt idx="137">
                  <c:v>4.3006816028971153</c:v>
                </c:pt>
                <c:pt idx="138">
                  <c:v>4.1601364524756397</c:v>
                </c:pt>
                <c:pt idx="139">
                  <c:v>3.9968657910754972</c:v>
                </c:pt>
                <c:pt idx="140">
                  <c:v>3.8099566164086673</c:v>
                </c:pt>
                <c:pt idx="141">
                  <c:v>3.5995454751825986</c:v>
                </c:pt>
                <c:pt idx="142">
                  <c:v>3.367103187869442</c:v>
                </c:pt>
                <c:pt idx="143">
                  <c:v>3.1156130263926518</c:v>
                </c:pt>
                <c:pt idx="144">
                  <c:v>2.8495688586008225</c:v>
                </c:pt>
                <c:pt idx="145">
                  <c:v>2.5747449797918063</c:v>
                </c:pt>
                <c:pt idx="146">
                  <c:v>2.2977407797985667</c:v>
                </c:pt>
                <c:pt idx="147">
                  <c:v>2.0253666799910022</c:v>
                </c:pt>
                <c:pt idx="148">
                  <c:v>1.763987866394582</c:v>
                </c:pt>
                <c:pt idx="149">
                  <c:v>1.5189563108937485</c:v>
                </c:pt>
                <c:pt idx="150">
                  <c:v>3.8732897935834472</c:v>
                </c:pt>
                <c:pt idx="151">
                  <c:v>3.7872166870593706</c:v>
                </c:pt>
                <c:pt idx="152">
                  <c:v>3.6848594793010094</c:v>
                </c:pt>
                <c:pt idx="153">
                  <c:v>3.5644392348794076</c:v>
                </c:pt>
                <c:pt idx="154">
                  <c:v>3.4245475851588658</c:v>
                </c:pt>
                <c:pt idx="155">
                  <c:v>3.2644022622464615</c:v>
                </c:pt>
                <c:pt idx="156">
                  <c:v>3.0841202604876878</c:v>
                </c:pt>
                <c:pt idx="157">
                  <c:v>2.8849617909978029</c:v>
                </c:pt>
                <c:pt idx="158">
                  <c:v>2.6694829457737286</c:v>
                </c:pt>
                <c:pt idx="159">
                  <c:v>2.4415341078639248</c:v>
                </c:pt>
                <c:pt idx="160">
                  <c:v>2.2060627411192932</c:v>
                </c:pt>
                <c:pt idx="161">
                  <c:v>1.9687232571957025</c:v>
                </c:pt>
                <c:pt idx="162">
                  <c:v>1.7353508813109413</c:v>
                </c:pt>
                <c:pt idx="163">
                  <c:v>1.5113993573663627</c:v>
                </c:pt>
                <c:pt idx="164">
                  <c:v>1.3014542990279629</c:v>
                </c:pt>
                <c:pt idx="165">
                  <c:v>3.2852618100950188</c:v>
                </c:pt>
                <c:pt idx="166">
                  <c:v>3.2122559920929072</c:v>
                </c:pt>
                <c:pt idx="167">
                  <c:v>3.1254382625768828</c:v>
                </c:pt>
                <c:pt idx="168">
                  <c:v>3.0232997572639131</c:v>
                </c:pt>
                <c:pt idx="169">
                  <c:v>2.9046459206366011</c:v>
                </c:pt>
                <c:pt idx="170">
                  <c:v>2.7688132457097119</c:v>
                </c:pt>
                <c:pt idx="171">
                  <c:v>2.6159009651964511</c:v>
                </c:pt>
                <c:pt idx="172">
                  <c:v>2.4469779697996188</c:v>
                </c:pt>
                <c:pt idx="173">
                  <c:v>2.2642122954442554</c:v>
                </c:pt>
                <c:pt idx="174">
                  <c:v>2.0708697748094167</c:v>
                </c:pt>
                <c:pt idx="175">
                  <c:v>1.8711467667818351</c:v>
                </c:pt>
                <c:pt idx="176">
                  <c:v>1.6698392519520555</c:v>
                </c:pt>
                <c:pt idx="177">
                  <c:v>1.471896574051875</c:v>
                </c:pt>
                <c:pt idx="178">
                  <c:v>1.2819445105252725</c:v>
                </c:pt>
                <c:pt idx="179">
                  <c:v>1.1038725047796853</c:v>
                </c:pt>
                <c:pt idx="180">
                  <c:v>2.7612574341546301</c:v>
                </c:pt>
                <c:pt idx="181">
                  <c:v>2.6998961578400831</c:v>
                </c:pt>
                <c:pt idx="182">
                  <c:v>2.6269259914119725</c:v>
                </c:pt>
                <c:pt idx="183">
                  <c:v>2.5410787367906664</c:v>
                </c:pt>
                <c:pt idx="184">
                  <c:v>2.4413503719244702</c:v>
                </c:pt>
                <c:pt idx="185">
                  <c:v>2.3271832202257956</c:v>
                </c:pt>
                <c:pt idx="186">
                  <c:v>2.1986606866355221</c:v>
                </c:pt>
                <c:pt idx="187">
                  <c:v>2.0566811721244154</c:v>
                </c:pt>
                <c:pt idx="188">
                  <c:v>1.9030669075104676</c:v>
                </c:pt>
                <c:pt idx="189">
                  <c:v>1.74056282007346</c:v>
                </c:pt>
                <c:pt idx="190">
                  <c:v>1.5726959429213059</c:v>
                </c:pt>
                <c:pt idx="191">
                  <c:v>1.4034972902699832</c:v>
                </c:pt>
                <c:pt idx="192">
                  <c:v>1.2371267778168096</c:v>
                </c:pt>
                <c:pt idx="193">
                  <c:v>1.0774723642981887</c:v>
                </c:pt>
                <c:pt idx="194">
                  <c:v>0.92780312083974792</c:v>
                </c:pt>
                <c:pt idx="195">
                  <c:v>2.3022432113341198</c:v>
                </c:pt>
                <c:pt idx="196">
                  <c:v>2.2510822510822504</c:v>
                </c:pt>
                <c:pt idx="197">
                  <c:v>2.19024219024219</c:v>
                </c:pt>
                <c:pt idx="198">
                  <c:v>2.1186656480774126</c:v>
                </c:pt>
                <c:pt idx="199">
                  <c:v>2.0355155049032594</c:v>
                </c:pt>
                <c:pt idx="200">
                  <c:v>1.9403267888116369</c:v>
                </c:pt>
                <c:pt idx="201">
                  <c:v>1.8331690400259804</c:v>
                </c:pt>
                <c:pt idx="202">
                  <c:v>1.7147913149400968</c:v>
                </c:pt>
                <c:pt idx="203">
                  <c:v>1.586712928080156</c:v>
                </c:pt>
                <c:pt idx="204">
                  <c:v>1.4512225071261833</c:v>
                </c:pt>
                <c:pt idx="205">
                  <c:v>1.3112607731889327</c:v>
                </c:pt>
                <c:pt idx="206">
                  <c:v>1.1701886498095184</c:v>
                </c:pt>
                <c:pt idx="207">
                  <c:v>1.0314745342316776</c:v>
                </c:pt>
                <c:pt idx="208">
                  <c:v>0.89836007516810001</c:v>
                </c:pt>
                <c:pt idx="209">
                  <c:v>0.77357091373911446</c:v>
                </c:pt>
                <c:pt idx="210">
                  <c:v>1.9061583577712606</c:v>
                </c:pt>
                <c:pt idx="211">
                  <c:v>1.8637992831541219</c:v>
                </c:pt>
                <c:pt idx="212">
                  <c:v>1.8134263295553619</c:v>
                </c:pt>
                <c:pt idx="213">
                  <c:v>1.7541640312038795</c:v>
                </c:pt>
                <c:pt idx="214">
                  <c:v>1.685319289005925</c:v>
                </c:pt>
                <c:pt idx="215">
                  <c:v>1.6065071262203878</c:v>
                </c:pt>
                <c:pt idx="216">
                  <c:v>1.5177851191612961</c:v>
                </c:pt>
                <c:pt idx="217">
                  <c:v>1.4197734543052418</c:v>
                </c:pt>
                <c:pt idx="218">
                  <c:v>1.3137300587330325</c:v>
                </c:pt>
                <c:pt idx="219">
                  <c:v>1.2015498177281305</c:v>
                </c:pt>
                <c:pt idx="220">
                  <c:v>1.0856675218876113</c:v>
                </c:pt>
                <c:pt idx="221">
                  <c:v>0.96886587134766577</c:v>
                </c:pt>
                <c:pt idx="222">
                  <c:v>0.85401654984773312</c:v>
                </c:pt>
                <c:pt idx="223">
                  <c:v>0.74380350309616894</c:v>
                </c:pt>
                <c:pt idx="224">
                  <c:v>0.64048344470872931</c:v>
                </c:pt>
                <c:pt idx="225">
                  <c:v>1.5687851971037812</c:v>
                </c:pt>
                <c:pt idx="226">
                  <c:v>1.5339233038348083</c:v>
                </c:pt>
                <c:pt idx="227">
                  <c:v>1.4924659172446784</c:v>
                </c:pt>
                <c:pt idx="228">
                  <c:v>1.4436925212562903</c:v>
                </c:pt>
                <c:pt idx="229">
                  <c:v>1.3870326891818676</c:v>
                </c:pt>
                <c:pt idx="230">
                  <c:v>1.3221695817566026</c:v>
                </c:pt>
                <c:pt idx="231">
                  <c:v>1.249150584796465</c:v>
                </c:pt>
                <c:pt idx="232">
                  <c:v>1.1684861172600662</c:v>
                </c:pt>
                <c:pt idx="233">
                  <c:v>1.0812114642670094</c:v>
                </c:pt>
                <c:pt idx="234">
                  <c:v>0.98888613317447915</c:v>
                </c:pt>
                <c:pt idx="235">
                  <c:v>0.89351397819068901</c:v>
                </c:pt>
                <c:pt idx="236">
                  <c:v>0.79738518615338883</c:v>
                </c:pt>
                <c:pt idx="237">
                  <c:v>0.70286317819326716</c:v>
                </c:pt>
                <c:pt idx="238">
                  <c:v>0.61215686538003289</c:v>
                </c:pt>
                <c:pt idx="239">
                  <c:v>0.52712354299037012</c:v>
                </c:pt>
              </c:numCache>
            </c:numRef>
          </c:xVal>
          <c:yVal>
            <c:numRef>
              <c:f>'Modifier equation'!$Y$21:$Y$260</c:f>
              <c:numCache>
                <c:formatCode>General</c:formatCode>
                <c:ptCount val="240"/>
                <c:pt idx="0">
                  <c:v>13.636363636363635</c:v>
                </c:pt>
                <c:pt idx="1">
                  <c:v>13.33333333333333</c:v>
                </c:pt>
                <c:pt idx="2">
                  <c:v>12.97297297297297</c:v>
                </c:pt>
                <c:pt idx="3">
                  <c:v>12.549019607843135</c:v>
                </c:pt>
                <c:pt idx="4">
                  <c:v>12.05651491365777</c:v>
                </c:pt>
                <c:pt idx="5">
                  <c:v>11.492704826038159</c:v>
                </c:pt>
                <c:pt idx="6">
                  <c:v>10.858001237076962</c:v>
                </c:pt>
                <c:pt idx="7">
                  <c:v>10.15684086541442</c:v>
                </c:pt>
                <c:pt idx="8">
                  <c:v>9.3982227278593875</c:v>
                </c:pt>
                <c:pt idx="9">
                  <c:v>8.5957025422089313</c:v>
                </c:pt>
                <c:pt idx="10">
                  <c:v>7.7666984258113718</c:v>
                </c:pt>
                <c:pt idx="11">
                  <c:v>6.9311173873333027</c:v>
                </c:pt>
                <c:pt idx="12">
                  <c:v>6.1095030104491679</c:v>
                </c:pt>
                <c:pt idx="13">
                  <c:v>5.3210558298418249</c:v>
                </c:pt>
                <c:pt idx="14">
                  <c:v>4.5819200275316794</c:v>
                </c:pt>
                <c:pt idx="15">
                  <c:v>10.189231714008004</c:v>
                </c:pt>
                <c:pt idx="16">
                  <c:v>9.9628043425856063</c:v>
                </c:pt>
                <c:pt idx="17">
                  <c:v>9.6935393603535616</c:v>
                </c:pt>
                <c:pt idx="18">
                  <c:v>9.3767570283158648</c:v>
                </c:pt>
                <c:pt idx="19">
                  <c:v>9.0087524353678337</c:v>
                </c:pt>
                <c:pt idx="20">
                  <c:v>8.5874677161680655</c:v>
                </c:pt>
                <c:pt idx="21">
                  <c:v>8.1132106407412703</c:v>
                </c:pt>
                <c:pt idx="22">
                  <c:v>7.58929637106763</c:v>
                </c:pt>
                <c:pt idx="23">
                  <c:v>7.0224490654278195</c:v>
                </c:pt>
                <c:pt idx="24">
                  <c:v>6.4227976961319975</c:v>
                </c:pt>
                <c:pt idx="25">
                  <c:v>5.8033572603169743</c:v>
                </c:pt>
                <c:pt idx="26">
                  <c:v>5.1790024804121133</c:v>
                </c:pt>
                <c:pt idx="27">
                  <c:v>4.5650837342657109</c:v>
                </c:pt>
                <c:pt idx="28">
                  <c:v>3.9759478596516433</c:v>
                </c:pt>
                <c:pt idx="29">
                  <c:v>3.4236579560754432</c:v>
                </c:pt>
                <c:pt idx="30">
                  <c:v>9.583574542204996</c:v>
                </c:pt>
                <c:pt idx="31">
                  <c:v>9.3706062190448858</c:v>
                </c:pt>
                <c:pt idx="32">
                  <c:v>9.117346591503134</c:v>
                </c:pt>
                <c:pt idx="33">
                  <c:v>8.8193940885128335</c:v>
                </c:pt>
                <c:pt idx="34">
                  <c:v>8.4732640222446705</c:v>
                </c:pt>
                <c:pt idx="35">
                  <c:v>8.0770208487390285</c:v>
                </c:pt>
                <c:pt idx="36">
                  <c:v>7.6309540438912862</c:v>
                </c:pt>
                <c:pt idx="37">
                  <c:v>7.1381817134476213</c:v>
                </c:pt>
                <c:pt idx="38">
                  <c:v>6.6050283256236142</c:v>
                </c:pt>
                <c:pt idx="39">
                  <c:v>6.041020777431223</c:v>
                </c:pt>
                <c:pt idx="40">
                  <c:v>5.4584004427765631</c:v>
                </c:pt>
                <c:pt idx="41">
                  <c:v>4.8711578771006705</c:v>
                </c:pt>
                <c:pt idx="42">
                  <c:v>4.2937310178741326</c:v>
                </c:pt>
                <c:pt idx="43">
                  <c:v>3.7396139138250635</c:v>
                </c:pt>
                <c:pt idx="44">
                  <c:v>3.2201526228866006</c:v>
                </c:pt>
                <c:pt idx="45">
                  <c:v>8.9207525193031305</c:v>
                </c:pt>
                <c:pt idx="46">
                  <c:v>8.722513574429728</c:v>
                </c:pt>
                <c:pt idx="47">
                  <c:v>8.486769964310005</c:v>
                </c:pt>
                <c:pt idx="48">
                  <c:v>8.2094245406397448</c:v>
                </c:pt>
                <c:pt idx="49">
                  <c:v>7.8872336246020787</c:v>
                </c:pt>
                <c:pt idx="50">
                  <c:v>7.518395538902392</c:v>
                </c:pt>
                <c:pt idx="51">
                  <c:v>7.1031797386183957</c:v>
                </c:pt>
                <c:pt idx="52">
                  <c:v>6.6444886741424911</c:v>
                </c:pt>
                <c:pt idx="53">
                  <c:v>6.1482093989450632</c:v>
                </c:pt>
                <c:pt idx="54">
                  <c:v>5.6232099079633162</c:v>
                </c:pt>
                <c:pt idx="55">
                  <c:v>5.0808849335731274</c:v>
                </c:pt>
                <c:pt idx="56">
                  <c:v>4.5342574122735497</c:v>
                </c:pt>
                <c:pt idx="57">
                  <c:v>3.9967667206246626</c:v>
                </c:pt>
                <c:pt idx="58">
                  <c:v>3.4809736279570314</c:v>
                </c:pt>
                <c:pt idx="59">
                  <c:v>2.9974394727822382</c:v>
                </c:pt>
                <c:pt idx="60">
                  <c:v>8.2108969120459658</c:v>
                </c:pt>
                <c:pt idx="61">
                  <c:v>8.0284325362227218</c:v>
                </c:pt>
                <c:pt idx="62">
                  <c:v>7.8114478730815673</c:v>
                </c:pt>
                <c:pt idx="63">
                  <c:v>7.5561717987978572</c:v>
                </c:pt>
                <c:pt idx="64">
                  <c:v>7.2596187454698411</c:v>
                </c:pt>
                <c:pt idx="65">
                  <c:v>6.920130401592651</c:v>
                </c:pt>
                <c:pt idx="66">
                  <c:v>6.5379547807571461</c:v>
                </c:pt>
                <c:pt idx="67">
                  <c:v>6.1157633751847262</c:v>
                </c:pt>
                <c:pt idx="68">
                  <c:v>5.6589747848260643</c:v>
                </c:pt>
                <c:pt idx="69">
                  <c:v>5.1757513471171928</c:v>
                </c:pt>
                <c:pt idx="70">
                  <c:v>4.6765810755610371</c:v>
                </c:pt>
                <c:pt idx="71">
                  <c:v>4.1734506258634294</c:v>
                </c:pt>
                <c:pt idx="72">
                  <c:v>3.6787299561930582</c:v>
                </c:pt>
                <c:pt idx="73">
                  <c:v>3.2039803313519775</c:v>
                </c:pt>
                <c:pt idx="74">
                  <c:v>2.7589226870554384</c:v>
                </c:pt>
                <c:pt idx="75">
                  <c:v>7.4680711053068256</c:v>
                </c:pt>
                <c:pt idx="76">
                  <c:v>7.302113969633341</c:v>
                </c:pt>
                <c:pt idx="77">
                  <c:v>7.1047595380216286</c:v>
                </c:pt>
                <c:pt idx="78">
                  <c:v>6.8725778537725573</c:v>
                </c:pt>
                <c:pt idx="79">
                  <c:v>6.6028534482084851</c:v>
                </c:pt>
                <c:pt idx="80">
                  <c:v>6.2940780344314327</c:v>
                </c:pt>
                <c:pt idx="81">
                  <c:v>5.9464771886666856</c:v>
                </c:pt>
                <c:pt idx="82">
                  <c:v>5.5624807178014084</c:v>
                </c:pt>
                <c:pt idx="83">
                  <c:v>5.1470170103120712</c:v>
                </c:pt>
                <c:pt idx="84">
                  <c:v>4.7075099709207509</c:v>
                </c:pt>
                <c:pt idx="85">
                  <c:v>4.2534987804784876</c:v>
                </c:pt>
                <c:pt idx="86">
                  <c:v>3.79588568244113</c:v>
                </c:pt>
                <c:pt idx="87">
                  <c:v>3.345921546008837</c:v>
                </c:pt>
                <c:pt idx="88">
                  <c:v>2.9141217081215189</c:v>
                </c:pt>
                <c:pt idx="89">
                  <c:v>2.5093276680586394</c:v>
                </c:pt>
                <c:pt idx="90">
                  <c:v>6.709342655188042</c:v>
                </c:pt>
                <c:pt idx="91">
                  <c:v>6.5602461517394195</c:v>
                </c:pt>
                <c:pt idx="92">
                  <c:v>6.3829422016924093</c:v>
                </c:pt>
                <c:pt idx="93">
                  <c:v>6.1743493192841603</c:v>
                </c:pt>
                <c:pt idx="94">
                  <c:v>5.9320279174284236</c:v>
                </c:pt>
                <c:pt idx="95">
                  <c:v>5.6546229456070431</c:v>
                </c:pt>
                <c:pt idx="96">
                  <c:v>5.3423370623337014</c:v>
                </c:pt>
                <c:pt idx="97">
                  <c:v>4.9973532150873474</c:v>
                </c:pt>
                <c:pt idx="98">
                  <c:v>4.6240990862722118</c:v>
                </c:pt>
                <c:pt idx="99">
                  <c:v>4.2292443393017178</c:v>
                </c:pt>
                <c:pt idx="100">
                  <c:v>3.8213590094737246</c:v>
                </c:pt>
                <c:pt idx="101">
                  <c:v>3.4102377125630619</c:v>
                </c:pt>
                <c:pt idx="102">
                  <c:v>3.0059882710004664</c:v>
                </c:pt>
                <c:pt idx="103">
                  <c:v>2.6180577023182829</c:v>
                </c:pt>
                <c:pt idx="104">
                  <c:v>2.2543892421144358</c:v>
                </c:pt>
                <c:pt idx="105">
                  <c:v>5.9533009154625862</c:v>
                </c:pt>
                <c:pt idx="106">
                  <c:v>5.8210053395634187</c:v>
                </c:pt>
                <c:pt idx="107">
                  <c:v>5.6636808709265694</c:v>
                </c:pt>
                <c:pt idx="108">
                  <c:v>5.4785932607655701</c:v>
                </c:pt>
                <c:pt idx="109">
                  <c:v>5.2635778266695903</c:v>
                </c:pt>
                <c:pt idx="110">
                  <c:v>5.01743221187958</c:v>
                </c:pt>
                <c:pt idx="111">
                  <c:v>4.7403362383508414</c:v>
                </c:pt>
                <c:pt idx="112">
                  <c:v>4.4342268683004962</c:v>
                </c:pt>
                <c:pt idx="113">
                  <c:v>4.1030328510956826</c:v>
                </c:pt>
                <c:pt idx="114">
                  <c:v>3.7526722796622787</c:v>
                </c:pt>
                <c:pt idx="115">
                  <c:v>3.3907494755570098</c:v>
                </c:pt>
                <c:pt idx="116">
                  <c:v>3.0259553490606006</c:v>
                </c:pt>
                <c:pt idx="117">
                  <c:v>2.6672587234427541</c:v>
                </c:pt>
                <c:pt idx="118">
                  <c:v>2.3230420798218239</c:v>
                </c:pt>
                <c:pt idx="119">
                  <c:v>2.0003535709285853</c:v>
                </c:pt>
                <c:pt idx="120">
                  <c:v>5.218274815867149</c:v>
                </c:pt>
                <c:pt idx="121">
                  <c:v>5.1023131532923243</c:v>
                </c:pt>
                <c:pt idx="122">
                  <c:v>4.9644127977979373</c:v>
                </c:pt>
                <c:pt idx="123">
                  <c:v>4.802177085451599</c:v>
                </c:pt>
                <c:pt idx="124">
                  <c:v>4.6137085970115832</c:v>
                </c:pt>
                <c:pt idx="125">
                  <c:v>4.3979534250600505</c:v>
                </c:pt>
                <c:pt idx="126">
                  <c:v>4.1550691897801597</c:v>
                </c:pt>
                <c:pt idx="127">
                  <c:v>3.8867537057625747</c:v>
                </c:pt>
                <c:pt idx="128">
                  <c:v>3.5964506581445868</c:v>
                </c:pt>
                <c:pt idx="129">
                  <c:v>3.2893474607175679</c:v>
                </c:pt>
                <c:pt idx="130">
                  <c:v>2.9721095651754115</c:v>
                </c:pt>
                <c:pt idx="131">
                  <c:v>2.6523548559302883</c:v>
                </c:pt>
                <c:pt idx="132">
                  <c:v>2.3379448177720383</c:v>
                </c:pt>
                <c:pt idx="133">
                  <c:v>2.0362269862503561</c:v>
                </c:pt>
                <c:pt idx="134">
                  <c:v>1.7533793117856311</c:v>
                </c:pt>
                <c:pt idx="135">
                  <c:v>4.5206028212270777</c:v>
                </c:pt>
                <c:pt idx="136">
                  <c:v>4.4201449807553654</c:v>
                </c:pt>
                <c:pt idx="137">
                  <c:v>4.3006816028971127</c:v>
                </c:pt>
                <c:pt idx="138">
                  <c:v>4.1601364524756388</c:v>
                </c:pt>
                <c:pt idx="139">
                  <c:v>3.996865791075495</c:v>
                </c:pt>
                <c:pt idx="140">
                  <c:v>3.809956616408666</c:v>
                </c:pt>
                <c:pt idx="141">
                  <c:v>3.5995454751825977</c:v>
                </c:pt>
                <c:pt idx="142">
                  <c:v>3.3671031878694402</c:v>
                </c:pt>
                <c:pt idx="143">
                  <c:v>3.1156130263926505</c:v>
                </c:pt>
                <c:pt idx="144">
                  <c:v>2.8495688586008217</c:v>
                </c:pt>
                <c:pt idx="145">
                  <c:v>2.5747449797918054</c:v>
                </c:pt>
                <c:pt idx="146">
                  <c:v>2.2977407797985658</c:v>
                </c:pt>
                <c:pt idx="147">
                  <c:v>2.0253666799910017</c:v>
                </c:pt>
                <c:pt idx="148">
                  <c:v>1.7639878663945816</c:v>
                </c:pt>
                <c:pt idx="149">
                  <c:v>1.5189563108937481</c:v>
                </c:pt>
                <c:pt idx="150">
                  <c:v>3.8732897935834463</c:v>
                </c:pt>
                <c:pt idx="151">
                  <c:v>3.7872166870593702</c:v>
                </c:pt>
                <c:pt idx="152">
                  <c:v>3.6848594793010094</c:v>
                </c:pt>
                <c:pt idx="153">
                  <c:v>3.5644392348794081</c:v>
                </c:pt>
                <c:pt idx="154">
                  <c:v>3.4245475851588654</c:v>
                </c:pt>
                <c:pt idx="155">
                  <c:v>3.264402262246461</c:v>
                </c:pt>
                <c:pt idx="156">
                  <c:v>3.0841202604876878</c:v>
                </c:pt>
                <c:pt idx="157">
                  <c:v>2.8849617909978025</c:v>
                </c:pt>
                <c:pt idx="158">
                  <c:v>2.6694829457737281</c:v>
                </c:pt>
                <c:pt idx="159">
                  <c:v>2.4415341078639239</c:v>
                </c:pt>
                <c:pt idx="160">
                  <c:v>2.2060627411192928</c:v>
                </c:pt>
                <c:pt idx="161">
                  <c:v>1.9687232571957023</c:v>
                </c:pt>
                <c:pt idx="162">
                  <c:v>1.7353508813109413</c:v>
                </c:pt>
                <c:pt idx="163">
                  <c:v>1.5113993573663629</c:v>
                </c:pt>
                <c:pt idx="164">
                  <c:v>1.3014542990279632</c:v>
                </c:pt>
                <c:pt idx="165">
                  <c:v>3.2852618100950175</c:v>
                </c:pt>
                <c:pt idx="166">
                  <c:v>3.2122559920929068</c:v>
                </c:pt>
                <c:pt idx="167">
                  <c:v>3.125438262576882</c:v>
                </c:pt>
                <c:pt idx="168">
                  <c:v>3.0232997572639118</c:v>
                </c:pt>
                <c:pt idx="169">
                  <c:v>2.9046459206365998</c:v>
                </c:pt>
                <c:pt idx="170">
                  <c:v>2.768813245709711</c:v>
                </c:pt>
                <c:pt idx="171">
                  <c:v>2.6159009651964507</c:v>
                </c:pt>
                <c:pt idx="172">
                  <c:v>2.4469779697996183</c:v>
                </c:pt>
                <c:pt idx="173">
                  <c:v>2.2642122954442541</c:v>
                </c:pt>
                <c:pt idx="174">
                  <c:v>2.0708697748094154</c:v>
                </c:pt>
                <c:pt idx="175">
                  <c:v>1.8711467667818344</c:v>
                </c:pt>
                <c:pt idx="176">
                  <c:v>1.6698392519520551</c:v>
                </c:pt>
                <c:pt idx="177">
                  <c:v>1.4718965740518744</c:v>
                </c:pt>
                <c:pt idx="178">
                  <c:v>1.281944510525272</c:v>
                </c:pt>
                <c:pt idx="179">
                  <c:v>1.1038725047796849</c:v>
                </c:pt>
                <c:pt idx="180">
                  <c:v>2.7612574341546305</c:v>
                </c:pt>
                <c:pt idx="181">
                  <c:v>2.699896157840084</c:v>
                </c:pt>
                <c:pt idx="182">
                  <c:v>2.6269259914119734</c:v>
                </c:pt>
                <c:pt idx="183">
                  <c:v>2.5410787367906669</c:v>
                </c:pt>
                <c:pt idx="184">
                  <c:v>2.4413503719244707</c:v>
                </c:pt>
                <c:pt idx="185">
                  <c:v>2.327183220225796</c:v>
                </c:pt>
                <c:pt idx="186">
                  <c:v>2.1986606866355229</c:v>
                </c:pt>
                <c:pt idx="187">
                  <c:v>2.0566811721244158</c:v>
                </c:pt>
                <c:pt idx="188">
                  <c:v>1.9030669075104683</c:v>
                </c:pt>
                <c:pt idx="189">
                  <c:v>1.7405628200734602</c:v>
                </c:pt>
                <c:pt idx="190">
                  <c:v>1.5726959429213061</c:v>
                </c:pt>
                <c:pt idx="191">
                  <c:v>1.4034972902699838</c:v>
                </c:pt>
                <c:pt idx="192">
                  <c:v>1.23712677781681</c:v>
                </c:pt>
                <c:pt idx="193">
                  <c:v>1.0774723642981889</c:v>
                </c:pt>
                <c:pt idx="194">
                  <c:v>0.92780312083974836</c:v>
                </c:pt>
                <c:pt idx="195">
                  <c:v>2.3022432113341198</c:v>
                </c:pt>
                <c:pt idx="196">
                  <c:v>2.2510822510822508</c:v>
                </c:pt>
                <c:pt idx="197">
                  <c:v>2.1902421902421896</c:v>
                </c:pt>
                <c:pt idx="198">
                  <c:v>2.1186656480774122</c:v>
                </c:pt>
                <c:pt idx="199">
                  <c:v>2.0355155049032594</c:v>
                </c:pt>
                <c:pt idx="200">
                  <c:v>1.9403267888116371</c:v>
                </c:pt>
                <c:pt idx="201">
                  <c:v>1.8331690400259808</c:v>
                </c:pt>
                <c:pt idx="202">
                  <c:v>1.7147913149400966</c:v>
                </c:pt>
                <c:pt idx="203">
                  <c:v>1.586712928080156</c:v>
                </c:pt>
                <c:pt idx="204">
                  <c:v>1.4512225071261831</c:v>
                </c:pt>
                <c:pt idx="205">
                  <c:v>1.3112607731889327</c:v>
                </c:pt>
                <c:pt idx="206">
                  <c:v>1.1701886498095186</c:v>
                </c:pt>
                <c:pt idx="207">
                  <c:v>1.0314745342316776</c:v>
                </c:pt>
                <c:pt idx="208">
                  <c:v>0.89836007516810013</c:v>
                </c:pt>
                <c:pt idx="209">
                  <c:v>0.77357091373911457</c:v>
                </c:pt>
                <c:pt idx="210">
                  <c:v>1.90615835777126</c:v>
                </c:pt>
                <c:pt idx="211">
                  <c:v>1.8637992831541212</c:v>
                </c:pt>
                <c:pt idx="212">
                  <c:v>1.813426329555361</c:v>
                </c:pt>
                <c:pt idx="213">
                  <c:v>1.7541640312038786</c:v>
                </c:pt>
                <c:pt idx="214">
                  <c:v>1.6853192890059243</c:v>
                </c:pt>
                <c:pt idx="215">
                  <c:v>1.6065071262203872</c:v>
                </c:pt>
                <c:pt idx="216">
                  <c:v>1.5177851191612952</c:v>
                </c:pt>
                <c:pt idx="217">
                  <c:v>1.4197734543052412</c:v>
                </c:pt>
                <c:pt idx="218">
                  <c:v>1.3137300587330321</c:v>
                </c:pt>
                <c:pt idx="219">
                  <c:v>1.2015498177281299</c:v>
                </c:pt>
                <c:pt idx="220">
                  <c:v>1.0856675218876108</c:v>
                </c:pt>
                <c:pt idx="221">
                  <c:v>0.96886587134766544</c:v>
                </c:pt>
                <c:pt idx="222">
                  <c:v>0.85401654984773268</c:v>
                </c:pt>
                <c:pt idx="223">
                  <c:v>0.74380350309616861</c:v>
                </c:pt>
                <c:pt idx="224">
                  <c:v>0.64048344470872909</c:v>
                </c:pt>
                <c:pt idx="225">
                  <c:v>1.5687851971037809</c:v>
                </c:pt>
                <c:pt idx="226">
                  <c:v>1.5339233038348081</c:v>
                </c:pt>
                <c:pt idx="227">
                  <c:v>1.4924659172446781</c:v>
                </c:pt>
                <c:pt idx="228">
                  <c:v>1.4436925212562901</c:v>
                </c:pt>
                <c:pt idx="229">
                  <c:v>1.3870326891818672</c:v>
                </c:pt>
                <c:pt idx="230">
                  <c:v>1.3221695817566022</c:v>
                </c:pt>
                <c:pt idx="231">
                  <c:v>1.2491505847964648</c:v>
                </c:pt>
                <c:pt idx="232">
                  <c:v>1.168486117260066</c:v>
                </c:pt>
                <c:pt idx="233">
                  <c:v>1.081211464267009</c:v>
                </c:pt>
                <c:pt idx="234">
                  <c:v>0.98888613317447882</c:v>
                </c:pt>
                <c:pt idx="235">
                  <c:v>0.89351397819068878</c:v>
                </c:pt>
                <c:pt idx="236">
                  <c:v>0.79738518615338871</c:v>
                </c:pt>
                <c:pt idx="237">
                  <c:v>0.70286317819326705</c:v>
                </c:pt>
                <c:pt idx="238">
                  <c:v>0.61215686538003278</c:v>
                </c:pt>
                <c:pt idx="239">
                  <c:v>0.52712354299037001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970-43FD-ADBF-68AAEFF8C6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5960176"/>
        <c:axId val="475956240"/>
      </c:scatterChart>
      <c:valAx>
        <c:axId val="4759601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CA"/>
                  <a:t>Calculated Values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956240"/>
        <c:crosses val="autoZero"/>
        <c:crossBetween val="midCat"/>
      </c:valAx>
      <c:valAx>
        <c:axId val="475956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CA"/>
                  <a:t>Experimental values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9601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equation'!$AO$20:$AO$34</c:f>
              <c:numCache>
                <c:formatCode>General</c:formatCode>
                <c:ptCount val="15"/>
                <c:pt idx="0">
                  <c:v>13.636363636363635</c:v>
                </c:pt>
                <c:pt idx="1">
                  <c:v>13.33333333333333</c:v>
                </c:pt>
                <c:pt idx="2">
                  <c:v>12.97297297297297</c:v>
                </c:pt>
                <c:pt idx="3">
                  <c:v>12.549019607843135</c:v>
                </c:pt>
                <c:pt idx="4">
                  <c:v>12.05651491365777</c:v>
                </c:pt>
                <c:pt idx="5">
                  <c:v>11.492704826038159</c:v>
                </c:pt>
                <c:pt idx="6">
                  <c:v>10.858001237076962</c:v>
                </c:pt>
                <c:pt idx="7">
                  <c:v>10.15684086541442</c:v>
                </c:pt>
                <c:pt idx="8">
                  <c:v>9.3982227278593875</c:v>
                </c:pt>
                <c:pt idx="9">
                  <c:v>8.5957025422089313</c:v>
                </c:pt>
                <c:pt idx="10">
                  <c:v>7.7666984258113718</c:v>
                </c:pt>
                <c:pt idx="11">
                  <c:v>6.9311173873333027</c:v>
                </c:pt>
                <c:pt idx="12">
                  <c:v>6.1095030104491679</c:v>
                </c:pt>
                <c:pt idx="13">
                  <c:v>5.3210558298418249</c:v>
                </c:pt>
                <c:pt idx="14">
                  <c:v>4.5819200275316794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6D5-410B-8834-78BEBFC530EF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equation'!$AP$20:$AP$34</c:f>
              <c:numCache>
                <c:formatCode>General</c:formatCode>
                <c:ptCount val="15"/>
                <c:pt idx="0">
                  <c:v>10.189231714008004</c:v>
                </c:pt>
                <c:pt idx="1">
                  <c:v>9.9628043425856063</c:v>
                </c:pt>
                <c:pt idx="2">
                  <c:v>9.6935393603535616</c:v>
                </c:pt>
                <c:pt idx="3">
                  <c:v>9.3767570283158648</c:v>
                </c:pt>
                <c:pt idx="4">
                  <c:v>9.0087524353678337</c:v>
                </c:pt>
                <c:pt idx="5">
                  <c:v>8.5874677161680655</c:v>
                </c:pt>
                <c:pt idx="6">
                  <c:v>8.1132106407412703</c:v>
                </c:pt>
                <c:pt idx="7">
                  <c:v>7.58929637106763</c:v>
                </c:pt>
                <c:pt idx="8">
                  <c:v>7.0224490654278195</c:v>
                </c:pt>
                <c:pt idx="9">
                  <c:v>6.4227976961319975</c:v>
                </c:pt>
                <c:pt idx="10">
                  <c:v>5.8033572603169743</c:v>
                </c:pt>
                <c:pt idx="11">
                  <c:v>5.1790024804121133</c:v>
                </c:pt>
                <c:pt idx="12">
                  <c:v>4.5650837342657109</c:v>
                </c:pt>
                <c:pt idx="13">
                  <c:v>3.9759478596516433</c:v>
                </c:pt>
                <c:pt idx="14">
                  <c:v>3.4236579560754432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6D5-410B-8834-78BEBFC530EF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equation'!$AQ$20:$AQ$34</c:f>
              <c:numCache>
                <c:formatCode>General</c:formatCode>
                <c:ptCount val="15"/>
                <c:pt idx="0">
                  <c:v>9.583574542204996</c:v>
                </c:pt>
                <c:pt idx="1">
                  <c:v>9.3706062190448858</c:v>
                </c:pt>
                <c:pt idx="2">
                  <c:v>9.117346591503134</c:v>
                </c:pt>
                <c:pt idx="3">
                  <c:v>8.8193940885128335</c:v>
                </c:pt>
                <c:pt idx="4">
                  <c:v>8.4732640222446705</c:v>
                </c:pt>
                <c:pt idx="5">
                  <c:v>8.0770208487390285</c:v>
                </c:pt>
                <c:pt idx="6">
                  <c:v>7.6309540438912862</c:v>
                </c:pt>
                <c:pt idx="7">
                  <c:v>7.1381817134476213</c:v>
                </c:pt>
                <c:pt idx="8">
                  <c:v>6.6050283256236142</c:v>
                </c:pt>
                <c:pt idx="9">
                  <c:v>6.041020777431223</c:v>
                </c:pt>
                <c:pt idx="10">
                  <c:v>5.4584004427765631</c:v>
                </c:pt>
                <c:pt idx="11">
                  <c:v>4.8711578771006705</c:v>
                </c:pt>
                <c:pt idx="12">
                  <c:v>4.2937310178741326</c:v>
                </c:pt>
                <c:pt idx="13">
                  <c:v>3.7396139138250635</c:v>
                </c:pt>
                <c:pt idx="14">
                  <c:v>3.2201526228866006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6D5-410B-8834-78BEBFC530EF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equation'!$AR$20:$AR$34</c:f>
              <c:numCache>
                <c:formatCode>General</c:formatCode>
                <c:ptCount val="15"/>
                <c:pt idx="0">
                  <c:v>8.9207525193031305</c:v>
                </c:pt>
                <c:pt idx="1">
                  <c:v>8.722513574429728</c:v>
                </c:pt>
                <c:pt idx="2">
                  <c:v>8.486769964310005</c:v>
                </c:pt>
                <c:pt idx="3">
                  <c:v>8.2094245406397448</c:v>
                </c:pt>
                <c:pt idx="4">
                  <c:v>7.8872336246020787</c:v>
                </c:pt>
                <c:pt idx="5">
                  <c:v>7.518395538902392</c:v>
                </c:pt>
                <c:pt idx="6">
                  <c:v>7.1031797386183957</c:v>
                </c:pt>
                <c:pt idx="7">
                  <c:v>6.6444886741424911</c:v>
                </c:pt>
                <c:pt idx="8">
                  <c:v>6.1482093989450632</c:v>
                </c:pt>
                <c:pt idx="9">
                  <c:v>5.6232099079633162</c:v>
                </c:pt>
                <c:pt idx="10">
                  <c:v>5.0808849335731274</c:v>
                </c:pt>
                <c:pt idx="11">
                  <c:v>4.5342574122735497</c:v>
                </c:pt>
                <c:pt idx="12">
                  <c:v>3.9967667206246626</c:v>
                </c:pt>
                <c:pt idx="13">
                  <c:v>3.4809736279570314</c:v>
                </c:pt>
                <c:pt idx="14">
                  <c:v>2.9974394727822382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6D5-410B-8834-78BEBFC530EF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equation'!$AS$20:$AS$34</c:f>
              <c:numCache>
                <c:formatCode>General</c:formatCode>
                <c:ptCount val="15"/>
                <c:pt idx="0">
                  <c:v>8.2108969120459658</c:v>
                </c:pt>
                <c:pt idx="1">
                  <c:v>8.0284325362227218</c:v>
                </c:pt>
                <c:pt idx="2">
                  <c:v>7.8114478730815673</c:v>
                </c:pt>
                <c:pt idx="3">
                  <c:v>7.5561717987978572</c:v>
                </c:pt>
                <c:pt idx="4">
                  <c:v>7.2596187454698411</c:v>
                </c:pt>
                <c:pt idx="5">
                  <c:v>6.920130401592651</c:v>
                </c:pt>
                <c:pt idx="6">
                  <c:v>6.5379547807571461</c:v>
                </c:pt>
                <c:pt idx="7">
                  <c:v>6.1157633751847262</c:v>
                </c:pt>
                <c:pt idx="8">
                  <c:v>5.6589747848260643</c:v>
                </c:pt>
                <c:pt idx="9">
                  <c:v>5.1757513471171928</c:v>
                </c:pt>
                <c:pt idx="10">
                  <c:v>4.6765810755610371</c:v>
                </c:pt>
                <c:pt idx="11">
                  <c:v>4.1734506258634294</c:v>
                </c:pt>
                <c:pt idx="12">
                  <c:v>3.6787299561930582</c:v>
                </c:pt>
                <c:pt idx="13">
                  <c:v>3.2039803313519775</c:v>
                </c:pt>
                <c:pt idx="14">
                  <c:v>2.7589226870554384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66D5-410B-8834-78BEBFC530EF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equation'!$AT$20:$AT$34</c:f>
              <c:numCache>
                <c:formatCode>General</c:formatCode>
                <c:ptCount val="15"/>
                <c:pt idx="0">
                  <c:v>7.4680711053068256</c:v>
                </c:pt>
                <c:pt idx="1">
                  <c:v>7.302113969633341</c:v>
                </c:pt>
                <c:pt idx="2">
                  <c:v>7.1047595380216286</c:v>
                </c:pt>
                <c:pt idx="3">
                  <c:v>6.8725778537725573</c:v>
                </c:pt>
                <c:pt idx="4">
                  <c:v>6.6028534482084851</c:v>
                </c:pt>
                <c:pt idx="5">
                  <c:v>6.2940780344314327</c:v>
                </c:pt>
                <c:pt idx="6">
                  <c:v>5.9464771886666856</c:v>
                </c:pt>
                <c:pt idx="7">
                  <c:v>5.5624807178014084</c:v>
                </c:pt>
                <c:pt idx="8">
                  <c:v>5.1470170103120712</c:v>
                </c:pt>
                <c:pt idx="9">
                  <c:v>4.7075099709207509</c:v>
                </c:pt>
                <c:pt idx="10">
                  <c:v>4.2534987804784876</c:v>
                </c:pt>
                <c:pt idx="11">
                  <c:v>3.79588568244113</c:v>
                </c:pt>
                <c:pt idx="12">
                  <c:v>3.345921546008837</c:v>
                </c:pt>
                <c:pt idx="13">
                  <c:v>2.9141217081215189</c:v>
                </c:pt>
                <c:pt idx="14">
                  <c:v>2.5093276680586394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66D5-410B-8834-78BEBFC530EF}"/>
            </c:ext>
          </c:extLst>
        </c:ser>
        <c:ser>
          <c:idx val="6"/>
          <c:order val="6"/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equation'!$AU$20:$AU$34</c:f>
              <c:numCache>
                <c:formatCode>General</c:formatCode>
                <c:ptCount val="15"/>
                <c:pt idx="0">
                  <c:v>6.709342655188042</c:v>
                </c:pt>
                <c:pt idx="1">
                  <c:v>6.5602461517394195</c:v>
                </c:pt>
                <c:pt idx="2">
                  <c:v>6.3829422016924093</c:v>
                </c:pt>
                <c:pt idx="3">
                  <c:v>6.1743493192841603</c:v>
                </c:pt>
                <c:pt idx="4">
                  <c:v>5.9320279174284236</c:v>
                </c:pt>
                <c:pt idx="5">
                  <c:v>5.6546229456070431</c:v>
                </c:pt>
                <c:pt idx="6">
                  <c:v>5.3423370623337014</c:v>
                </c:pt>
                <c:pt idx="7">
                  <c:v>4.9973532150873474</c:v>
                </c:pt>
                <c:pt idx="8">
                  <c:v>4.6240990862722118</c:v>
                </c:pt>
                <c:pt idx="9">
                  <c:v>4.2292443393017178</c:v>
                </c:pt>
                <c:pt idx="10">
                  <c:v>3.8213590094737246</c:v>
                </c:pt>
                <c:pt idx="11">
                  <c:v>3.4102377125630619</c:v>
                </c:pt>
                <c:pt idx="12">
                  <c:v>3.0059882710004664</c:v>
                </c:pt>
                <c:pt idx="13">
                  <c:v>2.6180577023182829</c:v>
                </c:pt>
                <c:pt idx="14">
                  <c:v>2.2543892421144358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66D5-410B-8834-78BEBFC530EF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equation'!$AV$20:$AV$34</c:f>
              <c:numCache>
                <c:formatCode>General</c:formatCode>
                <c:ptCount val="15"/>
                <c:pt idx="0">
                  <c:v>5.9533009154625862</c:v>
                </c:pt>
                <c:pt idx="1">
                  <c:v>5.8210053395634187</c:v>
                </c:pt>
                <c:pt idx="2">
                  <c:v>5.6636808709265694</c:v>
                </c:pt>
                <c:pt idx="3">
                  <c:v>5.4785932607655701</c:v>
                </c:pt>
                <c:pt idx="4">
                  <c:v>5.2635778266695903</c:v>
                </c:pt>
                <c:pt idx="5">
                  <c:v>5.01743221187958</c:v>
                </c:pt>
                <c:pt idx="6">
                  <c:v>4.7403362383508414</c:v>
                </c:pt>
                <c:pt idx="7">
                  <c:v>4.4342268683004962</c:v>
                </c:pt>
                <c:pt idx="8">
                  <c:v>4.1030328510956826</c:v>
                </c:pt>
                <c:pt idx="9">
                  <c:v>3.7526722796622787</c:v>
                </c:pt>
                <c:pt idx="10">
                  <c:v>3.3907494755570098</c:v>
                </c:pt>
                <c:pt idx="11">
                  <c:v>3.0259553490606006</c:v>
                </c:pt>
                <c:pt idx="12">
                  <c:v>2.6672587234427541</c:v>
                </c:pt>
                <c:pt idx="13">
                  <c:v>2.3230420798218239</c:v>
                </c:pt>
                <c:pt idx="14">
                  <c:v>2.0003535709285853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66D5-410B-8834-78BEBFC530EF}"/>
            </c:ext>
          </c:extLst>
        </c:ser>
        <c:ser>
          <c:idx val="8"/>
          <c:order val="8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equation'!$AW$20:$AW$34</c:f>
              <c:numCache>
                <c:formatCode>General</c:formatCode>
                <c:ptCount val="15"/>
                <c:pt idx="0">
                  <c:v>5.218274815867149</c:v>
                </c:pt>
                <c:pt idx="1">
                  <c:v>5.1023131532923243</c:v>
                </c:pt>
                <c:pt idx="2">
                  <c:v>4.9644127977979373</c:v>
                </c:pt>
                <c:pt idx="3">
                  <c:v>4.802177085451599</c:v>
                </c:pt>
                <c:pt idx="4">
                  <c:v>4.6137085970115832</c:v>
                </c:pt>
                <c:pt idx="5">
                  <c:v>4.3979534250600505</c:v>
                </c:pt>
                <c:pt idx="6">
                  <c:v>4.1550691897801597</c:v>
                </c:pt>
                <c:pt idx="7">
                  <c:v>3.8867537057625747</c:v>
                </c:pt>
                <c:pt idx="8">
                  <c:v>3.5964506581445868</c:v>
                </c:pt>
                <c:pt idx="9">
                  <c:v>3.2893474607175679</c:v>
                </c:pt>
                <c:pt idx="10">
                  <c:v>2.9721095651754115</c:v>
                </c:pt>
                <c:pt idx="11">
                  <c:v>2.6523548559302883</c:v>
                </c:pt>
                <c:pt idx="12">
                  <c:v>2.3379448177720383</c:v>
                </c:pt>
                <c:pt idx="13">
                  <c:v>2.0362269862503561</c:v>
                </c:pt>
                <c:pt idx="14">
                  <c:v>1.7533793117856311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66D5-410B-8834-78BEBFC530EF}"/>
            </c:ext>
          </c:extLst>
        </c:ser>
        <c:ser>
          <c:idx val="9"/>
          <c:order val="9"/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equation'!$AX$20:$AX$34</c:f>
              <c:numCache>
                <c:formatCode>General</c:formatCode>
                <c:ptCount val="15"/>
                <c:pt idx="0">
                  <c:v>4.5206028212270777</c:v>
                </c:pt>
                <c:pt idx="1">
                  <c:v>4.4201449807553654</c:v>
                </c:pt>
                <c:pt idx="2">
                  <c:v>4.3006816028971127</c:v>
                </c:pt>
                <c:pt idx="3">
                  <c:v>4.1601364524756388</c:v>
                </c:pt>
                <c:pt idx="4">
                  <c:v>3.996865791075495</c:v>
                </c:pt>
                <c:pt idx="5">
                  <c:v>3.809956616408666</c:v>
                </c:pt>
                <c:pt idx="6">
                  <c:v>3.5995454751825977</c:v>
                </c:pt>
                <c:pt idx="7">
                  <c:v>3.3671031878694402</c:v>
                </c:pt>
                <c:pt idx="8">
                  <c:v>3.1156130263926505</c:v>
                </c:pt>
                <c:pt idx="9">
                  <c:v>2.8495688586008217</c:v>
                </c:pt>
                <c:pt idx="10">
                  <c:v>2.5747449797918054</c:v>
                </c:pt>
                <c:pt idx="11">
                  <c:v>2.2977407797985658</c:v>
                </c:pt>
                <c:pt idx="12">
                  <c:v>2.0253666799910017</c:v>
                </c:pt>
                <c:pt idx="13">
                  <c:v>1.7639878663945816</c:v>
                </c:pt>
                <c:pt idx="14">
                  <c:v>1.5189563108937481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66D5-410B-8834-78BEBFC530EF}"/>
            </c:ext>
          </c:extLst>
        </c:ser>
        <c:ser>
          <c:idx val="10"/>
          <c:order val="10"/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equation'!$AY$20:$AY$34</c:f>
              <c:numCache>
                <c:formatCode>General</c:formatCode>
                <c:ptCount val="15"/>
                <c:pt idx="0">
                  <c:v>3.8732897935834463</c:v>
                </c:pt>
                <c:pt idx="1">
                  <c:v>3.7872166870593702</c:v>
                </c:pt>
                <c:pt idx="2">
                  <c:v>3.6848594793010094</c:v>
                </c:pt>
                <c:pt idx="3">
                  <c:v>3.5644392348794081</c:v>
                </c:pt>
                <c:pt idx="4">
                  <c:v>3.4245475851588654</c:v>
                </c:pt>
                <c:pt idx="5">
                  <c:v>3.264402262246461</c:v>
                </c:pt>
                <c:pt idx="6">
                  <c:v>3.0841202604876878</c:v>
                </c:pt>
                <c:pt idx="7">
                  <c:v>2.8849617909978025</c:v>
                </c:pt>
                <c:pt idx="8">
                  <c:v>2.6694829457737281</c:v>
                </c:pt>
                <c:pt idx="9">
                  <c:v>2.4415341078639239</c:v>
                </c:pt>
                <c:pt idx="10">
                  <c:v>2.2060627411192928</c:v>
                </c:pt>
                <c:pt idx="11">
                  <c:v>1.9687232571957023</c:v>
                </c:pt>
                <c:pt idx="12">
                  <c:v>1.7353508813109413</c:v>
                </c:pt>
                <c:pt idx="13">
                  <c:v>1.5113993573663629</c:v>
                </c:pt>
                <c:pt idx="14">
                  <c:v>1.3014542990279632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66D5-410B-8834-78BEBFC530EF}"/>
            </c:ext>
          </c:extLst>
        </c:ser>
        <c:ser>
          <c:idx val="11"/>
          <c:order val="11"/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equation'!$AZ$20:$AZ$34</c:f>
              <c:numCache>
                <c:formatCode>General</c:formatCode>
                <c:ptCount val="15"/>
                <c:pt idx="0">
                  <c:v>3.2852618100950175</c:v>
                </c:pt>
                <c:pt idx="1">
                  <c:v>3.2122559920929068</c:v>
                </c:pt>
                <c:pt idx="2">
                  <c:v>3.125438262576882</c:v>
                </c:pt>
                <c:pt idx="3">
                  <c:v>3.0232997572639118</c:v>
                </c:pt>
                <c:pt idx="4">
                  <c:v>2.9046459206365998</c:v>
                </c:pt>
                <c:pt idx="5">
                  <c:v>2.768813245709711</c:v>
                </c:pt>
                <c:pt idx="6">
                  <c:v>2.6159009651964507</c:v>
                </c:pt>
                <c:pt idx="7">
                  <c:v>2.4469779697996183</c:v>
                </c:pt>
                <c:pt idx="8">
                  <c:v>2.2642122954442541</c:v>
                </c:pt>
                <c:pt idx="9">
                  <c:v>2.0708697748094154</c:v>
                </c:pt>
                <c:pt idx="10">
                  <c:v>1.8711467667818344</c:v>
                </c:pt>
                <c:pt idx="11">
                  <c:v>1.6698392519520551</c:v>
                </c:pt>
                <c:pt idx="12">
                  <c:v>1.4718965740518744</c:v>
                </c:pt>
                <c:pt idx="13">
                  <c:v>1.281944510525272</c:v>
                </c:pt>
                <c:pt idx="14">
                  <c:v>1.1038725047796849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66D5-410B-8834-78BEBFC530EF}"/>
            </c:ext>
          </c:extLst>
        </c:ser>
        <c:ser>
          <c:idx val="12"/>
          <c:order val="12"/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equation'!$BA$20:$BA$34</c:f>
              <c:numCache>
                <c:formatCode>General</c:formatCode>
                <c:ptCount val="15"/>
                <c:pt idx="0">
                  <c:v>2.7612574341546305</c:v>
                </c:pt>
                <c:pt idx="1">
                  <c:v>2.699896157840084</c:v>
                </c:pt>
                <c:pt idx="2">
                  <c:v>2.6269259914119734</c:v>
                </c:pt>
                <c:pt idx="3">
                  <c:v>2.5410787367906669</c:v>
                </c:pt>
                <c:pt idx="4">
                  <c:v>2.4413503719244707</c:v>
                </c:pt>
                <c:pt idx="5">
                  <c:v>2.327183220225796</c:v>
                </c:pt>
                <c:pt idx="6">
                  <c:v>2.1986606866355229</c:v>
                </c:pt>
                <c:pt idx="7">
                  <c:v>2.0566811721244158</c:v>
                </c:pt>
                <c:pt idx="8">
                  <c:v>1.9030669075104683</c:v>
                </c:pt>
                <c:pt idx="9">
                  <c:v>1.7405628200734602</c:v>
                </c:pt>
                <c:pt idx="10">
                  <c:v>1.5726959429213061</c:v>
                </c:pt>
                <c:pt idx="11">
                  <c:v>1.4034972902699838</c:v>
                </c:pt>
                <c:pt idx="12">
                  <c:v>1.23712677781681</c:v>
                </c:pt>
                <c:pt idx="13">
                  <c:v>1.0774723642981889</c:v>
                </c:pt>
                <c:pt idx="14">
                  <c:v>0.92780312083974836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66D5-410B-8834-78BEBFC530EF}"/>
            </c:ext>
          </c:extLst>
        </c:ser>
        <c:ser>
          <c:idx val="13"/>
          <c:order val="13"/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equation'!$BB$20:$BB$34</c:f>
              <c:numCache>
                <c:formatCode>General</c:formatCode>
                <c:ptCount val="15"/>
                <c:pt idx="0">
                  <c:v>2.3022432113341198</c:v>
                </c:pt>
                <c:pt idx="1">
                  <c:v>2.2510822510822508</c:v>
                </c:pt>
                <c:pt idx="2">
                  <c:v>2.1902421902421896</c:v>
                </c:pt>
                <c:pt idx="3">
                  <c:v>2.1186656480774122</c:v>
                </c:pt>
                <c:pt idx="4">
                  <c:v>2.0355155049032594</c:v>
                </c:pt>
                <c:pt idx="5">
                  <c:v>1.9403267888116371</c:v>
                </c:pt>
                <c:pt idx="6">
                  <c:v>1.8331690400259808</c:v>
                </c:pt>
                <c:pt idx="7">
                  <c:v>1.7147913149400966</c:v>
                </c:pt>
                <c:pt idx="8">
                  <c:v>1.586712928080156</c:v>
                </c:pt>
                <c:pt idx="9">
                  <c:v>1.4512225071261831</c:v>
                </c:pt>
                <c:pt idx="10">
                  <c:v>1.3112607731889327</c:v>
                </c:pt>
                <c:pt idx="11">
                  <c:v>1.1701886498095186</c:v>
                </c:pt>
                <c:pt idx="12">
                  <c:v>1.0314745342316776</c:v>
                </c:pt>
                <c:pt idx="13">
                  <c:v>0.89836007516810013</c:v>
                </c:pt>
                <c:pt idx="14">
                  <c:v>0.77357091373911457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66D5-410B-8834-78BEBFC530EF}"/>
            </c:ext>
          </c:extLst>
        </c:ser>
        <c:ser>
          <c:idx val="14"/>
          <c:order val="14"/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equation'!$BC$20:$BC$34</c:f>
              <c:numCache>
                <c:formatCode>General</c:formatCode>
                <c:ptCount val="15"/>
                <c:pt idx="0">
                  <c:v>1.90615835777126</c:v>
                </c:pt>
                <c:pt idx="1">
                  <c:v>1.8637992831541212</c:v>
                </c:pt>
                <c:pt idx="2">
                  <c:v>1.813426329555361</c:v>
                </c:pt>
                <c:pt idx="3">
                  <c:v>1.7541640312038786</c:v>
                </c:pt>
                <c:pt idx="4">
                  <c:v>1.6853192890059243</c:v>
                </c:pt>
                <c:pt idx="5">
                  <c:v>1.6065071262203872</c:v>
                </c:pt>
                <c:pt idx="6">
                  <c:v>1.5177851191612952</c:v>
                </c:pt>
                <c:pt idx="7">
                  <c:v>1.4197734543052412</c:v>
                </c:pt>
                <c:pt idx="8">
                  <c:v>1.3137300587330321</c:v>
                </c:pt>
                <c:pt idx="9">
                  <c:v>1.2015498177281299</c:v>
                </c:pt>
                <c:pt idx="10">
                  <c:v>1.0856675218876108</c:v>
                </c:pt>
                <c:pt idx="11">
                  <c:v>0.96886587134766544</c:v>
                </c:pt>
                <c:pt idx="12">
                  <c:v>0.85401654984773268</c:v>
                </c:pt>
                <c:pt idx="13">
                  <c:v>0.74380350309616861</c:v>
                </c:pt>
                <c:pt idx="14">
                  <c:v>0.64048344470872909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66D5-410B-8834-78BEBFC530EF}"/>
            </c:ext>
          </c:extLst>
        </c:ser>
        <c:ser>
          <c:idx val="15"/>
          <c:order val="15"/>
          <c:spPr>
            <a:ln w="190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equation'!$BD$20:$BD$34</c:f>
              <c:numCache>
                <c:formatCode>General</c:formatCode>
                <c:ptCount val="15"/>
                <c:pt idx="0">
                  <c:v>1.5687851971037809</c:v>
                </c:pt>
                <c:pt idx="1">
                  <c:v>1.5339233038348081</c:v>
                </c:pt>
                <c:pt idx="2">
                  <c:v>1.4924659172446781</c:v>
                </c:pt>
                <c:pt idx="3">
                  <c:v>1.4436925212562901</c:v>
                </c:pt>
                <c:pt idx="4">
                  <c:v>1.3870326891818672</c:v>
                </c:pt>
                <c:pt idx="5">
                  <c:v>1.3221695817566022</c:v>
                </c:pt>
                <c:pt idx="6">
                  <c:v>1.2491505847964648</c:v>
                </c:pt>
                <c:pt idx="7">
                  <c:v>1.168486117260066</c:v>
                </c:pt>
                <c:pt idx="8">
                  <c:v>1.081211464267009</c:v>
                </c:pt>
                <c:pt idx="9">
                  <c:v>0.98888613317447882</c:v>
                </c:pt>
                <c:pt idx="10">
                  <c:v>0.89351397819068878</c:v>
                </c:pt>
                <c:pt idx="11">
                  <c:v>0.79738518615338871</c:v>
                </c:pt>
                <c:pt idx="12">
                  <c:v>0.70286317819326705</c:v>
                </c:pt>
                <c:pt idx="13">
                  <c:v>0.61215686538003278</c:v>
                </c:pt>
                <c:pt idx="14">
                  <c:v>0.52712354299037001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66D5-410B-8834-78BEBFC530EF}"/>
            </c:ext>
          </c:extLst>
        </c:ser>
        <c:ser>
          <c:idx val="16"/>
          <c:order val="16"/>
          <c:spPr>
            <a:ln w="1905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equation'!$BE$20:$BE$34</c:f>
              <c:numCache>
                <c:formatCode>General</c:formatCode>
                <c:ptCount val="15"/>
                <c:pt idx="0">
                  <c:v>13.636363636363635</c:v>
                </c:pt>
                <c:pt idx="1">
                  <c:v>13.333333333333332</c:v>
                </c:pt>
                <c:pt idx="2">
                  <c:v>12.972972972972974</c:v>
                </c:pt>
                <c:pt idx="3">
                  <c:v>12.549019607843137</c:v>
                </c:pt>
                <c:pt idx="4">
                  <c:v>12.05651491365777</c:v>
                </c:pt>
                <c:pt idx="5">
                  <c:v>11.49270482603816</c:v>
                </c:pt>
                <c:pt idx="6">
                  <c:v>10.858001237076964</c:v>
                </c:pt>
                <c:pt idx="7">
                  <c:v>10.156840865414422</c:v>
                </c:pt>
                <c:pt idx="8">
                  <c:v>9.3982227278593875</c:v>
                </c:pt>
                <c:pt idx="9">
                  <c:v>8.595702542208933</c:v>
                </c:pt>
                <c:pt idx="10">
                  <c:v>7.7666984258113727</c:v>
                </c:pt>
                <c:pt idx="11">
                  <c:v>6.9311173873333018</c:v>
                </c:pt>
                <c:pt idx="12">
                  <c:v>6.1095030104491679</c:v>
                </c:pt>
                <c:pt idx="13">
                  <c:v>5.321055829841824</c:v>
                </c:pt>
                <c:pt idx="14">
                  <c:v>4.5819200275316794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66D5-410B-8834-78BEBFC530EF}"/>
            </c:ext>
          </c:extLst>
        </c:ser>
        <c:ser>
          <c:idx val="17"/>
          <c:order val="17"/>
          <c:spPr>
            <a:ln w="19050" cap="rnd">
              <a:noFill/>
              <a:round/>
            </a:ln>
            <a:effectLst/>
          </c:spPr>
          <c:marker>
            <c:symbol val="squar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equation'!$BF$20:$BF$34</c:f>
              <c:numCache>
                <c:formatCode>General</c:formatCode>
                <c:ptCount val="15"/>
                <c:pt idx="0">
                  <c:v>10.189231714008006</c:v>
                </c:pt>
                <c:pt idx="1">
                  <c:v>9.9628043425856063</c:v>
                </c:pt>
                <c:pt idx="2">
                  <c:v>9.6935393603535633</c:v>
                </c:pt>
                <c:pt idx="3">
                  <c:v>9.3767570283158665</c:v>
                </c:pt>
                <c:pt idx="4">
                  <c:v>9.0087524353678319</c:v>
                </c:pt>
                <c:pt idx="5">
                  <c:v>8.5874677161680655</c:v>
                </c:pt>
                <c:pt idx="6">
                  <c:v>8.1132106407412703</c:v>
                </c:pt>
                <c:pt idx="7">
                  <c:v>7.5892963710676318</c:v>
                </c:pt>
                <c:pt idx="8">
                  <c:v>7.0224490654278187</c:v>
                </c:pt>
                <c:pt idx="9">
                  <c:v>6.4227976961319975</c:v>
                </c:pt>
                <c:pt idx="10">
                  <c:v>5.8033572603169752</c:v>
                </c:pt>
                <c:pt idx="11">
                  <c:v>5.1790024804121124</c:v>
                </c:pt>
                <c:pt idx="12">
                  <c:v>4.5650837342657109</c:v>
                </c:pt>
                <c:pt idx="13">
                  <c:v>3.9759478596516438</c:v>
                </c:pt>
                <c:pt idx="14">
                  <c:v>3.4236579560754432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66D5-410B-8834-78BEBFC530EF}"/>
            </c:ext>
          </c:extLst>
        </c:ser>
        <c:ser>
          <c:idx val="18"/>
          <c:order val="1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equation'!$BG$20:$BG$34</c:f>
              <c:numCache>
                <c:formatCode>General</c:formatCode>
                <c:ptCount val="15"/>
                <c:pt idx="0">
                  <c:v>9.583574542204996</c:v>
                </c:pt>
                <c:pt idx="1">
                  <c:v>9.3706062190448876</c:v>
                </c:pt>
                <c:pt idx="2">
                  <c:v>9.117346591503134</c:v>
                </c:pt>
                <c:pt idx="3">
                  <c:v>8.8193940885128352</c:v>
                </c:pt>
                <c:pt idx="4">
                  <c:v>8.4732640222446705</c:v>
                </c:pt>
                <c:pt idx="5">
                  <c:v>8.0770208487390267</c:v>
                </c:pt>
                <c:pt idx="6">
                  <c:v>7.6309540438912862</c:v>
                </c:pt>
                <c:pt idx="7">
                  <c:v>7.1381817134476222</c:v>
                </c:pt>
                <c:pt idx="8">
                  <c:v>6.6050283256236133</c:v>
                </c:pt>
                <c:pt idx="9">
                  <c:v>6.041020777431223</c:v>
                </c:pt>
                <c:pt idx="10">
                  <c:v>5.4584004427765631</c:v>
                </c:pt>
                <c:pt idx="11">
                  <c:v>4.8711578771006696</c:v>
                </c:pt>
                <c:pt idx="12">
                  <c:v>4.2937310178741326</c:v>
                </c:pt>
                <c:pt idx="13">
                  <c:v>3.7396139138250635</c:v>
                </c:pt>
                <c:pt idx="14">
                  <c:v>3.2201526228866002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66D5-410B-8834-78BEBFC530EF}"/>
            </c:ext>
          </c:extLst>
        </c:ser>
        <c:ser>
          <c:idx val="19"/>
          <c:order val="1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equation'!$BH$20:$BH$34</c:f>
              <c:numCache>
                <c:formatCode>General</c:formatCode>
                <c:ptCount val="15"/>
                <c:pt idx="0">
                  <c:v>8.9207525193031323</c:v>
                </c:pt>
                <c:pt idx="1">
                  <c:v>8.7225135744297297</c:v>
                </c:pt>
                <c:pt idx="2">
                  <c:v>8.4867699643100085</c:v>
                </c:pt>
                <c:pt idx="3">
                  <c:v>8.2094245406397466</c:v>
                </c:pt>
                <c:pt idx="4">
                  <c:v>7.8872336246020787</c:v>
                </c:pt>
                <c:pt idx="5">
                  <c:v>7.5183955389023938</c:v>
                </c:pt>
                <c:pt idx="6">
                  <c:v>7.1031797386183966</c:v>
                </c:pt>
                <c:pt idx="7">
                  <c:v>6.644488674142492</c:v>
                </c:pt>
                <c:pt idx="8">
                  <c:v>6.1482093989450632</c:v>
                </c:pt>
                <c:pt idx="9">
                  <c:v>5.6232099079633171</c:v>
                </c:pt>
                <c:pt idx="10">
                  <c:v>5.0808849335731283</c:v>
                </c:pt>
                <c:pt idx="11">
                  <c:v>4.5342574122735488</c:v>
                </c:pt>
                <c:pt idx="12">
                  <c:v>3.9967667206246622</c:v>
                </c:pt>
                <c:pt idx="13">
                  <c:v>3.4809736279570322</c:v>
                </c:pt>
                <c:pt idx="14">
                  <c:v>2.9974394727822387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66D5-410B-8834-78BEBFC530EF}"/>
            </c:ext>
          </c:extLst>
        </c:ser>
        <c:ser>
          <c:idx val="20"/>
          <c:order val="2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equation'!$BI$20:$BI$34</c:f>
              <c:numCache>
                <c:formatCode>General</c:formatCode>
                <c:ptCount val="15"/>
                <c:pt idx="0">
                  <c:v>8.2108969120459676</c:v>
                </c:pt>
                <c:pt idx="1">
                  <c:v>8.0284325362227236</c:v>
                </c:pt>
                <c:pt idx="2">
                  <c:v>7.8114478730815691</c:v>
                </c:pt>
                <c:pt idx="3">
                  <c:v>7.5561717987978589</c:v>
                </c:pt>
                <c:pt idx="4">
                  <c:v>7.2596187454698411</c:v>
                </c:pt>
                <c:pt idx="5">
                  <c:v>6.920130401592651</c:v>
                </c:pt>
                <c:pt idx="6">
                  <c:v>6.537954780757147</c:v>
                </c:pt>
                <c:pt idx="7">
                  <c:v>6.115763375184728</c:v>
                </c:pt>
                <c:pt idx="8">
                  <c:v>5.6589747848260643</c:v>
                </c:pt>
                <c:pt idx="9">
                  <c:v>5.1757513471171936</c:v>
                </c:pt>
                <c:pt idx="10">
                  <c:v>4.676581075561038</c:v>
                </c:pt>
                <c:pt idx="11">
                  <c:v>4.1734506258634294</c:v>
                </c:pt>
                <c:pt idx="12">
                  <c:v>3.6787299561930591</c:v>
                </c:pt>
                <c:pt idx="13">
                  <c:v>3.2039803313519784</c:v>
                </c:pt>
                <c:pt idx="14">
                  <c:v>2.7589226870554389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66D5-410B-8834-78BEBFC530EF}"/>
            </c:ext>
          </c:extLst>
        </c:ser>
        <c:ser>
          <c:idx val="21"/>
          <c:order val="2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equation'!$BJ$20:$BJ$34</c:f>
              <c:numCache>
                <c:formatCode>General</c:formatCode>
                <c:ptCount val="15"/>
                <c:pt idx="0">
                  <c:v>7.4680711053068256</c:v>
                </c:pt>
                <c:pt idx="1">
                  <c:v>7.302113969633341</c:v>
                </c:pt>
                <c:pt idx="2">
                  <c:v>7.1047595380216295</c:v>
                </c:pt>
                <c:pt idx="3">
                  <c:v>6.8725778537725573</c:v>
                </c:pt>
                <c:pt idx="4">
                  <c:v>6.6028534482084842</c:v>
                </c:pt>
                <c:pt idx="5">
                  <c:v>6.2940780344314327</c:v>
                </c:pt>
                <c:pt idx="6">
                  <c:v>5.9464771886666847</c:v>
                </c:pt>
                <c:pt idx="7">
                  <c:v>5.5624807178014084</c:v>
                </c:pt>
                <c:pt idx="8">
                  <c:v>5.1470170103120694</c:v>
                </c:pt>
                <c:pt idx="9">
                  <c:v>4.7075099709207509</c:v>
                </c:pt>
                <c:pt idx="10">
                  <c:v>4.2534987804784876</c:v>
                </c:pt>
                <c:pt idx="11">
                  <c:v>3.7958856824411287</c:v>
                </c:pt>
                <c:pt idx="12">
                  <c:v>3.345921546008837</c:v>
                </c:pt>
                <c:pt idx="13">
                  <c:v>2.9141217081215189</c:v>
                </c:pt>
                <c:pt idx="14">
                  <c:v>2.5093276680586394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66D5-410B-8834-78BEBFC530EF}"/>
            </c:ext>
          </c:extLst>
        </c:ser>
        <c:ser>
          <c:idx val="22"/>
          <c:order val="2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equation'!$BK$20:$BK$34</c:f>
              <c:numCache>
                <c:formatCode>General</c:formatCode>
                <c:ptCount val="15"/>
                <c:pt idx="0">
                  <c:v>6.7093426551880428</c:v>
                </c:pt>
                <c:pt idx="1">
                  <c:v>6.5602461517394195</c:v>
                </c:pt>
                <c:pt idx="2">
                  <c:v>6.3829422016924084</c:v>
                </c:pt>
                <c:pt idx="3">
                  <c:v>6.1743493192841603</c:v>
                </c:pt>
                <c:pt idx="4">
                  <c:v>5.9320279174284236</c:v>
                </c:pt>
                <c:pt idx="5">
                  <c:v>5.6546229456070423</c:v>
                </c:pt>
                <c:pt idx="6">
                  <c:v>5.3423370623337005</c:v>
                </c:pt>
                <c:pt idx="7">
                  <c:v>4.9973532150873474</c:v>
                </c:pt>
                <c:pt idx="8">
                  <c:v>4.6240990862722127</c:v>
                </c:pt>
                <c:pt idx="9">
                  <c:v>4.2292443393017178</c:v>
                </c:pt>
                <c:pt idx="10">
                  <c:v>3.8213590094737251</c:v>
                </c:pt>
                <c:pt idx="11">
                  <c:v>3.410237712563061</c:v>
                </c:pt>
                <c:pt idx="12">
                  <c:v>3.0059882710004664</c:v>
                </c:pt>
                <c:pt idx="13">
                  <c:v>2.6180577023182821</c:v>
                </c:pt>
                <c:pt idx="14">
                  <c:v>2.2543892421144358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66D5-410B-8834-78BEBFC530EF}"/>
            </c:ext>
          </c:extLst>
        </c:ser>
        <c:ser>
          <c:idx val="23"/>
          <c:order val="23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equation'!$BL$20:$BL$34</c:f>
              <c:numCache>
                <c:formatCode>General</c:formatCode>
                <c:ptCount val="15"/>
                <c:pt idx="0">
                  <c:v>5.9533009154625871</c:v>
                </c:pt>
                <c:pt idx="1">
                  <c:v>5.8210053395634187</c:v>
                </c:pt>
                <c:pt idx="2">
                  <c:v>5.6636808709265702</c:v>
                </c:pt>
                <c:pt idx="3">
                  <c:v>5.4785932607655718</c:v>
                </c:pt>
                <c:pt idx="4">
                  <c:v>5.2635778266695912</c:v>
                </c:pt>
                <c:pt idx="5">
                  <c:v>5.01743221187958</c:v>
                </c:pt>
                <c:pt idx="6">
                  <c:v>4.7403362383508414</c:v>
                </c:pt>
                <c:pt idx="7">
                  <c:v>4.4342268683004971</c:v>
                </c:pt>
                <c:pt idx="8">
                  <c:v>4.1030328510956835</c:v>
                </c:pt>
                <c:pt idx="9">
                  <c:v>3.7526722796622796</c:v>
                </c:pt>
                <c:pt idx="10">
                  <c:v>3.3907494755570102</c:v>
                </c:pt>
                <c:pt idx="11">
                  <c:v>3.0259553490606006</c:v>
                </c:pt>
                <c:pt idx="12">
                  <c:v>2.6672587234427545</c:v>
                </c:pt>
                <c:pt idx="13">
                  <c:v>2.3230420798218239</c:v>
                </c:pt>
                <c:pt idx="14">
                  <c:v>2.0003535709285853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66D5-410B-8834-78BEBFC530EF}"/>
            </c:ext>
          </c:extLst>
        </c:ser>
        <c:ser>
          <c:idx val="24"/>
          <c:order val="24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equation'!$BM$20:$BM$34</c:f>
              <c:numCache>
                <c:formatCode>General</c:formatCode>
                <c:ptCount val="15"/>
                <c:pt idx="0">
                  <c:v>5.2182748158671508</c:v>
                </c:pt>
                <c:pt idx="1">
                  <c:v>5.1023131532923252</c:v>
                </c:pt>
                <c:pt idx="2">
                  <c:v>4.9644127977979382</c:v>
                </c:pt>
                <c:pt idx="3">
                  <c:v>4.8021770854515999</c:v>
                </c:pt>
                <c:pt idx="4">
                  <c:v>4.6137085970115841</c:v>
                </c:pt>
                <c:pt idx="5">
                  <c:v>4.3979534250600514</c:v>
                </c:pt>
                <c:pt idx="6">
                  <c:v>4.1550691897801597</c:v>
                </c:pt>
                <c:pt idx="7">
                  <c:v>3.8867537057625756</c:v>
                </c:pt>
                <c:pt idx="8">
                  <c:v>3.5964506581445872</c:v>
                </c:pt>
                <c:pt idx="9">
                  <c:v>3.2893474607175688</c:v>
                </c:pt>
                <c:pt idx="10">
                  <c:v>2.9721095651754124</c:v>
                </c:pt>
                <c:pt idx="11">
                  <c:v>2.6523548559302883</c:v>
                </c:pt>
                <c:pt idx="12">
                  <c:v>2.3379448177720383</c:v>
                </c:pt>
                <c:pt idx="13">
                  <c:v>2.0362269862503561</c:v>
                </c:pt>
                <c:pt idx="14">
                  <c:v>1.7533793117856313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66D5-410B-8834-78BEBFC530EF}"/>
            </c:ext>
          </c:extLst>
        </c:ser>
        <c:ser>
          <c:idx val="25"/>
          <c:order val="2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equation'!$BN$20:$BN$34</c:f>
              <c:numCache>
                <c:formatCode>General</c:formatCode>
                <c:ptCount val="15"/>
                <c:pt idx="0">
                  <c:v>4.5206028212270803</c:v>
                </c:pt>
                <c:pt idx="1">
                  <c:v>4.4201449807553672</c:v>
                </c:pt>
                <c:pt idx="2">
                  <c:v>4.3006816028971153</c:v>
                </c:pt>
                <c:pt idx="3">
                  <c:v>4.1601364524756397</c:v>
                </c:pt>
                <c:pt idx="4">
                  <c:v>3.9968657910754972</c:v>
                </c:pt>
                <c:pt idx="5">
                  <c:v>3.8099566164086673</c:v>
                </c:pt>
                <c:pt idx="6">
                  <c:v>3.5995454751825986</c:v>
                </c:pt>
                <c:pt idx="7">
                  <c:v>3.367103187869442</c:v>
                </c:pt>
                <c:pt idx="8">
                  <c:v>3.1156130263926518</c:v>
                </c:pt>
                <c:pt idx="9">
                  <c:v>2.8495688586008225</c:v>
                </c:pt>
                <c:pt idx="10">
                  <c:v>2.5747449797918063</c:v>
                </c:pt>
                <c:pt idx="11">
                  <c:v>2.2977407797985667</c:v>
                </c:pt>
                <c:pt idx="12">
                  <c:v>2.0253666799910022</c:v>
                </c:pt>
                <c:pt idx="13">
                  <c:v>1.763987866394582</c:v>
                </c:pt>
                <c:pt idx="14">
                  <c:v>1.5189563108937485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66D5-410B-8834-78BEBFC530EF}"/>
            </c:ext>
          </c:extLst>
        </c:ser>
        <c:ser>
          <c:idx val="26"/>
          <c:order val="2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equation'!$BO$20:$BO$34</c:f>
              <c:numCache>
                <c:formatCode>General</c:formatCode>
                <c:ptCount val="15"/>
                <c:pt idx="0">
                  <c:v>3.8732897935834472</c:v>
                </c:pt>
                <c:pt idx="1">
                  <c:v>3.7872166870593706</c:v>
                </c:pt>
                <c:pt idx="2">
                  <c:v>3.6848594793010094</c:v>
                </c:pt>
                <c:pt idx="3">
                  <c:v>3.5644392348794076</c:v>
                </c:pt>
                <c:pt idx="4">
                  <c:v>3.4245475851588658</c:v>
                </c:pt>
                <c:pt idx="5">
                  <c:v>3.2644022622464615</c:v>
                </c:pt>
                <c:pt idx="6">
                  <c:v>3.0841202604876878</c:v>
                </c:pt>
                <c:pt idx="7">
                  <c:v>2.8849617909978029</c:v>
                </c:pt>
                <c:pt idx="8">
                  <c:v>2.6694829457737286</c:v>
                </c:pt>
                <c:pt idx="9">
                  <c:v>2.4415341078639248</c:v>
                </c:pt>
                <c:pt idx="10">
                  <c:v>2.2060627411192932</c:v>
                </c:pt>
                <c:pt idx="11">
                  <c:v>1.9687232571957025</c:v>
                </c:pt>
                <c:pt idx="12">
                  <c:v>1.7353508813109413</c:v>
                </c:pt>
                <c:pt idx="13">
                  <c:v>1.5113993573663627</c:v>
                </c:pt>
                <c:pt idx="14">
                  <c:v>1.3014542990279629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66D5-410B-8834-78BEBFC530EF}"/>
            </c:ext>
          </c:extLst>
        </c:ser>
        <c:ser>
          <c:idx val="27"/>
          <c:order val="2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equation'!$BP$20:$BP$34</c:f>
              <c:numCache>
                <c:formatCode>General</c:formatCode>
                <c:ptCount val="15"/>
                <c:pt idx="0">
                  <c:v>3.2852618100950188</c:v>
                </c:pt>
                <c:pt idx="1">
                  <c:v>3.2122559920929072</c:v>
                </c:pt>
                <c:pt idx="2">
                  <c:v>3.1254382625768828</c:v>
                </c:pt>
                <c:pt idx="3">
                  <c:v>3.0232997572639131</c:v>
                </c:pt>
                <c:pt idx="4">
                  <c:v>2.9046459206366011</c:v>
                </c:pt>
                <c:pt idx="5">
                  <c:v>2.7688132457097119</c:v>
                </c:pt>
                <c:pt idx="6">
                  <c:v>2.6159009651964511</c:v>
                </c:pt>
                <c:pt idx="7">
                  <c:v>2.4469779697996188</c:v>
                </c:pt>
                <c:pt idx="8">
                  <c:v>2.2642122954442554</c:v>
                </c:pt>
                <c:pt idx="9">
                  <c:v>2.0708697748094167</c:v>
                </c:pt>
                <c:pt idx="10">
                  <c:v>1.8711467667818351</c:v>
                </c:pt>
                <c:pt idx="11">
                  <c:v>1.6698392519520555</c:v>
                </c:pt>
                <c:pt idx="12">
                  <c:v>1.471896574051875</c:v>
                </c:pt>
                <c:pt idx="13">
                  <c:v>1.2819445105252725</c:v>
                </c:pt>
                <c:pt idx="14">
                  <c:v>1.1038725047796853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66D5-410B-8834-78BEBFC530EF}"/>
            </c:ext>
          </c:extLst>
        </c:ser>
        <c:ser>
          <c:idx val="28"/>
          <c:order val="2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equation'!$BQ$20:$BQ$34</c:f>
              <c:numCache>
                <c:formatCode>General</c:formatCode>
                <c:ptCount val="15"/>
                <c:pt idx="0">
                  <c:v>2.7612574341546301</c:v>
                </c:pt>
                <c:pt idx="1">
                  <c:v>2.6998961578400831</c:v>
                </c:pt>
                <c:pt idx="2">
                  <c:v>2.6269259914119725</c:v>
                </c:pt>
                <c:pt idx="3">
                  <c:v>2.5410787367906664</c:v>
                </c:pt>
                <c:pt idx="4">
                  <c:v>2.4413503719244702</c:v>
                </c:pt>
                <c:pt idx="5">
                  <c:v>2.3271832202257956</c:v>
                </c:pt>
                <c:pt idx="6">
                  <c:v>2.1986606866355221</c:v>
                </c:pt>
                <c:pt idx="7">
                  <c:v>2.0566811721244154</c:v>
                </c:pt>
                <c:pt idx="8">
                  <c:v>1.9030669075104676</c:v>
                </c:pt>
                <c:pt idx="9">
                  <c:v>1.74056282007346</c:v>
                </c:pt>
                <c:pt idx="10">
                  <c:v>1.5726959429213059</c:v>
                </c:pt>
                <c:pt idx="11">
                  <c:v>1.4034972902699832</c:v>
                </c:pt>
                <c:pt idx="12">
                  <c:v>1.2371267778168096</c:v>
                </c:pt>
                <c:pt idx="13">
                  <c:v>1.0774723642981887</c:v>
                </c:pt>
                <c:pt idx="14">
                  <c:v>0.92780312083974792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66D5-410B-8834-78BEBFC530EF}"/>
            </c:ext>
          </c:extLst>
        </c:ser>
        <c:ser>
          <c:idx val="29"/>
          <c:order val="2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equation'!$BR$20:$BR$34</c:f>
              <c:numCache>
                <c:formatCode>General</c:formatCode>
                <c:ptCount val="15"/>
                <c:pt idx="0">
                  <c:v>2.3022432113341198</c:v>
                </c:pt>
                <c:pt idx="1">
                  <c:v>2.2510822510822504</c:v>
                </c:pt>
                <c:pt idx="2">
                  <c:v>2.19024219024219</c:v>
                </c:pt>
                <c:pt idx="3">
                  <c:v>2.1186656480774126</c:v>
                </c:pt>
                <c:pt idx="4">
                  <c:v>2.0355155049032594</c:v>
                </c:pt>
                <c:pt idx="5">
                  <c:v>1.9403267888116369</c:v>
                </c:pt>
                <c:pt idx="6">
                  <c:v>1.8331690400259804</c:v>
                </c:pt>
                <c:pt idx="7">
                  <c:v>1.7147913149400968</c:v>
                </c:pt>
                <c:pt idx="8">
                  <c:v>1.586712928080156</c:v>
                </c:pt>
                <c:pt idx="9">
                  <c:v>1.4512225071261833</c:v>
                </c:pt>
                <c:pt idx="10">
                  <c:v>1.3112607731889327</c:v>
                </c:pt>
                <c:pt idx="11">
                  <c:v>1.1701886498095184</c:v>
                </c:pt>
                <c:pt idx="12">
                  <c:v>1.0314745342316776</c:v>
                </c:pt>
                <c:pt idx="13">
                  <c:v>0.89836007516810001</c:v>
                </c:pt>
                <c:pt idx="14">
                  <c:v>0.77357091373911446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66D5-410B-8834-78BEBFC530EF}"/>
            </c:ext>
          </c:extLst>
        </c:ser>
        <c:ser>
          <c:idx val="30"/>
          <c:order val="3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equation'!$BS$20:$BS$34</c:f>
              <c:numCache>
                <c:formatCode>General</c:formatCode>
                <c:ptCount val="15"/>
                <c:pt idx="0">
                  <c:v>1.9061583577712606</c:v>
                </c:pt>
                <c:pt idx="1">
                  <c:v>1.8637992831541219</c:v>
                </c:pt>
                <c:pt idx="2">
                  <c:v>1.8134263295553619</c:v>
                </c:pt>
                <c:pt idx="3">
                  <c:v>1.7541640312038795</c:v>
                </c:pt>
                <c:pt idx="4">
                  <c:v>1.685319289005925</c:v>
                </c:pt>
                <c:pt idx="5">
                  <c:v>1.6065071262203878</c:v>
                </c:pt>
                <c:pt idx="6">
                  <c:v>1.5177851191612961</c:v>
                </c:pt>
                <c:pt idx="7">
                  <c:v>1.4197734543052418</c:v>
                </c:pt>
                <c:pt idx="8">
                  <c:v>1.3137300587330325</c:v>
                </c:pt>
                <c:pt idx="9">
                  <c:v>1.2015498177281305</c:v>
                </c:pt>
                <c:pt idx="10">
                  <c:v>1.0856675218876113</c:v>
                </c:pt>
                <c:pt idx="11">
                  <c:v>0.96886587134766577</c:v>
                </c:pt>
                <c:pt idx="12">
                  <c:v>0.85401654984773312</c:v>
                </c:pt>
                <c:pt idx="13">
                  <c:v>0.74380350309616894</c:v>
                </c:pt>
                <c:pt idx="14">
                  <c:v>0.64048344470872931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66D5-410B-8834-78BEBFC530EF}"/>
            </c:ext>
          </c:extLst>
        </c:ser>
        <c:ser>
          <c:idx val="31"/>
          <c:order val="3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50000"/>
                </a:schemeClr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xVal>
            <c:numRef>
              <c:f>'Modifier equation'!$AN$20:$AN$34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'Modifier equation'!$BT$20:$BT$34</c:f>
              <c:numCache>
                <c:formatCode>General</c:formatCode>
                <c:ptCount val="15"/>
                <c:pt idx="0">
                  <c:v>1.5687851971037812</c:v>
                </c:pt>
                <c:pt idx="1">
                  <c:v>1.5339233038348083</c:v>
                </c:pt>
                <c:pt idx="2">
                  <c:v>1.4924659172446784</c:v>
                </c:pt>
                <c:pt idx="3">
                  <c:v>1.4436925212562903</c:v>
                </c:pt>
                <c:pt idx="4">
                  <c:v>1.3870326891818676</c:v>
                </c:pt>
                <c:pt idx="5">
                  <c:v>1.3221695817566026</c:v>
                </c:pt>
                <c:pt idx="6">
                  <c:v>1.249150584796465</c:v>
                </c:pt>
                <c:pt idx="7">
                  <c:v>1.1684861172600662</c:v>
                </c:pt>
                <c:pt idx="8">
                  <c:v>1.0812114642670094</c:v>
                </c:pt>
                <c:pt idx="9">
                  <c:v>0.98888613317447915</c:v>
                </c:pt>
                <c:pt idx="10">
                  <c:v>0.89351397819068901</c:v>
                </c:pt>
                <c:pt idx="11">
                  <c:v>0.79738518615338883</c:v>
                </c:pt>
                <c:pt idx="12">
                  <c:v>0.70286317819326716</c:v>
                </c:pt>
                <c:pt idx="13">
                  <c:v>0.61215686538003289</c:v>
                </c:pt>
                <c:pt idx="14">
                  <c:v>0.52712354299037012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F-66D5-410B-8834-78BEBFC530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145920"/>
        <c:axId val="367143952"/>
      </c:scatterChart>
      <c:valAx>
        <c:axId val="367145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[S]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3952"/>
        <c:crosses val="autoZero"/>
        <c:crossBetween val="midCat"/>
      </c:valAx>
      <c:valAx>
        <c:axId val="36714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5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equation'!$AO$36:$AO$50</c:f>
              <c:numCache>
                <c:formatCode>General</c:formatCode>
                <c:ptCount val="15"/>
                <c:pt idx="0">
                  <c:v>7.3333333333333348E-2</c:v>
                </c:pt>
                <c:pt idx="1">
                  <c:v>7.5000000000000011E-2</c:v>
                </c:pt>
                <c:pt idx="2">
                  <c:v>7.7083333333333351E-2</c:v>
                </c:pt>
                <c:pt idx="3">
                  <c:v>7.9687500000000008E-2</c:v>
                </c:pt>
                <c:pt idx="4">
                  <c:v>8.2942708333333337E-2</c:v>
                </c:pt>
                <c:pt idx="5">
                  <c:v>8.7011718750000008E-2</c:v>
                </c:pt>
                <c:pt idx="6">
                  <c:v>9.2097981770833351E-2</c:v>
                </c:pt>
                <c:pt idx="7">
                  <c:v>9.8455810546874994E-2</c:v>
                </c:pt>
                <c:pt idx="8">
                  <c:v>0.10640309651692707</c:v>
                </c:pt>
                <c:pt idx="9">
                  <c:v>0.11633720397949218</c:v>
                </c:pt>
                <c:pt idx="10">
                  <c:v>0.12875483830769854</c:v>
                </c:pt>
                <c:pt idx="11">
                  <c:v>0.14427688121795651</c:v>
                </c:pt>
                <c:pt idx="12">
                  <c:v>0.16367943485577896</c:v>
                </c:pt>
                <c:pt idx="13">
                  <c:v>0.18793262690305698</c:v>
                </c:pt>
                <c:pt idx="14">
                  <c:v>0.21824911696215457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5F8-4B32-8545-C9841042B33C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equation'!$AP$36:$AP$50</c:f>
              <c:numCache>
                <c:formatCode>General</c:formatCode>
                <c:ptCount val="15"/>
                <c:pt idx="0">
                  <c:v>9.8142826472894407E-2</c:v>
                </c:pt>
                <c:pt idx="1">
                  <c:v>0.10037334525636926</c:v>
                </c:pt>
                <c:pt idx="2">
                  <c:v>0.10316149373571286</c:v>
                </c:pt>
                <c:pt idx="3">
                  <c:v>0.10664667933489233</c:v>
                </c:pt>
                <c:pt idx="4">
                  <c:v>0.11100316133386667</c:v>
                </c:pt>
                <c:pt idx="5">
                  <c:v>0.11644876383258464</c:v>
                </c:pt>
                <c:pt idx="6">
                  <c:v>0.12325576695598207</c:v>
                </c:pt>
                <c:pt idx="7">
                  <c:v>0.13176452086022888</c:v>
                </c:pt>
                <c:pt idx="8">
                  <c:v>0.14240046324053734</c:v>
                </c:pt>
                <c:pt idx="9">
                  <c:v>0.15569539121592296</c:v>
                </c:pt>
                <c:pt idx="10">
                  <c:v>0.172314051185155</c:v>
                </c:pt>
                <c:pt idx="11">
                  <c:v>0.19308737614669497</c:v>
                </c:pt>
                <c:pt idx="12">
                  <c:v>0.21905403234862</c:v>
                </c:pt>
                <c:pt idx="13">
                  <c:v>0.25151235260102633</c:v>
                </c:pt>
                <c:pt idx="14">
                  <c:v>0.29208525291653409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5F8-4B32-8545-C9841042B33C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equation'!$AQ$36:$AQ$50</c:f>
              <c:numCache>
                <c:formatCode>General</c:formatCode>
                <c:ptCount val="15"/>
                <c:pt idx="0">
                  <c:v>0.10434519975778467</c:v>
                </c:pt>
                <c:pt idx="1">
                  <c:v>0.10671668157046157</c:v>
                </c:pt>
                <c:pt idx="2">
                  <c:v>0.10968103383630771</c:v>
                </c:pt>
                <c:pt idx="3">
                  <c:v>0.11338647416861543</c:v>
                </c:pt>
                <c:pt idx="4">
                  <c:v>0.11801827458400002</c:v>
                </c:pt>
                <c:pt idx="5">
                  <c:v>0.12380802510323077</c:v>
                </c:pt>
                <c:pt idx="6">
                  <c:v>0.13104521325226925</c:v>
                </c:pt>
                <c:pt idx="7">
                  <c:v>0.14009169843856734</c:v>
                </c:pt>
                <c:pt idx="8">
                  <c:v>0.1513998049214399</c:v>
                </c:pt>
                <c:pt idx="9">
                  <c:v>0.16553493802503066</c:v>
                </c:pt>
                <c:pt idx="10">
                  <c:v>0.18320385440451908</c:v>
                </c:pt>
                <c:pt idx="11">
                  <c:v>0.20528999987887958</c:v>
                </c:pt>
                <c:pt idx="12">
                  <c:v>0.23289768172183026</c:v>
                </c:pt>
                <c:pt idx="13">
                  <c:v>0.26740728402551861</c:v>
                </c:pt>
                <c:pt idx="14">
                  <c:v>0.31054428690512892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5F8-4B32-8545-C9841042B33C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equation'!$AR$36:$AR$50</c:f>
              <c:numCache>
                <c:formatCode>General</c:formatCode>
                <c:ptCount val="15"/>
                <c:pt idx="0">
                  <c:v>0.11209816636389749</c:v>
                </c:pt>
                <c:pt idx="1">
                  <c:v>0.11464585196307697</c:v>
                </c:pt>
                <c:pt idx="2">
                  <c:v>0.11783045896205134</c:v>
                </c:pt>
                <c:pt idx="3">
                  <c:v>0.12181121771076928</c:v>
                </c:pt>
                <c:pt idx="4">
                  <c:v>0.12678716614666671</c:v>
                </c:pt>
                <c:pt idx="5">
                  <c:v>0.13300710169153851</c:v>
                </c:pt>
                <c:pt idx="6">
                  <c:v>0.14078202112262825</c:v>
                </c:pt>
                <c:pt idx="7">
                  <c:v>0.15050067041149043</c:v>
                </c:pt>
                <c:pt idx="8">
                  <c:v>0.16264898202256814</c:v>
                </c:pt>
                <c:pt idx="9">
                  <c:v>0.17783437153641529</c:v>
                </c:pt>
                <c:pt idx="10">
                  <c:v>0.19681610842872424</c:v>
                </c:pt>
                <c:pt idx="11">
                  <c:v>0.22054327954411038</c:v>
                </c:pt>
                <c:pt idx="12">
                  <c:v>0.25020224343834307</c:v>
                </c:pt>
                <c:pt idx="13">
                  <c:v>0.28727594830613407</c:v>
                </c:pt>
                <c:pt idx="14">
                  <c:v>0.33361807939087257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5F8-4B32-8545-C9841042B33C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equation'!$AS$36:$AS$50</c:f>
              <c:numCache>
                <c:formatCode>General</c:formatCode>
                <c:ptCount val="15"/>
                <c:pt idx="0">
                  <c:v>0.12178937462153852</c:v>
                </c:pt>
                <c:pt idx="1">
                  <c:v>0.12455731495384623</c:v>
                </c:pt>
                <c:pt idx="2">
                  <c:v>0.12801724036923084</c:v>
                </c:pt>
                <c:pt idx="3">
                  <c:v>0.1323421471384616</c:v>
                </c:pt>
                <c:pt idx="4">
                  <c:v>0.13774828060000005</c:v>
                </c:pt>
                <c:pt idx="5">
                  <c:v>0.14450594742692313</c:v>
                </c:pt>
                <c:pt idx="6">
                  <c:v>0.15295303096057697</c:v>
                </c:pt>
                <c:pt idx="7">
                  <c:v>0.1635118853776443</c:v>
                </c:pt>
                <c:pt idx="8">
                  <c:v>0.1767104533989784</c:v>
                </c:pt>
                <c:pt idx="9">
                  <c:v>0.19320866342564608</c:v>
                </c:pt>
                <c:pt idx="10">
                  <c:v>0.21383142595898066</c:v>
                </c:pt>
                <c:pt idx="11">
                  <c:v>0.23960987912564888</c:v>
                </c:pt>
                <c:pt idx="12">
                  <c:v>0.27183294558398413</c:v>
                </c:pt>
                <c:pt idx="13">
                  <c:v>0.31211177865690326</c:v>
                </c:pt>
                <c:pt idx="14">
                  <c:v>0.36246031999805212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05F8-4B32-8545-C9841042B33C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equation'!$AT$36:$AT$50</c:f>
              <c:numCache>
                <c:formatCode>General</c:formatCode>
                <c:ptCount val="15"/>
                <c:pt idx="0">
                  <c:v>0.1339033849435898</c:v>
                </c:pt>
                <c:pt idx="1">
                  <c:v>0.13694664369230775</c:v>
                </c:pt>
                <c:pt idx="2">
                  <c:v>0.14075071712820519</c:v>
                </c:pt>
                <c:pt idx="3">
                  <c:v>0.14550580892307696</c:v>
                </c:pt>
                <c:pt idx="4">
                  <c:v>0.1514496736666667</c:v>
                </c:pt>
                <c:pt idx="5">
                  <c:v>0.15887950459615388</c:v>
                </c:pt>
                <c:pt idx="6">
                  <c:v>0.16816679325801284</c:v>
                </c:pt>
                <c:pt idx="7">
                  <c:v>0.17977590408533656</c:v>
                </c:pt>
                <c:pt idx="8">
                  <c:v>0.19428729261949118</c:v>
                </c:pt>
                <c:pt idx="9">
                  <c:v>0.2124265282871845</c:v>
                </c:pt>
                <c:pt idx="10">
                  <c:v>0.23510057287180114</c:v>
                </c:pt>
                <c:pt idx="11">
                  <c:v>0.26344312860257191</c:v>
                </c:pt>
                <c:pt idx="12">
                  <c:v>0.29887132326603538</c:v>
                </c:pt>
                <c:pt idx="13">
                  <c:v>0.3431565665953647</c:v>
                </c:pt>
                <c:pt idx="14">
                  <c:v>0.39851312075702638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05F8-4B32-8545-C9841042B33C}"/>
            </c:ext>
          </c:extLst>
        </c:ser>
        <c:ser>
          <c:idx val="6"/>
          <c:order val="6"/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equation'!$AU$36:$AU$50</c:f>
              <c:numCache>
                <c:formatCode>General</c:formatCode>
                <c:ptCount val="15"/>
                <c:pt idx="0">
                  <c:v>0.14904589784615391</c:v>
                </c:pt>
                <c:pt idx="1">
                  <c:v>0.15243330461538468</c:v>
                </c:pt>
                <c:pt idx="2">
                  <c:v>0.15666756307692312</c:v>
                </c:pt>
                <c:pt idx="3">
                  <c:v>0.1619603861538462</c:v>
                </c:pt>
                <c:pt idx="4">
                  <c:v>0.16857641500000006</c:v>
                </c:pt>
                <c:pt idx="5">
                  <c:v>0.17684645105769234</c:v>
                </c:pt>
                <c:pt idx="6">
                  <c:v>0.18718399612980774</c:v>
                </c:pt>
                <c:pt idx="7">
                  <c:v>0.20010592746995196</c:v>
                </c:pt>
                <c:pt idx="8">
                  <c:v>0.21625834164513227</c:v>
                </c:pt>
                <c:pt idx="9">
                  <c:v>0.23644885936410759</c:v>
                </c:pt>
                <c:pt idx="10">
                  <c:v>0.26168700651282684</c:v>
                </c:pt>
                <c:pt idx="11">
                  <c:v>0.29323469044872574</c:v>
                </c:pt>
                <c:pt idx="12">
                  <c:v>0.33266929536859952</c:v>
                </c:pt>
                <c:pt idx="13">
                  <c:v>0.38196255151844161</c:v>
                </c:pt>
                <c:pt idx="14">
                  <c:v>0.44357912170574432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05F8-4B32-8545-C9841042B33C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equation'!$AV$36:$AV$50</c:f>
              <c:numCache>
                <c:formatCode>General</c:formatCode>
                <c:ptCount val="15"/>
                <c:pt idx="0">
                  <c:v>0.16797403897435909</c:v>
                </c:pt>
                <c:pt idx="1">
                  <c:v>0.17179163076923085</c:v>
                </c:pt>
                <c:pt idx="2">
                  <c:v>0.1765636205128206</c:v>
                </c:pt>
                <c:pt idx="3">
                  <c:v>0.18252860769230778</c:v>
                </c:pt>
                <c:pt idx="4">
                  <c:v>0.18998484166666676</c:v>
                </c:pt>
                <c:pt idx="5">
                  <c:v>0.19930513413461545</c:v>
                </c:pt>
                <c:pt idx="6">
                  <c:v>0.21095549971955135</c:v>
                </c:pt>
                <c:pt idx="7">
                  <c:v>0.22551845670072121</c:v>
                </c:pt>
                <c:pt idx="8">
                  <c:v>0.24372215292718358</c:v>
                </c:pt>
                <c:pt idx="9">
                  <c:v>0.26647677321026148</c:v>
                </c:pt>
                <c:pt idx="10">
                  <c:v>0.29492004856410886</c:v>
                </c:pt>
                <c:pt idx="11">
                  <c:v>0.33047414275641812</c:v>
                </c:pt>
                <c:pt idx="12">
                  <c:v>0.37491676049680467</c:v>
                </c:pt>
                <c:pt idx="13">
                  <c:v>0.43047003267228784</c:v>
                </c:pt>
                <c:pt idx="14">
                  <c:v>0.49991162289164182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05F8-4B32-8545-C9841042B33C}"/>
            </c:ext>
          </c:extLst>
        </c:ser>
        <c:ser>
          <c:idx val="8"/>
          <c:order val="8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equation'!$AW$36:$AW$50</c:f>
              <c:numCache>
                <c:formatCode>General</c:formatCode>
                <c:ptCount val="15"/>
                <c:pt idx="0">
                  <c:v>0.1916342153846155</c:v>
                </c:pt>
                <c:pt idx="1">
                  <c:v>0.19598953846153855</c:v>
                </c:pt>
                <c:pt idx="2">
                  <c:v>0.2014336923076924</c:v>
                </c:pt>
                <c:pt idx="3">
                  <c:v>0.20823888461538473</c:v>
                </c:pt>
                <c:pt idx="4">
                  <c:v>0.2167453750000001</c:v>
                </c:pt>
                <c:pt idx="5">
                  <c:v>0.22737848798076932</c:v>
                </c:pt>
                <c:pt idx="6">
                  <c:v>0.24066987920673083</c:v>
                </c:pt>
                <c:pt idx="7">
                  <c:v>0.25728411823918274</c:v>
                </c:pt>
                <c:pt idx="8">
                  <c:v>0.27805191702974769</c:v>
                </c:pt>
                <c:pt idx="9">
                  <c:v>0.30401166551795383</c:v>
                </c:pt>
                <c:pt idx="10">
                  <c:v>0.33646135112821146</c:v>
                </c:pt>
                <c:pt idx="11">
                  <c:v>0.3770234581410335</c:v>
                </c:pt>
                <c:pt idx="12">
                  <c:v>0.42772609190706107</c:v>
                </c:pt>
                <c:pt idx="13">
                  <c:v>0.49110438411459545</c:v>
                </c:pt>
                <c:pt idx="14">
                  <c:v>0.57032724937401358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05F8-4B32-8545-C9841042B33C}"/>
            </c:ext>
          </c:extLst>
        </c:ser>
        <c:ser>
          <c:idx val="9"/>
          <c:order val="9"/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equation'!$AX$36:$AX$50</c:f>
              <c:numCache>
                <c:formatCode>General</c:formatCode>
                <c:ptCount val="15"/>
                <c:pt idx="0">
                  <c:v>0.22120943589743611</c:v>
                </c:pt>
                <c:pt idx="1">
                  <c:v>0.22623692307692325</c:v>
                </c:pt>
                <c:pt idx="2">
                  <c:v>0.2325212820512822</c:v>
                </c:pt>
                <c:pt idx="3">
                  <c:v>0.24037673076923091</c:v>
                </c:pt>
                <c:pt idx="4">
                  <c:v>0.25019604166666687</c:v>
                </c:pt>
                <c:pt idx="5">
                  <c:v>0.2624701802884617</c:v>
                </c:pt>
                <c:pt idx="6">
                  <c:v>0.27781285356570529</c:v>
                </c:pt>
                <c:pt idx="7">
                  <c:v>0.2969911951622598</c:v>
                </c:pt>
                <c:pt idx="8">
                  <c:v>0.32096412215795289</c:v>
                </c:pt>
                <c:pt idx="9">
                  <c:v>0.35093028090256928</c:v>
                </c:pt>
                <c:pt idx="10">
                  <c:v>0.38838797933333974</c:v>
                </c:pt>
                <c:pt idx="11">
                  <c:v>0.43521010237180285</c:v>
                </c:pt>
                <c:pt idx="12">
                  <c:v>0.49373775616988169</c:v>
                </c:pt>
                <c:pt idx="13">
                  <c:v>0.56689732341748023</c:v>
                </c:pt>
                <c:pt idx="14">
                  <c:v>0.65834678247697842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05F8-4B32-8545-C9841042B33C}"/>
            </c:ext>
          </c:extLst>
        </c:ser>
        <c:ser>
          <c:idx val="10"/>
          <c:order val="10"/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equation'!$AY$36:$AY$50</c:f>
              <c:numCache>
                <c:formatCode>General</c:formatCode>
                <c:ptCount val="15"/>
                <c:pt idx="0">
                  <c:v>0.25817846153846169</c:v>
                </c:pt>
                <c:pt idx="1">
                  <c:v>0.26404615384615399</c:v>
                </c:pt>
                <c:pt idx="2">
                  <c:v>0.27138076923076931</c:v>
                </c:pt>
                <c:pt idx="3">
                  <c:v>0.2805490384615385</c:v>
                </c:pt>
                <c:pt idx="4">
                  <c:v>0.29200937500000013</c:v>
                </c:pt>
                <c:pt idx="5">
                  <c:v>0.30633479567307703</c:v>
                </c:pt>
                <c:pt idx="6">
                  <c:v>0.32424157151442318</c:v>
                </c:pt>
                <c:pt idx="7">
                  <c:v>0.34662504131610583</c:v>
                </c:pt>
                <c:pt idx="8">
                  <c:v>0.37460437856820922</c:v>
                </c:pt>
                <c:pt idx="9">
                  <c:v>0.40957855013333849</c:v>
                </c:pt>
                <c:pt idx="10">
                  <c:v>0.45329626458974998</c:v>
                </c:pt>
                <c:pt idx="11">
                  <c:v>0.50794340766026436</c:v>
                </c:pt>
                <c:pt idx="12">
                  <c:v>0.57625233649840724</c:v>
                </c:pt>
                <c:pt idx="13">
                  <c:v>0.66163849754608584</c:v>
                </c:pt>
                <c:pt idx="14">
                  <c:v>0.76837119885568406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05F8-4B32-8545-C9841042B33C}"/>
            </c:ext>
          </c:extLst>
        </c:ser>
        <c:ser>
          <c:idx val="11"/>
          <c:order val="11"/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equation'!$AZ$36:$AZ$50</c:f>
              <c:numCache>
                <c:formatCode>General</c:formatCode>
                <c:ptCount val="15"/>
                <c:pt idx="0">
                  <c:v>0.3043897435897438</c:v>
                </c:pt>
                <c:pt idx="1">
                  <c:v>0.31130769230769245</c:v>
                </c:pt>
                <c:pt idx="2">
                  <c:v>0.31995512820512839</c:v>
                </c:pt>
                <c:pt idx="3">
                  <c:v>0.33076442307692328</c:v>
                </c:pt>
                <c:pt idx="4">
                  <c:v>0.34427604166666687</c:v>
                </c:pt>
                <c:pt idx="5">
                  <c:v>0.36116556490384633</c:v>
                </c:pt>
                <c:pt idx="6">
                  <c:v>0.38227746895032066</c:v>
                </c:pt>
                <c:pt idx="7">
                  <c:v>0.40866734900841362</c:v>
                </c:pt>
                <c:pt idx="8">
                  <c:v>0.44165469908102989</c:v>
                </c:pt>
                <c:pt idx="9">
                  <c:v>0.48288888667180013</c:v>
                </c:pt>
                <c:pt idx="10">
                  <c:v>0.53443162116026277</c:v>
                </c:pt>
                <c:pt idx="11">
                  <c:v>0.5988600392708413</c:v>
                </c:pt>
                <c:pt idx="12">
                  <c:v>0.67939556190906436</c:v>
                </c:pt>
                <c:pt idx="13">
                  <c:v>0.78006496520684321</c:v>
                </c:pt>
                <c:pt idx="14">
                  <c:v>0.90590171932906671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05F8-4B32-8545-C9841042B33C}"/>
            </c:ext>
          </c:extLst>
        </c:ser>
        <c:ser>
          <c:idx val="12"/>
          <c:order val="12"/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equation'!$BA$36:$BA$50</c:f>
              <c:numCache>
                <c:formatCode>General</c:formatCode>
                <c:ptCount val="15"/>
                <c:pt idx="0">
                  <c:v>0.36215384615384616</c:v>
                </c:pt>
                <c:pt idx="1">
                  <c:v>0.37038461538461526</c:v>
                </c:pt>
                <c:pt idx="2">
                  <c:v>0.38067307692307684</c:v>
                </c:pt>
                <c:pt idx="3">
                  <c:v>0.3935336538461538</c:v>
                </c:pt>
                <c:pt idx="4">
                  <c:v>0.409609375</c:v>
                </c:pt>
                <c:pt idx="5">
                  <c:v>0.4297040264423076</c:v>
                </c:pt>
                <c:pt idx="6">
                  <c:v>0.45482234074519218</c:v>
                </c:pt>
                <c:pt idx="7">
                  <c:v>0.4862202336237979</c:v>
                </c:pt>
                <c:pt idx="8">
                  <c:v>0.52546759972205515</c:v>
                </c:pt>
                <c:pt idx="9">
                  <c:v>0.5745268073448766</c:v>
                </c:pt>
                <c:pt idx="10">
                  <c:v>0.6358508168734035</c:v>
                </c:pt>
                <c:pt idx="11">
                  <c:v>0.71250582878406199</c:v>
                </c:pt>
                <c:pt idx="12">
                  <c:v>0.80832459367238507</c:v>
                </c:pt>
                <c:pt idx="13">
                  <c:v>0.92809804978278909</c:v>
                </c:pt>
                <c:pt idx="14">
                  <c:v>1.0778148699207939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05F8-4B32-8545-C9841042B33C}"/>
            </c:ext>
          </c:extLst>
        </c:ser>
        <c:ser>
          <c:idx val="13"/>
          <c:order val="13"/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equation'!$BB$36:$BB$50</c:f>
              <c:numCache>
                <c:formatCode>General</c:formatCode>
                <c:ptCount val="15"/>
                <c:pt idx="0">
                  <c:v>0.43435897435897447</c:v>
                </c:pt>
                <c:pt idx="1">
                  <c:v>0.44423076923076926</c:v>
                </c:pt>
                <c:pt idx="2">
                  <c:v>0.45657051282051297</c:v>
                </c:pt>
                <c:pt idx="3">
                  <c:v>0.47199519230769243</c:v>
                </c:pt>
                <c:pt idx="4">
                  <c:v>0.49127604166666683</c:v>
                </c:pt>
                <c:pt idx="5">
                  <c:v>0.51537710336538467</c:v>
                </c:pt>
                <c:pt idx="6">
                  <c:v>0.54550343048878214</c:v>
                </c:pt>
                <c:pt idx="7">
                  <c:v>0.58316133939302894</c:v>
                </c:pt>
                <c:pt idx="8">
                  <c:v>0.63023372552333734</c:v>
                </c:pt>
                <c:pt idx="9">
                  <c:v>0.689074208186223</c:v>
                </c:pt>
                <c:pt idx="10">
                  <c:v>0.76262481151482997</c:v>
                </c:pt>
                <c:pt idx="11">
                  <c:v>0.8545630656755886</c:v>
                </c:pt>
                <c:pt idx="12">
                  <c:v>0.96948588337653707</c:v>
                </c:pt>
                <c:pt idx="13">
                  <c:v>1.1131394055027224</c:v>
                </c:pt>
                <c:pt idx="14">
                  <c:v>1.2927063081604542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05F8-4B32-8545-C9841042B33C}"/>
            </c:ext>
          </c:extLst>
        </c:ser>
        <c:ser>
          <c:idx val="14"/>
          <c:order val="14"/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equation'!$BC$36:$BC$50</c:f>
              <c:numCache>
                <c:formatCode>General</c:formatCode>
                <c:ptCount val="15"/>
                <c:pt idx="0">
                  <c:v>0.52461538461538493</c:v>
                </c:pt>
                <c:pt idx="1">
                  <c:v>0.53653846153846174</c:v>
                </c:pt>
                <c:pt idx="2">
                  <c:v>0.55144230769230795</c:v>
                </c:pt>
                <c:pt idx="3">
                  <c:v>0.57007211538461566</c:v>
                </c:pt>
                <c:pt idx="4">
                  <c:v>0.59335937500000024</c:v>
                </c:pt>
                <c:pt idx="5">
                  <c:v>0.62246844951923108</c:v>
                </c:pt>
                <c:pt idx="6">
                  <c:v>0.65885479266826963</c:v>
                </c:pt>
                <c:pt idx="7">
                  <c:v>0.70433772160456742</c:v>
                </c:pt>
                <c:pt idx="8">
                  <c:v>0.76119138277494014</c:v>
                </c:pt>
                <c:pt idx="9">
                  <c:v>0.83225845923790587</c:v>
                </c:pt>
                <c:pt idx="10">
                  <c:v>0.92109230481661286</c:v>
                </c:pt>
                <c:pt idx="11">
                  <c:v>1.0321346117899972</c:v>
                </c:pt>
                <c:pt idx="12">
                  <c:v>1.1709374955067271</c:v>
                </c:pt>
                <c:pt idx="13">
                  <c:v>1.3444411001526393</c:v>
                </c:pt>
                <c:pt idx="14">
                  <c:v>1.5613206059600295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05F8-4B32-8545-C9841042B33C}"/>
            </c:ext>
          </c:extLst>
        </c:ser>
        <c:ser>
          <c:idx val="15"/>
          <c:order val="15"/>
          <c:spPr>
            <a:ln w="190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equation'!$BD$36:$BD$50</c:f>
              <c:numCache>
                <c:formatCode>General</c:formatCode>
                <c:ptCount val="15"/>
                <c:pt idx="0">
                  <c:v>0.63743589743589757</c:v>
                </c:pt>
                <c:pt idx="1">
                  <c:v>0.65192307692307694</c:v>
                </c:pt>
                <c:pt idx="2">
                  <c:v>0.67003205128205134</c:v>
                </c:pt>
                <c:pt idx="3">
                  <c:v>0.6926682692307693</c:v>
                </c:pt>
                <c:pt idx="4">
                  <c:v>0.72096354166666676</c:v>
                </c:pt>
                <c:pt idx="5">
                  <c:v>0.75633263221153857</c:v>
                </c:pt>
                <c:pt idx="6">
                  <c:v>0.80054399539262822</c:v>
                </c:pt>
                <c:pt idx="7">
                  <c:v>0.85580819936899033</c:v>
                </c:pt>
                <c:pt idx="8">
                  <c:v>0.92488845433944311</c:v>
                </c:pt>
                <c:pt idx="9">
                  <c:v>1.011238773052509</c:v>
                </c:pt>
                <c:pt idx="10">
                  <c:v>1.1191766714438411</c:v>
                </c:pt>
                <c:pt idx="11">
                  <c:v>1.2540990444330067</c:v>
                </c:pt>
                <c:pt idx="12">
                  <c:v>1.4227520106694633</c:v>
                </c:pt>
                <c:pt idx="13">
                  <c:v>1.6335682184650344</c:v>
                </c:pt>
                <c:pt idx="14">
                  <c:v>1.8970884782094981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05F8-4B32-8545-C9841042B33C}"/>
            </c:ext>
          </c:extLst>
        </c:ser>
        <c:ser>
          <c:idx val="16"/>
          <c:order val="1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equation'!$BE$36:$BE$50</c:f>
              <c:numCache>
                <c:formatCode>General</c:formatCode>
                <c:ptCount val="15"/>
                <c:pt idx="0">
                  <c:v>7.3333333333333348E-2</c:v>
                </c:pt>
                <c:pt idx="1">
                  <c:v>7.5000000000000011E-2</c:v>
                </c:pt>
                <c:pt idx="2">
                  <c:v>7.7083333333333323E-2</c:v>
                </c:pt>
                <c:pt idx="3">
                  <c:v>7.9687499999999994E-2</c:v>
                </c:pt>
                <c:pt idx="4">
                  <c:v>8.2942708333333337E-2</c:v>
                </c:pt>
                <c:pt idx="5">
                  <c:v>8.7011718749999994E-2</c:v>
                </c:pt>
                <c:pt idx="6">
                  <c:v>9.2097981770833337E-2</c:v>
                </c:pt>
                <c:pt idx="7">
                  <c:v>9.8455810546874981E-2</c:v>
                </c:pt>
                <c:pt idx="8">
                  <c:v>0.10640309651692707</c:v>
                </c:pt>
                <c:pt idx="9">
                  <c:v>0.11633720397949217</c:v>
                </c:pt>
                <c:pt idx="10">
                  <c:v>0.12875483830769854</c:v>
                </c:pt>
                <c:pt idx="11">
                  <c:v>0.14427688121795654</c:v>
                </c:pt>
                <c:pt idx="12">
                  <c:v>0.16367943485577896</c:v>
                </c:pt>
                <c:pt idx="13">
                  <c:v>0.18793262690305704</c:v>
                </c:pt>
                <c:pt idx="14">
                  <c:v>0.21824911696215457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05F8-4B32-8545-C9841042B33C}"/>
            </c:ext>
          </c:extLst>
        </c:ser>
        <c:ser>
          <c:idx val="17"/>
          <c:order val="1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equation'!$BF$36:$BF$50</c:f>
              <c:numCache>
                <c:formatCode>General</c:formatCode>
                <c:ptCount val="15"/>
                <c:pt idx="0">
                  <c:v>9.8142826472894393E-2</c:v>
                </c:pt>
                <c:pt idx="1">
                  <c:v>0.10037334525636926</c:v>
                </c:pt>
                <c:pt idx="2">
                  <c:v>0.10316149373571284</c:v>
                </c:pt>
                <c:pt idx="3">
                  <c:v>0.10664667933489232</c:v>
                </c:pt>
                <c:pt idx="4">
                  <c:v>0.1110031613338667</c:v>
                </c:pt>
                <c:pt idx="5">
                  <c:v>0.11644876383258464</c:v>
                </c:pt>
                <c:pt idx="6">
                  <c:v>0.12325576695598207</c:v>
                </c:pt>
                <c:pt idx="7">
                  <c:v>0.13176452086022883</c:v>
                </c:pt>
                <c:pt idx="8">
                  <c:v>0.14240046324053734</c:v>
                </c:pt>
                <c:pt idx="9">
                  <c:v>0.15569539121592296</c:v>
                </c:pt>
                <c:pt idx="10">
                  <c:v>0.17231405118515497</c:v>
                </c:pt>
                <c:pt idx="11">
                  <c:v>0.19308737614669502</c:v>
                </c:pt>
                <c:pt idx="12">
                  <c:v>0.21905403234862</c:v>
                </c:pt>
                <c:pt idx="13">
                  <c:v>0.25151235260102628</c:v>
                </c:pt>
                <c:pt idx="14">
                  <c:v>0.29208525291653409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05F8-4B32-8545-C9841042B33C}"/>
            </c:ext>
          </c:extLst>
        </c:ser>
        <c:ser>
          <c:idx val="18"/>
          <c:order val="1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equation'!$BG$36:$BG$50</c:f>
              <c:numCache>
                <c:formatCode>General</c:formatCode>
                <c:ptCount val="15"/>
                <c:pt idx="0">
                  <c:v>0.10434519975778467</c:v>
                </c:pt>
                <c:pt idx="1">
                  <c:v>0.10671668157046156</c:v>
                </c:pt>
                <c:pt idx="2">
                  <c:v>0.10968103383630771</c:v>
                </c:pt>
                <c:pt idx="3">
                  <c:v>0.1133864741686154</c:v>
                </c:pt>
                <c:pt idx="4">
                  <c:v>0.11801827458400002</c:v>
                </c:pt>
                <c:pt idx="5">
                  <c:v>0.1238080251032308</c:v>
                </c:pt>
                <c:pt idx="6">
                  <c:v>0.13104521325226925</c:v>
                </c:pt>
                <c:pt idx="7">
                  <c:v>0.14009169843856731</c:v>
                </c:pt>
                <c:pt idx="8">
                  <c:v>0.15139980492143992</c:v>
                </c:pt>
                <c:pt idx="9">
                  <c:v>0.16553493802503066</c:v>
                </c:pt>
                <c:pt idx="10">
                  <c:v>0.18320385440451908</c:v>
                </c:pt>
                <c:pt idx="11">
                  <c:v>0.20528999987887964</c:v>
                </c:pt>
                <c:pt idx="12">
                  <c:v>0.23289768172183026</c:v>
                </c:pt>
                <c:pt idx="13">
                  <c:v>0.26740728402551861</c:v>
                </c:pt>
                <c:pt idx="14">
                  <c:v>0.31054428690512897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05F8-4B32-8545-C9841042B33C}"/>
            </c:ext>
          </c:extLst>
        </c:ser>
        <c:ser>
          <c:idx val="19"/>
          <c:order val="1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equation'!$BH$36:$BH$50</c:f>
              <c:numCache>
                <c:formatCode>General</c:formatCode>
                <c:ptCount val="15"/>
                <c:pt idx="0">
                  <c:v>0.11209816636389747</c:v>
                </c:pt>
                <c:pt idx="1">
                  <c:v>0.11464585196307696</c:v>
                </c:pt>
                <c:pt idx="2">
                  <c:v>0.1178304589620513</c:v>
                </c:pt>
                <c:pt idx="3">
                  <c:v>0.12181121771076925</c:v>
                </c:pt>
                <c:pt idx="4">
                  <c:v>0.12678716614666671</c:v>
                </c:pt>
                <c:pt idx="5">
                  <c:v>0.13300710169153848</c:v>
                </c:pt>
                <c:pt idx="6">
                  <c:v>0.14078202112262822</c:v>
                </c:pt>
                <c:pt idx="7">
                  <c:v>0.1505006704114904</c:v>
                </c:pt>
                <c:pt idx="8">
                  <c:v>0.16264898202256814</c:v>
                </c:pt>
                <c:pt idx="9">
                  <c:v>0.17783437153641526</c:v>
                </c:pt>
                <c:pt idx="10">
                  <c:v>0.19681610842872421</c:v>
                </c:pt>
                <c:pt idx="11">
                  <c:v>0.2205432795441104</c:v>
                </c:pt>
                <c:pt idx="12">
                  <c:v>0.25020224343834313</c:v>
                </c:pt>
                <c:pt idx="13">
                  <c:v>0.28727594830613395</c:v>
                </c:pt>
                <c:pt idx="14">
                  <c:v>0.33361807939087251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05F8-4B32-8545-C9841042B33C}"/>
            </c:ext>
          </c:extLst>
        </c:ser>
        <c:ser>
          <c:idx val="20"/>
          <c:order val="2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equation'!$BI$36:$BI$50</c:f>
              <c:numCache>
                <c:formatCode>General</c:formatCode>
                <c:ptCount val="15"/>
                <c:pt idx="0">
                  <c:v>0.12178937462153849</c:v>
                </c:pt>
                <c:pt idx="1">
                  <c:v>0.1245573149538462</c:v>
                </c:pt>
                <c:pt idx="2">
                  <c:v>0.12801724036923082</c:v>
                </c:pt>
                <c:pt idx="3">
                  <c:v>0.13234214713846157</c:v>
                </c:pt>
                <c:pt idx="4">
                  <c:v>0.13774828060000005</c:v>
                </c:pt>
                <c:pt idx="5">
                  <c:v>0.14450594742692313</c:v>
                </c:pt>
                <c:pt idx="6">
                  <c:v>0.15295303096057694</c:v>
                </c:pt>
                <c:pt idx="7">
                  <c:v>0.16351188537764424</c:v>
                </c:pt>
                <c:pt idx="8">
                  <c:v>0.1767104533989784</c:v>
                </c:pt>
                <c:pt idx="9">
                  <c:v>0.19320866342564605</c:v>
                </c:pt>
                <c:pt idx="10">
                  <c:v>0.21383142595898061</c:v>
                </c:pt>
                <c:pt idx="11">
                  <c:v>0.23960987912564888</c:v>
                </c:pt>
                <c:pt idx="12">
                  <c:v>0.27183294558398408</c:v>
                </c:pt>
                <c:pt idx="13">
                  <c:v>0.3121117786569032</c:v>
                </c:pt>
                <c:pt idx="14">
                  <c:v>0.36246031999805206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05F8-4B32-8545-C9841042B33C}"/>
            </c:ext>
          </c:extLst>
        </c:ser>
        <c:ser>
          <c:idx val="21"/>
          <c:order val="2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equation'!$BJ$36:$BJ$50</c:f>
              <c:numCache>
                <c:formatCode>General</c:formatCode>
                <c:ptCount val="15"/>
                <c:pt idx="0">
                  <c:v>0.1339033849435898</c:v>
                </c:pt>
                <c:pt idx="1">
                  <c:v>0.13694664369230775</c:v>
                </c:pt>
                <c:pt idx="2">
                  <c:v>0.14075071712820517</c:v>
                </c:pt>
                <c:pt idx="3">
                  <c:v>0.14550580892307696</c:v>
                </c:pt>
                <c:pt idx="4">
                  <c:v>0.15144967366666673</c:v>
                </c:pt>
                <c:pt idx="5">
                  <c:v>0.15887950459615388</c:v>
                </c:pt>
                <c:pt idx="6">
                  <c:v>0.16816679325801287</c:v>
                </c:pt>
                <c:pt idx="7">
                  <c:v>0.17977590408533656</c:v>
                </c:pt>
                <c:pt idx="8">
                  <c:v>0.19428729261949124</c:v>
                </c:pt>
                <c:pt idx="9">
                  <c:v>0.2124265282871845</c:v>
                </c:pt>
                <c:pt idx="10">
                  <c:v>0.23510057287180114</c:v>
                </c:pt>
                <c:pt idx="11">
                  <c:v>0.26344312860257196</c:v>
                </c:pt>
                <c:pt idx="12">
                  <c:v>0.29887132326603538</c:v>
                </c:pt>
                <c:pt idx="13">
                  <c:v>0.3431565665953647</c:v>
                </c:pt>
                <c:pt idx="14">
                  <c:v>0.39851312075702638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05F8-4B32-8545-C9841042B33C}"/>
            </c:ext>
          </c:extLst>
        </c:ser>
        <c:ser>
          <c:idx val="22"/>
          <c:order val="2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equation'!$BK$36:$BK$50</c:f>
              <c:numCache>
                <c:formatCode>General</c:formatCode>
                <c:ptCount val="15"/>
                <c:pt idx="0">
                  <c:v>0.14904589784615391</c:v>
                </c:pt>
                <c:pt idx="1">
                  <c:v>0.15243330461538468</c:v>
                </c:pt>
                <c:pt idx="2">
                  <c:v>0.15666756307692312</c:v>
                </c:pt>
                <c:pt idx="3">
                  <c:v>0.1619603861538462</c:v>
                </c:pt>
                <c:pt idx="4">
                  <c:v>0.16857641500000006</c:v>
                </c:pt>
                <c:pt idx="5">
                  <c:v>0.17684645105769237</c:v>
                </c:pt>
                <c:pt idx="6">
                  <c:v>0.18718399612980777</c:v>
                </c:pt>
                <c:pt idx="7">
                  <c:v>0.20010592746995196</c:v>
                </c:pt>
                <c:pt idx="8">
                  <c:v>0.21625834164513225</c:v>
                </c:pt>
                <c:pt idx="9">
                  <c:v>0.23644885936410759</c:v>
                </c:pt>
                <c:pt idx="10">
                  <c:v>0.26168700651282678</c:v>
                </c:pt>
                <c:pt idx="11">
                  <c:v>0.2932346904487258</c:v>
                </c:pt>
                <c:pt idx="12">
                  <c:v>0.33266929536859952</c:v>
                </c:pt>
                <c:pt idx="13">
                  <c:v>0.38196255151844172</c:v>
                </c:pt>
                <c:pt idx="14">
                  <c:v>0.44357912170574432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05F8-4B32-8545-C9841042B33C}"/>
            </c:ext>
          </c:extLst>
        </c:ser>
        <c:ser>
          <c:idx val="23"/>
          <c:order val="23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equation'!$BL$36:$BL$50</c:f>
              <c:numCache>
                <c:formatCode>General</c:formatCode>
                <c:ptCount val="15"/>
                <c:pt idx="0">
                  <c:v>0.16797403897435906</c:v>
                </c:pt>
                <c:pt idx="1">
                  <c:v>0.17179163076923085</c:v>
                </c:pt>
                <c:pt idx="2">
                  <c:v>0.17656362051282057</c:v>
                </c:pt>
                <c:pt idx="3">
                  <c:v>0.18252860769230772</c:v>
                </c:pt>
                <c:pt idx="4">
                  <c:v>0.18998484166666671</c:v>
                </c:pt>
                <c:pt idx="5">
                  <c:v>0.19930513413461545</c:v>
                </c:pt>
                <c:pt idx="6">
                  <c:v>0.21095549971955135</c:v>
                </c:pt>
                <c:pt idx="7">
                  <c:v>0.22551845670072115</c:v>
                </c:pt>
                <c:pt idx="8">
                  <c:v>0.24372215292718352</c:v>
                </c:pt>
                <c:pt idx="9">
                  <c:v>0.26647677321026142</c:v>
                </c:pt>
                <c:pt idx="10">
                  <c:v>0.29492004856410881</c:v>
                </c:pt>
                <c:pt idx="11">
                  <c:v>0.33047414275641812</c:v>
                </c:pt>
                <c:pt idx="12">
                  <c:v>0.37491676049680461</c:v>
                </c:pt>
                <c:pt idx="13">
                  <c:v>0.43047003267228784</c:v>
                </c:pt>
                <c:pt idx="14">
                  <c:v>0.49991162289164182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05F8-4B32-8545-C9841042B33C}"/>
            </c:ext>
          </c:extLst>
        </c:ser>
        <c:ser>
          <c:idx val="24"/>
          <c:order val="24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equation'!$BM$36:$BM$50</c:f>
              <c:numCache>
                <c:formatCode>General</c:formatCode>
                <c:ptCount val="15"/>
                <c:pt idx="0">
                  <c:v>0.19163421538461542</c:v>
                </c:pt>
                <c:pt idx="1">
                  <c:v>0.19598953846153852</c:v>
                </c:pt>
                <c:pt idx="2">
                  <c:v>0.20143369230769234</c:v>
                </c:pt>
                <c:pt idx="3">
                  <c:v>0.20823888461538467</c:v>
                </c:pt>
                <c:pt idx="4">
                  <c:v>0.21674537500000007</c:v>
                </c:pt>
                <c:pt idx="5">
                  <c:v>0.22737848798076929</c:v>
                </c:pt>
                <c:pt idx="6">
                  <c:v>0.24066987920673083</c:v>
                </c:pt>
                <c:pt idx="7">
                  <c:v>0.25728411823918268</c:v>
                </c:pt>
                <c:pt idx="8">
                  <c:v>0.27805191702974763</c:v>
                </c:pt>
                <c:pt idx="9">
                  <c:v>0.30401166551795372</c:v>
                </c:pt>
                <c:pt idx="10">
                  <c:v>0.33646135112821135</c:v>
                </c:pt>
                <c:pt idx="11">
                  <c:v>0.3770234581410335</c:v>
                </c:pt>
                <c:pt idx="12">
                  <c:v>0.42772609190706107</c:v>
                </c:pt>
                <c:pt idx="13">
                  <c:v>0.49110438411459545</c:v>
                </c:pt>
                <c:pt idx="14">
                  <c:v>0.57032724937401358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05F8-4B32-8545-C9841042B33C}"/>
            </c:ext>
          </c:extLst>
        </c:ser>
        <c:ser>
          <c:idx val="25"/>
          <c:order val="2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equation'!$BN$36:$BN$50</c:f>
              <c:numCache>
                <c:formatCode>General</c:formatCode>
                <c:ptCount val="15"/>
                <c:pt idx="0">
                  <c:v>0.22120943589743597</c:v>
                </c:pt>
                <c:pt idx="1">
                  <c:v>0.22623692307692317</c:v>
                </c:pt>
                <c:pt idx="2">
                  <c:v>0.23252128205128206</c:v>
                </c:pt>
                <c:pt idx="3">
                  <c:v>0.24037673076923086</c:v>
                </c:pt>
                <c:pt idx="4">
                  <c:v>0.25019604166666676</c:v>
                </c:pt>
                <c:pt idx="5">
                  <c:v>0.26247018028846159</c:v>
                </c:pt>
                <c:pt idx="6">
                  <c:v>0.27781285356570518</c:v>
                </c:pt>
                <c:pt idx="7">
                  <c:v>0.29699119516225964</c:v>
                </c:pt>
                <c:pt idx="8">
                  <c:v>0.32096412215795278</c:v>
                </c:pt>
                <c:pt idx="9">
                  <c:v>0.35093028090256917</c:v>
                </c:pt>
                <c:pt idx="10">
                  <c:v>0.38838797933333963</c:v>
                </c:pt>
                <c:pt idx="11">
                  <c:v>0.43521010237180269</c:v>
                </c:pt>
                <c:pt idx="12">
                  <c:v>0.49373775616988158</c:v>
                </c:pt>
                <c:pt idx="13">
                  <c:v>0.56689732341748011</c:v>
                </c:pt>
                <c:pt idx="14">
                  <c:v>0.65834678247697831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05F8-4B32-8545-C9841042B33C}"/>
            </c:ext>
          </c:extLst>
        </c:ser>
        <c:ser>
          <c:idx val="26"/>
          <c:order val="2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equation'!$BO$36:$BO$50</c:f>
              <c:numCache>
                <c:formatCode>General</c:formatCode>
                <c:ptCount val="15"/>
                <c:pt idx="0">
                  <c:v>0.25817846153846163</c:v>
                </c:pt>
                <c:pt idx="1">
                  <c:v>0.26404615384615393</c:v>
                </c:pt>
                <c:pt idx="2">
                  <c:v>0.27138076923076931</c:v>
                </c:pt>
                <c:pt idx="3">
                  <c:v>0.28054903846153856</c:v>
                </c:pt>
                <c:pt idx="4">
                  <c:v>0.29200937500000007</c:v>
                </c:pt>
                <c:pt idx="5">
                  <c:v>0.30633479567307698</c:v>
                </c:pt>
                <c:pt idx="6">
                  <c:v>0.32424157151442318</c:v>
                </c:pt>
                <c:pt idx="7">
                  <c:v>0.34662504131610578</c:v>
                </c:pt>
                <c:pt idx="8">
                  <c:v>0.37460437856820916</c:v>
                </c:pt>
                <c:pt idx="9">
                  <c:v>0.40957855013333833</c:v>
                </c:pt>
                <c:pt idx="10">
                  <c:v>0.45329626458974986</c:v>
                </c:pt>
                <c:pt idx="11">
                  <c:v>0.50794340766026425</c:v>
                </c:pt>
                <c:pt idx="12">
                  <c:v>0.57625233649840724</c:v>
                </c:pt>
                <c:pt idx="13">
                  <c:v>0.66163849754608595</c:v>
                </c:pt>
                <c:pt idx="14">
                  <c:v>0.76837119885568417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05F8-4B32-8545-C9841042B33C}"/>
            </c:ext>
          </c:extLst>
        </c:ser>
        <c:ser>
          <c:idx val="27"/>
          <c:order val="2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equation'!$BP$36:$BP$50</c:f>
              <c:numCache>
                <c:formatCode>General</c:formatCode>
                <c:ptCount val="15"/>
                <c:pt idx="0">
                  <c:v>0.30438974358974369</c:v>
                </c:pt>
                <c:pt idx="1">
                  <c:v>0.3113076923076924</c:v>
                </c:pt>
                <c:pt idx="2">
                  <c:v>0.31995512820512828</c:v>
                </c:pt>
                <c:pt idx="3">
                  <c:v>0.33076442307692316</c:v>
                </c:pt>
                <c:pt idx="4">
                  <c:v>0.3442760416666667</c:v>
                </c:pt>
                <c:pt idx="5">
                  <c:v>0.36116556490384621</c:v>
                </c:pt>
                <c:pt idx="6">
                  <c:v>0.38227746895032061</c:v>
                </c:pt>
                <c:pt idx="7">
                  <c:v>0.40866734900841351</c:v>
                </c:pt>
                <c:pt idx="8">
                  <c:v>0.44165469908102967</c:v>
                </c:pt>
                <c:pt idx="9">
                  <c:v>0.4828888866717998</c:v>
                </c:pt>
                <c:pt idx="10">
                  <c:v>0.53443162116026266</c:v>
                </c:pt>
                <c:pt idx="11">
                  <c:v>0.59886003927084119</c:v>
                </c:pt>
                <c:pt idx="12">
                  <c:v>0.67939556190906414</c:v>
                </c:pt>
                <c:pt idx="13">
                  <c:v>0.78006496520684299</c:v>
                </c:pt>
                <c:pt idx="14">
                  <c:v>0.90590171932906638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05F8-4B32-8545-C9841042B33C}"/>
            </c:ext>
          </c:extLst>
        </c:ser>
        <c:ser>
          <c:idx val="28"/>
          <c:order val="2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equation'!$BQ$36:$BQ$50</c:f>
              <c:numCache>
                <c:formatCode>General</c:formatCode>
                <c:ptCount val="15"/>
                <c:pt idx="0">
                  <c:v>0.36215384615384622</c:v>
                </c:pt>
                <c:pt idx="1">
                  <c:v>0.37038461538461537</c:v>
                </c:pt>
                <c:pt idx="2">
                  <c:v>0.38067307692307695</c:v>
                </c:pt>
                <c:pt idx="3">
                  <c:v>0.39353365384615385</c:v>
                </c:pt>
                <c:pt idx="4">
                  <c:v>0.40960937500000005</c:v>
                </c:pt>
                <c:pt idx="5">
                  <c:v>0.42970402644230765</c:v>
                </c:pt>
                <c:pt idx="6">
                  <c:v>0.45482234074519234</c:v>
                </c:pt>
                <c:pt idx="7">
                  <c:v>0.48622023362379801</c:v>
                </c:pt>
                <c:pt idx="8">
                  <c:v>0.52546759972205526</c:v>
                </c:pt>
                <c:pt idx="9">
                  <c:v>0.57452680734487671</c:v>
                </c:pt>
                <c:pt idx="10">
                  <c:v>0.63585081687340361</c:v>
                </c:pt>
                <c:pt idx="11">
                  <c:v>0.71250582878406232</c:v>
                </c:pt>
                <c:pt idx="12">
                  <c:v>0.80832459367238541</c:v>
                </c:pt>
                <c:pt idx="13">
                  <c:v>0.92809804978278931</c:v>
                </c:pt>
                <c:pt idx="14">
                  <c:v>1.0778148699207943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05F8-4B32-8545-C9841042B33C}"/>
            </c:ext>
          </c:extLst>
        </c:ser>
        <c:ser>
          <c:idx val="29"/>
          <c:order val="2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equation'!$BR$36:$BR$50</c:f>
              <c:numCache>
                <c:formatCode>General</c:formatCode>
                <c:ptCount val="15"/>
                <c:pt idx="0">
                  <c:v>0.43435897435897447</c:v>
                </c:pt>
                <c:pt idx="1">
                  <c:v>0.44423076923076937</c:v>
                </c:pt>
                <c:pt idx="2">
                  <c:v>0.45657051282051286</c:v>
                </c:pt>
                <c:pt idx="3">
                  <c:v>0.47199519230769232</c:v>
                </c:pt>
                <c:pt idx="4">
                  <c:v>0.49127604166666683</c:v>
                </c:pt>
                <c:pt idx="5">
                  <c:v>0.51537710336538467</c:v>
                </c:pt>
                <c:pt idx="6">
                  <c:v>0.54550343048878225</c:v>
                </c:pt>
                <c:pt idx="7">
                  <c:v>0.58316133939302883</c:v>
                </c:pt>
                <c:pt idx="8">
                  <c:v>0.63023372552333734</c:v>
                </c:pt>
                <c:pt idx="9">
                  <c:v>0.68907420818622289</c:v>
                </c:pt>
                <c:pt idx="10">
                  <c:v>0.76262481151482997</c:v>
                </c:pt>
                <c:pt idx="11">
                  <c:v>0.85456306567558871</c:v>
                </c:pt>
                <c:pt idx="12">
                  <c:v>0.96948588337653707</c:v>
                </c:pt>
                <c:pt idx="13">
                  <c:v>1.1131394055027226</c:v>
                </c:pt>
                <c:pt idx="14">
                  <c:v>1.2927063081604544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05F8-4B32-8545-C9841042B33C}"/>
            </c:ext>
          </c:extLst>
        </c:ser>
        <c:ser>
          <c:idx val="30"/>
          <c:order val="3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equation'!$BS$36:$BS$50</c:f>
              <c:numCache>
                <c:formatCode>General</c:formatCode>
                <c:ptCount val="15"/>
                <c:pt idx="0">
                  <c:v>0.52461538461538471</c:v>
                </c:pt>
                <c:pt idx="1">
                  <c:v>0.53653846153846152</c:v>
                </c:pt>
                <c:pt idx="2">
                  <c:v>0.55144230769230762</c:v>
                </c:pt>
                <c:pt idx="3">
                  <c:v>0.57007211538461533</c:v>
                </c:pt>
                <c:pt idx="4">
                  <c:v>0.59335937500000002</c:v>
                </c:pt>
                <c:pt idx="5">
                  <c:v>0.62246844951923075</c:v>
                </c:pt>
                <c:pt idx="6">
                  <c:v>0.65885479266826918</c:v>
                </c:pt>
                <c:pt idx="7">
                  <c:v>0.70433772160456709</c:v>
                </c:pt>
                <c:pt idx="8">
                  <c:v>0.76119138277493992</c:v>
                </c:pt>
                <c:pt idx="9">
                  <c:v>0.83225845923790542</c:v>
                </c:pt>
                <c:pt idx="10">
                  <c:v>0.92109230481661253</c:v>
                </c:pt>
                <c:pt idx="11">
                  <c:v>1.0321346117899968</c:v>
                </c:pt>
                <c:pt idx="12">
                  <c:v>1.1709374955067264</c:v>
                </c:pt>
                <c:pt idx="13">
                  <c:v>1.3444411001526388</c:v>
                </c:pt>
                <c:pt idx="14">
                  <c:v>1.5613206059600291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05F8-4B32-8545-C9841042B33C}"/>
            </c:ext>
          </c:extLst>
        </c:ser>
        <c:ser>
          <c:idx val="31"/>
          <c:order val="3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50000"/>
                </a:schemeClr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xVal>
            <c:numRef>
              <c:f>'Modifier equation'!$AN$36:$AN$50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'Modifier equation'!$BT$36:$BT$50</c:f>
              <c:numCache>
                <c:formatCode>General</c:formatCode>
                <c:ptCount val="15"/>
                <c:pt idx="0">
                  <c:v>0.63743589743589746</c:v>
                </c:pt>
                <c:pt idx="1">
                  <c:v>0.65192307692307694</c:v>
                </c:pt>
                <c:pt idx="2">
                  <c:v>0.67003205128205123</c:v>
                </c:pt>
                <c:pt idx="3">
                  <c:v>0.69266826923076918</c:v>
                </c:pt>
                <c:pt idx="4">
                  <c:v>0.72096354166666654</c:v>
                </c:pt>
                <c:pt idx="5">
                  <c:v>0.75633263221153835</c:v>
                </c:pt>
                <c:pt idx="6">
                  <c:v>0.8005439953926281</c:v>
                </c:pt>
                <c:pt idx="7">
                  <c:v>0.85580819936899022</c:v>
                </c:pt>
                <c:pt idx="8">
                  <c:v>0.92488845433944278</c:v>
                </c:pt>
                <c:pt idx="9">
                  <c:v>1.0112387730525088</c:v>
                </c:pt>
                <c:pt idx="10">
                  <c:v>1.1191766714438409</c:v>
                </c:pt>
                <c:pt idx="11">
                  <c:v>1.2540990444330067</c:v>
                </c:pt>
                <c:pt idx="12">
                  <c:v>1.4227520106694631</c:v>
                </c:pt>
                <c:pt idx="13">
                  <c:v>1.633568218465034</c:v>
                </c:pt>
                <c:pt idx="14">
                  <c:v>1.8970884782094977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F-05F8-4B32-8545-C9841042B3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145920"/>
        <c:axId val="367143952"/>
      </c:scatterChart>
      <c:valAx>
        <c:axId val="367145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1/[S]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3952"/>
        <c:crosses val="autoZero"/>
        <c:crossBetween val="midCat"/>
      </c:valAx>
      <c:valAx>
        <c:axId val="36714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1/v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5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equation'!$AP$69:$BE$69</c:f>
              <c:numCache>
                <c:formatCode>General</c:formatCode>
                <c:ptCount val="16"/>
                <c:pt idx="0">
                  <c:v>7.3333333333333348E-2</c:v>
                </c:pt>
                <c:pt idx="1">
                  <c:v>9.8142826472894407E-2</c:v>
                </c:pt>
                <c:pt idx="2">
                  <c:v>0.10434519975778467</c:v>
                </c:pt>
                <c:pt idx="3">
                  <c:v>0.11209816636389749</c:v>
                </c:pt>
                <c:pt idx="4">
                  <c:v>0.12178937462153852</c:v>
                </c:pt>
                <c:pt idx="5">
                  <c:v>0.1339033849435898</c:v>
                </c:pt>
                <c:pt idx="6">
                  <c:v>0.14904589784615391</c:v>
                </c:pt>
                <c:pt idx="7">
                  <c:v>0.16797403897435909</c:v>
                </c:pt>
                <c:pt idx="8">
                  <c:v>0.1916342153846155</c:v>
                </c:pt>
                <c:pt idx="9">
                  <c:v>0.22120943589743611</c:v>
                </c:pt>
                <c:pt idx="10">
                  <c:v>0.25817846153846169</c:v>
                </c:pt>
                <c:pt idx="11">
                  <c:v>0.3043897435897438</c:v>
                </c:pt>
                <c:pt idx="12">
                  <c:v>0.36215384615384616</c:v>
                </c:pt>
                <c:pt idx="13">
                  <c:v>0.43435897435897447</c:v>
                </c:pt>
                <c:pt idx="14">
                  <c:v>0.52461538461538493</c:v>
                </c:pt>
                <c:pt idx="15">
                  <c:v>0.63743589743589757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1AC-43C9-9656-D0078972D988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equation'!$AP$70:$BE$70</c:f>
              <c:numCache>
                <c:formatCode>General</c:formatCode>
                <c:ptCount val="16"/>
                <c:pt idx="0">
                  <c:v>7.5000000000000011E-2</c:v>
                </c:pt>
                <c:pt idx="1">
                  <c:v>0.10037334525636926</c:v>
                </c:pt>
                <c:pt idx="2">
                  <c:v>0.10671668157046157</c:v>
                </c:pt>
                <c:pt idx="3">
                  <c:v>0.11464585196307697</c:v>
                </c:pt>
                <c:pt idx="4">
                  <c:v>0.12455731495384623</c:v>
                </c:pt>
                <c:pt idx="5">
                  <c:v>0.13694664369230775</c:v>
                </c:pt>
                <c:pt idx="6">
                  <c:v>0.15243330461538468</c:v>
                </c:pt>
                <c:pt idx="7">
                  <c:v>0.17179163076923085</c:v>
                </c:pt>
                <c:pt idx="8">
                  <c:v>0.19598953846153855</c:v>
                </c:pt>
                <c:pt idx="9">
                  <c:v>0.22623692307692325</c:v>
                </c:pt>
                <c:pt idx="10">
                  <c:v>0.26404615384615399</c:v>
                </c:pt>
                <c:pt idx="11">
                  <c:v>0.31130769230769245</c:v>
                </c:pt>
                <c:pt idx="12">
                  <c:v>0.37038461538461526</c:v>
                </c:pt>
                <c:pt idx="13">
                  <c:v>0.44423076923076926</c:v>
                </c:pt>
                <c:pt idx="14">
                  <c:v>0.53653846153846174</c:v>
                </c:pt>
                <c:pt idx="15">
                  <c:v>0.65192307692307694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1AC-43C9-9656-D0078972D988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equation'!$AP$71:$BE$71</c:f>
              <c:numCache>
                <c:formatCode>General</c:formatCode>
                <c:ptCount val="16"/>
                <c:pt idx="0">
                  <c:v>7.7083333333333351E-2</c:v>
                </c:pt>
                <c:pt idx="1">
                  <c:v>0.10316149373571286</c:v>
                </c:pt>
                <c:pt idx="2">
                  <c:v>0.10968103383630771</c:v>
                </c:pt>
                <c:pt idx="3">
                  <c:v>0.11783045896205134</c:v>
                </c:pt>
                <c:pt idx="4">
                  <c:v>0.12801724036923084</c:v>
                </c:pt>
                <c:pt idx="5">
                  <c:v>0.14075071712820519</c:v>
                </c:pt>
                <c:pt idx="6">
                  <c:v>0.15666756307692312</c:v>
                </c:pt>
                <c:pt idx="7">
                  <c:v>0.1765636205128206</c:v>
                </c:pt>
                <c:pt idx="8">
                  <c:v>0.2014336923076924</c:v>
                </c:pt>
                <c:pt idx="9">
                  <c:v>0.2325212820512822</c:v>
                </c:pt>
                <c:pt idx="10">
                  <c:v>0.27138076923076931</c:v>
                </c:pt>
                <c:pt idx="11">
                  <c:v>0.31995512820512839</c:v>
                </c:pt>
                <c:pt idx="12">
                  <c:v>0.38067307692307684</c:v>
                </c:pt>
                <c:pt idx="13">
                  <c:v>0.45657051282051297</c:v>
                </c:pt>
                <c:pt idx="14">
                  <c:v>0.55144230769230795</c:v>
                </c:pt>
                <c:pt idx="15">
                  <c:v>0.67003205128205134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1AC-43C9-9656-D0078972D988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equation'!$AP$72:$BE$72</c:f>
              <c:numCache>
                <c:formatCode>General</c:formatCode>
                <c:ptCount val="16"/>
                <c:pt idx="0">
                  <c:v>7.9687500000000008E-2</c:v>
                </c:pt>
                <c:pt idx="1">
                  <c:v>0.10664667933489233</c:v>
                </c:pt>
                <c:pt idx="2">
                  <c:v>0.11338647416861543</c:v>
                </c:pt>
                <c:pt idx="3">
                  <c:v>0.12181121771076928</c:v>
                </c:pt>
                <c:pt idx="4">
                  <c:v>0.1323421471384616</c:v>
                </c:pt>
                <c:pt idx="5">
                  <c:v>0.14550580892307696</c:v>
                </c:pt>
                <c:pt idx="6">
                  <c:v>0.1619603861538462</c:v>
                </c:pt>
                <c:pt idx="7">
                  <c:v>0.18252860769230778</c:v>
                </c:pt>
                <c:pt idx="8">
                  <c:v>0.20823888461538473</c:v>
                </c:pt>
                <c:pt idx="9">
                  <c:v>0.24037673076923091</c:v>
                </c:pt>
                <c:pt idx="10">
                  <c:v>0.2805490384615385</c:v>
                </c:pt>
                <c:pt idx="11">
                  <c:v>0.33076442307692328</c:v>
                </c:pt>
                <c:pt idx="12">
                  <c:v>0.3935336538461538</c:v>
                </c:pt>
                <c:pt idx="13">
                  <c:v>0.47199519230769243</c:v>
                </c:pt>
                <c:pt idx="14">
                  <c:v>0.57007211538461566</c:v>
                </c:pt>
                <c:pt idx="15">
                  <c:v>0.6926682692307693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1AC-43C9-9656-D0078972D988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equation'!$AP$73:$BE$73</c:f>
              <c:numCache>
                <c:formatCode>General</c:formatCode>
                <c:ptCount val="16"/>
                <c:pt idx="0">
                  <c:v>8.2942708333333337E-2</c:v>
                </c:pt>
                <c:pt idx="1">
                  <c:v>0.11100316133386667</c:v>
                </c:pt>
                <c:pt idx="2">
                  <c:v>0.11801827458400002</c:v>
                </c:pt>
                <c:pt idx="3">
                  <c:v>0.12678716614666671</c:v>
                </c:pt>
                <c:pt idx="4">
                  <c:v>0.13774828060000005</c:v>
                </c:pt>
                <c:pt idx="5">
                  <c:v>0.1514496736666667</c:v>
                </c:pt>
                <c:pt idx="6">
                  <c:v>0.16857641500000006</c:v>
                </c:pt>
                <c:pt idx="7">
                  <c:v>0.18998484166666676</c:v>
                </c:pt>
                <c:pt idx="8">
                  <c:v>0.2167453750000001</c:v>
                </c:pt>
                <c:pt idx="9">
                  <c:v>0.25019604166666687</c:v>
                </c:pt>
                <c:pt idx="10">
                  <c:v>0.29200937500000013</c:v>
                </c:pt>
                <c:pt idx="11">
                  <c:v>0.34427604166666687</c:v>
                </c:pt>
                <c:pt idx="12">
                  <c:v>0.409609375</c:v>
                </c:pt>
                <c:pt idx="13">
                  <c:v>0.49127604166666683</c:v>
                </c:pt>
                <c:pt idx="14">
                  <c:v>0.59335937500000024</c:v>
                </c:pt>
                <c:pt idx="15">
                  <c:v>0.72096354166666676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1AC-43C9-9656-D0078972D988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equation'!$AP$74:$BE$74</c:f>
              <c:numCache>
                <c:formatCode>General</c:formatCode>
                <c:ptCount val="16"/>
                <c:pt idx="0">
                  <c:v>8.7011718750000008E-2</c:v>
                </c:pt>
                <c:pt idx="1">
                  <c:v>0.11644876383258464</c:v>
                </c:pt>
                <c:pt idx="2">
                  <c:v>0.12380802510323077</c:v>
                </c:pt>
                <c:pt idx="3">
                  <c:v>0.13300710169153851</c:v>
                </c:pt>
                <c:pt idx="4">
                  <c:v>0.14450594742692313</c:v>
                </c:pt>
                <c:pt idx="5">
                  <c:v>0.15887950459615388</c:v>
                </c:pt>
                <c:pt idx="6">
                  <c:v>0.17684645105769234</c:v>
                </c:pt>
                <c:pt idx="7">
                  <c:v>0.19930513413461545</c:v>
                </c:pt>
                <c:pt idx="8">
                  <c:v>0.22737848798076932</c:v>
                </c:pt>
                <c:pt idx="9">
                  <c:v>0.2624701802884617</c:v>
                </c:pt>
                <c:pt idx="10">
                  <c:v>0.30633479567307703</c:v>
                </c:pt>
                <c:pt idx="11">
                  <c:v>0.36116556490384633</c:v>
                </c:pt>
                <c:pt idx="12">
                  <c:v>0.4297040264423076</c:v>
                </c:pt>
                <c:pt idx="13">
                  <c:v>0.51537710336538467</c:v>
                </c:pt>
                <c:pt idx="14">
                  <c:v>0.62246844951923108</c:v>
                </c:pt>
                <c:pt idx="15">
                  <c:v>0.75633263221153857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1AC-43C9-9656-D0078972D988}"/>
            </c:ext>
          </c:extLst>
        </c:ser>
        <c:ser>
          <c:idx val="6"/>
          <c:order val="6"/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equation'!$AP$75:$BE$75</c:f>
              <c:numCache>
                <c:formatCode>General</c:formatCode>
                <c:ptCount val="16"/>
                <c:pt idx="0">
                  <c:v>9.2097981770833351E-2</c:v>
                </c:pt>
                <c:pt idx="1">
                  <c:v>0.12325576695598207</c:v>
                </c:pt>
                <c:pt idx="2">
                  <c:v>0.13104521325226925</c:v>
                </c:pt>
                <c:pt idx="3">
                  <c:v>0.14078202112262825</c:v>
                </c:pt>
                <c:pt idx="4">
                  <c:v>0.15295303096057697</c:v>
                </c:pt>
                <c:pt idx="5">
                  <c:v>0.16816679325801284</c:v>
                </c:pt>
                <c:pt idx="6">
                  <c:v>0.18718399612980774</c:v>
                </c:pt>
                <c:pt idx="7">
                  <c:v>0.21095549971955135</c:v>
                </c:pt>
                <c:pt idx="8">
                  <c:v>0.24066987920673083</c:v>
                </c:pt>
                <c:pt idx="9">
                  <c:v>0.27781285356570529</c:v>
                </c:pt>
                <c:pt idx="10">
                  <c:v>0.32424157151442318</c:v>
                </c:pt>
                <c:pt idx="11">
                  <c:v>0.38227746895032066</c:v>
                </c:pt>
                <c:pt idx="12">
                  <c:v>0.45482234074519218</c:v>
                </c:pt>
                <c:pt idx="13">
                  <c:v>0.54550343048878214</c:v>
                </c:pt>
                <c:pt idx="14">
                  <c:v>0.65885479266826963</c:v>
                </c:pt>
                <c:pt idx="15">
                  <c:v>0.80054399539262822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1AC-43C9-9656-D0078972D988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equation'!$AP$76:$BE$76</c:f>
              <c:numCache>
                <c:formatCode>General</c:formatCode>
                <c:ptCount val="16"/>
                <c:pt idx="0">
                  <c:v>9.8455810546874994E-2</c:v>
                </c:pt>
                <c:pt idx="1">
                  <c:v>0.13176452086022888</c:v>
                </c:pt>
                <c:pt idx="2">
                  <c:v>0.14009169843856734</c:v>
                </c:pt>
                <c:pt idx="3">
                  <c:v>0.15050067041149043</c:v>
                </c:pt>
                <c:pt idx="4">
                  <c:v>0.1635118853776443</c:v>
                </c:pt>
                <c:pt idx="5">
                  <c:v>0.17977590408533656</c:v>
                </c:pt>
                <c:pt idx="6">
                  <c:v>0.20010592746995196</c:v>
                </c:pt>
                <c:pt idx="7">
                  <c:v>0.22551845670072121</c:v>
                </c:pt>
                <c:pt idx="8">
                  <c:v>0.25728411823918274</c:v>
                </c:pt>
                <c:pt idx="9">
                  <c:v>0.2969911951622598</c:v>
                </c:pt>
                <c:pt idx="10">
                  <c:v>0.34662504131610583</c:v>
                </c:pt>
                <c:pt idx="11">
                  <c:v>0.40866734900841362</c:v>
                </c:pt>
                <c:pt idx="12">
                  <c:v>0.4862202336237979</c:v>
                </c:pt>
                <c:pt idx="13">
                  <c:v>0.58316133939302894</c:v>
                </c:pt>
                <c:pt idx="14">
                  <c:v>0.70433772160456742</c:v>
                </c:pt>
                <c:pt idx="15">
                  <c:v>0.85580819936899033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1AC-43C9-9656-D0078972D988}"/>
            </c:ext>
          </c:extLst>
        </c:ser>
        <c:ser>
          <c:idx val="8"/>
          <c:order val="8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equation'!$AP$77:$BE$77</c:f>
              <c:numCache>
                <c:formatCode>General</c:formatCode>
                <c:ptCount val="16"/>
                <c:pt idx="0">
                  <c:v>0.10640309651692707</c:v>
                </c:pt>
                <c:pt idx="1">
                  <c:v>0.14240046324053734</c:v>
                </c:pt>
                <c:pt idx="2">
                  <c:v>0.1513998049214399</c:v>
                </c:pt>
                <c:pt idx="3">
                  <c:v>0.16264898202256814</c:v>
                </c:pt>
                <c:pt idx="4">
                  <c:v>0.1767104533989784</c:v>
                </c:pt>
                <c:pt idx="5">
                  <c:v>0.19428729261949118</c:v>
                </c:pt>
                <c:pt idx="6">
                  <c:v>0.21625834164513227</c:v>
                </c:pt>
                <c:pt idx="7">
                  <c:v>0.24372215292718358</c:v>
                </c:pt>
                <c:pt idx="8">
                  <c:v>0.27805191702974769</c:v>
                </c:pt>
                <c:pt idx="9">
                  <c:v>0.32096412215795289</c:v>
                </c:pt>
                <c:pt idx="10">
                  <c:v>0.37460437856820922</c:v>
                </c:pt>
                <c:pt idx="11">
                  <c:v>0.44165469908102989</c:v>
                </c:pt>
                <c:pt idx="12">
                  <c:v>0.52546759972205515</c:v>
                </c:pt>
                <c:pt idx="13">
                  <c:v>0.63023372552333734</c:v>
                </c:pt>
                <c:pt idx="14">
                  <c:v>0.76119138277494014</c:v>
                </c:pt>
                <c:pt idx="15">
                  <c:v>0.92488845433944311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51AC-43C9-9656-D0078972D988}"/>
            </c:ext>
          </c:extLst>
        </c:ser>
        <c:ser>
          <c:idx val="9"/>
          <c:order val="9"/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equation'!$AP$78:$BE$78</c:f>
              <c:numCache>
                <c:formatCode>General</c:formatCode>
                <c:ptCount val="16"/>
                <c:pt idx="0">
                  <c:v>0.11633720397949218</c:v>
                </c:pt>
                <c:pt idx="1">
                  <c:v>0.15569539121592296</c:v>
                </c:pt>
                <c:pt idx="2">
                  <c:v>0.16553493802503066</c:v>
                </c:pt>
                <c:pt idx="3">
                  <c:v>0.17783437153641529</c:v>
                </c:pt>
                <c:pt idx="4">
                  <c:v>0.19320866342564608</c:v>
                </c:pt>
                <c:pt idx="5">
                  <c:v>0.2124265282871845</c:v>
                </c:pt>
                <c:pt idx="6">
                  <c:v>0.23644885936410759</c:v>
                </c:pt>
                <c:pt idx="7">
                  <c:v>0.26647677321026148</c:v>
                </c:pt>
                <c:pt idx="8">
                  <c:v>0.30401166551795383</c:v>
                </c:pt>
                <c:pt idx="9">
                  <c:v>0.35093028090256928</c:v>
                </c:pt>
                <c:pt idx="10">
                  <c:v>0.40957855013333849</c:v>
                </c:pt>
                <c:pt idx="11">
                  <c:v>0.48288888667180013</c:v>
                </c:pt>
                <c:pt idx="12">
                  <c:v>0.5745268073448766</c:v>
                </c:pt>
                <c:pt idx="13">
                  <c:v>0.689074208186223</c:v>
                </c:pt>
                <c:pt idx="14">
                  <c:v>0.83225845923790587</c:v>
                </c:pt>
                <c:pt idx="15">
                  <c:v>1.011238773052509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51AC-43C9-9656-D0078972D988}"/>
            </c:ext>
          </c:extLst>
        </c:ser>
        <c:ser>
          <c:idx val="10"/>
          <c:order val="10"/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equation'!$AP$79:$BE$79</c:f>
              <c:numCache>
                <c:formatCode>General</c:formatCode>
                <c:ptCount val="16"/>
                <c:pt idx="0">
                  <c:v>0.12875483830769854</c:v>
                </c:pt>
                <c:pt idx="1">
                  <c:v>0.172314051185155</c:v>
                </c:pt>
                <c:pt idx="2">
                  <c:v>0.18320385440451908</c:v>
                </c:pt>
                <c:pt idx="3">
                  <c:v>0.19681610842872424</c:v>
                </c:pt>
                <c:pt idx="4">
                  <c:v>0.21383142595898066</c:v>
                </c:pt>
                <c:pt idx="5">
                  <c:v>0.23510057287180114</c:v>
                </c:pt>
                <c:pt idx="6">
                  <c:v>0.26168700651282684</c:v>
                </c:pt>
                <c:pt idx="7">
                  <c:v>0.29492004856410886</c:v>
                </c:pt>
                <c:pt idx="8">
                  <c:v>0.33646135112821146</c:v>
                </c:pt>
                <c:pt idx="9">
                  <c:v>0.38838797933333974</c:v>
                </c:pt>
                <c:pt idx="10">
                  <c:v>0.45329626458974998</c:v>
                </c:pt>
                <c:pt idx="11">
                  <c:v>0.53443162116026277</c:v>
                </c:pt>
                <c:pt idx="12">
                  <c:v>0.6358508168734035</c:v>
                </c:pt>
                <c:pt idx="13">
                  <c:v>0.76262481151482997</c:v>
                </c:pt>
                <c:pt idx="14">
                  <c:v>0.92109230481661286</c:v>
                </c:pt>
                <c:pt idx="15">
                  <c:v>1.1191766714438411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51AC-43C9-9656-D0078972D988}"/>
            </c:ext>
          </c:extLst>
        </c:ser>
        <c:ser>
          <c:idx val="11"/>
          <c:order val="11"/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equation'!$AP$80:$BE$80</c:f>
              <c:numCache>
                <c:formatCode>General</c:formatCode>
                <c:ptCount val="16"/>
                <c:pt idx="0">
                  <c:v>0.14427688121795651</c:v>
                </c:pt>
                <c:pt idx="1">
                  <c:v>0.19308737614669497</c:v>
                </c:pt>
                <c:pt idx="2">
                  <c:v>0.20528999987887958</c:v>
                </c:pt>
                <c:pt idx="3">
                  <c:v>0.22054327954411038</c:v>
                </c:pt>
                <c:pt idx="4">
                  <c:v>0.23960987912564888</c:v>
                </c:pt>
                <c:pt idx="5">
                  <c:v>0.26344312860257191</c:v>
                </c:pt>
                <c:pt idx="6">
                  <c:v>0.29323469044872574</c:v>
                </c:pt>
                <c:pt idx="7">
                  <c:v>0.33047414275641812</c:v>
                </c:pt>
                <c:pt idx="8">
                  <c:v>0.3770234581410335</c:v>
                </c:pt>
                <c:pt idx="9">
                  <c:v>0.43521010237180285</c:v>
                </c:pt>
                <c:pt idx="10">
                  <c:v>0.50794340766026436</c:v>
                </c:pt>
                <c:pt idx="11">
                  <c:v>0.5988600392708413</c:v>
                </c:pt>
                <c:pt idx="12">
                  <c:v>0.71250582878406199</c:v>
                </c:pt>
                <c:pt idx="13">
                  <c:v>0.8545630656755886</c:v>
                </c:pt>
                <c:pt idx="14">
                  <c:v>1.0321346117899972</c:v>
                </c:pt>
                <c:pt idx="15">
                  <c:v>1.2540990444330067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51AC-43C9-9656-D0078972D988}"/>
            </c:ext>
          </c:extLst>
        </c:ser>
        <c:ser>
          <c:idx val="12"/>
          <c:order val="12"/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equation'!$AP$81:$BF$81</c:f>
              <c:numCache>
                <c:formatCode>General</c:formatCode>
                <c:ptCount val="17"/>
                <c:pt idx="0">
                  <c:v>0.16367943485577896</c:v>
                </c:pt>
                <c:pt idx="1">
                  <c:v>0.21905403234862</c:v>
                </c:pt>
                <c:pt idx="2">
                  <c:v>0.23289768172183026</c:v>
                </c:pt>
                <c:pt idx="3">
                  <c:v>0.25020224343834307</c:v>
                </c:pt>
                <c:pt idx="4">
                  <c:v>0.27183294558398413</c:v>
                </c:pt>
                <c:pt idx="5">
                  <c:v>0.29887132326603538</c:v>
                </c:pt>
                <c:pt idx="6">
                  <c:v>0.33266929536859952</c:v>
                </c:pt>
                <c:pt idx="7">
                  <c:v>0.37491676049680467</c:v>
                </c:pt>
                <c:pt idx="8">
                  <c:v>0.42772609190706107</c:v>
                </c:pt>
                <c:pt idx="9">
                  <c:v>0.49373775616988169</c:v>
                </c:pt>
                <c:pt idx="10">
                  <c:v>0.57625233649840724</c:v>
                </c:pt>
                <c:pt idx="11">
                  <c:v>0.67939556190906436</c:v>
                </c:pt>
                <c:pt idx="12">
                  <c:v>0.80832459367238507</c:v>
                </c:pt>
                <c:pt idx="13">
                  <c:v>0.96948588337653707</c:v>
                </c:pt>
                <c:pt idx="14">
                  <c:v>1.1709374955067271</c:v>
                </c:pt>
                <c:pt idx="15">
                  <c:v>1.4227520106694633</c:v>
                </c:pt>
                <c:pt idx="16">
                  <c:v>0.16367943485577896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51AC-43C9-9656-D0078972D988}"/>
            </c:ext>
          </c:extLst>
        </c:ser>
        <c:ser>
          <c:idx val="13"/>
          <c:order val="13"/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equation'!$AP$82:$BE$82</c:f>
              <c:numCache>
                <c:formatCode>General</c:formatCode>
                <c:ptCount val="16"/>
                <c:pt idx="0">
                  <c:v>0.18793262690305698</c:v>
                </c:pt>
                <c:pt idx="1">
                  <c:v>0.25151235260102633</c:v>
                </c:pt>
                <c:pt idx="2">
                  <c:v>0.26740728402551861</c:v>
                </c:pt>
                <c:pt idx="3">
                  <c:v>0.28727594830613407</c:v>
                </c:pt>
                <c:pt idx="4">
                  <c:v>0.31211177865690326</c:v>
                </c:pt>
                <c:pt idx="5">
                  <c:v>0.3431565665953647</c:v>
                </c:pt>
                <c:pt idx="6">
                  <c:v>0.38196255151844161</c:v>
                </c:pt>
                <c:pt idx="7">
                  <c:v>0.43047003267228784</c:v>
                </c:pt>
                <c:pt idx="8">
                  <c:v>0.49110438411459545</c:v>
                </c:pt>
                <c:pt idx="9">
                  <c:v>0.56689732341748023</c:v>
                </c:pt>
                <c:pt idx="10">
                  <c:v>0.66163849754608584</c:v>
                </c:pt>
                <c:pt idx="11">
                  <c:v>0.78006496520684321</c:v>
                </c:pt>
                <c:pt idx="12">
                  <c:v>0.92809804978278909</c:v>
                </c:pt>
                <c:pt idx="13">
                  <c:v>1.1131394055027224</c:v>
                </c:pt>
                <c:pt idx="14">
                  <c:v>1.3444411001526393</c:v>
                </c:pt>
                <c:pt idx="15">
                  <c:v>1.6335682184650344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51AC-43C9-9656-D0078972D988}"/>
            </c:ext>
          </c:extLst>
        </c:ser>
        <c:ser>
          <c:idx val="14"/>
          <c:order val="14"/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'Modifier equation'!$AP$68:$BE$68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equation'!$AP$83:$BE$83</c:f>
              <c:numCache>
                <c:formatCode>General</c:formatCode>
                <c:ptCount val="16"/>
                <c:pt idx="0">
                  <c:v>0.21824911696215457</c:v>
                </c:pt>
                <c:pt idx="1">
                  <c:v>0.29208525291653409</c:v>
                </c:pt>
                <c:pt idx="2">
                  <c:v>0.31054428690512892</c:v>
                </c:pt>
                <c:pt idx="3">
                  <c:v>0.33361807939087257</c:v>
                </c:pt>
                <c:pt idx="4">
                  <c:v>0.36246031999805212</c:v>
                </c:pt>
                <c:pt idx="5">
                  <c:v>0.39851312075702638</c:v>
                </c:pt>
                <c:pt idx="6">
                  <c:v>0.44357912170574432</c:v>
                </c:pt>
                <c:pt idx="7">
                  <c:v>0.49991162289164182</c:v>
                </c:pt>
                <c:pt idx="8">
                  <c:v>0.57032724937401358</c:v>
                </c:pt>
                <c:pt idx="9">
                  <c:v>0.65834678247697842</c:v>
                </c:pt>
                <c:pt idx="10">
                  <c:v>0.76837119885568406</c:v>
                </c:pt>
                <c:pt idx="11">
                  <c:v>0.90590171932906671</c:v>
                </c:pt>
                <c:pt idx="12">
                  <c:v>1.0778148699207939</c:v>
                </c:pt>
                <c:pt idx="13">
                  <c:v>1.2927063081604542</c:v>
                </c:pt>
                <c:pt idx="14">
                  <c:v>1.5613206059600295</c:v>
                </c:pt>
                <c:pt idx="15">
                  <c:v>1.8970884782094981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51AC-43C9-9656-D0078972D988}"/>
            </c:ext>
          </c:extLst>
        </c:ser>
        <c:ser>
          <c:idx val="15"/>
          <c:order val="1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  <a:lumOff val="20000"/>
                </a:schemeClr>
              </a:solidFill>
              <a:ln w="9525">
                <a:solidFill>
                  <a:schemeClr val="accent4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'Modifier equation'!$BF$68:$BU$68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equation'!$BF$69:$BU$69</c:f>
              <c:numCache>
                <c:formatCode>General</c:formatCode>
                <c:ptCount val="16"/>
                <c:pt idx="0">
                  <c:v>7.3333333333333348E-2</c:v>
                </c:pt>
                <c:pt idx="1">
                  <c:v>9.8142826472894393E-2</c:v>
                </c:pt>
                <c:pt idx="2">
                  <c:v>0.10434519975778467</c:v>
                </c:pt>
                <c:pt idx="3">
                  <c:v>0.11209816636389747</c:v>
                </c:pt>
                <c:pt idx="4">
                  <c:v>0.12178937462153849</c:v>
                </c:pt>
                <c:pt idx="5">
                  <c:v>0.1339033849435898</c:v>
                </c:pt>
                <c:pt idx="6">
                  <c:v>0.14904589784615391</c:v>
                </c:pt>
                <c:pt idx="7">
                  <c:v>0.16797403897435906</c:v>
                </c:pt>
                <c:pt idx="8">
                  <c:v>0.19163421538461542</c:v>
                </c:pt>
                <c:pt idx="9">
                  <c:v>0.22120943589743597</c:v>
                </c:pt>
                <c:pt idx="10">
                  <c:v>0.25817846153846163</c:v>
                </c:pt>
                <c:pt idx="11">
                  <c:v>0.30438974358974369</c:v>
                </c:pt>
                <c:pt idx="12">
                  <c:v>0.36215384615384622</c:v>
                </c:pt>
                <c:pt idx="13">
                  <c:v>0.43435897435897447</c:v>
                </c:pt>
                <c:pt idx="14">
                  <c:v>0.52461538461538471</c:v>
                </c:pt>
                <c:pt idx="15">
                  <c:v>0.63743589743589746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51AC-43C9-9656-D0078972D988}"/>
            </c:ext>
          </c:extLst>
        </c:ser>
        <c:ser>
          <c:idx val="16"/>
          <c:order val="1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'Modifier equation'!$BF$68:$BU$68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equation'!$BF$70:$BU$70</c:f>
              <c:numCache>
                <c:formatCode>General</c:formatCode>
                <c:ptCount val="16"/>
                <c:pt idx="0">
                  <c:v>7.5000000000000011E-2</c:v>
                </c:pt>
                <c:pt idx="1">
                  <c:v>0.10037334525636926</c:v>
                </c:pt>
                <c:pt idx="2">
                  <c:v>0.10671668157046156</c:v>
                </c:pt>
                <c:pt idx="3">
                  <c:v>0.11464585196307696</c:v>
                </c:pt>
                <c:pt idx="4">
                  <c:v>0.1245573149538462</c:v>
                </c:pt>
                <c:pt idx="5">
                  <c:v>0.13694664369230775</c:v>
                </c:pt>
                <c:pt idx="6">
                  <c:v>0.15243330461538468</c:v>
                </c:pt>
                <c:pt idx="7">
                  <c:v>0.17179163076923085</c:v>
                </c:pt>
                <c:pt idx="8">
                  <c:v>0.19598953846153852</c:v>
                </c:pt>
                <c:pt idx="9">
                  <c:v>0.22623692307692317</c:v>
                </c:pt>
                <c:pt idx="10">
                  <c:v>0.26404615384615393</c:v>
                </c:pt>
                <c:pt idx="11">
                  <c:v>0.3113076923076924</c:v>
                </c:pt>
                <c:pt idx="12">
                  <c:v>0.37038461538461537</c:v>
                </c:pt>
                <c:pt idx="13">
                  <c:v>0.44423076923076937</c:v>
                </c:pt>
                <c:pt idx="14">
                  <c:v>0.53653846153846152</c:v>
                </c:pt>
                <c:pt idx="15">
                  <c:v>0.65192307692307694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51AC-43C9-9656-D0078972D988}"/>
            </c:ext>
          </c:extLst>
        </c:ser>
        <c:ser>
          <c:idx val="17"/>
          <c:order val="1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'Modifier equation'!$BF$68:$BU$68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equation'!$BF$71:$BU$71</c:f>
              <c:numCache>
                <c:formatCode>General</c:formatCode>
                <c:ptCount val="16"/>
                <c:pt idx="0">
                  <c:v>7.7083333333333323E-2</c:v>
                </c:pt>
                <c:pt idx="1">
                  <c:v>0.10316149373571284</c:v>
                </c:pt>
                <c:pt idx="2">
                  <c:v>0.10968103383630771</c:v>
                </c:pt>
                <c:pt idx="3">
                  <c:v>0.1178304589620513</c:v>
                </c:pt>
                <c:pt idx="4">
                  <c:v>0.12801724036923082</c:v>
                </c:pt>
                <c:pt idx="5">
                  <c:v>0.14075071712820517</c:v>
                </c:pt>
                <c:pt idx="6">
                  <c:v>0.15666756307692312</c:v>
                </c:pt>
                <c:pt idx="7">
                  <c:v>0.17656362051282057</c:v>
                </c:pt>
                <c:pt idx="8">
                  <c:v>0.20143369230769234</c:v>
                </c:pt>
                <c:pt idx="9">
                  <c:v>0.23252128205128206</c:v>
                </c:pt>
                <c:pt idx="10">
                  <c:v>0.27138076923076931</c:v>
                </c:pt>
                <c:pt idx="11">
                  <c:v>0.31995512820512828</c:v>
                </c:pt>
                <c:pt idx="12">
                  <c:v>0.38067307692307695</c:v>
                </c:pt>
                <c:pt idx="13">
                  <c:v>0.45657051282051286</c:v>
                </c:pt>
                <c:pt idx="14">
                  <c:v>0.55144230769230762</c:v>
                </c:pt>
                <c:pt idx="15">
                  <c:v>0.67003205128205123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51AC-43C9-9656-D0078972D988}"/>
            </c:ext>
          </c:extLst>
        </c:ser>
        <c:ser>
          <c:idx val="18"/>
          <c:order val="1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equation'!$BF$72:$BU$72</c:f>
              <c:numCache>
                <c:formatCode>General</c:formatCode>
                <c:ptCount val="16"/>
                <c:pt idx="0">
                  <c:v>7.9687499999999994E-2</c:v>
                </c:pt>
                <c:pt idx="1">
                  <c:v>0.10664667933489232</c:v>
                </c:pt>
                <c:pt idx="2">
                  <c:v>0.1133864741686154</c:v>
                </c:pt>
                <c:pt idx="3">
                  <c:v>0.12181121771076925</c:v>
                </c:pt>
                <c:pt idx="4">
                  <c:v>0.13234214713846157</c:v>
                </c:pt>
                <c:pt idx="5">
                  <c:v>0.14550580892307696</c:v>
                </c:pt>
                <c:pt idx="6">
                  <c:v>0.1619603861538462</c:v>
                </c:pt>
                <c:pt idx="7">
                  <c:v>0.18252860769230772</c:v>
                </c:pt>
                <c:pt idx="8">
                  <c:v>0.20823888461538467</c:v>
                </c:pt>
                <c:pt idx="9">
                  <c:v>0.24037673076923086</c:v>
                </c:pt>
                <c:pt idx="10">
                  <c:v>0.28054903846153856</c:v>
                </c:pt>
                <c:pt idx="11">
                  <c:v>0.33076442307692316</c:v>
                </c:pt>
                <c:pt idx="12">
                  <c:v>0.39353365384615385</c:v>
                </c:pt>
                <c:pt idx="13">
                  <c:v>0.47199519230769232</c:v>
                </c:pt>
                <c:pt idx="14">
                  <c:v>0.57007211538461533</c:v>
                </c:pt>
                <c:pt idx="15">
                  <c:v>0.69266826923076918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51AC-43C9-9656-D0078972D988}"/>
            </c:ext>
          </c:extLst>
        </c:ser>
        <c:ser>
          <c:idx val="19"/>
          <c:order val="1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equation'!$BF$73:$BU$73</c:f>
              <c:numCache>
                <c:formatCode>General</c:formatCode>
                <c:ptCount val="16"/>
                <c:pt idx="0">
                  <c:v>8.2942708333333337E-2</c:v>
                </c:pt>
                <c:pt idx="1">
                  <c:v>0.1110031613338667</c:v>
                </c:pt>
                <c:pt idx="2">
                  <c:v>0.11801827458400002</c:v>
                </c:pt>
                <c:pt idx="3">
                  <c:v>0.12678716614666671</c:v>
                </c:pt>
                <c:pt idx="4">
                  <c:v>0.13774828060000005</c:v>
                </c:pt>
                <c:pt idx="5">
                  <c:v>0.15144967366666673</c:v>
                </c:pt>
                <c:pt idx="6">
                  <c:v>0.16857641500000006</c:v>
                </c:pt>
                <c:pt idx="7">
                  <c:v>0.18998484166666671</c:v>
                </c:pt>
                <c:pt idx="8">
                  <c:v>0.21674537500000007</c:v>
                </c:pt>
                <c:pt idx="9">
                  <c:v>0.25019604166666676</c:v>
                </c:pt>
                <c:pt idx="10">
                  <c:v>0.29200937500000007</c:v>
                </c:pt>
                <c:pt idx="11">
                  <c:v>0.3442760416666667</c:v>
                </c:pt>
                <c:pt idx="12">
                  <c:v>0.40960937500000005</c:v>
                </c:pt>
                <c:pt idx="13">
                  <c:v>0.49127604166666683</c:v>
                </c:pt>
                <c:pt idx="14">
                  <c:v>0.59335937500000002</c:v>
                </c:pt>
                <c:pt idx="15">
                  <c:v>0.72096354166666654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51AC-43C9-9656-D0078972D988}"/>
            </c:ext>
          </c:extLst>
        </c:ser>
        <c:ser>
          <c:idx val="20"/>
          <c:order val="2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equation'!$BF$74:$BU$74</c:f>
              <c:numCache>
                <c:formatCode>General</c:formatCode>
                <c:ptCount val="16"/>
                <c:pt idx="0">
                  <c:v>8.7011718749999994E-2</c:v>
                </c:pt>
                <c:pt idx="1">
                  <c:v>0.11644876383258464</c:v>
                </c:pt>
                <c:pt idx="2">
                  <c:v>0.1238080251032308</c:v>
                </c:pt>
                <c:pt idx="3">
                  <c:v>0.13300710169153848</c:v>
                </c:pt>
                <c:pt idx="4">
                  <c:v>0.14450594742692313</c:v>
                </c:pt>
                <c:pt idx="5">
                  <c:v>0.15887950459615388</c:v>
                </c:pt>
                <c:pt idx="6">
                  <c:v>0.17684645105769237</c:v>
                </c:pt>
                <c:pt idx="7">
                  <c:v>0.19930513413461545</c:v>
                </c:pt>
                <c:pt idx="8">
                  <c:v>0.22737848798076929</c:v>
                </c:pt>
                <c:pt idx="9">
                  <c:v>0.26247018028846159</c:v>
                </c:pt>
                <c:pt idx="10">
                  <c:v>0.30633479567307698</c:v>
                </c:pt>
                <c:pt idx="11">
                  <c:v>0.36116556490384621</c:v>
                </c:pt>
                <c:pt idx="12">
                  <c:v>0.42970402644230765</c:v>
                </c:pt>
                <c:pt idx="13">
                  <c:v>0.51537710336538467</c:v>
                </c:pt>
                <c:pt idx="14">
                  <c:v>0.62246844951923075</c:v>
                </c:pt>
                <c:pt idx="15">
                  <c:v>0.75633263221153835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51AC-43C9-9656-D0078972D988}"/>
            </c:ext>
          </c:extLst>
        </c:ser>
        <c:ser>
          <c:idx val="21"/>
          <c:order val="2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equation'!$BF$75:$BU$75</c:f>
              <c:numCache>
                <c:formatCode>General</c:formatCode>
                <c:ptCount val="16"/>
                <c:pt idx="0">
                  <c:v>9.2097981770833337E-2</c:v>
                </c:pt>
                <c:pt idx="1">
                  <c:v>0.12325576695598207</c:v>
                </c:pt>
                <c:pt idx="2">
                  <c:v>0.13104521325226925</c:v>
                </c:pt>
                <c:pt idx="3">
                  <c:v>0.14078202112262822</c:v>
                </c:pt>
                <c:pt idx="4">
                  <c:v>0.15295303096057694</c:v>
                </c:pt>
                <c:pt idx="5">
                  <c:v>0.16816679325801287</c:v>
                </c:pt>
                <c:pt idx="6">
                  <c:v>0.18718399612980777</c:v>
                </c:pt>
                <c:pt idx="7">
                  <c:v>0.21095549971955135</c:v>
                </c:pt>
                <c:pt idx="8">
                  <c:v>0.24066987920673083</c:v>
                </c:pt>
                <c:pt idx="9">
                  <c:v>0.27781285356570518</c:v>
                </c:pt>
                <c:pt idx="10">
                  <c:v>0.32424157151442318</c:v>
                </c:pt>
                <c:pt idx="11">
                  <c:v>0.38227746895032061</c:v>
                </c:pt>
                <c:pt idx="12">
                  <c:v>0.45482234074519234</c:v>
                </c:pt>
                <c:pt idx="13">
                  <c:v>0.54550343048878225</c:v>
                </c:pt>
                <c:pt idx="14">
                  <c:v>0.65885479266826918</c:v>
                </c:pt>
                <c:pt idx="15">
                  <c:v>0.8005439953926281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51AC-43C9-9656-D0078972D988}"/>
            </c:ext>
          </c:extLst>
        </c:ser>
        <c:ser>
          <c:idx val="22"/>
          <c:order val="2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equation'!$BF$76:$BU$76</c:f>
              <c:numCache>
                <c:formatCode>General</c:formatCode>
                <c:ptCount val="16"/>
                <c:pt idx="0">
                  <c:v>9.8455810546874981E-2</c:v>
                </c:pt>
                <c:pt idx="1">
                  <c:v>0.13176452086022883</c:v>
                </c:pt>
                <c:pt idx="2">
                  <c:v>0.14009169843856731</c:v>
                </c:pt>
                <c:pt idx="3">
                  <c:v>0.1505006704114904</c:v>
                </c:pt>
                <c:pt idx="4">
                  <c:v>0.16351188537764424</c:v>
                </c:pt>
                <c:pt idx="5">
                  <c:v>0.17977590408533656</c:v>
                </c:pt>
                <c:pt idx="6">
                  <c:v>0.20010592746995196</c:v>
                </c:pt>
                <c:pt idx="7">
                  <c:v>0.22551845670072115</c:v>
                </c:pt>
                <c:pt idx="8">
                  <c:v>0.25728411823918268</c:v>
                </c:pt>
                <c:pt idx="9">
                  <c:v>0.29699119516225964</c:v>
                </c:pt>
                <c:pt idx="10">
                  <c:v>0.34662504131610578</c:v>
                </c:pt>
                <c:pt idx="11">
                  <c:v>0.40866734900841351</c:v>
                </c:pt>
                <c:pt idx="12">
                  <c:v>0.48622023362379801</c:v>
                </c:pt>
                <c:pt idx="13">
                  <c:v>0.58316133939302883</c:v>
                </c:pt>
                <c:pt idx="14">
                  <c:v>0.70433772160456709</c:v>
                </c:pt>
                <c:pt idx="15">
                  <c:v>0.85580819936899022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51AC-43C9-9656-D0078972D988}"/>
            </c:ext>
          </c:extLst>
        </c:ser>
        <c:ser>
          <c:idx val="23"/>
          <c:order val="23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'Modifier equation'!$BF$68:$BU$68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equation'!$BF$77:$BU$77</c:f>
              <c:numCache>
                <c:formatCode>General</c:formatCode>
                <c:ptCount val="16"/>
                <c:pt idx="0">
                  <c:v>0.10640309651692707</c:v>
                </c:pt>
                <c:pt idx="1">
                  <c:v>0.14240046324053734</c:v>
                </c:pt>
                <c:pt idx="2">
                  <c:v>0.15139980492143992</c:v>
                </c:pt>
                <c:pt idx="3">
                  <c:v>0.16264898202256814</c:v>
                </c:pt>
                <c:pt idx="4">
                  <c:v>0.1767104533989784</c:v>
                </c:pt>
                <c:pt idx="5">
                  <c:v>0.19428729261949124</c:v>
                </c:pt>
                <c:pt idx="6">
                  <c:v>0.21625834164513225</c:v>
                </c:pt>
                <c:pt idx="7">
                  <c:v>0.24372215292718352</c:v>
                </c:pt>
                <c:pt idx="8">
                  <c:v>0.27805191702974763</c:v>
                </c:pt>
                <c:pt idx="9">
                  <c:v>0.32096412215795278</c:v>
                </c:pt>
                <c:pt idx="10">
                  <c:v>0.37460437856820916</c:v>
                </c:pt>
                <c:pt idx="11">
                  <c:v>0.44165469908102967</c:v>
                </c:pt>
                <c:pt idx="12">
                  <c:v>0.52546759972205526</c:v>
                </c:pt>
                <c:pt idx="13">
                  <c:v>0.63023372552333734</c:v>
                </c:pt>
                <c:pt idx="14">
                  <c:v>0.76119138277493992</c:v>
                </c:pt>
                <c:pt idx="15">
                  <c:v>0.92488845433944278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51AC-43C9-9656-D0078972D988}"/>
            </c:ext>
          </c:extLst>
        </c:ser>
        <c:ser>
          <c:idx val="24"/>
          <c:order val="24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equation'!$BF$78:$BU$78</c:f>
              <c:numCache>
                <c:formatCode>General</c:formatCode>
                <c:ptCount val="16"/>
                <c:pt idx="0">
                  <c:v>0.11633720397949217</c:v>
                </c:pt>
                <c:pt idx="1">
                  <c:v>0.15569539121592296</c:v>
                </c:pt>
                <c:pt idx="2">
                  <c:v>0.16553493802503066</c:v>
                </c:pt>
                <c:pt idx="3">
                  <c:v>0.17783437153641526</c:v>
                </c:pt>
                <c:pt idx="4">
                  <c:v>0.19320866342564605</c:v>
                </c:pt>
                <c:pt idx="5">
                  <c:v>0.2124265282871845</c:v>
                </c:pt>
                <c:pt idx="6">
                  <c:v>0.23644885936410759</c:v>
                </c:pt>
                <c:pt idx="7">
                  <c:v>0.26647677321026142</c:v>
                </c:pt>
                <c:pt idx="8">
                  <c:v>0.30401166551795372</c:v>
                </c:pt>
                <c:pt idx="9">
                  <c:v>0.35093028090256917</c:v>
                </c:pt>
                <c:pt idx="10">
                  <c:v>0.40957855013333833</c:v>
                </c:pt>
                <c:pt idx="11">
                  <c:v>0.4828888866717998</c:v>
                </c:pt>
                <c:pt idx="12">
                  <c:v>0.57452680734487671</c:v>
                </c:pt>
                <c:pt idx="13">
                  <c:v>0.68907420818622289</c:v>
                </c:pt>
                <c:pt idx="14">
                  <c:v>0.83225845923790542</c:v>
                </c:pt>
                <c:pt idx="15">
                  <c:v>1.0112387730525088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51AC-43C9-9656-D0078972D988}"/>
            </c:ext>
          </c:extLst>
        </c:ser>
        <c:ser>
          <c:idx val="25"/>
          <c:order val="2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equation'!$BF$79:$BU$79</c:f>
              <c:numCache>
                <c:formatCode>General</c:formatCode>
                <c:ptCount val="16"/>
                <c:pt idx="0">
                  <c:v>0.12875483830769854</c:v>
                </c:pt>
                <c:pt idx="1">
                  <c:v>0.17231405118515497</c:v>
                </c:pt>
                <c:pt idx="2">
                  <c:v>0.18320385440451908</c:v>
                </c:pt>
                <c:pt idx="3">
                  <c:v>0.19681610842872421</c:v>
                </c:pt>
                <c:pt idx="4">
                  <c:v>0.21383142595898061</c:v>
                </c:pt>
                <c:pt idx="5">
                  <c:v>0.23510057287180114</c:v>
                </c:pt>
                <c:pt idx="6">
                  <c:v>0.26168700651282678</c:v>
                </c:pt>
                <c:pt idx="7">
                  <c:v>0.29492004856410881</c:v>
                </c:pt>
                <c:pt idx="8">
                  <c:v>0.33646135112821135</c:v>
                </c:pt>
                <c:pt idx="9">
                  <c:v>0.38838797933333963</c:v>
                </c:pt>
                <c:pt idx="10">
                  <c:v>0.45329626458974986</c:v>
                </c:pt>
                <c:pt idx="11">
                  <c:v>0.53443162116026266</c:v>
                </c:pt>
                <c:pt idx="12">
                  <c:v>0.63585081687340361</c:v>
                </c:pt>
                <c:pt idx="13">
                  <c:v>0.76262481151482997</c:v>
                </c:pt>
                <c:pt idx="14">
                  <c:v>0.92109230481661253</c:v>
                </c:pt>
                <c:pt idx="15">
                  <c:v>1.1191766714438409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51AC-43C9-9656-D0078972D988}"/>
            </c:ext>
          </c:extLst>
        </c:ser>
        <c:ser>
          <c:idx val="26"/>
          <c:order val="2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equation'!$BF$80:$BU$80</c:f>
              <c:numCache>
                <c:formatCode>General</c:formatCode>
                <c:ptCount val="16"/>
                <c:pt idx="0">
                  <c:v>0.14427688121795654</c:v>
                </c:pt>
                <c:pt idx="1">
                  <c:v>0.19308737614669502</c:v>
                </c:pt>
                <c:pt idx="2">
                  <c:v>0.20528999987887964</c:v>
                </c:pt>
                <c:pt idx="3">
                  <c:v>0.2205432795441104</c:v>
                </c:pt>
                <c:pt idx="4">
                  <c:v>0.23960987912564888</c:v>
                </c:pt>
                <c:pt idx="5">
                  <c:v>0.26344312860257196</c:v>
                </c:pt>
                <c:pt idx="6">
                  <c:v>0.2932346904487258</c:v>
                </c:pt>
                <c:pt idx="7">
                  <c:v>0.33047414275641812</c:v>
                </c:pt>
                <c:pt idx="8">
                  <c:v>0.3770234581410335</c:v>
                </c:pt>
                <c:pt idx="9">
                  <c:v>0.43521010237180269</c:v>
                </c:pt>
                <c:pt idx="10">
                  <c:v>0.50794340766026425</c:v>
                </c:pt>
                <c:pt idx="11">
                  <c:v>0.59886003927084119</c:v>
                </c:pt>
                <c:pt idx="12">
                  <c:v>0.71250582878406232</c:v>
                </c:pt>
                <c:pt idx="13">
                  <c:v>0.85456306567558871</c:v>
                </c:pt>
                <c:pt idx="14">
                  <c:v>1.0321346117899968</c:v>
                </c:pt>
                <c:pt idx="15">
                  <c:v>1.2540990444330067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51AC-43C9-9656-D0078972D988}"/>
            </c:ext>
          </c:extLst>
        </c:ser>
        <c:ser>
          <c:idx val="27"/>
          <c:order val="2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equation'!$BF$81:$BU$81</c:f>
              <c:numCache>
                <c:formatCode>General</c:formatCode>
                <c:ptCount val="16"/>
                <c:pt idx="0">
                  <c:v>0.16367943485577896</c:v>
                </c:pt>
                <c:pt idx="1">
                  <c:v>0.21905403234862</c:v>
                </c:pt>
                <c:pt idx="2">
                  <c:v>0.23289768172183026</c:v>
                </c:pt>
                <c:pt idx="3">
                  <c:v>0.25020224343834313</c:v>
                </c:pt>
                <c:pt idx="4">
                  <c:v>0.27183294558398408</c:v>
                </c:pt>
                <c:pt idx="5">
                  <c:v>0.29887132326603538</c:v>
                </c:pt>
                <c:pt idx="6">
                  <c:v>0.33266929536859952</c:v>
                </c:pt>
                <c:pt idx="7">
                  <c:v>0.37491676049680461</c:v>
                </c:pt>
                <c:pt idx="8">
                  <c:v>0.42772609190706107</c:v>
                </c:pt>
                <c:pt idx="9">
                  <c:v>0.49373775616988158</c:v>
                </c:pt>
                <c:pt idx="10">
                  <c:v>0.57625233649840724</c:v>
                </c:pt>
                <c:pt idx="11">
                  <c:v>0.67939556190906414</c:v>
                </c:pt>
                <c:pt idx="12">
                  <c:v>0.80832459367238541</c:v>
                </c:pt>
                <c:pt idx="13">
                  <c:v>0.96948588337653707</c:v>
                </c:pt>
                <c:pt idx="14">
                  <c:v>1.1709374955067264</c:v>
                </c:pt>
                <c:pt idx="15">
                  <c:v>1.4227520106694631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51AC-43C9-9656-D0078972D988}"/>
            </c:ext>
          </c:extLst>
        </c:ser>
        <c:ser>
          <c:idx val="28"/>
          <c:order val="2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equation'!$BF$82:$BU$82</c:f>
              <c:numCache>
                <c:formatCode>General</c:formatCode>
                <c:ptCount val="16"/>
                <c:pt idx="0">
                  <c:v>0.18793262690305704</c:v>
                </c:pt>
                <c:pt idx="1">
                  <c:v>0.25151235260102628</c:v>
                </c:pt>
                <c:pt idx="2">
                  <c:v>0.26740728402551861</c:v>
                </c:pt>
                <c:pt idx="3">
                  <c:v>0.28727594830613395</c:v>
                </c:pt>
                <c:pt idx="4">
                  <c:v>0.3121117786569032</c:v>
                </c:pt>
                <c:pt idx="5">
                  <c:v>0.3431565665953647</c:v>
                </c:pt>
                <c:pt idx="6">
                  <c:v>0.38196255151844172</c:v>
                </c:pt>
                <c:pt idx="7">
                  <c:v>0.43047003267228784</c:v>
                </c:pt>
                <c:pt idx="8">
                  <c:v>0.49110438411459545</c:v>
                </c:pt>
                <c:pt idx="9">
                  <c:v>0.56689732341748011</c:v>
                </c:pt>
                <c:pt idx="10">
                  <c:v>0.66163849754608595</c:v>
                </c:pt>
                <c:pt idx="11">
                  <c:v>0.78006496520684299</c:v>
                </c:pt>
                <c:pt idx="12">
                  <c:v>0.92809804978278931</c:v>
                </c:pt>
                <c:pt idx="13">
                  <c:v>1.1131394055027226</c:v>
                </c:pt>
                <c:pt idx="14">
                  <c:v>1.3444411001526388</c:v>
                </c:pt>
                <c:pt idx="15">
                  <c:v>1.633568218465034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51AC-43C9-9656-D0078972D988}"/>
            </c:ext>
          </c:extLst>
        </c:ser>
        <c:ser>
          <c:idx val="29"/>
          <c:order val="2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'Modifier equation'!$BF$68:$BU$68</c:f>
              <c:numCache>
                <c:formatCode>General</c:formatCode>
                <c:ptCount val="16"/>
                <c:pt idx="0">
                  <c:v>0</c:v>
                </c:pt>
                <c:pt idx="1">
                  <c:v>4.3980465111040035E-2</c:v>
                </c:pt>
                <c:pt idx="2">
                  <c:v>5.4975581388800036E-2</c:v>
                </c:pt>
                <c:pt idx="3">
                  <c:v>6.871947673600004E-2</c:v>
                </c:pt>
                <c:pt idx="4">
                  <c:v>8.589934592000005E-2</c:v>
                </c:pt>
                <c:pt idx="5">
                  <c:v>0.10737418240000006</c:v>
                </c:pt>
                <c:pt idx="6">
                  <c:v>0.13421772800000006</c:v>
                </c:pt>
                <c:pt idx="7">
                  <c:v>0.16777216000000009</c:v>
                </c:pt>
                <c:pt idx="8">
                  <c:v>0.2097152000000001</c:v>
                </c:pt>
                <c:pt idx="9">
                  <c:v>0.2621440000000001</c:v>
                </c:pt>
                <c:pt idx="10">
                  <c:v>0.32768000000000014</c:v>
                </c:pt>
                <c:pt idx="11">
                  <c:v>0.40960000000000013</c:v>
                </c:pt>
                <c:pt idx="12">
                  <c:v>0.51200000000000012</c:v>
                </c:pt>
                <c:pt idx="13">
                  <c:v>0.64000000000000012</c:v>
                </c:pt>
                <c:pt idx="14">
                  <c:v>0.8</c:v>
                </c:pt>
                <c:pt idx="15">
                  <c:v>1</c:v>
                </c:pt>
              </c:numCache>
            </c:numRef>
          </c:xVal>
          <c:yVal>
            <c:numRef>
              <c:f>'Modifier equation'!$BF$83:$BU$83</c:f>
              <c:numCache>
                <c:formatCode>General</c:formatCode>
                <c:ptCount val="16"/>
                <c:pt idx="0">
                  <c:v>0.21824911696215457</c:v>
                </c:pt>
                <c:pt idx="1">
                  <c:v>0.29208525291653409</c:v>
                </c:pt>
                <c:pt idx="2">
                  <c:v>0.31054428690512897</c:v>
                </c:pt>
                <c:pt idx="3">
                  <c:v>0.33361807939087251</c:v>
                </c:pt>
                <c:pt idx="4">
                  <c:v>0.36246031999805206</c:v>
                </c:pt>
                <c:pt idx="5">
                  <c:v>0.39851312075702638</c:v>
                </c:pt>
                <c:pt idx="6">
                  <c:v>0.44357912170574432</c:v>
                </c:pt>
                <c:pt idx="7">
                  <c:v>0.49991162289164182</c:v>
                </c:pt>
                <c:pt idx="8">
                  <c:v>0.57032724937401358</c:v>
                </c:pt>
                <c:pt idx="9">
                  <c:v>0.65834678247697831</c:v>
                </c:pt>
                <c:pt idx="10">
                  <c:v>0.76837119885568417</c:v>
                </c:pt>
                <c:pt idx="11">
                  <c:v>0.90590171932906638</c:v>
                </c:pt>
                <c:pt idx="12">
                  <c:v>1.0778148699207943</c:v>
                </c:pt>
                <c:pt idx="13">
                  <c:v>1.2927063081604544</c:v>
                </c:pt>
                <c:pt idx="14">
                  <c:v>1.5613206059600291</c:v>
                </c:pt>
                <c:pt idx="15">
                  <c:v>1.8970884782094977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51AC-43C9-9656-D0078972D9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145920"/>
        <c:axId val="367143952"/>
      </c:scatterChart>
      <c:valAx>
        <c:axId val="367145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[I]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3952"/>
        <c:crosses val="autoZero"/>
        <c:crossBetween val="midCat"/>
      </c:valAx>
      <c:valAx>
        <c:axId val="36714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1/v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5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 Non-competitive'!$AO$20:$AO$34</c:f>
              <c:numCache>
                <c:formatCode>General</c:formatCode>
                <c:ptCount val="15"/>
                <c:pt idx="0">
                  <c:v>13.636363636363635</c:v>
                </c:pt>
                <c:pt idx="1">
                  <c:v>13.33333333333333</c:v>
                </c:pt>
                <c:pt idx="2">
                  <c:v>12.972972972972972</c:v>
                </c:pt>
                <c:pt idx="3">
                  <c:v>12.549019607843135</c:v>
                </c:pt>
                <c:pt idx="4">
                  <c:v>12.05651491365777</c:v>
                </c:pt>
                <c:pt idx="5">
                  <c:v>11.492704826038159</c:v>
                </c:pt>
                <c:pt idx="6">
                  <c:v>10.858001237076962</c:v>
                </c:pt>
                <c:pt idx="7">
                  <c:v>10.15684086541442</c:v>
                </c:pt>
                <c:pt idx="8">
                  <c:v>9.3982227278593857</c:v>
                </c:pt>
                <c:pt idx="9">
                  <c:v>8.5957025422089313</c:v>
                </c:pt>
                <c:pt idx="10">
                  <c:v>7.7666984258113718</c:v>
                </c:pt>
                <c:pt idx="11">
                  <c:v>6.9311173873333027</c:v>
                </c:pt>
                <c:pt idx="12">
                  <c:v>6.109503010449167</c:v>
                </c:pt>
                <c:pt idx="13">
                  <c:v>5.3210558298418249</c:v>
                </c:pt>
                <c:pt idx="14">
                  <c:v>4.5819200275316794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FE6-4707-A7F2-6A934638A8F5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 Non-competitive'!$AP$20:$AP$34</c:f>
              <c:numCache>
                <c:formatCode>General</c:formatCode>
                <c:ptCount val="15"/>
                <c:pt idx="0">
                  <c:v>10.189231714008006</c:v>
                </c:pt>
                <c:pt idx="1">
                  <c:v>9.9628043425856063</c:v>
                </c:pt>
                <c:pt idx="2">
                  <c:v>9.6935393603535633</c:v>
                </c:pt>
                <c:pt idx="3">
                  <c:v>9.3767570283158648</c:v>
                </c:pt>
                <c:pt idx="4">
                  <c:v>9.0087524353678319</c:v>
                </c:pt>
                <c:pt idx="5">
                  <c:v>8.5874677161680637</c:v>
                </c:pt>
                <c:pt idx="6">
                  <c:v>8.1132106407412685</c:v>
                </c:pt>
                <c:pt idx="7">
                  <c:v>7.5892963710676309</c:v>
                </c:pt>
                <c:pt idx="8">
                  <c:v>7.0224490654278178</c:v>
                </c:pt>
                <c:pt idx="9">
                  <c:v>6.4227976961319966</c:v>
                </c:pt>
                <c:pt idx="10">
                  <c:v>5.8033572603169752</c:v>
                </c:pt>
                <c:pt idx="11">
                  <c:v>5.1790024804121133</c:v>
                </c:pt>
                <c:pt idx="12">
                  <c:v>4.56508373426571</c:v>
                </c:pt>
                <c:pt idx="13">
                  <c:v>3.9759478596516442</c:v>
                </c:pt>
                <c:pt idx="14">
                  <c:v>3.4236579560754432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FE6-4707-A7F2-6A934638A8F5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 Non-competitive'!$AQ$20:$AQ$34</c:f>
              <c:numCache>
                <c:formatCode>General</c:formatCode>
                <c:ptCount val="15"/>
                <c:pt idx="0">
                  <c:v>9.5835745422049978</c:v>
                </c:pt>
                <c:pt idx="1">
                  <c:v>9.370606219044884</c:v>
                </c:pt>
                <c:pt idx="2">
                  <c:v>9.117346591503134</c:v>
                </c:pt>
                <c:pt idx="3">
                  <c:v>8.8193940885128335</c:v>
                </c:pt>
                <c:pt idx="4">
                  <c:v>8.4732640222446705</c:v>
                </c:pt>
                <c:pt idx="5">
                  <c:v>8.0770208487390267</c:v>
                </c:pt>
                <c:pt idx="6">
                  <c:v>7.6309540438912844</c:v>
                </c:pt>
                <c:pt idx="7">
                  <c:v>7.1381817134476213</c:v>
                </c:pt>
                <c:pt idx="8">
                  <c:v>6.6050283256236133</c:v>
                </c:pt>
                <c:pt idx="9">
                  <c:v>6.041020777431223</c:v>
                </c:pt>
                <c:pt idx="10">
                  <c:v>5.458400442776564</c:v>
                </c:pt>
                <c:pt idx="11">
                  <c:v>4.8711578771006696</c:v>
                </c:pt>
                <c:pt idx="12">
                  <c:v>4.2937310178741326</c:v>
                </c:pt>
                <c:pt idx="13">
                  <c:v>3.7396139138250639</c:v>
                </c:pt>
                <c:pt idx="14">
                  <c:v>3.2201526228866006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FE6-4707-A7F2-6A934638A8F5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 Non-competitive'!$AR$20:$AR$34</c:f>
              <c:numCache>
                <c:formatCode>General</c:formatCode>
                <c:ptCount val="15"/>
                <c:pt idx="0">
                  <c:v>8.9207525193031323</c:v>
                </c:pt>
                <c:pt idx="1">
                  <c:v>8.7225135744297297</c:v>
                </c:pt>
                <c:pt idx="2">
                  <c:v>8.4867699643100085</c:v>
                </c:pt>
                <c:pt idx="3">
                  <c:v>8.2094245406397448</c:v>
                </c:pt>
                <c:pt idx="4">
                  <c:v>7.8872336246020787</c:v>
                </c:pt>
                <c:pt idx="5">
                  <c:v>7.5183955389023929</c:v>
                </c:pt>
                <c:pt idx="6">
                  <c:v>7.1031797386183957</c:v>
                </c:pt>
                <c:pt idx="7">
                  <c:v>6.6444886741424911</c:v>
                </c:pt>
                <c:pt idx="8">
                  <c:v>6.1482093989450632</c:v>
                </c:pt>
                <c:pt idx="9">
                  <c:v>5.6232099079633162</c:v>
                </c:pt>
                <c:pt idx="10">
                  <c:v>5.0808849335731283</c:v>
                </c:pt>
                <c:pt idx="11">
                  <c:v>4.5342574122735497</c:v>
                </c:pt>
                <c:pt idx="12">
                  <c:v>3.9967667206246622</c:v>
                </c:pt>
                <c:pt idx="13">
                  <c:v>3.4809736279570327</c:v>
                </c:pt>
                <c:pt idx="14">
                  <c:v>2.9974394727822387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FE6-4707-A7F2-6A934638A8F5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 Non-competitive'!$AS$20:$AS$34</c:f>
              <c:numCache>
                <c:formatCode>General</c:formatCode>
                <c:ptCount val="15"/>
                <c:pt idx="0">
                  <c:v>8.2108969120459658</c:v>
                </c:pt>
                <c:pt idx="1">
                  <c:v>8.0284325362227236</c:v>
                </c:pt>
                <c:pt idx="2">
                  <c:v>7.8114478730815691</c:v>
                </c:pt>
                <c:pt idx="3">
                  <c:v>7.5561717987978581</c:v>
                </c:pt>
                <c:pt idx="4">
                  <c:v>7.2596187454698411</c:v>
                </c:pt>
                <c:pt idx="5">
                  <c:v>6.920130401592651</c:v>
                </c:pt>
                <c:pt idx="6">
                  <c:v>6.537954780757147</c:v>
                </c:pt>
                <c:pt idx="7">
                  <c:v>6.115763375184728</c:v>
                </c:pt>
                <c:pt idx="8">
                  <c:v>5.6589747848260634</c:v>
                </c:pt>
                <c:pt idx="9">
                  <c:v>5.1757513471171936</c:v>
                </c:pt>
                <c:pt idx="10">
                  <c:v>4.676581075561038</c:v>
                </c:pt>
                <c:pt idx="11">
                  <c:v>4.1734506258634303</c:v>
                </c:pt>
                <c:pt idx="12">
                  <c:v>3.6787299561930586</c:v>
                </c:pt>
                <c:pt idx="13">
                  <c:v>3.2039803313519788</c:v>
                </c:pt>
                <c:pt idx="14">
                  <c:v>2.7589226870554393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1FE6-4707-A7F2-6A934638A8F5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 Non-competitive'!$AT$20:$AT$34</c:f>
              <c:numCache>
                <c:formatCode>General</c:formatCode>
                <c:ptCount val="15"/>
                <c:pt idx="0">
                  <c:v>7.4680711053068265</c:v>
                </c:pt>
                <c:pt idx="1">
                  <c:v>7.302113969633341</c:v>
                </c:pt>
                <c:pt idx="2">
                  <c:v>7.1047595380216295</c:v>
                </c:pt>
                <c:pt idx="3">
                  <c:v>6.8725778537725564</c:v>
                </c:pt>
                <c:pt idx="4">
                  <c:v>6.6028534482084833</c:v>
                </c:pt>
                <c:pt idx="5">
                  <c:v>6.2940780344314318</c:v>
                </c:pt>
                <c:pt idx="6">
                  <c:v>5.9464771886666847</c:v>
                </c:pt>
                <c:pt idx="7">
                  <c:v>5.5624807178014075</c:v>
                </c:pt>
                <c:pt idx="8">
                  <c:v>5.1470170103120694</c:v>
                </c:pt>
                <c:pt idx="9">
                  <c:v>4.7075099709207509</c:v>
                </c:pt>
                <c:pt idx="10">
                  <c:v>4.2534987804784876</c:v>
                </c:pt>
                <c:pt idx="11">
                  <c:v>3.7958856824411296</c:v>
                </c:pt>
                <c:pt idx="12">
                  <c:v>3.3459215460088361</c:v>
                </c:pt>
                <c:pt idx="13">
                  <c:v>2.9141217081215194</c:v>
                </c:pt>
                <c:pt idx="14">
                  <c:v>2.5093276680586398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1FE6-4707-A7F2-6A934638A8F5}"/>
            </c:ext>
          </c:extLst>
        </c:ser>
        <c:ser>
          <c:idx val="6"/>
          <c:order val="6"/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 Non-competitive'!$AU$20:$AU$34</c:f>
              <c:numCache>
                <c:formatCode>General</c:formatCode>
                <c:ptCount val="15"/>
                <c:pt idx="0">
                  <c:v>6.7093426551880437</c:v>
                </c:pt>
                <c:pt idx="1">
                  <c:v>6.5602461517394195</c:v>
                </c:pt>
                <c:pt idx="2">
                  <c:v>6.3829422016924084</c:v>
                </c:pt>
                <c:pt idx="3">
                  <c:v>6.1743493192841594</c:v>
                </c:pt>
                <c:pt idx="4">
                  <c:v>5.9320279174284236</c:v>
                </c:pt>
                <c:pt idx="5">
                  <c:v>5.6546229456070414</c:v>
                </c:pt>
                <c:pt idx="6">
                  <c:v>5.3423370623337014</c:v>
                </c:pt>
                <c:pt idx="7">
                  <c:v>4.9973532150873474</c:v>
                </c:pt>
                <c:pt idx="8">
                  <c:v>4.6240990862722118</c:v>
                </c:pt>
                <c:pt idx="9">
                  <c:v>4.2292443393017169</c:v>
                </c:pt>
                <c:pt idx="10">
                  <c:v>3.8213590094737246</c:v>
                </c:pt>
                <c:pt idx="11">
                  <c:v>3.4102377125630614</c:v>
                </c:pt>
                <c:pt idx="12">
                  <c:v>3.0059882710004668</c:v>
                </c:pt>
                <c:pt idx="13">
                  <c:v>2.6180577023182825</c:v>
                </c:pt>
                <c:pt idx="14">
                  <c:v>2.2543892421144358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1FE6-4707-A7F2-6A934638A8F5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 Non-competitive'!$AV$20:$AV$34</c:f>
              <c:numCache>
                <c:formatCode>General</c:formatCode>
                <c:ptCount val="15"/>
                <c:pt idx="0">
                  <c:v>5.9533009154625871</c:v>
                </c:pt>
                <c:pt idx="1">
                  <c:v>5.8210053395634187</c:v>
                </c:pt>
                <c:pt idx="2">
                  <c:v>5.6636808709265702</c:v>
                </c:pt>
                <c:pt idx="3">
                  <c:v>5.478593260765571</c:v>
                </c:pt>
                <c:pt idx="4">
                  <c:v>5.2635778266695903</c:v>
                </c:pt>
                <c:pt idx="5">
                  <c:v>5.01743221187958</c:v>
                </c:pt>
                <c:pt idx="6">
                  <c:v>4.7403362383508405</c:v>
                </c:pt>
                <c:pt idx="7">
                  <c:v>4.4342268683004962</c:v>
                </c:pt>
                <c:pt idx="8">
                  <c:v>4.1030328510956826</c:v>
                </c:pt>
                <c:pt idx="9">
                  <c:v>3.7526722796622787</c:v>
                </c:pt>
                <c:pt idx="10">
                  <c:v>3.3907494755570102</c:v>
                </c:pt>
                <c:pt idx="11">
                  <c:v>3.025955349060601</c:v>
                </c:pt>
                <c:pt idx="12">
                  <c:v>2.6672587234427541</c:v>
                </c:pt>
                <c:pt idx="13">
                  <c:v>2.3230420798218243</c:v>
                </c:pt>
                <c:pt idx="14">
                  <c:v>2.0003535709285858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1FE6-4707-A7F2-6A934638A8F5}"/>
            </c:ext>
          </c:extLst>
        </c:ser>
        <c:ser>
          <c:idx val="8"/>
          <c:order val="8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 Non-competitive'!$AW$20:$AW$34</c:f>
              <c:numCache>
                <c:formatCode>General</c:formatCode>
                <c:ptCount val="15"/>
                <c:pt idx="0">
                  <c:v>5.2182748158671499</c:v>
                </c:pt>
                <c:pt idx="1">
                  <c:v>5.1023131532923243</c:v>
                </c:pt>
                <c:pt idx="2">
                  <c:v>4.9644127977979373</c:v>
                </c:pt>
                <c:pt idx="3">
                  <c:v>4.8021770854515999</c:v>
                </c:pt>
                <c:pt idx="4">
                  <c:v>4.6137085970115841</c:v>
                </c:pt>
                <c:pt idx="5">
                  <c:v>4.3979534250600505</c:v>
                </c:pt>
                <c:pt idx="6">
                  <c:v>4.1550691897801588</c:v>
                </c:pt>
                <c:pt idx="7">
                  <c:v>3.8867537057625743</c:v>
                </c:pt>
                <c:pt idx="8">
                  <c:v>3.5964506581445868</c:v>
                </c:pt>
                <c:pt idx="9">
                  <c:v>3.2893474607175683</c:v>
                </c:pt>
                <c:pt idx="10">
                  <c:v>2.9721095651754115</c:v>
                </c:pt>
                <c:pt idx="11">
                  <c:v>2.6523548559302883</c:v>
                </c:pt>
                <c:pt idx="12">
                  <c:v>2.3379448177720383</c:v>
                </c:pt>
                <c:pt idx="13">
                  <c:v>2.0362269862503561</c:v>
                </c:pt>
                <c:pt idx="14">
                  <c:v>1.7533793117856318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1FE6-4707-A7F2-6A934638A8F5}"/>
            </c:ext>
          </c:extLst>
        </c:ser>
        <c:ser>
          <c:idx val="9"/>
          <c:order val="9"/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 Non-competitive'!$AX$20:$AX$34</c:f>
              <c:numCache>
                <c:formatCode>General</c:formatCode>
                <c:ptCount val="15"/>
                <c:pt idx="0">
                  <c:v>4.5206028212270795</c:v>
                </c:pt>
                <c:pt idx="1">
                  <c:v>4.4201449807553672</c:v>
                </c:pt>
                <c:pt idx="2">
                  <c:v>4.3006816028971144</c:v>
                </c:pt>
                <c:pt idx="3">
                  <c:v>4.1601364524756388</c:v>
                </c:pt>
                <c:pt idx="4">
                  <c:v>3.9968657910754968</c:v>
                </c:pt>
                <c:pt idx="5">
                  <c:v>3.8099566164086669</c:v>
                </c:pt>
                <c:pt idx="6">
                  <c:v>3.5995454751825986</c:v>
                </c:pt>
                <c:pt idx="7">
                  <c:v>3.367103187869442</c:v>
                </c:pt>
                <c:pt idx="8">
                  <c:v>3.1156130263926514</c:v>
                </c:pt>
                <c:pt idx="9">
                  <c:v>2.8495688586008225</c:v>
                </c:pt>
                <c:pt idx="10">
                  <c:v>2.5747449797918063</c:v>
                </c:pt>
                <c:pt idx="11">
                  <c:v>2.2977407797985667</c:v>
                </c:pt>
                <c:pt idx="12">
                  <c:v>2.0253666799910022</c:v>
                </c:pt>
                <c:pt idx="13">
                  <c:v>1.763987866394582</c:v>
                </c:pt>
                <c:pt idx="14">
                  <c:v>1.5189563108937485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1FE6-4707-A7F2-6A934638A8F5}"/>
            </c:ext>
          </c:extLst>
        </c:ser>
        <c:ser>
          <c:idx val="10"/>
          <c:order val="10"/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 Non-competitive'!$AY$20:$AY$34</c:f>
              <c:numCache>
                <c:formatCode>General</c:formatCode>
                <c:ptCount val="15"/>
                <c:pt idx="0">
                  <c:v>3.8732897935834472</c:v>
                </c:pt>
                <c:pt idx="1">
                  <c:v>3.7872166870593706</c:v>
                </c:pt>
                <c:pt idx="2">
                  <c:v>3.6848594793010099</c:v>
                </c:pt>
                <c:pt idx="3">
                  <c:v>3.5644392348794067</c:v>
                </c:pt>
                <c:pt idx="4">
                  <c:v>3.4245475851588658</c:v>
                </c:pt>
                <c:pt idx="5">
                  <c:v>3.264402262246461</c:v>
                </c:pt>
                <c:pt idx="6">
                  <c:v>3.0841202604876878</c:v>
                </c:pt>
                <c:pt idx="7">
                  <c:v>2.884961790997802</c:v>
                </c:pt>
                <c:pt idx="8">
                  <c:v>2.6694829457737277</c:v>
                </c:pt>
                <c:pt idx="9">
                  <c:v>2.4415341078639243</c:v>
                </c:pt>
                <c:pt idx="10">
                  <c:v>2.2060627411192928</c:v>
                </c:pt>
                <c:pt idx="11">
                  <c:v>1.9687232571957025</c:v>
                </c:pt>
                <c:pt idx="12">
                  <c:v>1.7353508813109413</c:v>
                </c:pt>
                <c:pt idx="13">
                  <c:v>1.5113993573663629</c:v>
                </c:pt>
                <c:pt idx="14">
                  <c:v>1.3014542990279632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1FE6-4707-A7F2-6A934638A8F5}"/>
            </c:ext>
          </c:extLst>
        </c:ser>
        <c:ser>
          <c:idx val="11"/>
          <c:order val="11"/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 Non-competitive'!$AZ$20:$AZ$34</c:f>
              <c:numCache>
                <c:formatCode>General</c:formatCode>
                <c:ptCount val="15"/>
                <c:pt idx="0">
                  <c:v>3.2852618100950184</c:v>
                </c:pt>
                <c:pt idx="1">
                  <c:v>3.2122559920929077</c:v>
                </c:pt>
                <c:pt idx="2">
                  <c:v>3.1254382625768828</c:v>
                </c:pt>
                <c:pt idx="3">
                  <c:v>3.0232997572639131</c:v>
                </c:pt>
                <c:pt idx="4">
                  <c:v>2.9046459206366002</c:v>
                </c:pt>
                <c:pt idx="5">
                  <c:v>2.768813245709711</c:v>
                </c:pt>
                <c:pt idx="6">
                  <c:v>2.6159009651964511</c:v>
                </c:pt>
                <c:pt idx="7">
                  <c:v>2.4469779697996188</c:v>
                </c:pt>
                <c:pt idx="8">
                  <c:v>2.264212295444255</c:v>
                </c:pt>
                <c:pt idx="9">
                  <c:v>2.0708697748094163</c:v>
                </c:pt>
                <c:pt idx="10">
                  <c:v>1.8711467667818347</c:v>
                </c:pt>
                <c:pt idx="11">
                  <c:v>1.6698392519520557</c:v>
                </c:pt>
                <c:pt idx="12">
                  <c:v>1.4718965740518746</c:v>
                </c:pt>
                <c:pt idx="13">
                  <c:v>1.2819445105252725</c:v>
                </c:pt>
                <c:pt idx="14">
                  <c:v>1.1038725047796853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1FE6-4707-A7F2-6A934638A8F5}"/>
            </c:ext>
          </c:extLst>
        </c:ser>
        <c:ser>
          <c:idx val="12"/>
          <c:order val="12"/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 Non-competitive'!$BA$20:$BA$34</c:f>
              <c:numCache>
                <c:formatCode>General</c:formatCode>
                <c:ptCount val="15"/>
                <c:pt idx="0">
                  <c:v>2.7612574341546292</c:v>
                </c:pt>
                <c:pt idx="1">
                  <c:v>2.6998961578400822</c:v>
                </c:pt>
                <c:pt idx="2">
                  <c:v>2.6269259914119725</c:v>
                </c:pt>
                <c:pt idx="3">
                  <c:v>2.541078736790666</c:v>
                </c:pt>
                <c:pt idx="4">
                  <c:v>2.4413503719244702</c:v>
                </c:pt>
                <c:pt idx="5">
                  <c:v>2.3271832202257947</c:v>
                </c:pt>
                <c:pt idx="6">
                  <c:v>2.1986606866355216</c:v>
                </c:pt>
                <c:pt idx="7">
                  <c:v>2.0566811721244149</c:v>
                </c:pt>
                <c:pt idx="8">
                  <c:v>1.9030669075104674</c:v>
                </c:pt>
                <c:pt idx="9">
                  <c:v>1.7405628200734597</c:v>
                </c:pt>
                <c:pt idx="10">
                  <c:v>1.5726959429213057</c:v>
                </c:pt>
                <c:pt idx="11">
                  <c:v>1.4034972902699834</c:v>
                </c:pt>
                <c:pt idx="12">
                  <c:v>1.2371267778168096</c:v>
                </c:pt>
                <c:pt idx="13">
                  <c:v>1.0774723642981887</c:v>
                </c:pt>
                <c:pt idx="14">
                  <c:v>0.92780312083974814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1FE6-4707-A7F2-6A934638A8F5}"/>
            </c:ext>
          </c:extLst>
        </c:ser>
        <c:ser>
          <c:idx val="13"/>
          <c:order val="13"/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 Non-competitive'!$BB$20:$BB$34</c:f>
              <c:numCache>
                <c:formatCode>General</c:formatCode>
                <c:ptCount val="15"/>
                <c:pt idx="0">
                  <c:v>2.3022432113341198</c:v>
                </c:pt>
                <c:pt idx="1">
                  <c:v>2.2510822510822504</c:v>
                </c:pt>
                <c:pt idx="2">
                  <c:v>2.1902421902421896</c:v>
                </c:pt>
                <c:pt idx="3">
                  <c:v>2.1186656480774122</c:v>
                </c:pt>
                <c:pt idx="4">
                  <c:v>2.0355155049032594</c:v>
                </c:pt>
                <c:pt idx="5">
                  <c:v>1.9403267888116367</c:v>
                </c:pt>
                <c:pt idx="6">
                  <c:v>1.8331690400259806</c:v>
                </c:pt>
                <c:pt idx="7">
                  <c:v>1.7147913149400964</c:v>
                </c:pt>
                <c:pt idx="8">
                  <c:v>1.586712928080156</c:v>
                </c:pt>
                <c:pt idx="9">
                  <c:v>1.4512225071261831</c:v>
                </c:pt>
                <c:pt idx="10">
                  <c:v>1.3112607731889327</c:v>
                </c:pt>
                <c:pt idx="11">
                  <c:v>1.1701886498095184</c:v>
                </c:pt>
                <c:pt idx="12">
                  <c:v>1.0314745342316773</c:v>
                </c:pt>
                <c:pt idx="13">
                  <c:v>0.89836007516810013</c:v>
                </c:pt>
                <c:pt idx="14">
                  <c:v>0.77357091373911446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1FE6-4707-A7F2-6A934638A8F5}"/>
            </c:ext>
          </c:extLst>
        </c:ser>
        <c:ser>
          <c:idx val="14"/>
          <c:order val="14"/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 Non-competitive'!$BC$20:$BC$34</c:f>
              <c:numCache>
                <c:formatCode>General</c:formatCode>
                <c:ptCount val="15"/>
                <c:pt idx="0">
                  <c:v>1.9061583577712606</c:v>
                </c:pt>
                <c:pt idx="1">
                  <c:v>1.8637992831541215</c:v>
                </c:pt>
                <c:pt idx="2">
                  <c:v>1.8134263295553616</c:v>
                </c:pt>
                <c:pt idx="3">
                  <c:v>1.7541640312038789</c:v>
                </c:pt>
                <c:pt idx="4">
                  <c:v>1.6853192890059248</c:v>
                </c:pt>
                <c:pt idx="5">
                  <c:v>1.6065071262203876</c:v>
                </c:pt>
                <c:pt idx="6">
                  <c:v>1.5177851191612957</c:v>
                </c:pt>
                <c:pt idx="7">
                  <c:v>1.4197734543052414</c:v>
                </c:pt>
                <c:pt idx="8">
                  <c:v>1.3137300587330325</c:v>
                </c:pt>
                <c:pt idx="9">
                  <c:v>1.2015498177281305</c:v>
                </c:pt>
                <c:pt idx="10">
                  <c:v>1.0856675218876108</c:v>
                </c:pt>
                <c:pt idx="11">
                  <c:v>0.96886587134766589</c:v>
                </c:pt>
                <c:pt idx="12">
                  <c:v>0.85401654984773323</c:v>
                </c:pt>
                <c:pt idx="13">
                  <c:v>0.74380350309616894</c:v>
                </c:pt>
                <c:pt idx="14">
                  <c:v>0.64048344470872931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1FE6-4707-A7F2-6A934638A8F5}"/>
            </c:ext>
          </c:extLst>
        </c:ser>
        <c:ser>
          <c:idx val="15"/>
          <c:order val="15"/>
          <c:spPr>
            <a:ln w="190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 Non-competitive'!$BD$20:$BD$34</c:f>
              <c:numCache>
                <c:formatCode>General</c:formatCode>
                <c:ptCount val="15"/>
                <c:pt idx="0">
                  <c:v>1.5687851971037809</c:v>
                </c:pt>
                <c:pt idx="1">
                  <c:v>1.5339233038348081</c:v>
                </c:pt>
                <c:pt idx="2">
                  <c:v>1.4924659172446784</c:v>
                </c:pt>
                <c:pt idx="3">
                  <c:v>1.4436925212562901</c:v>
                </c:pt>
                <c:pt idx="4">
                  <c:v>1.3870326891818674</c:v>
                </c:pt>
                <c:pt idx="5">
                  <c:v>1.3221695817566024</c:v>
                </c:pt>
                <c:pt idx="6">
                  <c:v>1.2491505847964648</c:v>
                </c:pt>
                <c:pt idx="7">
                  <c:v>1.168486117260066</c:v>
                </c:pt>
                <c:pt idx="8">
                  <c:v>1.0812114642670092</c:v>
                </c:pt>
                <c:pt idx="9">
                  <c:v>0.98888613317447893</c:v>
                </c:pt>
                <c:pt idx="10">
                  <c:v>0.89351397819068867</c:v>
                </c:pt>
                <c:pt idx="11">
                  <c:v>0.79738518615338894</c:v>
                </c:pt>
                <c:pt idx="12">
                  <c:v>0.70286317819326705</c:v>
                </c:pt>
                <c:pt idx="13">
                  <c:v>0.612156865380033</c:v>
                </c:pt>
                <c:pt idx="14">
                  <c:v>0.52712354299037034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1FE6-4707-A7F2-6A934638A8F5}"/>
            </c:ext>
          </c:extLst>
        </c:ser>
        <c:ser>
          <c:idx val="16"/>
          <c:order val="16"/>
          <c:spPr>
            <a:ln w="1905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'Part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 Non-competitive'!$BE$20:$BE$34</c:f>
              <c:numCache>
                <c:formatCode>General</c:formatCode>
                <c:ptCount val="15"/>
                <c:pt idx="0">
                  <c:v>13.636363636363635</c:v>
                </c:pt>
                <c:pt idx="1">
                  <c:v>13.333333333333332</c:v>
                </c:pt>
                <c:pt idx="2">
                  <c:v>12.972972972972974</c:v>
                </c:pt>
                <c:pt idx="3">
                  <c:v>12.549019607843137</c:v>
                </c:pt>
                <c:pt idx="4">
                  <c:v>12.05651491365777</c:v>
                </c:pt>
                <c:pt idx="5">
                  <c:v>11.49270482603816</c:v>
                </c:pt>
                <c:pt idx="6">
                  <c:v>10.858001237076964</c:v>
                </c:pt>
                <c:pt idx="7">
                  <c:v>10.156840865414422</c:v>
                </c:pt>
                <c:pt idx="8">
                  <c:v>9.3982227278593875</c:v>
                </c:pt>
                <c:pt idx="9">
                  <c:v>8.595702542208933</c:v>
                </c:pt>
                <c:pt idx="10">
                  <c:v>7.7666984258113727</c:v>
                </c:pt>
                <c:pt idx="11">
                  <c:v>6.9311173873333018</c:v>
                </c:pt>
                <c:pt idx="12">
                  <c:v>6.1095030104491679</c:v>
                </c:pt>
                <c:pt idx="13">
                  <c:v>5.321055829841824</c:v>
                </c:pt>
                <c:pt idx="14">
                  <c:v>4.5819200275316794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1FE6-4707-A7F2-6A934638A8F5}"/>
            </c:ext>
          </c:extLst>
        </c:ser>
        <c:ser>
          <c:idx val="17"/>
          <c:order val="17"/>
          <c:spPr>
            <a:ln w="19050" cap="rnd">
              <a:noFill/>
              <a:round/>
            </a:ln>
            <a:effectLst/>
          </c:spPr>
          <c:marker>
            <c:symbol val="squar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'Part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 Non-competitive'!$BF$20:$BF$34</c:f>
              <c:numCache>
                <c:formatCode>General</c:formatCode>
                <c:ptCount val="15"/>
                <c:pt idx="0">
                  <c:v>10.189231714008006</c:v>
                </c:pt>
                <c:pt idx="1">
                  <c:v>9.9628043425856063</c:v>
                </c:pt>
                <c:pt idx="2">
                  <c:v>9.6935393603535633</c:v>
                </c:pt>
                <c:pt idx="3">
                  <c:v>9.3767570283158665</c:v>
                </c:pt>
                <c:pt idx="4">
                  <c:v>9.0087524353678319</c:v>
                </c:pt>
                <c:pt idx="5">
                  <c:v>8.5874677161680655</c:v>
                </c:pt>
                <c:pt idx="6">
                  <c:v>8.1132106407412703</c:v>
                </c:pt>
                <c:pt idx="7">
                  <c:v>7.5892963710676318</c:v>
                </c:pt>
                <c:pt idx="8">
                  <c:v>7.0224490654278187</c:v>
                </c:pt>
                <c:pt idx="9">
                  <c:v>6.4227976961319975</c:v>
                </c:pt>
                <c:pt idx="10">
                  <c:v>5.8033572603169752</c:v>
                </c:pt>
                <c:pt idx="11">
                  <c:v>5.1790024804121124</c:v>
                </c:pt>
                <c:pt idx="12">
                  <c:v>4.5650837342657109</c:v>
                </c:pt>
                <c:pt idx="13">
                  <c:v>3.9759478596516438</c:v>
                </c:pt>
                <c:pt idx="14">
                  <c:v>3.4236579560754432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1FE6-4707-A7F2-6A934638A8F5}"/>
            </c:ext>
          </c:extLst>
        </c:ser>
        <c:ser>
          <c:idx val="18"/>
          <c:order val="1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'Part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 Non-competitive'!$BG$20:$BG$34</c:f>
              <c:numCache>
                <c:formatCode>General</c:formatCode>
                <c:ptCount val="15"/>
                <c:pt idx="0">
                  <c:v>9.583574542204996</c:v>
                </c:pt>
                <c:pt idx="1">
                  <c:v>9.3706062190448876</c:v>
                </c:pt>
                <c:pt idx="2">
                  <c:v>9.117346591503134</c:v>
                </c:pt>
                <c:pt idx="3">
                  <c:v>8.8193940885128352</c:v>
                </c:pt>
                <c:pt idx="4">
                  <c:v>8.4732640222446705</c:v>
                </c:pt>
                <c:pt idx="5">
                  <c:v>8.0770208487390267</c:v>
                </c:pt>
                <c:pt idx="6">
                  <c:v>7.6309540438912862</c:v>
                </c:pt>
                <c:pt idx="7">
                  <c:v>7.1381817134476222</c:v>
                </c:pt>
                <c:pt idx="8">
                  <c:v>6.6050283256236133</c:v>
                </c:pt>
                <c:pt idx="9">
                  <c:v>6.041020777431223</c:v>
                </c:pt>
                <c:pt idx="10">
                  <c:v>5.4584004427765631</c:v>
                </c:pt>
                <c:pt idx="11">
                  <c:v>4.8711578771006696</c:v>
                </c:pt>
                <c:pt idx="12">
                  <c:v>4.2937310178741326</c:v>
                </c:pt>
                <c:pt idx="13">
                  <c:v>3.7396139138250635</c:v>
                </c:pt>
                <c:pt idx="14">
                  <c:v>3.2201526228866002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1FE6-4707-A7F2-6A934638A8F5}"/>
            </c:ext>
          </c:extLst>
        </c:ser>
        <c:ser>
          <c:idx val="19"/>
          <c:order val="1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'Part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 Non-competitive'!$BH$20:$BH$34</c:f>
              <c:numCache>
                <c:formatCode>General</c:formatCode>
                <c:ptCount val="15"/>
                <c:pt idx="0">
                  <c:v>8.9207525193031323</c:v>
                </c:pt>
                <c:pt idx="1">
                  <c:v>8.7225135744297297</c:v>
                </c:pt>
                <c:pt idx="2">
                  <c:v>8.4867699643100085</c:v>
                </c:pt>
                <c:pt idx="3">
                  <c:v>8.2094245406397466</c:v>
                </c:pt>
                <c:pt idx="4">
                  <c:v>7.8872336246020787</c:v>
                </c:pt>
                <c:pt idx="5">
                  <c:v>7.5183955389023938</c:v>
                </c:pt>
                <c:pt idx="6">
                  <c:v>7.1031797386183966</c:v>
                </c:pt>
                <c:pt idx="7">
                  <c:v>6.644488674142492</c:v>
                </c:pt>
                <c:pt idx="8">
                  <c:v>6.1482093989450632</c:v>
                </c:pt>
                <c:pt idx="9">
                  <c:v>5.6232099079633171</c:v>
                </c:pt>
                <c:pt idx="10">
                  <c:v>5.0808849335731283</c:v>
                </c:pt>
                <c:pt idx="11">
                  <c:v>4.5342574122735488</c:v>
                </c:pt>
                <c:pt idx="12">
                  <c:v>3.9967667206246622</c:v>
                </c:pt>
                <c:pt idx="13">
                  <c:v>3.4809736279570322</c:v>
                </c:pt>
                <c:pt idx="14">
                  <c:v>2.9974394727822387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1FE6-4707-A7F2-6A934638A8F5}"/>
            </c:ext>
          </c:extLst>
        </c:ser>
        <c:ser>
          <c:idx val="20"/>
          <c:order val="2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'Part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 Non-competitive'!$BI$20:$BI$34</c:f>
              <c:numCache>
                <c:formatCode>General</c:formatCode>
                <c:ptCount val="15"/>
                <c:pt idx="0">
                  <c:v>8.2108969120459676</c:v>
                </c:pt>
                <c:pt idx="1">
                  <c:v>8.0284325362227236</c:v>
                </c:pt>
                <c:pt idx="2">
                  <c:v>7.8114478730815691</c:v>
                </c:pt>
                <c:pt idx="3">
                  <c:v>7.5561717987978589</c:v>
                </c:pt>
                <c:pt idx="4">
                  <c:v>7.2596187454698411</c:v>
                </c:pt>
                <c:pt idx="5">
                  <c:v>6.920130401592651</c:v>
                </c:pt>
                <c:pt idx="6">
                  <c:v>6.537954780757147</c:v>
                </c:pt>
                <c:pt idx="7">
                  <c:v>6.115763375184728</c:v>
                </c:pt>
                <c:pt idx="8">
                  <c:v>5.6589747848260643</c:v>
                </c:pt>
                <c:pt idx="9">
                  <c:v>5.1757513471171936</c:v>
                </c:pt>
                <c:pt idx="10">
                  <c:v>4.676581075561038</c:v>
                </c:pt>
                <c:pt idx="11">
                  <c:v>4.1734506258634294</c:v>
                </c:pt>
                <c:pt idx="12">
                  <c:v>3.6787299561930591</c:v>
                </c:pt>
                <c:pt idx="13">
                  <c:v>3.2039803313519784</c:v>
                </c:pt>
                <c:pt idx="14">
                  <c:v>2.7589226870554389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1FE6-4707-A7F2-6A934638A8F5}"/>
            </c:ext>
          </c:extLst>
        </c:ser>
        <c:ser>
          <c:idx val="21"/>
          <c:order val="2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'Part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 Non-competitive'!$BJ$20:$BJ$34</c:f>
              <c:numCache>
                <c:formatCode>General</c:formatCode>
                <c:ptCount val="15"/>
                <c:pt idx="0">
                  <c:v>7.4680711053068256</c:v>
                </c:pt>
                <c:pt idx="1">
                  <c:v>7.302113969633341</c:v>
                </c:pt>
                <c:pt idx="2">
                  <c:v>7.1047595380216295</c:v>
                </c:pt>
                <c:pt idx="3">
                  <c:v>6.8725778537725573</c:v>
                </c:pt>
                <c:pt idx="4">
                  <c:v>6.6028534482084842</c:v>
                </c:pt>
                <c:pt idx="5">
                  <c:v>6.2940780344314327</c:v>
                </c:pt>
                <c:pt idx="6">
                  <c:v>5.9464771886666847</c:v>
                </c:pt>
                <c:pt idx="7">
                  <c:v>5.5624807178014084</c:v>
                </c:pt>
                <c:pt idx="8">
                  <c:v>5.1470170103120694</c:v>
                </c:pt>
                <c:pt idx="9">
                  <c:v>4.7075099709207509</c:v>
                </c:pt>
                <c:pt idx="10">
                  <c:v>4.2534987804784876</c:v>
                </c:pt>
                <c:pt idx="11">
                  <c:v>3.7958856824411287</c:v>
                </c:pt>
                <c:pt idx="12">
                  <c:v>3.345921546008837</c:v>
                </c:pt>
                <c:pt idx="13">
                  <c:v>2.9141217081215189</c:v>
                </c:pt>
                <c:pt idx="14">
                  <c:v>2.5093276680586394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1FE6-4707-A7F2-6A934638A8F5}"/>
            </c:ext>
          </c:extLst>
        </c:ser>
        <c:ser>
          <c:idx val="22"/>
          <c:order val="2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'Part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 Non-competitive'!$BK$20:$BK$34</c:f>
              <c:numCache>
                <c:formatCode>General</c:formatCode>
                <c:ptCount val="15"/>
                <c:pt idx="0">
                  <c:v>6.7093426551880428</c:v>
                </c:pt>
                <c:pt idx="1">
                  <c:v>6.5602461517394195</c:v>
                </c:pt>
                <c:pt idx="2">
                  <c:v>6.3829422016924084</c:v>
                </c:pt>
                <c:pt idx="3">
                  <c:v>6.1743493192841603</c:v>
                </c:pt>
                <c:pt idx="4">
                  <c:v>5.9320279174284236</c:v>
                </c:pt>
                <c:pt idx="5">
                  <c:v>5.6546229456070423</c:v>
                </c:pt>
                <c:pt idx="6">
                  <c:v>5.3423370623337005</c:v>
                </c:pt>
                <c:pt idx="7">
                  <c:v>4.9973532150873474</c:v>
                </c:pt>
                <c:pt idx="8">
                  <c:v>4.6240990862722127</c:v>
                </c:pt>
                <c:pt idx="9">
                  <c:v>4.2292443393017178</c:v>
                </c:pt>
                <c:pt idx="10">
                  <c:v>3.8213590094737251</c:v>
                </c:pt>
                <c:pt idx="11">
                  <c:v>3.410237712563061</c:v>
                </c:pt>
                <c:pt idx="12">
                  <c:v>3.0059882710004664</c:v>
                </c:pt>
                <c:pt idx="13">
                  <c:v>2.6180577023182821</c:v>
                </c:pt>
                <c:pt idx="14">
                  <c:v>2.2543892421144358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1FE6-4707-A7F2-6A934638A8F5}"/>
            </c:ext>
          </c:extLst>
        </c:ser>
        <c:ser>
          <c:idx val="23"/>
          <c:order val="23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'Part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 Non-competitive'!$BL$20:$BL$34</c:f>
              <c:numCache>
                <c:formatCode>General</c:formatCode>
                <c:ptCount val="15"/>
                <c:pt idx="0">
                  <c:v>5.9533009154625871</c:v>
                </c:pt>
                <c:pt idx="1">
                  <c:v>5.8210053395634187</c:v>
                </c:pt>
                <c:pt idx="2">
                  <c:v>5.6636808709265702</c:v>
                </c:pt>
                <c:pt idx="3">
                  <c:v>5.4785932607655718</c:v>
                </c:pt>
                <c:pt idx="4">
                  <c:v>5.2635778266695912</c:v>
                </c:pt>
                <c:pt idx="5">
                  <c:v>5.01743221187958</c:v>
                </c:pt>
                <c:pt idx="6">
                  <c:v>4.7403362383508414</c:v>
                </c:pt>
                <c:pt idx="7">
                  <c:v>4.4342268683004971</c:v>
                </c:pt>
                <c:pt idx="8">
                  <c:v>4.1030328510956835</c:v>
                </c:pt>
                <c:pt idx="9">
                  <c:v>3.7526722796622796</c:v>
                </c:pt>
                <c:pt idx="10">
                  <c:v>3.3907494755570102</c:v>
                </c:pt>
                <c:pt idx="11">
                  <c:v>3.0259553490606006</c:v>
                </c:pt>
                <c:pt idx="12">
                  <c:v>2.6672587234427545</c:v>
                </c:pt>
                <c:pt idx="13">
                  <c:v>2.3230420798218239</c:v>
                </c:pt>
                <c:pt idx="14">
                  <c:v>2.0003535709285853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1FE6-4707-A7F2-6A934638A8F5}"/>
            </c:ext>
          </c:extLst>
        </c:ser>
        <c:ser>
          <c:idx val="24"/>
          <c:order val="24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 Non-competitive'!$BM$20:$BM$34</c:f>
              <c:numCache>
                <c:formatCode>General</c:formatCode>
                <c:ptCount val="15"/>
                <c:pt idx="0">
                  <c:v>5.2182748158671508</c:v>
                </c:pt>
                <c:pt idx="1">
                  <c:v>5.1023131532923252</c:v>
                </c:pt>
                <c:pt idx="2">
                  <c:v>4.9644127977979382</c:v>
                </c:pt>
                <c:pt idx="3">
                  <c:v>4.8021770854515999</c:v>
                </c:pt>
                <c:pt idx="4">
                  <c:v>4.6137085970115841</c:v>
                </c:pt>
                <c:pt idx="5">
                  <c:v>4.3979534250600514</c:v>
                </c:pt>
                <c:pt idx="6">
                  <c:v>4.1550691897801597</c:v>
                </c:pt>
                <c:pt idx="7">
                  <c:v>3.8867537057625756</c:v>
                </c:pt>
                <c:pt idx="8">
                  <c:v>3.5964506581445872</c:v>
                </c:pt>
                <c:pt idx="9">
                  <c:v>3.2893474607175688</c:v>
                </c:pt>
                <c:pt idx="10">
                  <c:v>2.9721095651754124</c:v>
                </c:pt>
                <c:pt idx="11">
                  <c:v>2.6523548559302883</c:v>
                </c:pt>
                <c:pt idx="12">
                  <c:v>2.3379448177720383</c:v>
                </c:pt>
                <c:pt idx="13">
                  <c:v>2.0362269862503561</c:v>
                </c:pt>
                <c:pt idx="14">
                  <c:v>1.7533793117856313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1FE6-4707-A7F2-6A934638A8F5}"/>
            </c:ext>
          </c:extLst>
        </c:ser>
        <c:ser>
          <c:idx val="25"/>
          <c:order val="2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 Non-competitive'!$BN$20:$BN$34</c:f>
              <c:numCache>
                <c:formatCode>General</c:formatCode>
                <c:ptCount val="15"/>
                <c:pt idx="0">
                  <c:v>4.5206028212270803</c:v>
                </c:pt>
                <c:pt idx="1">
                  <c:v>4.4201449807553672</c:v>
                </c:pt>
                <c:pt idx="2">
                  <c:v>4.3006816028971153</c:v>
                </c:pt>
                <c:pt idx="3">
                  <c:v>4.1601364524756397</c:v>
                </c:pt>
                <c:pt idx="4">
                  <c:v>3.9968657910754972</c:v>
                </c:pt>
                <c:pt idx="5">
                  <c:v>3.8099566164086673</c:v>
                </c:pt>
                <c:pt idx="6">
                  <c:v>3.5995454751825986</c:v>
                </c:pt>
                <c:pt idx="7">
                  <c:v>3.367103187869442</c:v>
                </c:pt>
                <c:pt idx="8">
                  <c:v>3.1156130263926518</c:v>
                </c:pt>
                <c:pt idx="9">
                  <c:v>2.8495688586008225</c:v>
                </c:pt>
                <c:pt idx="10">
                  <c:v>2.5747449797918063</c:v>
                </c:pt>
                <c:pt idx="11">
                  <c:v>2.2977407797985667</c:v>
                </c:pt>
                <c:pt idx="12">
                  <c:v>2.0253666799910022</c:v>
                </c:pt>
                <c:pt idx="13">
                  <c:v>1.763987866394582</c:v>
                </c:pt>
                <c:pt idx="14">
                  <c:v>1.5189563108937485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1FE6-4707-A7F2-6A934638A8F5}"/>
            </c:ext>
          </c:extLst>
        </c:ser>
        <c:ser>
          <c:idx val="26"/>
          <c:order val="2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 Non-competitive'!$BO$20:$BO$34</c:f>
              <c:numCache>
                <c:formatCode>General</c:formatCode>
                <c:ptCount val="15"/>
                <c:pt idx="0">
                  <c:v>3.8732897935834472</c:v>
                </c:pt>
                <c:pt idx="1">
                  <c:v>3.7872166870593706</c:v>
                </c:pt>
                <c:pt idx="2">
                  <c:v>3.6848594793010094</c:v>
                </c:pt>
                <c:pt idx="3">
                  <c:v>3.5644392348794076</c:v>
                </c:pt>
                <c:pt idx="4">
                  <c:v>3.4245475851588658</c:v>
                </c:pt>
                <c:pt idx="5">
                  <c:v>3.2644022622464615</c:v>
                </c:pt>
                <c:pt idx="6">
                  <c:v>3.0841202604876878</c:v>
                </c:pt>
                <c:pt idx="7">
                  <c:v>2.8849617909978029</c:v>
                </c:pt>
                <c:pt idx="8">
                  <c:v>2.6694829457737286</c:v>
                </c:pt>
                <c:pt idx="9">
                  <c:v>2.4415341078639248</c:v>
                </c:pt>
                <c:pt idx="10">
                  <c:v>2.2060627411192932</c:v>
                </c:pt>
                <c:pt idx="11">
                  <c:v>1.9687232571957025</c:v>
                </c:pt>
                <c:pt idx="12">
                  <c:v>1.7353508813109413</c:v>
                </c:pt>
                <c:pt idx="13">
                  <c:v>1.5113993573663627</c:v>
                </c:pt>
                <c:pt idx="14">
                  <c:v>1.3014542990279629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1FE6-4707-A7F2-6A934638A8F5}"/>
            </c:ext>
          </c:extLst>
        </c:ser>
        <c:ser>
          <c:idx val="27"/>
          <c:order val="2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 Non-competitive'!$BP$20:$BP$34</c:f>
              <c:numCache>
                <c:formatCode>General</c:formatCode>
                <c:ptCount val="15"/>
                <c:pt idx="0">
                  <c:v>3.2852618100950188</c:v>
                </c:pt>
                <c:pt idx="1">
                  <c:v>3.2122559920929072</c:v>
                </c:pt>
                <c:pt idx="2">
                  <c:v>3.1254382625768828</c:v>
                </c:pt>
                <c:pt idx="3">
                  <c:v>3.0232997572639131</c:v>
                </c:pt>
                <c:pt idx="4">
                  <c:v>2.9046459206366011</c:v>
                </c:pt>
                <c:pt idx="5">
                  <c:v>2.7688132457097119</c:v>
                </c:pt>
                <c:pt idx="6">
                  <c:v>2.6159009651964511</c:v>
                </c:pt>
                <c:pt idx="7">
                  <c:v>2.4469779697996188</c:v>
                </c:pt>
                <c:pt idx="8">
                  <c:v>2.2642122954442554</c:v>
                </c:pt>
                <c:pt idx="9">
                  <c:v>2.0708697748094167</c:v>
                </c:pt>
                <c:pt idx="10">
                  <c:v>1.8711467667818351</c:v>
                </c:pt>
                <c:pt idx="11">
                  <c:v>1.6698392519520555</c:v>
                </c:pt>
                <c:pt idx="12">
                  <c:v>1.471896574051875</c:v>
                </c:pt>
                <c:pt idx="13">
                  <c:v>1.2819445105252725</c:v>
                </c:pt>
                <c:pt idx="14">
                  <c:v>1.1038725047796853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1FE6-4707-A7F2-6A934638A8F5}"/>
            </c:ext>
          </c:extLst>
        </c:ser>
        <c:ser>
          <c:idx val="28"/>
          <c:order val="2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 Non-competitive'!$BQ$20:$BQ$34</c:f>
              <c:numCache>
                <c:formatCode>General</c:formatCode>
                <c:ptCount val="15"/>
                <c:pt idx="0">
                  <c:v>2.7612574341546301</c:v>
                </c:pt>
                <c:pt idx="1">
                  <c:v>2.6998961578400831</c:v>
                </c:pt>
                <c:pt idx="2">
                  <c:v>2.6269259914119725</c:v>
                </c:pt>
                <c:pt idx="3">
                  <c:v>2.5410787367906664</c:v>
                </c:pt>
                <c:pt idx="4">
                  <c:v>2.4413503719244702</c:v>
                </c:pt>
                <c:pt idx="5">
                  <c:v>2.3271832202257956</c:v>
                </c:pt>
                <c:pt idx="6">
                  <c:v>2.1986606866355221</c:v>
                </c:pt>
                <c:pt idx="7">
                  <c:v>2.0566811721244154</c:v>
                </c:pt>
                <c:pt idx="8">
                  <c:v>1.9030669075104676</c:v>
                </c:pt>
                <c:pt idx="9">
                  <c:v>1.74056282007346</c:v>
                </c:pt>
                <c:pt idx="10">
                  <c:v>1.5726959429213059</c:v>
                </c:pt>
                <c:pt idx="11">
                  <c:v>1.4034972902699832</c:v>
                </c:pt>
                <c:pt idx="12">
                  <c:v>1.2371267778168096</c:v>
                </c:pt>
                <c:pt idx="13">
                  <c:v>1.0774723642981887</c:v>
                </c:pt>
                <c:pt idx="14">
                  <c:v>0.92780312083974792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1FE6-4707-A7F2-6A934638A8F5}"/>
            </c:ext>
          </c:extLst>
        </c:ser>
        <c:ser>
          <c:idx val="29"/>
          <c:order val="2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 Non-competitive'!$BR$20:$BR$34</c:f>
              <c:numCache>
                <c:formatCode>General</c:formatCode>
                <c:ptCount val="15"/>
                <c:pt idx="0">
                  <c:v>2.3022432113341198</c:v>
                </c:pt>
                <c:pt idx="1">
                  <c:v>2.2510822510822504</c:v>
                </c:pt>
                <c:pt idx="2">
                  <c:v>2.19024219024219</c:v>
                </c:pt>
                <c:pt idx="3">
                  <c:v>2.1186656480774126</c:v>
                </c:pt>
                <c:pt idx="4">
                  <c:v>2.0355155049032594</c:v>
                </c:pt>
                <c:pt idx="5">
                  <c:v>1.9403267888116369</c:v>
                </c:pt>
                <c:pt idx="6">
                  <c:v>1.8331690400259804</c:v>
                </c:pt>
                <c:pt idx="7">
                  <c:v>1.7147913149400968</c:v>
                </c:pt>
                <c:pt idx="8">
                  <c:v>1.586712928080156</c:v>
                </c:pt>
                <c:pt idx="9">
                  <c:v>1.4512225071261833</c:v>
                </c:pt>
                <c:pt idx="10">
                  <c:v>1.3112607731889327</c:v>
                </c:pt>
                <c:pt idx="11">
                  <c:v>1.1701886498095184</c:v>
                </c:pt>
                <c:pt idx="12">
                  <c:v>1.0314745342316776</c:v>
                </c:pt>
                <c:pt idx="13">
                  <c:v>0.89836007516810001</c:v>
                </c:pt>
                <c:pt idx="14">
                  <c:v>0.77357091373911446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1FE6-4707-A7F2-6A934638A8F5}"/>
            </c:ext>
          </c:extLst>
        </c:ser>
        <c:ser>
          <c:idx val="30"/>
          <c:order val="3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xVal>
            <c:numRef>
              <c:f>'Part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 Non-competitive'!$BS$20:$BS$34</c:f>
              <c:numCache>
                <c:formatCode>General</c:formatCode>
                <c:ptCount val="15"/>
                <c:pt idx="0">
                  <c:v>1.9061583577712606</c:v>
                </c:pt>
                <c:pt idx="1">
                  <c:v>1.8637992831541219</c:v>
                </c:pt>
                <c:pt idx="2">
                  <c:v>1.8134263295553619</c:v>
                </c:pt>
                <c:pt idx="3">
                  <c:v>1.7541640312038795</c:v>
                </c:pt>
                <c:pt idx="4">
                  <c:v>1.685319289005925</c:v>
                </c:pt>
                <c:pt idx="5">
                  <c:v>1.6065071262203878</c:v>
                </c:pt>
                <c:pt idx="6">
                  <c:v>1.5177851191612961</c:v>
                </c:pt>
                <c:pt idx="7">
                  <c:v>1.4197734543052418</c:v>
                </c:pt>
                <c:pt idx="8">
                  <c:v>1.3137300587330325</c:v>
                </c:pt>
                <c:pt idx="9">
                  <c:v>1.2015498177281305</c:v>
                </c:pt>
                <c:pt idx="10">
                  <c:v>1.0856675218876113</c:v>
                </c:pt>
                <c:pt idx="11">
                  <c:v>0.96886587134766577</c:v>
                </c:pt>
                <c:pt idx="12">
                  <c:v>0.85401654984773312</c:v>
                </c:pt>
                <c:pt idx="13">
                  <c:v>0.74380350309616894</c:v>
                </c:pt>
                <c:pt idx="14">
                  <c:v>0.64048344470872931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1FE6-4707-A7F2-6A934638A8F5}"/>
            </c:ext>
          </c:extLst>
        </c:ser>
        <c:ser>
          <c:idx val="31"/>
          <c:order val="3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50000"/>
                </a:schemeClr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xVal>
            <c:numRef>
              <c:f>'Part Non-competitive'!$AN$20:$AN$34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 Non-competitive'!$BT$20:$BT$34</c:f>
              <c:numCache>
                <c:formatCode>General</c:formatCode>
                <c:ptCount val="15"/>
                <c:pt idx="0">
                  <c:v>1.5687851971037812</c:v>
                </c:pt>
                <c:pt idx="1">
                  <c:v>1.5339233038348083</c:v>
                </c:pt>
                <c:pt idx="2">
                  <c:v>1.4924659172446784</c:v>
                </c:pt>
                <c:pt idx="3">
                  <c:v>1.4436925212562903</c:v>
                </c:pt>
                <c:pt idx="4">
                  <c:v>1.3870326891818676</c:v>
                </c:pt>
                <c:pt idx="5">
                  <c:v>1.3221695817566026</c:v>
                </c:pt>
                <c:pt idx="6">
                  <c:v>1.249150584796465</c:v>
                </c:pt>
                <c:pt idx="7">
                  <c:v>1.1684861172600662</c:v>
                </c:pt>
                <c:pt idx="8">
                  <c:v>1.0812114642670094</c:v>
                </c:pt>
                <c:pt idx="9">
                  <c:v>0.98888613317447915</c:v>
                </c:pt>
                <c:pt idx="10">
                  <c:v>0.89351397819068901</c:v>
                </c:pt>
                <c:pt idx="11">
                  <c:v>0.79738518615338883</c:v>
                </c:pt>
                <c:pt idx="12">
                  <c:v>0.70286317819326716</c:v>
                </c:pt>
                <c:pt idx="13">
                  <c:v>0.61215686538003289</c:v>
                </c:pt>
                <c:pt idx="14">
                  <c:v>0.52712354299037012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F-1FE6-4707-A7F2-6A934638A8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145920"/>
        <c:axId val="367143952"/>
      </c:scatterChart>
      <c:valAx>
        <c:axId val="367145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[S]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3952"/>
        <c:crosses val="autoZero"/>
        <c:crossBetween val="midCat"/>
      </c:valAx>
      <c:valAx>
        <c:axId val="36714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5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 Non-competitive'!$AO$36:$AO$50</c:f>
              <c:numCache>
                <c:formatCode>General</c:formatCode>
                <c:ptCount val="15"/>
                <c:pt idx="0">
                  <c:v>7.3333333333333348E-2</c:v>
                </c:pt>
                <c:pt idx="1">
                  <c:v>7.5000000000000011E-2</c:v>
                </c:pt>
                <c:pt idx="2">
                  <c:v>7.7083333333333337E-2</c:v>
                </c:pt>
                <c:pt idx="3">
                  <c:v>7.9687500000000008E-2</c:v>
                </c:pt>
                <c:pt idx="4">
                  <c:v>8.2942708333333337E-2</c:v>
                </c:pt>
                <c:pt idx="5">
                  <c:v>8.7011718750000008E-2</c:v>
                </c:pt>
                <c:pt idx="6">
                  <c:v>9.2097981770833351E-2</c:v>
                </c:pt>
                <c:pt idx="7">
                  <c:v>9.8455810546874994E-2</c:v>
                </c:pt>
                <c:pt idx="8">
                  <c:v>0.10640309651692709</c:v>
                </c:pt>
                <c:pt idx="9">
                  <c:v>0.11633720397949218</c:v>
                </c:pt>
                <c:pt idx="10">
                  <c:v>0.12875483830769854</c:v>
                </c:pt>
                <c:pt idx="11">
                  <c:v>0.14427688121795651</c:v>
                </c:pt>
                <c:pt idx="12">
                  <c:v>0.16367943485577899</c:v>
                </c:pt>
                <c:pt idx="13">
                  <c:v>0.18793262690305698</c:v>
                </c:pt>
                <c:pt idx="14">
                  <c:v>0.21824911696215457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F7D-4458-AF26-C2DE15F0CFDF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 Non-competitive'!$AP$36:$AP$50</c:f>
              <c:numCache>
                <c:formatCode>General</c:formatCode>
                <c:ptCount val="15"/>
                <c:pt idx="0">
                  <c:v>9.8142826472894393E-2</c:v>
                </c:pt>
                <c:pt idx="1">
                  <c:v>0.10037334525636926</c:v>
                </c:pt>
                <c:pt idx="2">
                  <c:v>0.10316149373571284</c:v>
                </c:pt>
                <c:pt idx="3">
                  <c:v>0.10664667933489233</c:v>
                </c:pt>
                <c:pt idx="4">
                  <c:v>0.1110031613338667</c:v>
                </c:pt>
                <c:pt idx="5">
                  <c:v>0.11644876383258466</c:v>
                </c:pt>
                <c:pt idx="6">
                  <c:v>0.1232557669559821</c:v>
                </c:pt>
                <c:pt idx="7">
                  <c:v>0.13176452086022886</c:v>
                </c:pt>
                <c:pt idx="8">
                  <c:v>0.14240046324053737</c:v>
                </c:pt>
                <c:pt idx="9">
                  <c:v>0.15569539121592299</c:v>
                </c:pt>
                <c:pt idx="10">
                  <c:v>0.17231405118515497</c:v>
                </c:pt>
                <c:pt idx="11">
                  <c:v>0.19308737614669497</c:v>
                </c:pt>
                <c:pt idx="12">
                  <c:v>0.21905403234862003</c:v>
                </c:pt>
                <c:pt idx="13">
                  <c:v>0.25151235260102628</c:v>
                </c:pt>
                <c:pt idx="14">
                  <c:v>0.29208525291653409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F7D-4458-AF26-C2DE15F0CFDF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 Non-competitive'!$AQ$36:$AQ$50</c:f>
              <c:numCache>
                <c:formatCode>General</c:formatCode>
                <c:ptCount val="15"/>
                <c:pt idx="0">
                  <c:v>0.10434519975778464</c:v>
                </c:pt>
                <c:pt idx="1">
                  <c:v>0.1067166815704616</c:v>
                </c:pt>
                <c:pt idx="2">
                  <c:v>0.10968103383630771</c:v>
                </c:pt>
                <c:pt idx="3">
                  <c:v>0.11338647416861543</c:v>
                </c:pt>
                <c:pt idx="4">
                  <c:v>0.11801827458400002</c:v>
                </c:pt>
                <c:pt idx="5">
                  <c:v>0.1238080251032308</c:v>
                </c:pt>
                <c:pt idx="6">
                  <c:v>0.13104521325226928</c:v>
                </c:pt>
                <c:pt idx="7">
                  <c:v>0.14009169843856734</c:v>
                </c:pt>
                <c:pt idx="8">
                  <c:v>0.15139980492143992</c:v>
                </c:pt>
                <c:pt idx="9">
                  <c:v>0.16553493802503066</c:v>
                </c:pt>
                <c:pt idx="10">
                  <c:v>0.18320385440451906</c:v>
                </c:pt>
                <c:pt idx="11">
                  <c:v>0.20528999987887964</c:v>
                </c:pt>
                <c:pt idx="12">
                  <c:v>0.23289768172183026</c:v>
                </c:pt>
                <c:pt idx="13">
                  <c:v>0.26740728402551855</c:v>
                </c:pt>
                <c:pt idx="14">
                  <c:v>0.31054428690512892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F7D-4458-AF26-C2DE15F0CFDF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 Non-competitive'!$AR$36:$AR$50</c:f>
              <c:numCache>
                <c:formatCode>General</c:formatCode>
                <c:ptCount val="15"/>
                <c:pt idx="0">
                  <c:v>0.11209816636389747</c:v>
                </c:pt>
                <c:pt idx="1">
                  <c:v>0.11464585196307696</c:v>
                </c:pt>
                <c:pt idx="2">
                  <c:v>0.1178304589620513</c:v>
                </c:pt>
                <c:pt idx="3">
                  <c:v>0.12181121771076928</c:v>
                </c:pt>
                <c:pt idx="4">
                  <c:v>0.12678716614666671</c:v>
                </c:pt>
                <c:pt idx="5">
                  <c:v>0.13300710169153851</c:v>
                </c:pt>
                <c:pt idx="6">
                  <c:v>0.14078202112262825</c:v>
                </c:pt>
                <c:pt idx="7">
                  <c:v>0.15050067041149043</c:v>
                </c:pt>
                <c:pt idx="8">
                  <c:v>0.16264898202256814</c:v>
                </c:pt>
                <c:pt idx="9">
                  <c:v>0.17783437153641529</c:v>
                </c:pt>
                <c:pt idx="10">
                  <c:v>0.19681610842872421</c:v>
                </c:pt>
                <c:pt idx="11">
                  <c:v>0.22054327954411038</c:v>
                </c:pt>
                <c:pt idx="12">
                  <c:v>0.25020224343834313</c:v>
                </c:pt>
                <c:pt idx="13">
                  <c:v>0.28727594830613395</c:v>
                </c:pt>
                <c:pt idx="14">
                  <c:v>0.33361807939087251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F7D-4458-AF26-C2DE15F0CFDF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 Non-competitive'!$AS$36:$AS$50</c:f>
              <c:numCache>
                <c:formatCode>General</c:formatCode>
                <c:ptCount val="15"/>
                <c:pt idx="0">
                  <c:v>0.12178937462153852</c:v>
                </c:pt>
                <c:pt idx="1">
                  <c:v>0.1245573149538462</c:v>
                </c:pt>
                <c:pt idx="2">
                  <c:v>0.12801724036923082</c:v>
                </c:pt>
                <c:pt idx="3">
                  <c:v>0.13234214713846157</c:v>
                </c:pt>
                <c:pt idx="4">
                  <c:v>0.13774828060000005</c:v>
                </c:pt>
                <c:pt idx="5">
                  <c:v>0.14450594742692313</c:v>
                </c:pt>
                <c:pt idx="6">
                  <c:v>0.15295303096057694</c:v>
                </c:pt>
                <c:pt idx="7">
                  <c:v>0.16351188537764424</c:v>
                </c:pt>
                <c:pt idx="8">
                  <c:v>0.17671045339897842</c:v>
                </c:pt>
                <c:pt idx="9">
                  <c:v>0.19320866342564605</c:v>
                </c:pt>
                <c:pt idx="10">
                  <c:v>0.21383142595898061</c:v>
                </c:pt>
                <c:pt idx="11">
                  <c:v>0.23960987912564882</c:v>
                </c:pt>
                <c:pt idx="12">
                  <c:v>0.27183294558398413</c:v>
                </c:pt>
                <c:pt idx="13">
                  <c:v>0.31211177865690315</c:v>
                </c:pt>
                <c:pt idx="14">
                  <c:v>0.36246031999805201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BF7D-4458-AF26-C2DE15F0CFDF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 Non-competitive'!$AT$36:$AT$50</c:f>
              <c:numCache>
                <c:formatCode>General</c:formatCode>
                <c:ptCount val="15"/>
                <c:pt idx="0">
                  <c:v>0.13390338494358978</c:v>
                </c:pt>
                <c:pt idx="1">
                  <c:v>0.13694664369230775</c:v>
                </c:pt>
                <c:pt idx="2">
                  <c:v>0.14075071712820517</c:v>
                </c:pt>
                <c:pt idx="3">
                  <c:v>0.14550580892307696</c:v>
                </c:pt>
                <c:pt idx="4">
                  <c:v>0.15144967366666673</c:v>
                </c:pt>
                <c:pt idx="5">
                  <c:v>0.15887950459615391</c:v>
                </c:pt>
                <c:pt idx="6">
                  <c:v>0.16816679325801287</c:v>
                </c:pt>
                <c:pt idx="7">
                  <c:v>0.17977590408533659</c:v>
                </c:pt>
                <c:pt idx="8">
                  <c:v>0.19428729261949124</c:v>
                </c:pt>
                <c:pt idx="9">
                  <c:v>0.2124265282871845</c:v>
                </c:pt>
                <c:pt idx="10">
                  <c:v>0.23510057287180114</c:v>
                </c:pt>
                <c:pt idx="11">
                  <c:v>0.26344312860257191</c:v>
                </c:pt>
                <c:pt idx="12">
                  <c:v>0.29887132326603544</c:v>
                </c:pt>
                <c:pt idx="13">
                  <c:v>0.34315656659536464</c:v>
                </c:pt>
                <c:pt idx="14">
                  <c:v>0.39851312075702633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BF7D-4458-AF26-C2DE15F0CFDF}"/>
            </c:ext>
          </c:extLst>
        </c:ser>
        <c:ser>
          <c:idx val="6"/>
          <c:order val="6"/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 Non-competitive'!$AU$36:$AU$50</c:f>
              <c:numCache>
                <c:formatCode>General</c:formatCode>
                <c:ptCount val="15"/>
                <c:pt idx="0">
                  <c:v>0.14904589784615388</c:v>
                </c:pt>
                <c:pt idx="1">
                  <c:v>0.15243330461538468</c:v>
                </c:pt>
                <c:pt idx="2">
                  <c:v>0.15666756307692312</c:v>
                </c:pt>
                <c:pt idx="3">
                  <c:v>0.16196038615384623</c:v>
                </c:pt>
                <c:pt idx="4">
                  <c:v>0.16857641500000006</c:v>
                </c:pt>
                <c:pt idx="5">
                  <c:v>0.17684645105769239</c:v>
                </c:pt>
                <c:pt idx="6">
                  <c:v>0.18718399612980774</c:v>
                </c:pt>
                <c:pt idx="7">
                  <c:v>0.20010592746995196</c:v>
                </c:pt>
                <c:pt idx="8">
                  <c:v>0.21625834164513227</c:v>
                </c:pt>
                <c:pt idx="9">
                  <c:v>0.23644885936410764</c:v>
                </c:pt>
                <c:pt idx="10">
                  <c:v>0.26168700651282684</c:v>
                </c:pt>
                <c:pt idx="11">
                  <c:v>0.2932346904487258</c:v>
                </c:pt>
                <c:pt idx="12">
                  <c:v>0.33266929536859952</c:v>
                </c:pt>
                <c:pt idx="13">
                  <c:v>0.38196255151844166</c:v>
                </c:pt>
                <c:pt idx="14">
                  <c:v>0.44357912170574432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BF7D-4458-AF26-C2DE15F0CFDF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 Non-competitive'!$AV$36:$AV$50</c:f>
              <c:numCache>
                <c:formatCode>General</c:formatCode>
                <c:ptCount val="15"/>
                <c:pt idx="0">
                  <c:v>0.16797403897435906</c:v>
                </c:pt>
                <c:pt idx="1">
                  <c:v>0.17179163076923085</c:v>
                </c:pt>
                <c:pt idx="2">
                  <c:v>0.17656362051282057</c:v>
                </c:pt>
                <c:pt idx="3">
                  <c:v>0.18252860769230775</c:v>
                </c:pt>
                <c:pt idx="4">
                  <c:v>0.18998484166666676</c:v>
                </c:pt>
                <c:pt idx="5">
                  <c:v>0.19930513413461545</c:v>
                </c:pt>
                <c:pt idx="6">
                  <c:v>0.21095549971955138</c:v>
                </c:pt>
                <c:pt idx="7">
                  <c:v>0.22551845670072121</c:v>
                </c:pt>
                <c:pt idx="8">
                  <c:v>0.24372215292718358</c:v>
                </c:pt>
                <c:pt idx="9">
                  <c:v>0.26647677321026148</c:v>
                </c:pt>
                <c:pt idx="10">
                  <c:v>0.29492004856410881</c:v>
                </c:pt>
                <c:pt idx="11">
                  <c:v>0.33047414275641807</c:v>
                </c:pt>
                <c:pt idx="12">
                  <c:v>0.37491676049680467</c:v>
                </c:pt>
                <c:pt idx="13">
                  <c:v>0.43047003267228773</c:v>
                </c:pt>
                <c:pt idx="14">
                  <c:v>0.4999116228916417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BF7D-4458-AF26-C2DE15F0CFDF}"/>
            </c:ext>
          </c:extLst>
        </c:ser>
        <c:ser>
          <c:idx val="8"/>
          <c:order val="8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 Non-competitive'!$AW$36:$AW$50</c:f>
              <c:numCache>
                <c:formatCode>General</c:formatCode>
                <c:ptCount val="15"/>
                <c:pt idx="0">
                  <c:v>0.19163421538461547</c:v>
                </c:pt>
                <c:pt idx="1">
                  <c:v>0.19598953846153855</c:v>
                </c:pt>
                <c:pt idx="2">
                  <c:v>0.2014336923076924</c:v>
                </c:pt>
                <c:pt idx="3">
                  <c:v>0.20823888461538467</c:v>
                </c:pt>
                <c:pt idx="4">
                  <c:v>0.21674537500000007</c:v>
                </c:pt>
                <c:pt idx="5">
                  <c:v>0.22737848798076932</c:v>
                </c:pt>
                <c:pt idx="6">
                  <c:v>0.24066987920673089</c:v>
                </c:pt>
                <c:pt idx="7">
                  <c:v>0.25728411823918279</c:v>
                </c:pt>
                <c:pt idx="8">
                  <c:v>0.27805191702974769</c:v>
                </c:pt>
                <c:pt idx="9">
                  <c:v>0.30401166551795378</c:v>
                </c:pt>
                <c:pt idx="10">
                  <c:v>0.33646135112821146</c:v>
                </c:pt>
                <c:pt idx="11">
                  <c:v>0.3770234581410335</c:v>
                </c:pt>
                <c:pt idx="12">
                  <c:v>0.42772609190706107</c:v>
                </c:pt>
                <c:pt idx="13">
                  <c:v>0.49110438411459545</c:v>
                </c:pt>
                <c:pt idx="14">
                  <c:v>0.57032724937401336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BF7D-4458-AF26-C2DE15F0CFDF}"/>
            </c:ext>
          </c:extLst>
        </c:ser>
        <c:ser>
          <c:idx val="9"/>
          <c:order val="9"/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 Non-competitive'!$AX$36:$AX$50</c:f>
              <c:numCache>
                <c:formatCode>General</c:formatCode>
                <c:ptCount val="15"/>
                <c:pt idx="0">
                  <c:v>0.221209435897436</c:v>
                </c:pt>
                <c:pt idx="1">
                  <c:v>0.22623692307692317</c:v>
                </c:pt>
                <c:pt idx="2">
                  <c:v>0.23252128205128211</c:v>
                </c:pt>
                <c:pt idx="3">
                  <c:v>0.24037673076923091</c:v>
                </c:pt>
                <c:pt idx="4">
                  <c:v>0.25019604166666676</c:v>
                </c:pt>
                <c:pt idx="5">
                  <c:v>0.26247018028846164</c:v>
                </c:pt>
                <c:pt idx="6">
                  <c:v>0.27781285356570518</c:v>
                </c:pt>
                <c:pt idx="7">
                  <c:v>0.29699119516225964</c:v>
                </c:pt>
                <c:pt idx="8">
                  <c:v>0.32096412215795284</c:v>
                </c:pt>
                <c:pt idx="9">
                  <c:v>0.35093028090256917</c:v>
                </c:pt>
                <c:pt idx="10">
                  <c:v>0.38838797933333963</c:v>
                </c:pt>
                <c:pt idx="11">
                  <c:v>0.43521010237180269</c:v>
                </c:pt>
                <c:pt idx="12">
                  <c:v>0.49373775616988158</c:v>
                </c:pt>
                <c:pt idx="13">
                  <c:v>0.56689732341748011</c:v>
                </c:pt>
                <c:pt idx="14">
                  <c:v>0.65834678247697831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BF7D-4458-AF26-C2DE15F0CFDF}"/>
            </c:ext>
          </c:extLst>
        </c:ser>
        <c:ser>
          <c:idx val="10"/>
          <c:order val="10"/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 Non-competitive'!$AY$36:$AY$50</c:f>
              <c:numCache>
                <c:formatCode>General</c:formatCode>
                <c:ptCount val="15"/>
                <c:pt idx="0">
                  <c:v>0.25817846153846163</c:v>
                </c:pt>
                <c:pt idx="1">
                  <c:v>0.26404615384615393</c:v>
                </c:pt>
                <c:pt idx="2">
                  <c:v>0.27138076923076926</c:v>
                </c:pt>
                <c:pt idx="3">
                  <c:v>0.28054903846153861</c:v>
                </c:pt>
                <c:pt idx="4">
                  <c:v>0.29200937500000007</c:v>
                </c:pt>
                <c:pt idx="5">
                  <c:v>0.30633479567307703</c:v>
                </c:pt>
                <c:pt idx="6">
                  <c:v>0.32424157151442318</c:v>
                </c:pt>
                <c:pt idx="7">
                  <c:v>0.34662504131610589</c:v>
                </c:pt>
                <c:pt idx="8">
                  <c:v>0.37460437856820927</c:v>
                </c:pt>
                <c:pt idx="9">
                  <c:v>0.40957855013333844</c:v>
                </c:pt>
                <c:pt idx="10">
                  <c:v>0.45329626458974998</c:v>
                </c:pt>
                <c:pt idx="11">
                  <c:v>0.50794340766026425</c:v>
                </c:pt>
                <c:pt idx="12">
                  <c:v>0.57625233649840724</c:v>
                </c:pt>
                <c:pt idx="13">
                  <c:v>0.66163849754608584</c:v>
                </c:pt>
                <c:pt idx="14">
                  <c:v>0.76837119885568406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BF7D-4458-AF26-C2DE15F0CFDF}"/>
            </c:ext>
          </c:extLst>
        </c:ser>
        <c:ser>
          <c:idx val="11"/>
          <c:order val="11"/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 Non-competitive'!$AZ$36:$AZ$50</c:f>
              <c:numCache>
                <c:formatCode>General</c:formatCode>
                <c:ptCount val="15"/>
                <c:pt idx="0">
                  <c:v>0.30438974358974374</c:v>
                </c:pt>
                <c:pt idx="1">
                  <c:v>0.3113076923076924</c:v>
                </c:pt>
                <c:pt idx="2">
                  <c:v>0.31995512820512828</c:v>
                </c:pt>
                <c:pt idx="3">
                  <c:v>0.33076442307692316</c:v>
                </c:pt>
                <c:pt idx="4">
                  <c:v>0.34427604166666681</c:v>
                </c:pt>
                <c:pt idx="5">
                  <c:v>0.36116556490384633</c:v>
                </c:pt>
                <c:pt idx="6">
                  <c:v>0.38227746895032061</c:v>
                </c:pt>
                <c:pt idx="7">
                  <c:v>0.40866734900841351</c:v>
                </c:pt>
                <c:pt idx="8">
                  <c:v>0.44165469908102972</c:v>
                </c:pt>
                <c:pt idx="9">
                  <c:v>0.48288888667179991</c:v>
                </c:pt>
                <c:pt idx="10">
                  <c:v>0.53443162116026277</c:v>
                </c:pt>
                <c:pt idx="11">
                  <c:v>0.59886003927084108</c:v>
                </c:pt>
                <c:pt idx="12">
                  <c:v>0.67939556190906425</c:v>
                </c:pt>
                <c:pt idx="13">
                  <c:v>0.78006496520684299</c:v>
                </c:pt>
                <c:pt idx="14">
                  <c:v>0.90590171932906638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BF7D-4458-AF26-C2DE15F0CFDF}"/>
            </c:ext>
          </c:extLst>
        </c:ser>
        <c:ser>
          <c:idx val="12"/>
          <c:order val="12"/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 Non-competitive'!$BA$36:$BA$50</c:f>
              <c:numCache>
                <c:formatCode>General</c:formatCode>
                <c:ptCount val="15"/>
                <c:pt idx="0">
                  <c:v>0.36215384615384633</c:v>
                </c:pt>
                <c:pt idx="1">
                  <c:v>0.37038461538461548</c:v>
                </c:pt>
                <c:pt idx="2">
                  <c:v>0.38067307692307695</c:v>
                </c:pt>
                <c:pt idx="3">
                  <c:v>0.39353365384615391</c:v>
                </c:pt>
                <c:pt idx="4">
                  <c:v>0.40960937500000005</c:v>
                </c:pt>
                <c:pt idx="5">
                  <c:v>0.42970402644230782</c:v>
                </c:pt>
                <c:pt idx="6">
                  <c:v>0.45482234074519245</c:v>
                </c:pt>
                <c:pt idx="7">
                  <c:v>0.48622023362379813</c:v>
                </c:pt>
                <c:pt idx="8">
                  <c:v>0.52546759972205537</c:v>
                </c:pt>
                <c:pt idx="9">
                  <c:v>0.57452680734487671</c:v>
                </c:pt>
                <c:pt idx="10">
                  <c:v>0.63585081687340361</c:v>
                </c:pt>
                <c:pt idx="11">
                  <c:v>0.71250582878406221</c:v>
                </c:pt>
                <c:pt idx="12">
                  <c:v>0.80832459367238541</c:v>
                </c:pt>
                <c:pt idx="13">
                  <c:v>0.92809804978278931</c:v>
                </c:pt>
                <c:pt idx="14">
                  <c:v>1.0778148699207941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BF7D-4458-AF26-C2DE15F0CFDF}"/>
            </c:ext>
          </c:extLst>
        </c:ser>
        <c:ser>
          <c:idx val="13"/>
          <c:order val="13"/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 Non-competitive'!$BB$36:$BB$50</c:f>
              <c:numCache>
                <c:formatCode>General</c:formatCode>
                <c:ptCount val="15"/>
                <c:pt idx="0">
                  <c:v>0.43435897435897447</c:v>
                </c:pt>
                <c:pt idx="1">
                  <c:v>0.44423076923076937</c:v>
                </c:pt>
                <c:pt idx="2">
                  <c:v>0.45657051282051297</c:v>
                </c:pt>
                <c:pt idx="3">
                  <c:v>0.47199519230769243</c:v>
                </c:pt>
                <c:pt idx="4">
                  <c:v>0.49127604166666683</c:v>
                </c:pt>
                <c:pt idx="5">
                  <c:v>0.51537710336538478</c:v>
                </c:pt>
                <c:pt idx="6">
                  <c:v>0.54550343048878214</c:v>
                </c:pt>
                <c:pt idx="7">
                  <c:v>0.58316133939302894</c:v>
                </c:pt>
                <c:pt idx="8">
                  <c:v>0.63023372552333734</c:v>
                </c:pt>
                <c:pt idx="9">
                  <c:v>0.689074208186223</c:v>
                </c:pt>
                <c:pt idx="10">
                  <c:v>0.76262481151482997</c:v>
                </c:pt>
                <c:pt idx="11">
                  <c:v>0.85456306567558871</c:v>
                </c:pt>
                <c:pt idx="12">
                  <c:v>0.96948588337653718</c:v>
                </c:pt>
                <c:pt idx="13">
                  <c:v>1.1131394055027224</c:v>
                </c:pt>
                <c:pt idx="14">
                  <c:v>1.2927063081604544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BF7D-4458-AF26-C2DE15F0CFDF}"/>
            </c:ext>
          </c:extLst>
        </c:ser>
        <c:ser>
          <c:idx val="14"/>
          <c:order val="14"/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 Non-competitive'!$BC$36:$BC$50</c:f>
              <c:numCache>
                <c:formatCode>General</c:formatCode>
                <c:ptCount val="15"/>
                <c:pt idx="0">
                  <c:v>0.52461538461538471</c:v>
                </c:pt>
                <c:pt idx="1">
                  <c:v>0.53653846153846163</c:v>
                </c:pt>
                <c:pt idx="2">
                  <c:v>0.55144230769230773</c:v>
                </c:pt>
                <c:pt idx="3">
                  <c:v>0.57007211538461555</c:v>
                </c:pt>
                <c:pt idx="4">
                  <c:v>0.59335937500000002</c:v>
                </c:pt>
                <c:pt idx="5">
                  <c:v>0.62246844951923086</c:v>
                </c:pt>
                <c:pt idx="6">
                  <c:v>0.65885479266826941</c:v>
                </c:pt>
                <c:pt idx="7">
                  <c:v>0.70433772160456731</c:v>
                </c:pt>
                <c:pt idx="8">
                  <c:v>0.76119138277493992</c:v>
                </c:pt>
                <c:pt idx="9">
                  <c:v>0.83225845923790542</c:v>
                </c:pt>
                <c:pt idx="10">
                  <c:v>0.92109230481661286</c:v>
                </c:pt>
                <c:pt idx="11">
                  <c:v>1.0321346117899968</c:v>
                </c:pt>
                <c:pt idx="12">
                  <c:v>1.1709374955067262</c:v>
                </c:pt>
                <c:pt idx="13">
                  <c:v>1.3444411001526388</c:v>
                </c:pt>
                <c:pt idx="14">
                  <c:v>1.5613206059600291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BF7D-4458-AF26-C2DE15F0CFDF}"/>
            </c:ext>
          </c:extLst>
        </c:ser>
        <c:ser>
          <c:idx val="15"/>
          <c:order val="15"/>
          <c:spPr>
            <a:ln w="190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 Non-competitive'!$BD$36:$BD$50</c:f>
              <c:numCache>
                <c:formatCode>General</c:formatCode>
                <c:ptCount val="15"/>
                <c:pt idx="0">
                  <c:v>0.63743589743589757</c:v>
                </c:pt>
                <c:pt idx="1">
                  <c:v>0.65192307692307694</c:v>
                </c:pt>
                <c:pt idx="2">
                  <c:v>0.67003205128205123</c:v>
                </c:pt>
                <c:pt idx="3">
                  <c:v>0.6926682692307693</c:v>
                </c:pt>
                <c:pt idx="4">
                  <c:v>0.72096354166666665</c:v>
                </c:pt>
                <c:pt idx="5">
                  <c:v>0.75633263221153846</c:v>
                </c:pt>
                <c:pt idx="6">
                  <c:v>0.80054399539262822</c:v>
                </c:pt>
                <c:pt idx="7">
                  <c:v>0.85580819936899033</c:v>
                </c:pt>
                <c:pt idx="8">
                  <c:v>0.924888454339443</c:v>
                </c:pt>
                <c:pt idx="9">
                  <c:v>1.011238773052509</c:v>
                </c:pt>
                <c:pt idx="10">
                  <c:v>1.1191766714438414</c:v>
                </c:pt>
                <c:pt idx="11">
                  <c:v>1.2540990444330065</c:v>
                </c:pt>
                <c:pt idx="12">
                  <c:v>1.4227520106694633</c:v>
                </c:pt>
                <c:pt idx="13">
                  <c:v>1.6335682184650338</c:v>
                </c:pt>
                <c:pt idx="14">
                  <c:v>1.897088478209497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BF7D-4458-AF26-C2DE15F0CFDF}"/>
            </c:ext>
          </c:extLst>
        </c:ser>
        <c:ser>
          <c:idx val="16"/>
          <c:order val="1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'Part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 Non-competitive'!$BE$36:$BE$50</c:f>
              <c:numCache>
                <c:formatCode>General</c:formatCode>
                <c:ptCount val="15"/>
                <c:pt idx="0">
                  <c:v>7.3333333333333348E-2</c:v>
                </c:pt>
                <c:pt idx="1">
                  <c:v>7.5000000000000011E-2</c:v>
                </c:pt>
                <c:pt idx="2">
                  <c:v>7.7083333333333323E-2</c:v>
                </c:pt>
                <c:pt idx="3">
                  <c:v>7.9687499999999994E-2</c:v>
                </c:pt>
                <c:pt idx="4">
                  <c:v>8.2942708333333337E-2</c:v>
                </c:pt>
                <c:pt idx="5">
                  <c:v>8.7011718749999994E-2</c:v>
                </c:pt>
                <c:pt idx="6">
                  <c:v>9.2097981770833337E-2</c:v>
                </c:pt>
                <c:pt idx="7">
                  <c:v>9.8455810546874981E-2</c:v>
                </c:pt>
                <c:pt idx="8">
                  <c:v>0.10640309651692707</c:v>
                </c:pt>
                <c:pt idx="9">
                  <c:v>0.11633720397949217</c:v>
                </c:pt>
                <c:pt idx="10">
                  <c:v>0.12875483830769854</c:v>
                </c:pt>
                <c:pt idx="11">
                  <c:v>0.14427688121795654</c:v>
                </c:pt>
                <c:pt idx="12">
                  <c:v>0.16367943485577896</c:v>
                </c:pt>
                <c:pt idx="13">
                  <c:v>0.18793262690305704</c:v>
                </c:pt>
                <c:pt idx="14">
                  <c:v>0.21824911696215457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BF7D-4458-AF26-C2DE15F0CFDF}"/>
            </c:ext>
          </c:extLst>
        </c:ser>
        <c:ser>
          <c:idx val="17"/>
          <c:order val="1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'Part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 Non-competitive'!$BF$36:$BF$50</c:f>
              <c:numCache>
                <c:formatCode>General</c:formatCode>
                <c:ptCount val="15"/>
                <c:pt idx="0">
                  <c:v>9.8142826472894393E-2</c:v>
                </c:pt>
                <c:pt idx="1">
                  <c:v>0.10037334525636926</c:v>
                </c:pt>
                <c:pt idx="2">
                  <c:v>0.10316149373571284</c:v>
                </c:pt>
                <c:pt idx="3">
                  <c:v>0.10664667933489232</c:v>
                </c:pt>
                <c:pt idx="4">
                  <c:v>0.1110031613338667</c:v>
                </c:pt>
                <c:pt idx="5">
                  <c:v>0.11644876383258464</c:v>
                </c:pt>
                <c:pt idx="6">
                  <c:v>0.12325576695598207</c:v>
                </c:pt>
                <c:pt idx="7">
                  <c:v>0.13176452086022883</c:v>
                </c:pt>
                <c:pt idx="8">
                  <c:v>0.14240046324053734</c:v>
                </c:pt>
                <c:pt idx="9">
                  <c:v>0.15569539121592296</c:v>
                </c:pt>
                <c:pt idx="10">
                  <c:v>0.17231405118515497</c:v>
                </c:pt>
                <c:pt idx="11">
                  <c:v>0.19308737614669502</c:v>
                </c:pt>
                <c:pt idx="12">
                  <c:v>0.21905403234862</c:v>
                </c:pt>
                <c:pt idx="13">
                  <c:v>0.25151235260102628</c:v>
                </c:pt>
                <c:pt idx="14">
                  <c:v>0.29208525291653409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BF7D-4458-AF26-C2DE15F0CFDF}"/>
            </c:ext>
          </c:extLst>
        </c:ser>
        <c:ser>
          <c:idx val="18"/>
          <c:order val="1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'Part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 Non-competitive'!$BG$36:$BG$50</c:f>
              <c:numCache>
                <c:formatCode>General</c:formatCode>
                <c:ptCount val="15"/>
                <c:pt idx="0">
                  <c:v>0.10434519975778467</c:v>
                </c:pt>
                <c:pt idx="1">
                  <c:v>0.10671668157046156</c:v>
                </c:pt>
                <c:pt idx="2">
                  <c:v>0.10968103383630771</c:v>
                </c:pt>
                <c:pt idx="3">
                  <c:v>0.1133864741686154</c:v>
                </c:pt>
                <c:pt idx="4">
                  <c:v>0.11801827458400002</c:v>
                </c:pt>
                <c:pt idx="5">
                  <c:v>0.1238080251032308</c:v>
                </c:pt>
                <c:pt idx="6">
                  <c:v>0.13104521325226925</c:v>
                </c:pt>
                <c:pt idx="7">
                  <c:v>0.14009169843856731</c:v>
                </c:pt>
                <c:pt idx="8">
                  <c:v>0.15139980492143992</c:v>
                </c:pt>
                <c:pt idx="9">
                  <c:v>0.16553493802503066</c:v>
                </c:pt>
                <c:pt idx="10">
                  <c:v>0.18320385440451908</c:v>
                </c:pt>
                <c:pt idx="11">
                  <c:v>0.20528999987887964</c:v>
                </c:pt>
                <c:pt idx="12">
                  <c:v>0.23289768172183026</c:v>
                </c:pt>
                <c:pt idx="13">
                  <c:v>0.26740728402551861</c:v>
                </c:pt>
                <c:pt idx="14">
                  <c:v>0.31054428690512897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BF7D-4458-AF26-C2DE15F0CFDF}"/>
            </c:ext>
          </c:extLst>
        </c:ser>
        <c:ser>
          <c:idx val="19"/>
          <c:order val="1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'Part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 Non-competitive'!$BH$36:$BH$50</c:f>
              <c:numCache>
                <c:formatCode>General</c:formatCode>
                <c:ptCount val="15"/>
                <c:pt idx="0">
                  <c:v>0.11209816636389747</c:v>
                </c:pt>
                <c:pt idx="1">
                  <c:v>0.11464585196307696</c:v>
                </c:pt>
                <c:pt idx="2">
                  <c:v>0.1178304589620513</c:v>
                </c:pt>
                <c:pt idx="3">
                  <c:v>0.12181121771076925</c:v>
                </c:pt>
                <c:pt idx="4">
                  <c:v>0.12678716614666671</c:v>
                </c:pt>
                <c:pt idx="5">
                  <c:v>0.13300710169153848</c:v>
                </c:pt>
                <c:pt idx="6">
                  <c:v>0.14078202112262822</c:v>
                </c:pt>
                <c:pt idx="7">
                  <c:v>0.1505006704114904</c:v>
                </c:pt>
                <c:pt idx="8">
                  <c:v>0.16264898202256814</c:v>
                </c:pt>
                <c:pt idx="9">
                  <c:v>0.17783437153641526</c:v>
                </c:pt>
                <c:pt idx="10">
                  <c:v>0.19681610842872421</c:v>
                </c:pt>
                <c:pt idx="11">
                  <c:v>0.2205432795441104</c:v>
                </c:pt>
                <c:pt idx="12">
                  <c:v>0.25020224343834313</c:v>
                </c:pt>
                <c:pt idx="13">
                  <c:v>0.28727594830613395</c:v>
                </c:pt>
                <c:pt idx="14">
                  <c:v>0.33361807939087251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BF7D-4458-AF26-C2DE15F0CFDF}"/>
            </c:ext>
          </c:extLst>
        </c:ser>
        <c:ser>
          <c:idx val="20"/>
          <c:order val="2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'Part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 Non-competitive'!$BI$36:$BI$50</c:f>
              <c:numCache>
                <c:formatCode>General</c:formatCode>
                <c:ptCount val="15"/>
                <c:pt idx="0">
                  <c:v>0.12178937462153849</c:v>
                </c:pt>
                <c:pt idx="1">
                  <c:v>0.1245573149538462</c:v>
                </c:pt>
                <c:pt idx="2">
                  <c:v>0.12801724036923082</c:v>
                </c:pt>
                <c:pt idx="3">
                  <c:v>0.13234214713846157</c:v>
                </c:pt>
                <c:pt idx="4">
                  <c:v>0.13774828060000005</c:v>
                </c:pt>
                <c:pt idx="5">
                  <c:v>0.14450594742692313</c:v>
                </c:pt>
                <c:pt idx="6">
                  <c:v>0.15295303096057694</c:v>
                </c:pt>
                <c:pt idx="7">
                  <c:v>0.16351188537764424</c:v>
                </c:pt>
                <c:pt idx="8">
                  <c:v>0.1767104533989784</c:v>
                </c:pt>
                <c:pt idx="9">
                  <c:v>0.19320866342564605</c:v>
                </c:pt>
                <c:pt idx="10">
                  <c:v>0.21383142595898061</c:v>
                </c:pt>
                <c:pt idx="11">
                  <c:v>0.23960987912564888</c:v>
                </c:pt>
                <c:pt idx="12">
                  <c:v>0.27183294558398408</c:v>
                </c:pt>
                <c:pt idx="13">
                  <c:v>0.3121117786569032</c:v>
                </c:pt>
                <c:pt idx="14">
                  <c:v>0.36246031999805206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BF7D-4458-AF26-C2DE15F0CFDF}"/>
            </c:ext>
          </c:extLst>
        </c:ser>
        <c:ser>
          <c:idx val="21"/>
          <c:order val="2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'Part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 Non-competitive'!$BJ$36:$BJ$50</c:f>
              <c:numCache>
                <c:formatCode>General</c:formatCode>
                <c:ptCount val="15"/>
                <c:pt idx="0">
                  <c:v>0.1339033849435898</c:v>
                </c:pt>
                <c:pt idx="1">
                  <c:v>0.13694664369230775</c:v>
                </c:pt>
                <c:pt idx="2">
                  <c:v>0.14075071712820517</c:v>
                </c:pt>
                <c:pt idx="3">
                  <c:v>0.14550580892307696</c:v>
                </c:pt>
                <c:pt idx="4">
                  <c:v>0.15144967366666673</c:v>
                </c:pt>
                <c:pt idx="5">
                  <c:v>0.15887950459615388</c:v>
                </c:pt>
                <c:pt idx="6">
                  <c:v>0.16816679325801287</c:v>
                </c:pt>
                <c:pt idx="7">
                  <c:v>0.17977590408533656</c:v>
                </c:pt>
                <c:pt idx="8">
                  <c:v>0.19428729261949124</c:v>
                </c:pt>
                <c:pt idx="9">
                  <c:v>0.2124265282871845</c:v>
                </c:pt>
                <c:pt idx="10">
                  <c:v>0.23510057287180114</c:v>
                </c:pt>
                <c:pt idx="11">
                  <c:v>0.26344312860257196</c:v>
                </c:pt>
                <c:pt idx="12">
                  <c:v>0.29887132326603538</c:v>
                </c:pt>
                <c:pt idx="13">
                  <c:v>0.3431565665953647</c:v>
                </c:pt>
                <c:pt idx="14">
                  <c:v>0.39851312075702638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BF7D-4458-AF26-C2DE15F0CFDF}"/>
            </c:ext>
          </c:extLst>
        </c:ser>
        <c:ser>
          <c:idx val="22"/>
          <c:order val="2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'Part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 Non-competitive'!$BK$36:$BK$50</c:f>
              <c:numCache>
                <c:formatCode>General</c:formatCode>
                <c:ptCount val="15"/>
                <c:pt idx="0">
                  <c:v>0.14904589784615391</c:v>
                </c:pt>
                <c:pt idx="1">
                  <c:v>0.15243330461538468</c:v>
                </c:pt>
                <c:pt idx="2">
                  <c:v>0.15666756307692312</c:v>
                </c:pt>
                <c:pt idx="3">
                  <c:v>0.1619603861538462</c:v>
                </c:pt>
                <c:pt idx="4">
                  <c:v>0.16857641500000006</c:v>
                </c:pt>
                <c:pt idx="5">
                  <c:v>0.17684645105769237</c:v>
                </c:pt>
                <c:pt idx="6">
                  <c:v>0.18718399612980777</c:v>
                </c:pt>
                <c:pt idx="7">
                  <c:v>0.20010592746995196</c:v>
                </c:pt>
                <c:pt idx="8">
                  <c:v>0.21625834164513225</c:v>
                </c:pt>
                <c:pt idx="9">
                  <c:v>0.23644885936410759</c:v>
                </c:pt>
                <c:pt idx="10">
                  <c:v>0.26168700651282678</c:v>
                </c:pt>
                <c:pt idx="11">
                  <c:v>0.2932346904487258</c:v>
                </c:pt>
                <c:pt idx="12">
                  <c:v>0.33266929536859952</c:v>
                </c:pt>
                <c:pt idx="13">
                  <c:v>0.38196255151844172</c:v>
                </c:pt>
                <c:pt idx="14">
                  <c:v>0.44357912170574432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BF7D-4458-AF26-C2DE15F0CFDF}"/>
            </c:ext>
          </c:extLst>
        </c:ser>
        <c:ser>
          <c:idx val="23"/>
          <c:order val="23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'Part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 Non-competitive'!$BL$36:$BL$50</c:f>
              <c:numCache>
                <c:formatCode>General</c:formatCode>
                <c:ptCount val="15"/>
                <c:pt idx="0">
                  <c:v>0.16797403897435906</c:v>
                </c:pt>
                <c:pt idx="1">
                  <c:v>0.17179163076923085</c:v>
                </c:pt>
                <c:pt idx="2">
                  <c:v>0.17656362051282057</c:v>
                </c:pt>
                <c:pt idx="3">
                  <c:v>0.18252860769230772</c:v>
                </c:pt>
                <c:pt idx="4">
                  <c:v>0.18998484166666671</c:v>
                </c:pt>
                <c:pt idx="5">
                  <c:v>0.19930513413461545</c:v>
                </c:pt>
                <c:pt idx="6">
                  <c:v>0.21095549971955135</c:v>
                </c:pt>
                <c:pt idx="7">
                  <c:v>0.22551845670072115</c:v>
                </c:pt>
                <c:pt idx="8">
                  <c:v>0.24372215292718352</c:v>
                </c:pt>
                <c:pt idx="9">
                  <c:v>0.26647677321026142</c:v>
                </c:pt>
                <c:pt idx="10">
                  <c:v>0.29492004856410881</c:v>
                </c:pt>
                <c:pt idx="11">
                  <c:v>0.33047414275641812</c:v>
                </c:pt>
                <c:pt idx="12">
                  <c:v>0.37491676049680461</c:v>
                </c:pt>
                <c:pt idx="13">
                  <c:v>0.43047003267228784</c:v>
                </c:pt>
                <c:pt idx="14">
                  <c:v>0.49991162289164182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BF7D-4458-AF26-C2DE15F0CFDF}"/>
            </c:ext>
          </c:extLst>
        </c:ser>
        <c:ser>
          <c:idx val="24"/>
          <c:order val="24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 Non-competitive'!$BM$36:$BM$50</c:f>
              <c:numCache>
                <c:formatCode>General</c:formatCode>
                <c:ptCount val="15"/>
                <c:pt idx="0">
                  <c:v>0.19163421538461542</c:v>
                </c:pt>
                <c:pt idx="1">
                  <c:v>0.19598953846153852</c:v>
                </c:pt>
                <c:pt idx="2">
                  <c:v>0.20143369230769234</c:v>
                </c:pt>
                <c:pt idx="3">
                  <c:v>0.20823888461538467</c:v>
                </c:pt>
                <c:pt idx="4">
                  <c:v>0.21674537500000007</c:v>
                </c:pt>
                <c:pt idx="5">
                  <c:v>0.22737848798076929</c:v>
                </c:pt>
                <c:pt idx="6">
                  <c:v>0.24066987920673083</c:v>
                </c:pt>
                <c:pt idx="7">
                  <c:v>0.25728411823918268</c:v>
                </c:pt>
                <c:pt idx="8">
                  <c:v>0.27805191702974763</c:v>
                </c:pt>
                <c:pt idx="9">
                  <c:v>0.30401166551795372</c:v>
                </c:pt>
                <c:pt idx="10">
                  <c:v>0.33646135112821135</c:v>
                </c:pt>
                <c:pt idx="11">
                  <c:v>0.3770234581410335</c:v>
                </c:pt>
                <c:pt idx="12">
                  <c:v>0.42772609190706107</c:v>
                </c:pt>
                <c:pt idx="13">
                  <c:v>0.49110438411459545</c:v>
                </c:pt>
                <c:pt idx="14">
                  <c:v>0.57032724937401358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BF7D-4458-AF26-C2DE15F0CFDF}"/>
            </c:ext>
          </c:extLst>
        </c:ser>
        <c:ser>
          <c:idx val="25"/>
          <c:order val="2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 Non-competitive'!$BN$36:$BN$50</c:f>
              <c:numCache>
                <c:formatCode>General</c:formatCode>
                <c:ptCount val="15"/>
                <c:pt idx="0">
                  <c:v>0.22120943589743597</c:v>
                </c:pt>
                <c:pt idx="1">
                  <c:v>0.22623692307692317</c:v>
                </c:pt>
                <c:pt idx="2">
                  <c:v>0.23252128205128206</c:v>
                </c:pt>
                <c:pt idx="3">
                  <c:v>0.24037673076923086</c:v>
                </c:pt>
                <c:pt idx="4">
                  <c:v>0.25019604166666676</c:v>
                </c:pt>
                <c:pt idx="5">
                  <c:v>0.26247018028846159</c:v>
                </c:pt>
                <c:pt idx="6">
                  <c:v>0.27781285356570518</c:v>
                </c:pt>
                <c:pt idx="7">
                  <c:v>0.29699119516225964</c:v>
                </c:pt>
                <c:pt idx="8">
                  <c:v>0.32096412215795278</c:v>
                </c:pt>
                <c:pt idx="9">
                  <c:v>0.35093028090256917</c:v>
                </c:pt>
                <c:pt idx="10">
                  <c:v>0.38838797933333963</c:v>
                </c:pt>
                <c:pt idx="11">
                  <c:v>0.43521010237180269</c:v>
                </c:pt>
                <c:pt idx="12">
                  <c:v>0.49373775616988158</c:v>
                </c:pt>
                <c:pt idx="13">
                  <c:v>0.56689732341748011</c:v>
                </c:pt>
                <c:pt idx="14">
                  <c:v>0.65834678247697831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BF7D-4458-AF26-C2DE15F0CFDF}"/>
            </c:ext>
          </c:extLst>
        </c:ser>
        <c:ser>
          <c:idx val="26"/>
          <c:order val="2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 Non-competitive'!$BO$36:$BO$50</c:f>
              <c:numCache>
                <c:formatCode>General</c:formatCode>
                <c:ptCount val="15"/>
                <c:pt idx="0">
                  <c:v>0.25817846153846163</c:v>
                </c:pt>
                <c:pt idx="1">
                  <c:v>0.26404615384615393</c:v>
                </c:pt>
                <c:pt idx="2">
                  <c:v>0.27138076923076931</c:v>
                </c:pt>
                <c:pt idx="3">
                  <c:v>0.28054903846153856</c:v>
                </c:pt>
                <c:pt idx="4">
                  <c:v>0.29200937500000007</c:v>
                </c:pt>
                <c:pt idx="5">
                  <c:v>0.30633479567307698</c:v>
                </c:pt>
                <c:pt idx="6">
                  <c:v>0.32424157151442318</c:v>
                </c:pt>
                <c:pt idx="7">
                  <c:v>0.34662504131610578</c:v>
                </c:pt>
                <c:pt idx="8">
                  <c:v>0.37460437856820916</c:v>
                </c:pt>
                <c:pt idx="9">
                  <c:v>0.40957855013333833</c:v>
                </c:pt>
                <c:pt idx="10">
                  <c:v>0.45329626458974986</c:v>
                </c:pt>
                <c:pt idx="11">
                  <c:v>0.50794340766026425</c:v>
                </c:pt>
                <c:pt idx="12">
                  <c:v>0.57625233649840724</c:v>
                </c:pt>
                <c:pt idx="13">
                  <c:v>0.66163849754608595</c:v>
                </c:pt>
                <c:pt idx="14">
                  <c:v>0.76837119885568417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BF7D-4458-AF26-C2DE15F0CFDF}"/>
            </c:ext>
          </c:extLst>
        </c:ser>
        <c:ser>
          <c:idx val="27"/>
          <c:order val="2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 Non-competitive'!$BP$36:$BP$50</c:f>
              <c:numCache>
                <c:formatCode>General</c:formatCode>
                <c:ptCount val="15"/>
                <c:pt idx="0">
                  <c:v>0.30438974358974369</c:v>
                </c:pt>
                <c:pt idx="1">
                  <c:v>0.3113076923076924</c:v>
                </c:pt>
                <c:pt idx="2">
                  <c:v>0.31995512820512828</c:v>
                </c:pt>
                <c:pt idx="3">
                  <c:v>0.33076442307692316</c:v>
                </c:pt>
                <c:pt idx="4">
                  <c:v>0.3442760416666667</c:v>
                </c:pt>
                <c:pt idx="5">
                  <c:v>0.36116556490384621</c:v>
                </c:pt>
                <c:pt idx="6">
                  <c:v>0.38227746895032061</c:v>
                </c:pt>
                <c:pt idx="7">
                  <c:v>0.40866734900841351</c:v>
                </c:pt>
                <c:pt idx="8">
                  <c:v>0.44165469908102967</c:v>
                </c:pt>
                <c:pt idx="9">
                  <c:v>0.4828888866717998</c:v>
                </c:pt>
                <c:pt idx="10">
                  <c:v>0.53443162116026266</c:v>
                </c:pt>
                <c:pt idx="11">
                  <c:v>0.59886003927084119</c:v>
                </c:pt>
                <c:pt idx="12">
                  <c:v>0.67939556190906414</c:v>
                </c:pt>
                <c:pt idx="13">
                  <c:v>0.78006496520684299</c:v>
                </c:pt>
                <c:pt idx="14">
                  <c:v>0.90590171932906638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BF7D-4458-AF26-C2DE15F0CFDF}"/>
            </c:ext>
          </c:extLst>
        </c:ser>
        <c:ser>
          <c:idx val="28"/>
          <c:order val="2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 Non-competitive'!$BQ$36:$BQ$50</c:f>
              <c:numCache>
                <c:formatCode>General</c:formatCode>
                <c:ptCount val="15"/>
                <c:pt idx="0">
                  <c:v>0.36215384615384622</c:v>
                </c:pt>
                <c:pt idx="1">
                  <c:v>0.37038461538461537</c:v>
                </c:pt>
                <c:pt idx="2">
                  <c:v>0.38067307692307695</c:v>
                </c:pt>
                <c:pt idx="3">
                  <c:v>0.39353365384615385</c:v>
                </c:pt>
                <c:pt idx="4">
                  <c:v>0.40960937500000005</c:v>
                </c:pt>
                <c:pt idx="5">
                  <c:v>0.42970402644230765</c:v>
                </c:pt>
                <c:pt idx="6">
                  <c:v>0.45482234074519234</c:v>
                </c:pt>
                <c:pt idx="7">
                  <c:v>0.48622023362379801</c:v>
                </c:pt>
                <c:pt idx="8">
                  <c:v>0.52546759972205526</c:v>
                </c:pt>
                <c:pt idx="9">
                  <c:v>0.57452680734487671</c:v>
                </c:pt>
                <c:pt idx="10">
                  <c:v>0.63585081687340361</c:v>
                </c:pt>
                <c:pt idx="11">
                  <c:v>0.71250582878406232</c:v>
                </c:pt>
                <c:pt idx="12">
                  <c:v>0.80832459367238541</c:v>
                </c:pt>
                <c:pt idx="13">
                  <c:v>0.92809804978278931</c:v>
                </c:pt>
                <c:pt idx="14">
                  <c:v>1.0778148699207943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BF7D-4458-AF26-C2DE15F0CFDF}"/>
            </c:ext>
          </c:extLst>
        </c:ser>
        <c:ser>
          <c:idx val="29"/>
          <c:order val="2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 Non-competitive'!$BR$36:$BR$50</c:f>
              <c:numCache>
                <c:formatCode>General</c:formatCode>
                <c:ptCount val="15"/>
                <c:pt idx="0">
                  <c:v>0.43435897435897447</c:v>
                </c:pt>
                <c:pt idx="1">
                  <c:v>0.44423076923076937</c:v>
                </c:pt>
                <c:pt idx="2">
                  <c:v>0.45657051282051286</c:v>
                </c:pt>
                <c:pt idx="3">
                  <c:v>0.47199519230769232</c:v>
                </c:pt>
                <c:pt idx="4">
                  <c:v>0.49127604166666683</c:v>
                </c:pt>
                <c:pt idx="5">
                  <c:v>0.51537710336538467</c:v>
                </c:pt>
                <c:pt idx="6">
                  <c:v>0.54550343048878225</c:v>
                </c:pt>
                <c:pt idx="7">
                  <c:v>0.58316133939302883</c:v>
                </c:pt>
                <c:pt idx="8">
                  <c:v>0.63023372552333734</c:v>
                </c:pt>
                <c:pt idx="9">
                  <c:v>0.68907420818622289</c:v>
                </c:pt>
                <c:pt idx="10">
                  <c:v>0.76262481151482997</c:v>
                </c:pt>
                <c:pt idx="11">
                  <c:v>0.85456306567558871</c:v>
                </c:pt>
                <c:pt idx="12">
                  <c:v>0.96948588337653707</c:v>
                </c:pt>
                <c:pt idx="13">
                  <c:v>1.1131394055027226</c:v>
                </c:pt>
                <c:pt idx="14">
                  <c:v>1.2927063081604544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BF7D-4458-AF26-C2DE15F0CFDF}"/>
            </c:ext>
          </c:extLst>
        </c:ser>
        <c:ser>
          <c:idx val="30"/>
          <c:order val="3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xVal>
            <c:numRef>
              <c:f>'Part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 Non-competitive'!$BS$36:$BS$50</c:f>
              <c:numCache>
                <c:formatCode>General</c:formatCode>
                <c:ptCount val="15"/>
                <c:pt idx="0">
                  <c:v>0.52461538461538471</c:v>
                </c:pt>
                <c:pt idx="1">
                  <c:v>0.53653846153846152</c:v>
                </c:pt>
                <c:pt idx="2">
                  <c:v>0.55144230769230762</c:v>
                </c:pt>
                <c:pt idx="3">
                  <c:v>0.57007211538461533</c:v>
                </c:pt>
                <c:pt idx="4">
                  <c:v>0.59335937500000002</c:v>
                </c:pt>
                <c:pt idx="5">
                  <c:v>0.62246844951923075</c:v>
                </c:pt>
                <c:pt idx="6">
                  <c:v>0.65885479266826918</c:v>
                </c:pt>
                <c:pt idx="7">
                  <c:v>0.70433772160456709</c:v>
                </c:pt>
                <c:pt idx="8">
                  <c:v>0.76119138277493992</c:v>
                </c:pt>
                <c:pt idx="9">
                  <c:v>0.83225845923790542</c:v>
                </c:pt>
                <c:pt idx="10">
                  <c:v>0.92109230481661253</c:v>
                </c:pt>
                <c:pt idx="11">
                  <c:v>1.0321346117899968</c:v>
                </c:pt>
                <c:pt idx="12">
                  <c:v>1.1709374955067264</c:v>
                </c:pt>
                <c:pt idx="13">
                  <c:v>1.3444411001526388</c:v>
                </c:pt>
                <c:pt idx="14">
                  <c:v>1.5613206059600291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BF7D-4458-AF26-C2DE15F0CFDF}"/>
            </c:ext>
          </c:extLst>
        </c:ser>
        <c:ser>
          <c:idx val="31"/>
          <c:order val="3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50000"/>
                </a:schemeClr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xVal>
            <c:numRef>
              <c:f>'Part Non-competitive'!$AN$36:$AN$50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 Non-competitive'!$BT$36:$BT$50</c:f>
              <c:numCache>
                <c:formatCode>General</c:formatCode>
                <c:ptCount val="15"/>
                <c:pt idx="0">
                  <c:v>0.63743589743589746</c:v>
                </c:pt>
                <c:pt idx="1">
                  <c:v>0.65192307692307694</c:v>
                </c:pt>
                <c:pt idx="2">
                  <c:v>0.67003205128205123</c:v>
                </c:pt>
                <c:pt idx="3">
                  <c:v>0.69266826923076918</c:v>
                </c:pt>
                <c:pt idx="4">
                  <c:v>0.72096354166666654</c:v>
                </c:pt>
                <c:pt idx="5">
                  <c:v>0.75633263221153835</c:v>
                </c:pt>
                <c:pt idx="6">
                  <c:v>0.8005439953926281</c:v>
                </c:pt>
                <c:pt idx="7">
                  <c:v>0.85580819936899022</c:v>
                </c:pt>
                <c:pt idx="8">
                  <c:v>0.92488845433944278</c:v>
                </c:pt>
                <c:pt idx="9">
                  <c:v>1.0112387730525088</c:v>
                </c:pt>
                <c:pt idx="10">
                  <c:v>1.1191766714438409</c:v>
                </c:pt>
                <c:pt idx="11">
                  <c:v>1.2540990444330067</c:v>
                </c:pt>
                <c:pt idx="12">
                  <c:v>1.4227520106694631</c:v>
                </c:pt>
                <c:pt idx="13">
                  <c:v>1.633568218465034</c:v>
                </c:pt>
                <c:pt idx="14">
                  <c:v>1.8970884782094977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F-BF7D-4458-AF26-C2DE15F0CF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145920"/>
        <c:axId val="367143952"/>
      </c:scatterChart>
      <c:valAx>
        <c:axId val="367145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1/[S]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3952"/>
        <c:crosses val="autoZero"/>
        <c:crossBetween val="midCat"/>
      </c:valAx>
      <c:valAx>
        <c:axId val="36714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1/v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5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Correlation plot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linear"/>
            <c:intercept val="0"/>
            <c:dispRSqr val="1"/>
            <c:dispEq val="1"/>
            <c:trendlineLbl>
              <c:layout>
                <c:manualLayout>
                  <c:x val="-0.1049484153815953"/>
                  <c:y val="-9.1416058615385789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'Partial Competitive'!$X$21:$X$260</c:f>
              <c:numCache>
                <c:formatCode>General</c:formatCode>
                <c:ptCount val="240"/>
                <c:pt idx="0">
                  <c:v>13.636363636363635</c:v>
                </c:pt>
                <c:pt idx="1">
                  <c:v>13.333333333333332</c:v>
                </c:pt>
                <c:pt idx="2">
                  <c:v>12.972972972972974</c:v>
                </c:pt>
                <c:pt idx="3">
                  <c:v>12.549019607843137</c:v>
                </c:pt>
                <c:pt idx="4">
                  <c:v>12.05651491365777</c:v>
                </c:pt>
                <c:pt idx="5">
                  <c:v>11.49270482603816</c:v>
                </c:pt>
                <c:pt idx="6">
                  <c:v>10.858001237076964</c:v>
                </c:pt>
                <c:pt idx="7">
                  <c:v>10.156840865414422</c:v>
                </c:pt>
                <c:pt idx="8">
                  <c:v>9.3982227278593875</c:v>
                </c:pt>
                <c:pt idx="9">
                  <c:v>8.595702542208933</c:v>
                </c:pt>
                <c:pt idx="10">
                  <c:v>7.7666984258113727</c:v>
                </c:pt>
                <c:pt idx="11">
                  <c:v>6.9311173873333018</c:v>
                </c:pt>
                <c:pt idx="12">
                  <c:v>6.1095030104491679</c:v>
                </c:pt>
                <c:pt idx="13">
                  <c:v>5.321055829841824</c:v>
                </c:pt>
                <c:pt idx="14">
                  <c:v>4.5819200275316794</c:v>
                </c:pt>
                <c:pt idx="15">
                  <c:v>10.189231714008006</c:v>
                </c:pt>
                <c:pt idx="16">
                  <c:v>9.9628043425856063</c:v>
                </c:pt>
                <c:pt idx="17">
                  <c:v>9.6935393603535633</c:v>
                </c:pt>
                <c:pt idx="18">
                  <c:v>9.3767570283158665</c:v>
                </c:pt>
                <c:pt idx="19">
                  <c:v>9.0087524353678319</c:v>
                </c:pt>
                <c:pt idx="20">
                  <c:v>8.5874677161680655</c:v>
                </c:pt>
                <c:pt idx="21">
                  <c:v>8.1132106407412703</c:v>
                </c:pt>
                <c:pt idx="22">
                  <c:v>7.5892963710676318</c:v>
                </c:pt>
                <c:pt idx="23">
                  <c:v>7.0224490654278187</c:v>
                </c:pt>
                <c:pt idx="24">
                  <c:v>6.4227976961319975</c:v>
                </c:pt>
                <c:pt idx="25">
                  <c:v>5.8033572603169752</c:v>
                </c:pt>
                <c:pt idx="26">
                  <c:v>5.1790024804121124</c:v>
                </c:pt>
                <c:pt idx="27">
                  <c:v>4.5650837342657109</c:v>
                </c:pt>
                <c:pt idx="28">
                  <c:v>3.9759478596516438</c:v>
                </c:pt>
                <c:pt idx="29">
                  <c:v>3.4236579560754432</c:v>
                </c:pt>
                <c:pt idx="30">
                  <c:v>9.583574542204996</c:v>
                </c:pt>
                <c:pt idx="31">
                  <c:v>9.3706062190448876</c:v>
                </c:pt>
                <c:pt idx="32">
                  <c:v>9.117346591503134</c:v>
                </c:pt>
                <c:pt idx="33">
                  <c:v>8.8193940885128352</c:v>
                </c:pt>
                <c:pt idx="34">
                  <c:v>8.4732640222446705</c:v>
                </c:pt>
                <c:pt idx="35">
                  <c:v>8.0770208487390267</c:v>
                </c:pt>
                <c:pt idx="36">
                  <c:v>7.6309540438912862</c:v>
                </c:pt>
                <c:pt idx="37">
                  <c:v>7.1381817134476222</c:v>
                </c:pt>
                <c:pt idx="38">
                  <c:v>6.6050283256236133</c:v>
                </c:pt>
                <c:pt idx="39">
                  <c:v>6.041020777431223</c:v>
                </c:pt>
                <c:pt idx="40">
                  <c:v>5.4584004427765631</c:v>
                </c:pt>
                <c:pt idx="41">
                  <c:v>4.8711578771006696</c:v>
                </c:pt>
                <c:pt idx="42">
                  <c:v>4.2937310178741326</c:v>
                </c:pt>
                <c:pt idx="43">
                  <c:v>3.7396139138250635</c:v>
                </c:pt>
                <c:pt idx="44">
                  <c:v>3.2201526228866002</c:v>
                </c:pt>
                <c:pt idx="45">
                  <c:v>8.9207525193031323</c:v>
                </c:pt>
                <c:pt idx="46">
                  <c:v>8.7225135744297297</c:v>
                </c:pt>
                <c:pt idx="47">
                  <c:v>8.4867699643100085</c:v>
                </c:pt>
                <c:pt idx="48">
                  <c:v>8.2094245406397466</c:v>
                </c:pt>
                <c:pt idx="49">
                  <c:v>7.8872336246020787</c:v>
                </c:pt>
                <c:pt idx="50">
                  <c:v>7.5183955389023938</c:v>
                </c:pt>
                <c:pt idx="51">
                  <c:v>7.1031797386183966</c:v>
                </c:pt>
                <c:pt idx="52">
                  <c:v>6.644488674142492</c:v>
                </c:pt>
                <c:pt idx="53">
                  <c:v>6.1482093989450632</c:v>
                </c:pt>
                <c:pt idx="54">
                  <c:v>5.6232099079633171</c:v>
                </c:pt>
                <c:pt idx="55">
                  <c:v>5.0808849335731283</c:v>
                </c:pt>
                <c:pt idx="56">
                  <c:v>4.5342574122735488</c:v>
                </c:pt>
                <c:pt idx="57">
                  <c:v>3.9967667206246622</c:v>
                </c:pt>
                <c:pt idx="58">
                  <c:v>3.4809736279570322</c:v>
                </c:pt>
                <c:pt idx="59">
                  <c:v>2.9974394727822387</c:v>
                </c:pt>
                <c:pt idx="60">
                  <c:v>8.2108969120459676</c:v>
                </c:pt>
                <c:pt idx="61">
                  <c:v>8.0284325362227236</c:v>
                </c:pt>
                <c:pt idx="62">
                  <c:v>7.8114478730815691</c:v>
                </c:pt>
                <c:pt idx="63">
                  <c:v>7.5561717987978589</c:v>
                </c:pt>
                <c:pt idx="64">
                  <c:v>7.2596187454698411</c:v>
                </c:pt>
                <c:pt idx="65">
                  <c:v>6.920130401592651</c:v>
                </c:pt>
                <c:pt idx="66">
                  <c:v>6.537954780757147</c:v>
                </c:pt>
                <c:pt idx="67">
                  <c:v>6.115763375184728</c:v>
                </c:pt>
                <c:pt idx="68">
                  <c:v>5.6589747848260643</c:v>
                </c:pt>
                <c:pt idx="69">
                  <c:v>5.1757513471171936</c:v>
                </c:pt>
                <c:pt idx="70">
                  <c:v>4.676581075561038</c:v>
                </c:pt>
                <c:pt idx="71">
                  <c:v>4.1734506258634294</c:v>
                </c:pt>
                <c:pt idx="72">
                  <c:v>3.6787299561930591</c:v>
                </c:pt>
                <c:pt idx="73">
                  <c:v>3.2039803313519784</c:v>
                </c:pt>
                <c:pt idx="74">
                  <c:v>2.7589226870554389</c:v>
                </c:pt>
                <c:pt idx="75">
                  <c:v>7.4680711053068256</c:v>
                </c:pt>
                <c:pt idx="76">
                  <c:v>7.302113969633341</c:v>
                </c:pt>
                <c:pt idx="77">
                  <c:v>7.1047595380216295</c:v>
                </c:pt>
                <c:pt idx="78">
                  <c:v>6.8725778537725573</c:v>
                </c:pt>
                <c:pt idx="79">
                  <c:v>6.6028534482084842</c:v>
                </c:pt>
                <c:pt idx="80">
                  <c:v>6.2940780344314327</c:v>
                </c:pt>
                <c:pt idx="81">
                  <c:v>5.9464771886666847</c:v>
                </c:pt>
                <c:pt idx="82">
                  <c:v>5.5624807178014084</c:v>
                </c:pt>
                <c:pt idx="83">
                  <c:v>5.1470170103120694</c:v>
                </c:pt>
                <c:pt idx="84">
                  <c:v>4.7075099709207509</c:v>
                </c:pt>
                <c:pt idx="85">
                  <c:v>4.2534987804784876</c:v>
                </c:pt>
                <c:pt idx="86">
                  <c:v>3.7958856824411287</c:v>
                </c:pt>
                <c:pt idx="87">
                  <c:v>3.345921546008837</c:v>
                </c:pt>
                <c:pt idx="88">
                  <c:v>2.9141217081215189</c:v>
                </c:pt>
                <c:pt idx="89">
                  <c:v>2.5093276680586394</c:v>
                </c:pt>
                <c:pt idx="90">
                  <c:v>6.7093426551880428</c:v>
                </c:pt>
                <c:pt idx="91">
                  <c:v>6.5602461517394195</c:v>
                </c:pt>
                <c:pt idx="92">
                  <c:v>6.3829422016924084</c:v>
                </c:pt>
                <c:pt idx="93">
                  <c:v>6.1743493192841603</c:v>
                </c:pt>
                <c:pt idx="94">
                  <c:v>5.9320279174284236</c:v>
                </c:pt>
                <c:pt idx="95">
                  <c:v>5.6546229456070423</c:v>
                </c:pt>
                <c:pt idx="96">
                  <c:v>5.3423370623337005</c:v>
                </c:pt>
                <c:pt idx="97">
                  <c:v>4.9973532150873474</c:v>
                </c:pt>
                <c:pt idx="98">
                  <c:v>4.6240990862722127</c:v>
                </c:pt>
                <c:pt idx="99">
                  <c:v>4.2292443393017178</c:v>
                </c:pt>
                <c:pt idx="100">
                  <c:v>3.8213590094737251</c:v>
                </c:pt>
                <c:pt idx="101">
                  <c:v>3.410237712563061</c:v>
                </c:pt>
                <c:pt idx="102">
                  <c:v>3.0059882710004664</c:v>
                </c:pt>
                <c:pt idx="103">
                  <c:v>2.6180577023182821</c:v>
                </c:pt>
                <c:pt idx="104">
                  <c:v>2.2543892421144358</c:v>
                </c:pt>
                <c:pt idx="105">
                  <c:v>5.9533009154625871</c:v>
                </c:pt>
                <c:pt idx="106">
                  <c:v>5.8210053395634187</c:v>
                </c:pt>
                <c:pt idx="107">
                  <c:v>5.6636808709265702</c:v>
                </c:pt>
                <c:pt idx="108">
                  <c:v>5.4785932607655718</c:v>
                </c:pt>
                <c:pt idx="109">
                  <c:v>5.2635778266695912</c:v>
                </c:pt>
                <c:pt idx="110">
                  <c:v>5.01743221187958</c:v>
                </c:pt>
                <c:pt idx="111">
                  <c:v>4.7403362383508414</c:v>
                </c:pt>
                <c:pt idx="112">
                  <c:v>4.4342268683004971</c:v>
                </c:pt>
                <c:pt idx="113">
                  <c:v>4.1030328510956835</c:v>
                </c:pt>
                <c:pt idx="114">
                  <c:v>3.7526722796622796</c:v>
                </c:pt>
                <c:pt idx="115">
                  <c:v>3.3907494755570102</c:v>
                </c:pt>
                <c:pt idx="116">
                  <c:v>3.0259553490606006</c:v>
                </c:pt>
                <c:pt idx="117">
                  <c:v>2.6672587234427545</c:v>
                </c:pt>
                <c:pt idx="118">
                  <c:v>2.3230420798218239</c:v>
                </c:pt>
                <c:pt idx="119">
                  <c:v>2.0003535709285853</c:v>
                </c:pt>
                <c:pt idx="120">
                  <c:v>5.2182748158671508</c:v>
                </c:pt>
                <c:pt idx="121">
                  <c:v>5.1023131532923252</c:v>
                </c:pt>
                <c:pt idx="122">
                  <c:v>4.9644127977979382</c:v>
                </c:pt>
                <c:pt idx="123">
                  <c:v>4.8021770854515999</c:v>
                </c:pt>
                <c:pt idx="124">
                  <c:v>4.6137085970115841</c:v>
                </c:pt>
                <c:pt idx="125">
                  <c:v>4.3979534250600514</c:v>
                </c:pt>
                <c:pt idx="126">
                  <c:v>4.1550691897801597</c:v>
                </c:pt>
                <c:pt idx="127">
                  <c:v>3.8867537057625756</c:v>
                </c:pt>
                <c:pt idx="128">
                  <c:v>3.5964506581445872</c:v>
                </c:pt>
                <c:pt idx="129">
                  <c:v>3.2893474607175688</c:v>
                </c:pt>
                <c:pt idx="130">
                  <c:v>2.9721095651754124</c:v>
                </c:pt>
                <c:pt idx="131">
                  <c:v>2.6523548559302883</c:v>
                </c:pt>
                <c:pt idx="132">
                  <c:v>2.3379448177720383</c:v>
                </c:pt>
                <c:pt idx="133">
                  <c:v>2.0362269862503561</c:v>
                </c:pt>
                <c:pt idx="134">
                  <c:v>1.7533793117856313</c:v>
                </c:pt>
                <c:pt idx="135">
                  <c:v>4.5206028212270803</c:v>
                </c:pt>
                <c:pt idx="136">
                  <c:v>4.4201449807553672</c:v>
                </c:pt>
                <c:pt idx="137">
                  <c:v>4.3006816028971153</c:v>
                </c:pt>
                <c:pt idx="138">
                  <c:v>4.1601364524756397</c:v>
                </c:pt>
                <c:pt idx="139">
                  <c:v>3.9968657910754972</c:v>
                </c:pt>
                <c:pt idx="140">
                  <c:v>3.8099566164086673</c:v>
                </c:pt>
                <c:pt idx="141">
                  <c:v>3.5995454751825986</c:v>
                </c:pt>
                <c:pt idx="142">
                  <c:v>3.367103187869442</c:v>
                </c:pt>
                <c:pt idx="143">
                  <c:v>3.1156130263926518</c:v>
                </c:pt>
                <c:pt idx="144">
                  <c:v>2.8495688586008225</c:v>
                </c:pt>
                <c:pt idx="145">
                  <c:v>2.5747449797918063</c:v>
                </c:pt>
                <c:pt idx="146">
                  <c:v>2.2977407797985667</c:v>
                </c:pt>
                <c:pt idx="147">
                  <c:v>2.0253666799910022</c:v>
                </c:pt>
                <c:pt idx="148">
                  <c:v>1.763987866394582</c:v>
                </c:pt>
                <c:pt idx="149">
                  <c:v>1.5189563108937485</c:v>
                </c:pt>
                <c:pt idx="150">
                  <c:v>3.8732897935834472</c:v>
                </c:pt>
                <c:pt idx="151">
                  <c:v>3.7872166870593706</c:v>
                </c:pt>
                <c:pt idx="152">
                  <c:v>3.6848594793010094</c:v>
                </c:pt>
                <c:pt idx="153">
                  <c:v>3.5644392348794076</c:v>
                </c:pt>
                <c:pt idx="154">
                  <c:v>3.4245475851588658</c:v>
                </c:pt>
                <c:pt idx="155">
                  <c:v>3.2644022622464615</c:v>
                </c:pt>
                <c:pt idx="156">
                  <c:v>3.0841202604876878</c:v>
                </c:pt>
                <c:pt idx="157">
                  <c:v>2.8849617909978029</c:v>
                </c:pt>
                <c:pt idx="158">
                  <c:v>2.6694829457737286</c:v>
                </c:pt>
                <c:pt idx="159">
                  <c:v>2.4415341078639248</c:v>
                </c:pt>
                <c:pt idx="160">
                  <c:v>2.2060627411192932</c:v>
                </c:pt>
                <c:pt idx="161">
                  <c:v>1.9687232571957025</c:v>
                </c:pt>
                <c:pt idx="162">
                  <c:v>1.7353508813109413</c:v>
                </c:pt>
                <c:pt idx="163">
                  <c:v>1.5113993573663627</c:v>
                </c:pt>
                <c:pt idx="164">
                  <c:v>1.3014542990279629</c:v>
                </c:pt>
                <c:pt idx="165">
                  <c:v>3.2852618100950188</c:v>
                </c:pt>
                <c:pt idx="166">
                  <c:v>3.2122559920929072</c:v>
                </c:pt>
                <c:pt idx="167">
                  <c:v>3.1254382625768828</c:v>
                </c:pt>
                <c:pt idx="168">
                  <c:v>3.0232997572639131</c:v>
                </c:pt>
                <c:pt idx="169">
                  <c:v>2.9046459206366011</c:v>
                </c:pt>
                <c:pt idx="170">
                  <c:v>2.7688132457097119</c:v>
                </c:pt>
                <c:pt idx="171">
                  <c:v>2.6159009651964511</c:v>
                </c:pt>
                <c:pt idx="172">
                  <c:v>2.4469779697996188</c:v>
                </c:pt>
                <c:pt idx="173">
                  <c:v>2.2642122954442554</c:v>
                </c:pt>
                <c:pt idx="174">
                  <c:v>2.0708697748094167</c:v>
                </c:pt>
                <c:pt idx="175">
                  <c:v>1.8711467667818351</c:v>
                </c:pt>
                <c:pt idx="176">
                  <c:v>1.6698392519520555</c:v>
                </c:pt>
                <c:pt idx="177">
                  <c:v>1.471896574051875</c:v>
                </c:pt>
                <c:pt idx="178">
                  <c:v>1.2819445105252725</c:v>
                </c:pt>
                <c:pt idx="179">
                  <c:v>1.1038725047796853</c:v>
                </c:pt>
                <c:pt idx="180">
                  <c:v>2.7612574341546301</c:v>
                </c:pt>
                <c:pt idx="181">
                  <c:v>2.6998961578400831</c:v>
                </c:pt>
                <c:pt idx="182">
                  <c:v>2.6269259914119725</c:v>
                </c:pt>
                <c:pt idx="183">
                  <c:v>2.5410787367906664</c:v>
                </c:pt>
                <c:pt idx="184">
                  <c:v>2.4413503719244702</c:v>
                </c:pt>
                <c:pt idx="185">
                  <c:v>2.3271832202257956</c:v>
                </c:pt>
                <c:pt idx="186">
                  <c:v>2.1986606866355221</c:v>
                </c:pt>
                <c:pt idx="187">
                  <c:v>2.0566811721244154</c:v>
                </c:pt>
                <c:pt idx="188">
                  <c:v>1.9030669075104676</c:v>
                </c:pt>
                <c:pt idx="189">
                  <c:v>1.74056282007346</c:v>
                </c:pt>
                <c:pt idx="190">
                  <c:v>1.5726959429213059</c:v>
                </c:pt>
                <c:pt idx="191">
                  <c:v>1.4034972902699832</c:v>
                </c:pt>
                <c:pt idx="192">
                  <c:v>1.2371267778168096</c:v>
                </c:pt>
                <c:pt idx="193">
                  <c:v>1.0774723642981887</c:v>
                </c:pt>
                <c:pt idx="194">
                  <c:v>0.92780312083974792</c:v>
                </c:pt>
                <c:pt idx="195">
                  <c:v>2.3022432113341198</c:v>
                </c:pt>
                <c:pt idx="196">
                  <c:v>2.2510822510822504</c:v>
                </c:pt>
                <c:pt idx="197">
                  <c:v>2.19024219024219</c:v>
                </c:pt>
                <c:pt idx="198">
                  <c:v>2.1186656480774126</c:v>
                </c:pt>
                <c:pt idx="199">
                  <c:v>2.0355155049032594</c:v>
                </c:pt>
                <c:pt idx="200">
                  <c:v>1.9403267888116369</c:v>
                </c:pt>
                <c:pt idx="201">
                  <c:v>1.8331690400259804</c:v>
                </c:pt>
                <c:pt idx="202">
                  <c:v>1.7147913149400968</c:v>
                </c:pt>
                <c:pt idx="203">
                  <c:v>1.586712928080156</c:v>
                </c:pt>
                <c:pt idx="204">
                  <c:v>1.4512225071261833</c:v>
                </c:pt>
                <c:pt idx="205">
                  <c:v>1.3112607731889327</c:v>
                </c:pt>
                <c:pt idx="206">
                  <c:v>1.1701886498095184</c:v>
                </c:pt>
                <c:pt idx="207">
                  <c:v>1.0314745342316776</c:v>
                </c:pt>
                <c:pt idx="208">
                  <c:v>0.89836007516810001</c:v>
                </c:pt>
                <c:pt idx="209">
                  <c:v>0.77357091373911446</c:v>
                </c:pt>
                <c:pt idx="210">
                  <c:v>1.9061583577712606</c:v>
                </c:pt>
                <c:pt idx="211">
                  <c:v>1.8637992831541219</c:v>
                </c:pt>
                <c:pt idx="212">
                  <c:v>1.8134263295553619</c:v>
                </c:pt>
                <c:pt idx="213">
                  <c:v>1.7541640312038795</c:v>
                </c:pt>
                <c:pt idx="214">
                  <c:v>1.685319289005925</c:v>
                </c:pt>
                <c:pt idx="215">
                  <c:v>1.6065071262203878</c:v>
                </c:pt>
                <c:pt idx="216">
                  <c:v>1.5177851191612961</c:v>
                </c:pt>
                <c:pt idx="217">
                  <c:v>1.4197734543052418</c:v>
                </c:pt>
                <c:pt idx="218">
                  <c:v>1.3137300587330325</c:v>
                </c:pt>
                <c:pt idx="219">
                  <c:v>1.2015498177281305</c:v>
                </c:pt>
                <c:pt idx="220">
                  <c:v>1.0856675218876113</c:v>
                </c:pt>
                <c:pt idx="221">
                  <c:v>0.96886587134766577</c:v>
                </c:pt>
                <c:pt idx="222">
                  <c:v>0.85401654984773312</c:v>
                </c:pt>
                <c:pt idx="223">
                  <c:v>0.74380350309616894</c:v>
                </c:pt>
                <c:pt idx="224">
                  <c:v>0.64048344470872931</c:v>
                </c:pt>
                <c:pt idx="225">
                  <c:v>1.5687851971037812</c:v>
                </c:pt>
                <c:pt idx="226">
                  <c:v>1.5339233038348083</c:v>
                </c:pt>
                <c:pt idx="227">
                  <c:v>1.4924659172446784</c:v>
                </c:pt>
                <c:pt idx="228">
                  <c:v>1.4436925212562903</c:v>
                </c:pt>
                <c:pt idx="229">
                  <c:v>1.3870326891818676</c:v>
                </c:pt>
                <c:pt idx="230">
                  <c:v>1.3221695817566026</c:v>
                </c:pt>
                <c:pt idx="231">
                  <c:v>1.249150584796465</c:v>
                </c:pt>
                <c:pt idx="232">
                  <c:v>1.1684861172600662</c:v>
                </c:pt>
                <c:pt idx="233">
                  <c:v>1.0812114642670094</c:v>
                </c:pt>
                <c:pt idx="234">
                  <c:v>0.98888613317447915</c:v>
                </c:pt>
                <c:pt idx="235">
                  <c:v>0.89351397819068901</c:v>
                </c:pt>
                <c:pt idx="236">
                  <c:v>0.79738518615338883</c:v>
                </c:pt>
                <c:pt idx="237">
                  <c:v>0.70286317819326716</c:v>
                </c:pt>
                <c:pt idx="238">
                  <c:v>0.61215686538003289</c:v>
                </c:pt>
                <c:pt idx="239">
                  <c:v>0.52712354299037012</c:v>
                </c:pt>
              </c:numCache>
            </c:numRef>
          </c:xVal>
          <c:yVal>
            <c:numRef>
              <c:f>'Partial Competitive'!$Y$21:$Y$260</c:f>
              <c:numCache>
                <c:formatCode>General</c:formatCode>
                <c:ptCount val="240"/>
                <c:pt idx="0">
                  <c:v>13.636078540344402</c:v>
                </c:pt>
                <c:pt idx="1">
                  <c:v>13.333051005995204</c:v>
                </c:pt>
                <c:pt idx="2">
                  <c:v>12.972694149159913</c:v>
                </c:pt>
                <c:pt idx="3">
                  <c:v>12.548745199362537</c:v>
                </c:pt>
                <c:pt idx="4">
                  <c:v>12.05624603290379</c:v>
                </c:pt>
                <c:pt idx="5">
                  <c:v>11.492442799074624</c:v>
                </c:pt>
                <c:pt idx="6">
                  <c:v>10.85774759723536</c:v>
                </c:pt>
                <c:pt idx="7">
                  <c:v>10.156597317734038</c:v>
                </c:pt>
                <c:pt idx="8">
                  <c:v>9.3979910769651358</c:v>
                </c:pt>
                <c:pt idx="9">
                  <c:v>8.5954845825677157</c:v>
                </c:pt>
                <c:pt idx="10">
                  <c:v>7.7664958032412628</c:v>
                </c:pt>
                <c:pt idx="11">
                  <c:v>6.9309314513616345</c:v>
                </c:pt>
                <c:pt idx="12">
                  <c:v>6.109334684125467</c:v>
                </c:pt>
                <c:pt idx="13">
                  <c:v>5.3209055229287294</c:v>
                </c:pt>
                <c:pt idx="14">
                  <c:v>4.5817876097810446</c:v>
                </c:pt>
                <c:pt idx="15">
                  <c:v>10.188877399035492</c:v>
                </c:pt>
                <c:pt idx="16">
                  <c:v>9.9624961174937976</c:v>
                </c:pt>
                <c:pt idx="17">
                  <c:v>9.693283684071659</c:v>
                </c:pt>
                <c:pt idx="18">
                  <c:v>9.3765600295631693</c:v>
                </c:pt>
                <c:pt idx="19">
                  <c:v>9.0086193334135292</c:v>
                </c:pt>
                <c:pt idx="20">
                  <c:v>8.5874021295938903</c:v>
                </c:pt>
                <c:pt idx="21">
                  <c:v>8.1132138645113674</c:v>
                </c:pt>
                <c:pt idx="22">
                  <c:v>7.5893667512434115</c:v>
                </c:pt>
                <c:pt idx="23">
                  <c:v>7.0225816312164291</c:v>
                </c:pt>
                <c:pt idx="24">
                  <c:v>6.4229841964080352</c:v>
                </c:pt>
                <c:pt idx="25">
                  <c:v>5.8035866817534503</c:v>
                </c:pt>
                <c:pt idx="26">
                  <c:v>5.1792620071067184</c:v>
                </c:pt>
                <c:pt idx="27">
                  <c:v>4.5653599835266787</c:v>
                </c:pt>
                <c:pt idx="28">
                  <c:v>3.9762281480132797</c:v>
                </c:pt>
                <c:pt idx="29">
                  <c:v>3.4239313499166393</c:v>
                </c:pt>
                <c:pt idx="30">
                  <c:v>9.5832179397975885</c:v>
                </c:pt>
                <c:pt idx="31">
                  <c:v>9.3703002414108933</c:v>
                </c:pt>
                <c:pt idx="32">
                  <c:v>9.1170982903363242</c:v>
                </c:pt>
                <c:pt idx="33">
                  <c:v>8.8192101285441176</c:v>
                </c:pt>
                <c:pt idx="34">
                  <c:v>8.4731500377988951</c:v>
                </c:pt>
                <c:pt idx="35">
                  <c:v>8.0769806777392041</c:v>
                </c:pt>
                <c:pt idx="36">
                  <c:v>7.6309889292126281</c:v>
                </c:pt>
                <c:pt idx="37">
                  <c:v>7.1382896158370048</c:v>
                </c:pt>
                <c:pt idx="38">
                  <c:v>6.6052035256853792</c:v>
                </c:pt>
                <c:pt idx="39">
                  <c:v>6.0412539295246876</c:v>
                </c:pt>
                <c:pt idx="40">
                  <c:v>5.4586791650373661</c:v>
                </c:pt>
                <c:pt idx="41">
                  <c:v>4.8714678308189185</c:v>
                </c:pt>
                <c:pt idx="42">
                  <c:v>4.2940572901214331</c:v>
                </c:pt>
                <c:pt idx="43">
                  <c:v>3.7399424281773648</c:v>
                </c:pt>
                <c:pt idx="44">
                  <c:v>3.2204713045550566</c:v>
                </c:pt>
                <c:pt idx="45">
                  <c:v>8.92039679573287</c:v>
                </c:pt>
                <c:pt idx="46">
                  <c:v>8.7222123847564301</c:v>
                </c:pt>
                <c:pt idx="47">
                  <c:v>8.4865308674821875</c:v>
                </c:pt>
                <c:pt idx="48">
                  <c:v>8.2092546576100336</c:v>
                </c:pt>
                <c:pt idx="49">
                  <c:v>7.8871389389104456</c:v>
                </c:pt>
                <c:pt idx="50">
                  <c:v>7.5183800656463982</c:v>
                </c:pt>
                <c:pt idx="51">
                  <c:v>7.1032446601339849</c:v>
                </c:pt>
                <c:pt idx="52">
                  <c:v>6.6446315996234073</c:v>
                </c:pt>
                <c:pt idx="53">
                  <c:v>6.1484239410405337</c:v>
                </c:pt>
                <c:pt idx="54">
                  <c:v>5.6234857528472553</c:v>
                </c:pt>
                <c:pt idx="55">
                  <c:v>5.0812084947550034</c:v>
                </c:pt>
                <c:pt idx="56">
                  <c:v>4.5346130154155322</c:v>
                </c:pt>
                <c:pt idx="57">
                  <c:v>3.997138114959387</c:v>
                </c:pt>
                <c:pt idx="58">
                  <c:v>3.4813455235222568</c:v>
                </c:pt>
                <c:pt idx="59">
                  <c:v>2.997798805252323</c:v>
                </c:pt>
                <c:pt idx="60">
                  <c:v>8.2105460493530966</c:v>
                </c:pt>
                <c:pt idx="61">
                  <c:v>8.0281391726794311</c:v>
                </c:pt>
                <c:pt idx="62">
                  <c:v>7.8112199469409731</c:v>
                </c:pt>
                <c:pt idx="63">
                  <c:v>7.5560167684966233</c:v>
                </c:pt>
                <c:pt idx="64">
                  <c:v>7.2595428468257177</c:v>
                </c:pt>
                <c:pt idx="65">
                  <c:v>6.9201377665734949</c:v>
                </c:pt>
                <c:pt idx="66">
                  <c:v>6.5380465227500233</c:v>
                </c:pt>
                <c:pt idx="67">
                  <c:v>6.1159368081400611</c:v>
                </c:pt>
                <c:pt idx="68">
                  <c:v>5.6592229813743256</c:v>
                </c:pt>
                <c:pt idx="69">
                  <c:v>5.176063222664478</c:v>
                </c:pt>
                <c:pt idx="70">
                  <c:v>4.6769420931667671</c:v>
                </c:pt>
                <c:pt idx="71">
                  <c:v>4.173844064293335</c:v>
                </c:pt>
                <c:pt idx="72">
                  <c:v>3.6791385222848669</c:v>
                </c:pt>
                <c:pt idx="73">
                  <c:v>3.2043877958207858</c:v>
                </c:pt>
                <c:pt idx="74">
                  <c:v>2.7593152264052243</c:v>
                </c:pt>
                <c:pt idx="75">
                  <c:v>7.4677296700188007</c:v>
                </c:pt>
                <c:pt idx="76">
                  <c:v>7.3018317840230802</c:v>
                </c:pt>
                <c:pt idx="77">
                  <c:v>7.1045447557003074</c:v>
                </c:pt>
                <c:pt idx="78">
                  <c:v>6.8724381189806474</c:v>
                </c:pt>
                <c:pt idx="79">
                  <c:v>6.6027951259507685</c:v>
                </c:pt>
                <c:pt idx="80">
                  <c:v>6.2941052982500905</c:v>
                </c:pt>
                <c:pt idx="81">
                  <c:v>5.9465910752202262</c:v>
                </c:pt>
                <c:pt idx="82">
                  <c:v>5.5626783220469038</c:v>
                </c:pt>
                <c:pt idx="83">
                  <c:v>5.1472910339300597</c:v>
                </c:pt>
                <c:pt idx="84">
                  <c:v>4.7078488174458979</c:v>
                </c:pt>
                <c:pt idx="85">
                  <c:v>4.2538872945171242</c:v>
                </c:pt>
                <c:pt idx="86">
                  <c:v>3.7963064719538049</c:v>
                </c:pt>
                <c:pt idx="87">
                  <c:v>3.3463566593574954</c:v>
                </c:pt>
                <c:pt idx="88">
                  <c:v>2.914554332136627</c:v>
                </c:pt>
                <c:pt idx="89">
                  <c:v>2.5097435177211018</c:v>
                </c:pt>
                <c:pt idx="90">
                  <c:v>6.7090154319379627</c:v>
                </c:pt>
                <c:pt idx="91">
                  <c:v>6.559978538314085</c:v>
                </c:pt>
                <c:pt idx="92">
                  <c:v>6.3827423799754577</c:v>
                </c:pt>
                <c:pt idx="93">
                  <c:v>6.1742249465985193</c:v>
                </c:pt>
                <c:pt idx="94">
                  <c:v>5.9319853483898308</c:v>
                </c:pt>
                <c:pt idx="95">
                  <c:v>5.654666310975748</c:v>
                </c:pt>
                <c:pt idx="96">
                  <c:v>5.3424673155407474</c:v>
                </c:pt>
                <c:pt idx="97">
                  <c:v>4.9975673223633867</c:v>
                </c:pt>
                <c:pt idx="98">
                  <c:v>4.624389575362394</c:v>
                </c:pt>
                <c:pt idx="99">
                  <c:v>4.2295994020260235</c:v>
                </c:pt>
                <c:pt idx="100">
                  <c:v>3.8217632558593579</c:v>
                </c:pt>
                <c:pt idx="101">
                  <c:v>3.4106735138141673</c:v>
                </c:pt>
                <c:pt idx="102">
                  <c:v>3.0064374593720804</c:v>
                </c:pt>
                <c:pt idx="103">
                  <c:v>2.6185032896078426</c:v>
                </c:pt>
                <c:pt idx="104">
                  <c:v>2.2548168234082415</c:v>
                </c:pt>
                <c:pt idx="105">
                  <c:v>5.9529924606558327</c:v>
                </c:pt>
                <c:pt idx="106">
                  <c:v>5.8207554181509522</c:v>
                </c:pt>
                <c:pt idx="107">
                  <c:v>5.6634975002596857</c:v>
                </c:pt>
                <c:pt idx="108">
                  <c:v>5.4784839335696605</c:v>
                </c:pt>
                <c:pt idx="109">
                  <c:v>5.263548744106501</c:v>
                </c:pt>
                <c:pt idx="110">
                  <c:v>5.0174873763665593</c:v>
                </c:pt>
                <c:pt idx="111">
                  <c:v>4.7404765154801281</c:v>
                </c:pt>
                <c:pt idx="112">
                  <c:v>4.4344491914581159</c:v>
                </c:pt>
                <c:pt idx="113">
                  <c:v>4.1033297807115447</c:v>
                </c:pt>
                <c:pt idx="114">
                  <c:v>3.753032109316524</c:v>
                </c:pt>
                <c:pt idx="115">
                  <c:v>3.3911569807128354</c:v>
                </c:pt>
                <c:pt idx="116">
                  <c:v>3.0263931157653907</c:v>
                </c:pt>
                <c:pt idx="117">
                  <c:v>2.6677088274822083</c:v>
                </c:pt>
                <c:pt idx="118">
                  <c:v>2.3234877821646864</c:v>
                </c:pt>
                <c:pt idx="119">
                  <c:v>2.0007807005730687</c:v>
                </c:pt>
                <c:pt idx="120">
                  <c:v>5.2179890163568352</c:v>
                </c:pt>
                <c:pt idx="121">
                  <c:v>5.1020834671173114</c:v>
                </c:pt>
                <c:pt idx="122">
                  <c:v>4.9642468979281791</c:v>
                </c:pt>
                <c:pt idx="123">
                  <c:v>4.8020821345864579</c:v>
                </c:pt>
                <c:pt idx="124">
                  <c:v>4.6136905101628329</c:v>
                </c:pt>
                <c:pt idx="125">
                  <c:v>4.398015997823804</c:v>
                </c:pt>
                <c:pt idx="126">
                  <c:v>4.1552131976332127</c:v>
                </c:pt>
                <c:pt idx="127">
                  <c:v>3.8869761414564525</c:v>
                </c:pt>
                <c:pt idx="128">
                  <c:v>3.5967443110071158</c:v>
                </c:pt>
                <c:pt idx="129">
                  <c:v>3.2897010225194014</c:v>
                </c:pt>
                <c:pt idx="130">
                  <c:v>2.9725083542270103</c:v>
                </c:pt>
                <c:pt idx="131">
                  <c:v>2.6527820985310782</c:v>
                </c:pt>
                <c:pt idx="132">
                  <c:v>2.3383832656241572</c:v>
                </c:pt>
                <c:pt idx="133">
                  <c:v>2.0366605479622581</c:v>
                </c:pt>
                <c:pt idx="134">
                  <c:v>1.7537943819819182</c:v>
                </c:pt>
                <c:pt idx="135">
                  <c:v>4.5203425463399114</c:v>
                </c:pt>
                <c:pt idx="136">
                  <c:v>4.419937269441168</c:v>
                </c:pt>
                <c:pt idx="137">
                  <c:v>4.3005336330431723</c:v>
                </c:pt>
                <c:pt idx="138">
                  <c:v>4.1600549184709381</c:v>
                </c:pt>
                <c:pt idx="139">
                  <c:v>3.9968562113985096</c:v>
                </c:pt>
                <c:pt idx="140">
                  <c:v>3.8100225155001479</c:v>
                </c:pt>
                <c:pt idx="141">
                  <c:v>3.5996875386597633</c:v>
                </c:pt>
                <c:pt idx="142">
                  <c:v>3.3673185480756276</c:v>
                </c:pt>
                <c:pt idx="143">
                  <c:v>3.1158948696806306</c:v>
                </c:pt>
                <c:pt idx="144">
                  <c:v>2.8499065276125242</c:v>
                </c:pt>
                <c:pt idx="145">
                  <c:v>2.5751246564940082</c:v>
                </c:pt>
                <c:pt idx="146">
                  <c:v>2.2981466916400586</c:v>
                </c:pt>
                <c:pt idx="147">
                  <c:v>2.0257826207764524</c:v>
                </c:pt>
                <c:pt idx="148">
                  <c:v>1.7643987292132919</c:v>
                </c:pt>
                <c:pt idx="149">
                  <c:v>1.5193493357423276</c:v>
                </c:pt>
                <c:pt idx="150">
                  <c:v>3.8730567029526681</c:v>
                </c:pt>
                <c:pt idx="151">
                  <c:v>3.7870317753681517</c:v>
                </c:pt>
                <c:pt idx="152">
                  <c:v>3.6847293185781518</c:v>
                </c:pt>
                <c:pt idx="153">
                  <c:v>3.564369949943011</c:v>
                </c:pt>
                <c:pt idx="154">
                  <c:v>3.4245442177536116</c:v>
                </c:pt>
                <c:pt idx="155">
                  <c:v>3.264468020024708</c:v>
                </c:pt>
                <c:pt idx="156">
                  <c:v>3.0842557419100864</c:v>
                </c:pt>
                <c:pt idx="157">
                  <c:v>2.8851643304116688</c:v>
                </c:pt>
                <c:pt idx="158">
                  <c:v>2.6697462544559012</c:v>
                </c:pt>
                <c:pt idx="159">
                  <c:v>2.4418483700497817</c:v>
                </c:pt>
                <c:pt idx="160">
                  <c:v>2.206415243546469</c:v>
                </c:pt>
                <c:pt idx="161">
                  <c:v>1.969099498890666</c:v>
                </c:pt>
                <c:pt idx="162">
                  <c:v>1.7357359718473977</c:v>
                </c:pt>
                <c:pt idx="163">
                  <c:v>1.5117794253355843</c:v>
                </c:pt>
                <c:pt idx="164">
                  <c:v>1.3018176375031156</c:v>
                </c:pt>
                <c:pt idx="165">
                  <c:v>3.2850563359477762</c:v>
                </c:pt>
                <c:pt idx="166">
                  <c:v>3.2120938034684627</c:v>
                </c:pt>
                <c:pt idx="167">
                  <c:v>3.1253252588872535</c:v>
                </c:pt>
                <c:pt idx="168">
                  <c:v>3.0232414332237658</c:v>
                </c:pt>
                <c:pt idx="169">
                  <c:v>2.9046467941133653</c:v>
                </c:pt>
                <c:pt idx="170">
                  <c:v>2.7688761821649668</c:v>
                </c:pt>
                <c:pt idx="171">
                  <c:v>2.6160264807468661</c:v>
                </c:pt>
                <c:pt idx="172">
                  <c:v>2.447163642762785</c:v>
                </c:pt>
                <c:pt idx="173">
                  <c:v>2.2644524445571643</c:v>
                </c:pt>
                <c:pt idx="174">
                  <c:v>2.0711555471429617</c:v>
                </c:pt>
                <c:pt idx="175">
                  <c:v>1.8714667058492644</c:v>
                </c:pt>
                <c:pt idx="176">
                  <c:v>1.6701802978308775</c:v>
                </c:pt>
                <c:pt idx="177">
                  <c:v>1.4722453226860333</c:v>
                </c:pt>
                <c:pt idx="178">
                  <c:v>1.2822884816013367</c:v>
                </c:pt>
                <c:pt idx="179">
                  <c:v>1.104201172231845</c:v>
                </c:pt>
                <c:pt idx="180">
                  <c:v>2.7610789135266671</c:v>
                </c:pt>
                <c:pt idx="181">
                  <c:v>2.6997558318525616</c:v>
                </c:pt>
                <c:pt idx="182">
                  <c:v>2.6268290620283148</c:v>
                </c:pt>
                <c:pt idx="183">
                  <c:v>2.5410300468198854</c:v>
                </c:pt>
                <c:pt idx="184">
                  <c:v>2.4413538995477091</c:v>
                </c:pt>
                <c:pt idx="185">
                  <c:v>2.3272414823120462</c:v>
                </c:pt>
                <c:pt idx="186">
                  <c:v>2.1987741233705962</c:v>
                </c:pt>
                <c:pt idx="187">
                  <c:v>2.05684762772785</c:v>
                </c:pt>
                <c:pt idx="188">
                  <c:v>1.9032813468039991</c:v>
                </c:pt>
                <c:pt idx="189">
                  <c:v>1.7408174072119174</c:v>
                </c:pt>
                <c:pt idx="190">
                  <c:v>1.5729805444545368</c:v>
                </c:pt>
                <c:pt idx="191">
                  <c:v>1.4038003597968212</c:v>
                </c:pt>
                <c:pt idx="192">
                  <c:v>1.2374364693438837</c:v>
                </c:pt>
                <c:pt idx="193">
                  <c:v>1.0777776527412033</c:v>
                </c:pt>
                <c:pt idx="194">
                  <c:v>0.92809471230994778</c:v>
                </c:pt>
                <c:pt idx="195">
                  <c:v>2.3020901162514038</c:v>
                </c:pt>
                <c:pt idx="196">
                  <c:v>2.2509623256956761</c:v>
                </c:pt>
                <c:pt idx="197">
                  <c:v>2.190159949630047</c:v>
                </c:pt>
                <c:pt idx="198">
                  <c:v>2.1186252939870753</c:v>
                </c:pt>
                <c:pt idx="199">
                  <c:v>2.0355204863508125</c:v>
                </c:pt>
                <c:pt idx="200">
                  <c:v>1.9403792834951701</c:v>
                </c:pt>
                <c:pt idx="201">
                  <c:v>1.8332694196347439</c:v>
                </c:pt>
                <c:pt idx="202">
                  <c:v>1.7149376941615393</c:v>
                </c:pt>
                <c:pt idx="203">
                  <c:v>1.5869009188066534</c:v>
                </c:pt>
                <c:pt idx="204">
                  <c:v>1.4514452876305586</c:v>
                </c:pt>
                <c:pt idx="205">
                  <c:v>1.3115095262324337</c:v>
                </c:pt>
                <c:pt idx="206">
                  <c:v>1.1704533324099791</c:v>
                </c:pt>
                <c:pt idx="207">
                  <c:v>1.0317448460538376</c:v>
                </c:pt>
                <c:pt idx="208">
                  <c:v>0.89862643282340293</c:v>
                </c:pt>
                <c:pt idx="209">
                  <c:v>0.77382524199796032</c:v>
                </c:pt>
                <c:pt idx="210">
                  <c:v>1.9060285648026445</c:v>
                </c:pt>
                <c:pt idx="211">
                  <c:v>1.8636978993998776</c:v>
                </c:pt>
                <c:pt idx="212">
                  <c:v>1.8133572203769133</c:v>
                </c:pt>
                <c:pt idx="213">
                  <c:v>1.7541307926226164</c:v>
                </c:pt>
                <c:pt idx="214">
                  <c:v>1.6853248710718225</c:v>
                </c:pt>
                <c:pt idx="215">
                  <c:v>1.6065533885757568</c:v>
                </c:pt>
                <c:pt idx="216">
                  <c:v>1.5178723728965355</c:v>
                </c:pt>
                <c:pt idx="217">
                  <c:v>1.4199000756723696</c:v>
                </c:pt>
                <c:pt idx="218">
                  <c:v>1.3138922788672327</c:v>
                </c:pt>
                <c:pt idx="219">
                  <c:v>1.2017417824446979</c:v>
                </c:pt>
                <c:pt idx="220">
                  <c:v>1.0858816677556191</c:v>
                </c:pt>
                <c:pt idx="221">
                  <c:v>0.96909358601060547</c:v>
                </c:pt>
                <c:pt idx="222">
                  <c:v>0.85424900246508373</c:v>
                </c:pt>
                <c:pt idx="223">
                  <c:v>0.74403247964578179</c:v>
                </c:pt>
                <c:pt idx="224">
                  <c:v>0.64070202611584581</c:v>
                </c:pt>
                <c:pt idx="225">
                  <c:v>1.5686762474910052</c:v>
                </c:pt>
                <c:pt idx="226">
                  <c:v>1.5338383985060124</c:v>
                </c:pt>
                <c:pt idx="227">
                  <c:v>1.4924083265058818</c:v>
                </c:pt>
                <c:pt idx="228">
                  <c:v>1.4436652867940201</c:v>
                </c:pt>
                <c:pt idx="229">
                  <c:v>1.3870383051005459</c:v>
                </c:pt>
                <c:pt idx="230">
                  <c:v>1.3222096182401613</c:v>
                </c:pt>
                <c:pt idx="231">
                  <c:v>1.2492253002254929</c:v>
                </c:pt>
                <c:pt idx="232">
                  <c:v>1.1685941312626027</c:v>
                </c:pt>
                <c:pt idx="233">
                  <c:v>1.0813495799095567</c:v>
                </c:pt>
                <c:pt idx="234">
                  <c:v>0.98904938794312902</c:v>
                </c:pt>
                <c:pt idx="235">
                  <c:v>0.89369596285338204</c:v>
                </c:pt>
                <c:pt idx="236">
                  <c:v>0.7975786043226043</c:v>
                </c:pt>
                <c:pt idx="237">
                  <c:v>0.70306054987510258</c:v>
                </c:pt>
                <c:pt idx="238">
                  <c:v>0.61235123450174811</c:v>
                </c:pt>
                <c:pt idx="239">
                  <c:v>0.52730905165814346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040-4AD4-8E35-973C6D55A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5960176"/>
        <c:axId val="475956240"/>
      </c:scatterChart>
      <c:valAx>
        <c:axId val="4759601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CA"/>
                  <a:t>Calculated Values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956240"/>
        <c:crosses val="autoZero"/>
        <c:crossBetween val="midCat"/>
      </c:valAx>
      <c:valAx>
        <c:axId val="475956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CA"/>
                  <a:t>Experimental values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9601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Competitive'!$AO$20:$AO$34</c:f>
              <c:numCache>
                <c:formatCode>General</c:formatCode>
                <c:ptCount val="15"/>
                <c:pt idx="0">
                  <c:v>13.636078540344402</c:v>
                </c:pt>
                <c:pt idx="1">
                  <c:v>13.333051005995204</c:v>
                </c:pt>
                <c:pt idx="2">
                  <c:v>12.972694149159913</c:v>
                </c:pt>
                <c:pt idx="3">
                  <c:v>12.548745199362537</c:v>
                </c:pt>
                <c:pt idx="4">
                  <c:v>12.05624603290379</c:v>
                </c:pt>
                <c:pt idx="5">
                  <c:v>11.492442799074624</c:v>
                </c:pt>
                <c:pt idx="6">
                  <c:v>10.85774759723536</c:v>
                </c:pt>
                <c:pt idx="7">
                  <c:v>10.156597317734038</c:v>
                </c:pt>
                <c:pt idx="8">
                  <c:v>9.3979910769651358</c:v>
                </c:pt>
                <c:pt idx="9">
                  <c:v>8.5954845825677157</c:v>
                </c:pt>
                <c:pt idx="10">
                  <c:v>7.7664958032412628</c:v>
                </c:pt>
                <c:pt idx="11">
                  <c:v>6.9309314513616345</c:v>
                </c:pt>
                <c:pt idx="12">
                  <c:v>6.109334684125467</c:v>
                </c:pt>
                <c:pt idx="13">
                  <c:v>5.3209055229287294</c:v>
                </c:pt>
                <c:pt idx="14">
                  <c:v>4.5817876097810446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7AA-42A9-B110-4EBE42B9680E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Competitive'!$AP$20:$AP$34</c:f>
              <c:numCache>
                <c:formatCode>General</c:formatCode>
                <c:ptCount val="15"/>
                <c:pt idx="0">
                  <c:v>10.188877399035492</c:v>
                </c:pt>
                <c:pt idx="1">
                  <c:v>9.9624961174937976</c:v>
                </c:pt>
                <c:pt idx="2">
                  <c:v>9.693283684071659</c:v>
                </c:pt>
                <c:pt idx="3">
                  <c:v>9.3765600295631693</c:v>
                </c:pt>
                <c:pt idx="4">
                  <c:v>9.0086193334135292</c:v>
                </c:pt>
                <c:pt idx="5">
                  <c:v>8.5874021295938903</c:v>
                </c:pt>
                <c:pt idx="6">
                  <c:v>8.1132138645113674</c:v>
                </c:pt>
                <c:pt idx="7">
                  <c:v>7.5893667512434115</c:v>
                </c:pt>
                <c:pt idx="8">
                  <c:v>7.0225816312164291</c:v>
                </c:pt>
                <c:pt idx="9">
                  <c:v>6.4229841964080352</c:v>
                </c:pt>
                <c:pt idx="10">
                  <c:v>5.8035866817534503</c:v>
                </c:pt>
                <c:pt idx="11">
                  <c:v>5.1792620071067184</c:v>
                </c:pt>
                <c:pt idx="12">
                  <c:v>4.5653599835266787</c:v>
                </c:pt>
                <c:pt idx="13">
                  <c:v>3.9762281480132797</c:v>
                </c:pt>
                <c:pt idx="14">
                  <c:v>3.4239313499166393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7AA-42A9-B110-4EBE42B9680E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Competitive'!$AQ$20:$AQ$34</c:f>
              <c:numCache>
                <c:formatCode>General</c:formatCode>
                <c:ptCount val="15"/>
                <c:pt idx="0">
                  <c:v>9.5832179397975885</c:v>
                </c:pt>
                <c:pt idx="1">
                  <c:v>9.3703002414108933</c:v>
                </c:pt>
                <c:pt idx="2">
                  <c:v>9.1170982903363242</c:v>
                </c:pt>
                <c:pt idx="3">
                  <c:v>8.8192101285441176</c:v>
                </c:pt>
                <c:pt idx="4">
                  <c:v>8.4731500377988951</c:v>
                </c:pt>
                <c:pt idx="5">
                  <c:v>8.0769806777392041</c:v>
                </c:pt>
                <c:pt idx="6">
                  <c:v>7.6309889292126281</c:v>
                </c:pt>
                <c:pt idx="7">
                  <c:v>7.1382896158370048</c:v>
                </c:pt>
                <c:pt idx="8">
                  <c:v>6.6052035256853792</c:v>
                </c:pt>
                <c:pt idx="9">
                  <c:v>6.0412539295246876</c:v>
                </c:pt>
                <c:pt idx="10">
                  <c:v>5.4586791650373661</c:v>
                </c:pt>
                <c:pt idx="11">
                  <c:v>4.8714678308189185</c:v>
                </c:pt>
                <c:pt idx="12">
                  <c:v>4.2940572901214331</c:v>
                </c:pt>
                <c:pt idx="13">
                  <c:v>3.7399424281773648</c:v>
                </c:pt>
                <c:pt idx="14">
                  <c:v>3.2204713045550566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7AA-42A9-B110-4EBE42B9680E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Competitive'!$AR$20:$AR$34</c:f>
              <c:numCache>
                <c:formatCode>General</c:formatCode>
                <c:ptCount val="15"/>
                <c:pt idx="0">
                  <c:v>8.92039679573287</c:v>
                </c:pt>
                <c:pt idx="1">
                  <c:v>8.7222123847564301</c:v>
                </c:pt>
                <c:pt idx="2">
                  <c:v>8.4865308674821875</c:v>
                </c:pt>
                <c:pt idx="3">
                  <c:v>8.2092546576100336</c:v>
                </c:pt>
                <c:pt idx="4">
                  <c:v>7.8871389389104456</c:v>
                </c:pt>
                <c:pt idx="5">
                  <c:v>7.5183800656463982</c:v>
                </c:pt>
                <c:pt idx="6">
                  <c:v>7.1032446601339849</c:v>
                </c:pt>
                <c:pt idx="7">
                  <c:v>6.6446315996234073</c:v>
                </c:pt>
                <c:pt idx="8">
                  <c:v>6.1484239410405337</c:v>
                </c:pt>
                <c:pt idx="9">
                  <c:v>5.6234857528472553</c:v>
                </c:pt>
                <c:pt idx="10">
                  <c:v>5.0812084947550034</c:v>
                </c:pt>
                <c:pt idx="11">
                  <c:v>4.5346130154155322</c:v>
                </c:pt>
                <c:pt idx="12">
                  <c:v>3.997138114959387</c:v>
                </c:pt>
                <c:pt idx="13">
                  <c:v>3.4813455235222568</c:v>
                </c:pt>
                <c:pt idx="14">
                  <c:v>2.997798805252323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7AA-42A9-B110-4EBE42B9680E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Competitive'!$AS$20:$AS$34</c:f>
              <c:numCache>
                <c:formatCode>General</c:formatCode>
                <c:ptCount val="15"/>
                <c:pt idx="0">
                  <c:v>8.2105460493530966</c:v>
                </c:pt>
                <c:pt idx="1">
                  <c:v>8.0281391726794311</c:v>
                </c:pt>
                <c:pt idx="2">
                  <c:v>7.8112199469409731</c:v>
                </c:pt>
                <c:pt idx="3">
                  <c:v>7.5560167684966233</c:v>
                </c:pt>
                <c:pt idx="4">
                  <c:v>7.2595428468257177</c:v>
                </c:pt>
                <c:pt idx="5">
                  <c:v>6.9201377665734949</c:v>
                </c:pt>
                <c:pt idx="6">
                  <c:v>6.5380465227500233</c:v>
                </c:pt>
                <c:pt idx="7">
                  <c:v>6.1159368081400611</c:v>
                </c:pt>
                <c:pt idx="8">
                  <c:v>5.6592229813743256</c:v>
                </c:pt>
                <c:pt idx="9">
                  <c:v>5.176063222664478</c:v>
                </c:pt>
                <c:pt idx="10">
                  <c:v>4.6769420931667671</c:v>
                </c:pt>
                <c:pt idx="11">
                  <c:v>4.173844064293335</c:v>
                </c:pt>
                <c:pt idx="12">
                  <c:v>3.6791385222848669</c:v>
                </c:pt>
                <c:pt idx="13">
                  <c:v>3.2043877958207858</c:v>
                </c:pt>
                <c:pt idx="14">
                  <c:v>2.7593152264052243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37AA-42A9-B110-4EBE42B9680E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Competitive'!$AT$20:$AT$34</c:f>
              <c:numCache>
                <c:formatCode>General</c:formatCode>
                <c:ptCount val="15"/>
                <c:pt idx="0">
                  <c:v>7.4677296700188007</c:v>
                </c:pt>
                <c:pt idx="1">
                  <c:v>7.3018317840230802</c:v>
                </c:pt>
                <c:pt idx="2">
                  <c:v>7.1045447557003074</c:v>
                </c:pt>
                <c:pt idx="3">
                  <c:v>6.8724381189806474</c:v>
                </c:pt>
                <c:pt idx="4">
                  <c:v>6.6027951259507685</c:v>
                </c:pt>
                <c:pt idx="5">
                  <c:v>6.2941052982500905</c:v>
                </c:pt>
                <c:pt idx="6">
                  <c:v>5.9465910752202262</c:v>
                </c:pt>
                <c:pt idx="7">
                  <c:v>5.5626783220469038</c:v>
                </c:pt>
                <c:pt idx="8">
                  <c:v>5.1472910339300597</c:v>
                </c:pt>
                <c:pt idx="9">
                  <c:v>4.7078488174458979</c:v>
                </c:pt>
                <c:pt idx="10">
                  <c:v>4.2538872945171242</c:v>
                </c:pt>
                <c:pt idx="11">
                  <c:v>3.7963064719538049</c:v>
                </c:pt>
                <c:pt idx="12">
                  <c:v>3.3463566593574954</c:v>
                </c:pt>
                <c:pt idx="13">
                  <c:v>2.914554332136627</c:v>
                </c:pt>
                <c:pt idx="14">
                  <c:v>2.5097435177211018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37AA-42A9-B110-4EBE42B9680E}"/>
            </c:ext>
          </c:extLst>
        </c:ser>
        <c:ser>
          <c:idx val="6"/>
          <c:order val="6"/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Competitive'!$AU$20:$AU$34</c:f>
              <c:numCache>
                <c:formatCode>General</c:formatCode>
                <c:ptCount val="15"/>
                <c:pt idx="0">
                  <c:v>6.7090154319379627</c:v>
                </c:pt>
                <c:pt idx="1">
                  <c:v>6.559978538314085</c:v>
                </c:pt>
                <c:pt idx="2">
                  <c:v>6.3827423799754577</c:v>
                </c:pt>
                <c:pt idx="3">
                  <c:v>6.1742249465985193</c:v>
                </c:pt>
                <c:pt idx="4">
                  <c:v>5.9319853483898308</c:v>
                </c:pt>
                <c:pt idx="5">
                  <c:v>5.654666310975748</c:v>
                </c:pt>
                <c:pt idx="6">
                  <c:v>5.3424673155407474</c:v>
                </c:pt>
                <c:pt idx="7">
                  <c:v>4.9975673223633867</c:v>
                </c:pt>
                <c:pt idx="8">
                  <c:v>4.624389575362394</c:v>
                </c:pt>
                <c:pt idx="9">
                  <c:v>4.2295994020260235</c:v>
                </c:pt>
                <c:pt idx="10">
                  <c:v>3.8217632558593579</c:v>
                </c:pt>
                <c:pt idx="11">
                  <c:v>3.4106735138141673</c:v>
                </c:pt>
                <c:pt idx="12">
                  <c:v>3.0064374593720804</c:v>
                </c:pt>
                <c:pt idx="13">
                  <c:v>2.6185032896078426</c:v>
                </c:pt>
                <c:pt idx="14">
                  <c:v>2.2548168234082415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37AA-42A9-B110-4EBE42B9680E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Competitive'!$AV$20:$AV$34</c:f>
              <c:numCache>
                <c:formatCode>General</c:formatCode>
                <c:ptCount val="15"/>
                <c:pt idx="0">
                  <c:v>5.9529924606558327</c:v>
                </c:pt>
                <c:pt idx="1">
                  <c:v>5.8207554181509522</c:v>
                </c:pt>
                <c:pt idx="2">
                  <c:v>5.6634975002596857</c:v>
                </c:pt>
                <c:pt idx="3">
                  <c:v>5.4784839335696605</c:v>
                </c:pt>
                <c:pt idx="4">
                  <c:v>5.263548744106501</c:v>
                </c:pt>
                <c:pt idx="5">
                  <c:v>5.0174873763665593</c:v>
                </c:pt>
                <c:pt idx="6">
                  <c:v>4.7404765154801281</c:v>
                </c:pt>
                <c:pt idx="7">
                  <c:v>4.4344491914581159</c:v>
                </c:pt>
                <c:pt idx="8">
                  <c:v>4.1033297807115447</c:v>
                </c:pt>
                <c:pt idx="9">
                  <c:v>3.753032109316524</c:v>
                </c:pt>
                <c:pt idx="10">
                  <c:v>3.3911569807128354</c:v>
                </c:pt>
                <c:pt idx="11">
                  <c:v>3.0263931157653907</c:v>
                </c:pt>
                <c:pt idx="12">
                  <c:v>2.6677088274822083</c:v>
                </c:pt>
                <c:pt idx="13">
                  <c:v>2.3234877821646864</c:v>
                </c:pt>
                <c:pt idx="14">
                  <c:v>2.0007807005730687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37AA-42A9-B110-4EBE42B9680E}"/>
            </c:ext>
          </c:extLst>
        </c:ser>
        <c:ser>
          <c:idx val="8"/>
          <c:order val="8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Competitive'!$AW$20:$AW$34</c:f>
              <c:numCache>
                <c:formatCode>General</c:formatCode>
                <c:ptCount val="15"/>
                <c:pt idx="0">
                  <c:v>5.2179890163568352</c:v>
                </c:pt>
                <c:pt idx="1">
                  <c:v>5.1020834671173114</c:v>
                </c:pt>
                <c:pt idx="2">
                  <c:v>4.9642468979281791</c:v>
                </c:pt>
                <c:pt idx="3">
                  <c:v>4.8020821345864579</c:v>
                </c:pt>
                <c:pt idx="4">
                  <c:v>4.6136905101628329</c:v>
                </c:pt>
                <c:pt idx="5">
                  <c:v>4.398015997823804</c:v>
                </c:pt>
                <c:pt idx="6">
                  <c:v>4.1552131976332127</c:v>
                </c:pt>
                <c:pt idx="7">
                  <c:v>3.8869761414564525</c:v>
                </c:pt>
                <c:pt idx="8">
                  <c:v>3.5967443110071158</c:v>
                </c:pt>
                <c:pt idx="9">
                  <c:v>3.2897010225194014</c:v>
                </c:pt>
                <c:pt idx="10">
                  <c:v>2.9725083542270103</c:v>
                </c:pt>
                <c:pt idx="11">
                  <c:v>2.6527820985310782</c:v>
                </c:pt>
                <c:pt idx="12">
                  <c:v>2.3383832656241572</c:v>
                </c:pt>
                <c:pt idx="13">
                  <c:v>2.0366605479622581</c:v>
                </c:pt>
                <c:pt idx="14">
                  <c:v>1.7537943819819182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37AA-42A9-B110-4EBE42B9680E}"/>
            </c:ext>
          </c:extLst>
        </c:ser>
        <c:ser>
          <c:idx val="9"/>
          <c:order val="9"/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Competitive'!$AX$20:$AX$34</c:f>
              <c:numCache>
                <c:formatCode>General</c:formatCode>
                <c:ptCount val="15"/>
                <c:pt idx="0">
                  <c:v>4.5203425463399114</c:v>
                </c:pt>
                <c:pt idx="1">
                  <c:v>4.419937269441168</c:v>
                </c:pt>
                <c:pt idx="2">
                  <c:v>4.3005336330431723</c:v>
                </c:pt>
                <c:pt idx="3">
                  <c:v>4.1600549184709381</c:v>
                </c:pt>
                <c:pt idx="4">
                  <c:v>3.9968562113985096</c:v>
                </c:pt>
                <c:pt idx="5">
                  <c:v>3.8100225155001479</c:v>
                </c:pt>
                <c:pt idx="6">
                  <c:v>3.5996875386597633</c:v>
                </c:pt>
                <c:pt idx="7">
                  <c:v>3.3673185480756276</c:v>
                </c:pt>
                <c:pt idx="8">
                  <c:v>3.1158948696806306</c:v>
                </c:pt>
                <c:pt idx="9">
                  <c:v>2.8499065276125242</c:v>
                </c:pt>
                <c:pt idx="10">
                  <c:v>2.5751246564940082</c:v>
                </c:pt>
                <c:pt idx="11">
                  <c:v>2.2981466916400586</c:v>
                </c:pt>
                <c:pt idx="12">
                  <c:v>2.0257826207764524</c:v>
                </c:pt>
                <c:pt idx="13">
                  <c:v>1.7643987292132919</c:v>
                </c:pt>
                <c:pt idx="14">
                  <c:v>1.5193493357423276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37AA-42A9-B110-4EBE42B9680E}"/>
            </c:ext>
          </c:extLst>
        </c:ser>
        <c:ser>
          <c:idx val="10"/>
          <c:order val="10"/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Competitive'!$AY$20:$AY$34</c:f>
              <c:numCache>
                <c:formatCode>General</c:formatCode>
                <c:ptCount val="15"/>
                <c:pt idx="0">
                  <c:v>3.8730567029526681</c:v>
                </c:pt>
                <c:pt idx="1">
                  <c:v>3.7870317753681517</c:v>
                </c:pt>
                <c:pt idx="2">
                  <c:v>3.6847293185781518</c:v>
                </c:pt>
                <c:pt idx="3">
                  <c:v>3.564369949943011</c:v>
                </c:pt>
                <c:pt idx="4">
                  <c:v>3.4245442177536116</c:v>
                </c:pt>
                <c:pt idx="5">
                  <c:v>3.264468020024708</c:v>
                </c:pt>
                <c:pt idx="6">
                  <c:v>3.0842557419100864</c:v>
                </c:pt>
                <c:pt idx="7">
                  <c:v>2.8851643304116688</c:v>
                </c:pt>
                <c:pt idx="8">
                  <c:v>2.6697462544559012</c:v>
                </c:pt>
                <c:pt idx="9">
                  <c:v>2.4418483700497817</c:v>
                </c:pt>
                <c:pt idx="10">
                  <c:v>2.206415243546469</c:v>
                </c:pt>
                <c:pt idx="11">
                  <c:v>1.969099498890666</c:v>
                </c:pt>
                <c:pt idx="12">
                  <c:v>1.7357359718473977</c:v>
                </c:pt>
                <c:pt idx="13">
                  <c:v>1.5117794253355843</c:v>
                </c:pt>
                <c:pt idx="14">
                  <c:v>1.3018176375031156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37AA-42A9-B110-4EBE42B9680E}"/>
            </c:ext>
          </c:extLst>
        </c:ser>
        <c:ser>
          <c:idx val="11"/>
          <c:order val="11"/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Competitive'!$AZ$20:$AZ$34</c:f>
              <c:numCache>
                <c:formatCode>General</c:formatCode>
                <c:ptCount val="15"/>
                <c:pt idx="0">
                  <c:v>3.2850563359477762</c:v>
                </c:pt>
                <c:pt idx="1">
                  <c:v>3.2120938034684627</c:v>
                </c:pt>
                <c:pt idx="2">
                  <c:v>3.1253252588872535</c:v>
                </c:pt>
                <c:pt idx="3">
                  <c:v>3.0232414332237658</c:v>
                </c:pt>
                <c:pt idx="4">
                  <c:v>2.9046467941133653</c:v>
                </c:pt>
                <c:pt idx="5">
                  <c:v>2.7688761821649668</c:v>
                </c:pt>
                <c:pt idx="6">
                  <c:v>2.6160264807468661</c:v>
                </c:pt>
                <c:pt idx="7">
                  <c:v>2.447163642762785</c:v>
                </c:pt>
                <c:pt idx="8">
                  <c:v>2.2644524445571643</c:v>
                </c:pt>
                <c:pt idx="9">
                  <c:v>2.0711555471429617</c:v>
                </c:pt>
                <c:pt idx="10">
                  <c:v>1.8714667058492644</c:v>
                </c:pt>
                <c:pt idx="11">
                  <c:v>1.6701802978308775</c:v>
                </c:pt>
                <c:pt idx="12">
                  <c:v>1.4722453226860333</c:v>
                </c:pt>
                <c:pt idx="13">
                  <c:v>1.2822884816013367</c:v>
                </c:pt>
                <c:pt idx="14">
                  <c:v>1.104201172231845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37AA-42A9-B110-4EBE42B9680E}"/>
            </c:ext>
          </c:extLst>
        </c:ser>
        <c:ser>
          <c:idx val="12"/>
          <c:order val="12"/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Competitive'!$BA$20:$BA$34</c:f>
              <c:numCache>
                <c:formatCode>General</c:formatCode>
                <c:ptCount val="15"/>
                <c:pt idx="0">
                  <c:v>2.7610789135266671</c:v>
                </c:pt>
                <c:pt idx="1">
                  <c:v>2.6997558318525616</c:v>
                </c:pt>
                <c:pt idx="2">
                  <c:v>2.6268290620283148</c:v>
                </c:pt>
                <c:pt idx="3">
                  <c:v>2.5410300468198854</c:v>
                </c:pt>
                <c:pt idx="4">
                  <c:v>2.4413538995477091</c:v>
                </c:pt>
                <c:pt idx="5">
                  <c:v>2.3272414823120462</c:v>
                </c:pt>
                <c:pt idx="6">
                  <c:v>2.1987741233705962</c:v>
                </c:pt>
                <c:pt idx="7">
                  <c:v>2.05684762772785</c:v>
                </c:pt>
                <c:pt idx="8">
                  <c:v>1.9032813468039991</c:v>
                </c:pt>
                <c:pt idx="9">
                  <c:v>1.7408174072119174</c:v>
                </c:pt>
                <c:pt idx="10">
                  <c:v>1.5729805444545368</c:v>
                </c:pt>
                <c:pt idx="11">
                  <c:v>1.4038003597968212</c:v>
                </c:pt>
                <c:pt idx="12">
                  <c:v>1.2374364693438837</c:v>
                </c:pt>
                <c:pt idx="13">
                  <c:v>1.0777776527412033</c:v>
                </c:pt>
                <c:pt idx="14">
                  <c:v>0.92809471230994778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37AA-42A9-B110-4EBE42B9680E}"/>
            </c:ext>
          </c:extLst>
        </c:ser>
        <c:ser>
          <c:idx val="13"/>
          <c:order val="13"/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Competitive'!$BB$20:$BB$34</c:f>
              <c:numCache>
                <c:formatCode>General</c:formatCode>
                <c:ptCount val="15"/>
                <c:pt idx="0">
                  <c:v>2.3020901162514038</c:v>
                </c:pt>
                <c:pt idx="1">
                  <c:v>2.2509623256956761</c:v>
                </c:pt>
                <c:pt idx="2">
                  <c:v>2.190159949630047</c:v>
                </c:pt>
                <c:pt idx="3">
                  <c:v>2.1186252939870753</c:v>
                </c:pt>
                <c:pt idx="4">
                  <c:v>2.0355204863508125</c:v>
                </c:pt>
                <c:pt idx="5">
                  <c:v>1.9403792834951701</c:v>
                </c:pt>
                <c:pt idx="6">
                  <c:v>1.8332694196347439</c:v>
                </c:pt>
                <c:pt idx="7">
                  <c:v>1.7149376941615393</c:v>
                </c:pt>
                <c:pt idx="8">
                  <c:v>1.5869009188066534</c:v>
                </c:pt>
                <c:pt idx="9">
                  <c:v>1.4514452876305586</c:v>
                </c:pt>
                <c:pt idx="10">
                  <c:v>1.3115095262324337</c:v>
                </c:pt>
                <c:pt idx="11">
                  <c:v>1.1704533324099791</c:v>
                </c:pt>
                <c:pt idx="12">
                  <c:v>1.0317448460538376</c:v>
                </c:pt>
                <c:pt idx="13">
                  <c:v>0.89862643282340293</c:v>
                </c:pt>
                <c:pt idx="14">
                  <c:v>0.77382524199796032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37AA-42A9-B110-4EBE42B9680E}"/>
            </c:ext>
          </c:extLst>
        </c:ser>
        <c:ser>
          <c:idx val="14"/>
          <c:order val="14"/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Competitive'!$BC$20:$BC$34</c:f>
              <c:numCache>
                <c:formatCode>General</c:formatCode>
                <c:ptCount val="15"/>
                <c:pt idx="0">
                  <c:v>1.9060285648026445</c:v>
                </c:pt>
                <c:pt idx="1">
                  <c:v>1.8636978993998776</c:v>
                </c:pt>
                <c:pt idx="2">
                  <c:v>1.8133572203769133</c:v>
                </c:pt>
                <c:pt idx="3">
                  <c:v>1.7541307926226164</c:v>
                </c:pt>
                <c:pt idx="4">
                  <c:v>1.6853248710718225</c:v>
                </c:pt>
                <c:pt idx="5">
                  <c:v>1.6065533885757568</c:v>
                </c:pt>
                <c:pt idx="6">
                  <c:v>1.5178723728965355</c:v>
                </c:pt>
                <c:pt idx="7">
                  <c:v>1.4199000756723696</c:v>
                </c:pt>
                <c:pt idx="8">
                  <c:v>1.3138922788672327</c:v>
                </c:pt>
                <c:pt idx="9">
                  <c:v>1.2017417824446979</c:v>
                </c:pt>
                <c:pt idx="10">
                  <c:v>1.0858816677556191</c:v>
                </c:pt>
                <c:pt idx="11">
                  <c:v>0.96909358601060547</c:v>
                </c:pt>
                <c:pt idx="12">
                  <c:v>0.85424900246508373</c:v>
                </c:pt>
                <c:pt idx="13">
                  <c:v>0.74403247964578179</c:v>
                </c:pt>
                <c:pt idx="14">
                  <c:v>0.64070202611584581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37AA-42A9-B110-4EBE42B9680E}"/>
            </c:ext>
          </c:extLst>
        </c:ser>
        <c:ser>
          <c:idx val="15"/>
          <c:order val="15"/>
          <c:spPr>
            <a:ln w="190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Competitive'!$BD$20:$BD$34</c:f>
              <c:numCache>
                <c:formatCode>General</c:formatCode>
                <c:ptCount val="15"/>
                <c:pt idx="0">
                  <c:v>1.5686762474910052</c:v>
                </c:pt>
                <c:pt idx="1">
                  <c:v>1.5338383985060124</c:v>
                </c:pt>
                <c:pt idx="2">
                  <c:v>1.4924083265058818</c:v>
                </c:pt>
                <c:pt idx="3">
                  <c:v>1.4436652867940201</c:v>
                </c:pt>
                <c:pt idx="4">
                  <c:v>1.3870383051005459</c:v>
                </c:pt>
                <c:pt idx="5">
                  <c:v>1.3222096182401613</c:v>
                </c:pt>
                <c:pt idx="6">
                  <c:v>1.2492253002254929</c:v>
                </c:pt>
                <c:pt idx="7">
                  <c:v>1.1685941312626027</c:v>
                </c:pt>
                <c:pt idx="8">
                  <c:v>1.0813495799095567</c:v>
                </c:pt>
                <c:pt idx="9">
                  <c:v>0.98904938794312902</c:v>
                </c:pt>
                <c:pt idx="10">
                  <c:v>0.89369596285338204</c:v>
                </c:pt>
                <c:pt idx="11">
                  <c:v>0.7975786043226043</c:v>
                </c:pt>
                <c:pt idx="12">
                  <c:v>0.70306054987510258</c:v>
                </c:pt>
                <c:pt idx="13">
                  <c:v>0.61235123450174811</c:v>
                </c:pt>
                <c:pt idx="14">
                  <c:v>0.52730905165814346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37AA-42A9-B110-4EBE42B9680E}"/>
            </c:ext>
          </c:extLst>
        </c:ser>
        <c:ser>
          <c:idx val="16"/>
          <c:order val="16"/>
          <c:spPr>
            <a:ln w="1905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'Partial 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Competitive'!$BE$20:$BE$34</c:f>
              <c:numCache>
                <c:formatCode>General</c:formatCode>
                <c:ptCount val="15"/>
                <c:pt idx="0">
                  <c:v>13.636363636363635</c:v>
                </c:pt>
                <c:pt idx="1">
                  <c:v>13.333333333333332</c:v>
                </c:pt>
                <c:pt idx="2">
                  <c:v>12.972972972972974</c:v>
                </c:pt>
                <c:pt idx="3">
                  <c:v>12.549019607843137</c:v>
                </c:pt>
                <c:pt idx="4">
                  <c:v>12.05651491365777</c:v>
                </c:pt>
                <c:pt idx="5">
                  <c:v>11.49270482603816</c:v>
                </c:pt>
                <c:pt idx="6">
                  <c:v>10.858001237076964</c:v>
                </c:pt>
                <c:pt idx="7">
                  <c:v>10.156840865414422</c:v>
                </c:pt>
                <c:pt idx="8">
                  <c:v>9.3982227278593875</c:v>
                </c:pt>
                <c:pt idx="9">
                  <c:v>8.595702542208933</c:v>
                </c:pt>
                <c:pt idx="10">
                  <c:v>7.7666984258113727</c:v>
                </c:pt>
                <c:pt idx="11">
                  <c:v>6.9311173873333018</c:v>
                </c:pt>
                <c:pt idx="12">
                  <c:v>6.1095030104491679</c:v>
                </c:pt>
                <c:pt idx="13">
                  <c:v>5.321055829841824</c:v>
                </c:pt>
                <c:pt idx="14">
                  <c:v>4.5819200275316794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37AA-42A9-B110-4EBE42B9680E}"/>
            </c:ext>
          </c:extLst>
        </c:ser>
        <c:ser>
          <c:idx val="17"/>
          <c:order val="17"/>
          <c:spPr>
            <a:ln w="19050" cap="rnd">
              <a:noFill/>
              <a:round/>
            </a:ln>
            <a:effectLst/>
          </c:spPr>
          <c:marker>
            <c:symbol val="squar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'Partial 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Competitive'!$BF$20:$BF$34</c:f>
              <c:numCache>
                <c:formatCode>General</c:formatCode>
                <c:ptCount val="15"/>
                <c:pt idx="0">
                  <c:v>10.189231714008006</c:v>
                </c:pt>
                <c:pt idx="1">
                  <c:v>9.9628043425856063</c:v>
                </c:pt>
                <c:pt idx="2">
                  <c:v>9.6935393603535633</c:v>
                </c:pt>
                <c:pt idx="3">
                  <c:v>9.3767570283158665</c:v>
                </c:pt>
                <c:pt idx="4">
                  <c:v>9.0087524353678319</c:v>
                </c:pt>
                <c:pt idx="5">
                  <c:v>8.5874677161680655</c:v>
                </c:pt>
                <c:pt idx="6">
                  <c:v>8.1132106407412703</c:v>
                </c:pt>
                <c:pt idx="7">
                  <c:v>7.5892963710676318</c:v>
                </c:pt>
                <c:pt idx="8">
                  <c:v>7.0224490654278187</c:v>
                </c:pt>
                <c:pt idx="9">
                  <c:v>6.4227976961319975</c:v>
                </c:pt>
                <c:pt idx="10">
                  <c:v>5.8033572603169752</c:v>
                </c:pt>
                <c:pt idx="11">
                  <c:v>5.1790024804121124</c:v>
                </c:pt>
                <c:pt idx="12">
                  <c:v>4.5650837342657109</c:v>
                </c:pt>
                <c:pt idx="13">
                  <c:v>3.9759478596516438</c:v>
                </c:pt>
                <c:pt idx="14">
                  <c:v>3.4236579560754432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37AA-42A9-B110-4EBE42B9680E}"/>
            </c:ext>
          </c:extLst>
        </c:ser>
        <c:ser>
          <c:idx val="18"/>
          <c:order val="1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'Partial 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Competitive'!$BG$20:$BG$34</c:f>
              <c:numCache>
                <c:formatCode>General</c:formatCode>
                <c:ptCount val="15"/>
                <c:pt idx="0">
                  <c:v>9.583574542204996</c:v>
                </c:pt>
                <c:pt idx="1">
                  <c:v>9.3706062190448876</c:v>
                </c:pt>
                <c:pt idx="2">
                  <c:v>9.117346591503134</c:v>
                </c:pt>
                <c:pt idx="3">
                  <c:v>8.8193940885128352</c:v>
                </c:pt>
                <c:pt idx="4">
                  <c:v>8.4732640222446705</c:v>
                </c:pt>
                <c:pt idx="5">
                  <c:v>8.0770208487390267</c:v>
                </c:pt>
                <c:pt idx="6">
                  <c:v>7.6309540438912862</c:v>
                </c:pt>
                <c:pt idx="7">
                  <c:v>7.1381817134476222</c:v>
                </c:pt>
                <c:pt idx="8">
                  <c:v>6.6050283256236133</c:v>
                </c:pt>
                <c:pt idx="9">
                  <c:v>6.041020777431223</c:v>
                </c:pt>
                <c:pt idx="10">
                  <c:v>5.4584004427765631</c:v>
                </c:pt>
                <c:pt idx="11">
                  <c:v>4.8711578771006696</c:v>
                </c:pt>
                <c:pt idx="12">
                  <c:v>4.2937310178741326</c:v>
                </c:pt>
                <c:pt idx="13">
                  <c:v>3.7396139138250635</c:v>
                </c:pt>
                <c:pt idx="14">
                  <c:v>3.2201526228866002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37AA-42A9-B110-4EBE42B9680E}"/>
            </c:ext>
          </c:extLst>
        </c:ser>
        <c:ser>
          <c:idx val="19"/>
          <c:order val="1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'Partial 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Competitive'!$BH$20:$BH$34</c:f>
              <c:numCache>
                <c:formatCode>General</c:formatCode>
                <c:ptCount val="15"/>
                <c:pt idx="0">
                  <c:v>8.9207525193031323</c:v>
                </c:pt>
                <c:pt idx="1">
                  <c:v>8.7225135744297297</c:v>
                </c:pt>
                <c:pt idx="2">
                  <c:v>8.4867699643100085</c:v>
                </c:pt>
                <c:pt idx="3">
                  <c:v>8.2094245406397466</c:v>
                </c:pt>
                <c:pt idx="4">
                  <c:v>7.8872336246020787</c:v>
                </c:pt>
                <c:pt idx="5">
                  <c:v>7.5183955389023938</c:v>
                </c:pt>
                <c:pt idx="6">
                  <c:v>7.1031797386183966</c:v>
                </c:pt>
                <c:pt idx="7">
                  <c:v>6.644488674142492</c:v>
                </c:pt>
                <c:pt idx="8">
                  <c:v>6.1482093989450632</c:v>
                </c:pt>
                <c:pt idx="9">
                  <c:v>5.6232099079633171</c:v>
                </c:pt>
                <c:pt idx="10">
                  <c:v>5.0808849335731283</c:v>
                </c:pt>
                <c:pt idx="11">
                  <c:v>4.5342574122735488</c:v>
                </c:pt>
                <c:pt idx="12">
                  <c:v>3.9967667206246622</c:v>
                </c:pt>
                <c:pt idx="13">
                  <c:v>3.4809736279570322</c:v>
                </c:pt>
                <c:pt idx="14">
                  <c:v>2.9974394727822387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37AA-42A9-B110-4EBE42B9680E}"/>
            </c:ext>
          </c:extLst>
        </c:ser>
        <c:ser>
          <c:idx val="20"/>
          <c:order val="2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'Partial 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Competitive'!$BI$20:$BI$34</c:f>
              <c:numCache>
                <c:formatCode>General</c:formatCode>
                <c:ptCount val="15"/>
                <c:pt idx="0">
                  <c:v>8.2108969120459676</c:v>
                </c:pt>
                <c:pt idx="1">
                  <c:v>8.0284325362227236</c:v>
                </c:pt>
                <c:pt idx="2">
                  <c:v>7.8114478730815691</c:v>
                </c:pt>
                <c:pt idx="3">
                  <c:v>7.5561717987978589</c:v>
                </c:pt>
                <c:pt idx="4">
                  <c:v>7.2596187454698411</c:v>
                </c:pt>
                <c:pt idx="5">
                  <c:v>6.920130401592651</c:v>
                </c:pt>
                <c:pt idx="6">
                  <c:v>6.537954780757147</c:v>
                </c:pt>
                <c:pt idx="7">
                  <c:v>6.115763375184728</c:v>
                </c:pt>
                <c:pt idx="8">
                  <c:v>5.6589747848260643</c:v>
                </c:pt>
                <c:pt idx="9">
                  <c:v>5.1757513471171936</c:v>
                </c:pt>
                <c:pt idx="10">
                  <c:v>4.676581075561038</c:v>
                </c:pt>
                <c:pt idx="11">
                  <c:v>4.1734506258634294</c:v>
                </c:pt>
                <c:pt idx="12">
                  <c:v>3.6787299561930591</c:v>
                </c:pt>
                <c:pt idx="13">
                  <c:v>3.2039803313519784</c:v>
                </c:pt>
                <c:pt idx="14">
                  <c:v>2.7589226870554389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37AA-42A9-B110-4EBE42B9680E}"/>
            </c:ext>
          </c:extLst>
        </c:ser>
        <c:ser>
          <c:idx val="21"/>
          <c:order val="2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'Partial 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Competitive'!$BJ$20:$BJ$34</c:f>
              <c:numCache>
                <c:formatCode>General</c:formatCode>
                <c:ptCount val="15"/>
                <c:pt idx="0">
                  <c:v>7.4680711053068256</c:v>
                </c:pt>
                <c:pt idx="1">
                  <c:v>7.302113969633341</c:v>
                </c:pt>
                <c:pt idx="2">
                  <c:v>7.1047595380216295</c:v>
                </c:pt>
                <c:pt idx="3">
                  <c:v>6.8725778537725573</c:v>
                </c:pt>
                <c:pt idx="4">
                  <c:v>6.6028534482084842</c:v>
                </c:pt>
                <c:pt idx="5">
                  <c:v>6.2940780344314327</c:v>
                </c:pt>
                <c:pt idx="6">
                  <c:v>5.9464771886666847</c:v>
                </c:pt>
                <c:pt idx="7">
                  <c:v>5.5624807178014084</c:v>
                </c:pt>
                <c:pt idx="8">
                  <c:v>5.1470170103120694</c:v>
                </c:pt>
                <c:pt idx="9">
                  <c:v>4.7075099709207509</c:v>
                </c:pt>
                <c:pt idx="10">
                  <c:v>4.2534987804784876</c:v>
                </c:pt>
                <c:pt idx="11">
                  <c:v>3.7958856824411287</c:v>
                </c:pt>
                <c:pt idx="12">
                  <c:v>3.345921546008837</c:v>
                </c:pt>
                <c:pt idx="13">
                  <c:v>2.9141217081215189</c:v>
                </c:pt>
                <c:pt idx="14">
                  <c:v>2.5093276680586394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37AA-42A9-B110-4EBE42B9680E}"/>
            </c:ext>
          </c:extLst>
        </c:ser>
        <c:ser>
          <c:idx val="22"/>
          <c:order val="2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'Partial 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Competitive'!$BK$20:$BK$34</c:f>
              <c:numCache>
                <c:formatCode>General</c:formatCode>
                <c:ptCount val="15"/>
                <c:pt idx="0">
                  <c:v>6.7093426551880428</c:v>
                </c:pt>
                <c:pt idx="1">
                  <c:v>6.5602461517394195</c:v>
                </c:pt>
                <c:pt idx="2">
                  <c:v>6.3829422016924084</c:v>
                </c:pt>
                <c:pt idx="3">
                  <c:v>6.1743493192841603</c:v>
                </c:pt>
                <c:pt idx="4">
                  <c:v>5.9320279174284236</c:v>
                </c:pt>
                <c:pt idx="5">
                  <c:v>5.6546229456070423</c:v>
                </c:pt>
                <c:pt idx="6">
                  <c:v>5.3423370623337005</c:v>
                </c:pt>
                <c:pt idx="7">
                  <c:v>4.9973532150873474</c:v>
                </c:pt>
                <c:pt idx="8">
                  <c:v>4.6240990862722127</c:v>
                </c:pt>
                <c:pt idx="9">
                  <c:v>4.2292443393017178</c:v>
                </c:pt>
                <c:pt idx="10">
                  <c:v>3.8213590094737251</c:v>
                </c:pt>
                <c:pt idx="11">
                  <c:v>3.410237712563061</c:v>
                </c:pt>
                <c:pt idx="12">
                  <c:v>3.0059882710004664</c:v>
                </c:pt>
                <c:pt idx="13">
                  <c:v>2.6180577023182821</c:v>
                </c:pt>
                <c:pt idx="14">
                  <c:v>2.2543892421144358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37AA-42A9-B110-4EBE42B9680E}"/>
            </c:ext>
          </c:extLst>
        </c:ser>
        <c:ser>
          <c:idx val="23"/>
          <c:order val="23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'Partial 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Competitive'!$BL$20:$BL$34</c:f>
              <c:numCache>
                <c:formatCode>General</c:formatCode>
                <c:ptCount val="15"/>
                <c:pt idx="0">
                  <c:v>5.9533009154625871</c:v>
                </c:pt>
                <c:pt idx="1">
                  <c:v>5.8210053395634187</c:v>
                </c:pt>
                <c:pt idx="2">
                  <c:v>5.6636808709265702</c:v>
                </c:pt>
                <c:pt idx="3">
                  <c:v>5.4785932607655718</c:v>
                </c:pt>
                <c:pt idx="4">
                  <c:v>5.2635778266695912</c:v>
                </c:pt>
                <c:pt idx="5">
                  <c:v>5.01743221187958</c:v>
                </c:pt>
                <c:pt idx="6">
                  <c:v>4.7403362383508414</c:v>
                </c:pt>
                <c:pt idx="7">
                  <c:v>4.4342268683004971</c:v>
                </c:pt>
                <c:pt idx="8">
                  <c:v>4.1030328510956835</c:v>
                </c:pt>
                <c:pt idx="9">
                  <c:v>3.7526722796622796</c:v>
                </c:pt>
                <c:pt idx="10">
                  <c:v>3.3907494755570102</c:v>
                </c:pt>
                <c:pt idx="11">
                  <c:v>3.0259553490606006</c:v>
                </c:pt>
                <c:pt idx="12">
                  <c:v>2.6672587234427545</c:v>
                </c:pt>
                <c:pt idx="13">
                  <c:v>2.3230420798218239</c:v>
                </c:pt>
                <c:pt idx="14">
                  <c:v>2.0003535709285853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37AA-42A9-B110-4EBE42B9680E}"/>
            </c:ext>
          </c:extLst>
        </c:ser>
        <c:ser>
          <c:idx val="24"/>
          <c:order val="24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Competitive'!$BM$20:$BM$34</c:f>
              <c:numCache>
                <c:formatCode>General</c:formatCode>
                <c:ptCount val="15"/>
                <c:pt idx="0">
                  <c:v>5.2182748158671508</c:v>
                </c:pt>
                <c:pt idx="1">
                  <c:v>5.1023131532923252</c:v>
                </c:pt>
                <c:pt idx="2">
                  <c:v>4.9644127977979382</c:v>
                </c:pt>
                <c:pt idx="3">
                  <c:v>4.8021770854515999</c:v>
                </c:pt>
                <c:pt idx="4">
                  <c:v>4.6137085970115841</c:v>
                </c:pt>
                <c:pt idx="5">
                  <c:v>4.3979534250600514</c:v>
                </c:pt>
                <c:pt idx="6">
                  <c:v>4.1550691897801597</c:v>
                </c:pt>
                <c:pt idx="7">
                  <c:v>3.8867537057625756</c:v>
                </c:pt>
                <c:pt idx="8">
                  <c:v>3.5964506581445872</c:v>
                </c:pt>
                <c:pt idx="9">
                  <c:v>3.2893474607175688</c:v>
                </c:pt>
                <c:pt idx="10">
                  <c:v>2.9721095651754124</c:v>
                </c:pt>
                <c:pt idx="11">
                  <c:v>2.6523548559302883</c:v>
                </c:pt>
                <c:pt idx="12">
                  <c:v>2.3379448177720383</c:v>
                </c:pt>
                <c:pt idx="13">
                  <c:v>2.0362269862503561</c:v>
                </c:pt>
                <c:pt idx="14">
                  <c:v>1.7533793117856313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37AA-42A9-B110-4EBE42B9680E}"/>
            </c:ext>
          </c:extLst>
        </c:ser>
        <c:ser>
          <c:idx val="25"/>
          <c:order val="2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Competitive'!$BN$20:$BN$34</c:f>
              <c:numCache>
                <c:formatCode>General</c:formatCode>
                <c:ptCount val="15"/>
                <c:pt idx="0">
                  <c:v>4.5206028212270803</c:v>
                </c:pt>
                <c:pt idx="1">
                  <c:v>4.4201449807553672</c:v>
                </c:pt>
                <c:pt idx="2">
                  <c:v>4.3006816028971153</c:v>
                </c:pt>
                <c:pt idx="3">
                  <c:v>4.1601364524756397</c:v>
                </c:pt>
                <c:pt idx="4">
                  <c:v>3.9968657910754972</c:v>
                </c:pt>
                <c:pt idx="5">
                  <c:v>3.8099566164086673</c:v>
                </c:pt>
                <c:pt idx="6">
                  <c:v>3.5995454751825986</c:v>
                </c:pt>
                <c:pt idx="7">
                  <c:v>3.367103187869442</c:v>
                </c:pt>
                <c:pt idx="8">
                  <c:v>3.1156130263926518</c:v>
                </c:pt>
                <c:pt idx="9">
                  <c:v>2.8495688586008225</c:v>
                </c:pt>
                <c:pt idx="10">
                  <c:v>2.5747449797918063</c:v>
                </c:pt>
                <c:pt idx="11">
                  <c:v>2.2977407797985667</c:v>
                </c:pt>
                <c:pt idx="12">
                  <c:v>2.0253666799910022</c:v>
                </c:pt>
                <c:pt idx="13">
                  <c:v>1.763987866394582</c:v>
                </c:pt>
                <c:pt idx="14">
                  <c:v>1.5189563108937485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37AA-42A9-B110-4EBE42B9680E}"/>
            </c:ext>
          </c:extLst>
        </c:ser>
        <c:ser>
          <c:idx val="26"/>
          <c:order val="2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Competitive'!$BO$20:$BO$34</c:f>
              <c:numCache>
                <c:formatCode>General</c:formatCode>
                <c:ptCount val="15"/>
                <c:pt idx="0">
                  <c:v>3.8732897935834472</c:v>
                </c:pt>
                <c:pt idx="1">
                  <c:v>3.7872166870593706</c:v>
                </c:pt>
                <c:pt idx="2">
                  <c:v>3.6848594793010094</c:v>
                </c:pt>
                <c:pt idx="3">
                  <c:v>3.5644392348794076</c:v>
                </c:pt>
                <c:pt idx="4">
                  <c:v>3.4245475851588658</c:v>
                </c:pt>
                <c:pt idx="5">
                  <c:v>3.2644022622464615</c:v>
                </c:pt>
                <c:pt idx="6">
                  <c:v>3.0841202604876878</c:v>
                </c:pt>
                <c:pt idx="7">
                  <c:v>2.8849617909978029</c:v>
                </c:pt>
                <c:pt idx="8">
                  <c:v>2.6694829457737286</c:v>
                </c:pt>
                <c:pt idx="9">
                  <c:v>2.4415341078639248</c:v>
                </c:pt>
                <c:pt idx="10">
                  <c:v>2.2060627411192932</c:v>
                </c:pt>
                <c:pt idx="11">
                  <c:v>1.9687232571957025</c:v>
                </c:pt>
                <c:pt idx="12">
                  <c:v>1.7353508813109413</c:v>
                </c:pt>
                <c:pt idx="13">
                  <c:v>1.5113993573663627</c:v>
                </c:pt>
                <c:pt idx="14">
                  <c:v>1.3014542990279629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37AA-42A9-B110-4EBE42B9680E}"/>
            </c:ext>
          </c:extLst>
        </c:ser>
        <c:ser>
          <c:idx val="27"/>
          <c:order val="2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Competitive'!$BP$20:$BP$34</c:f>
              <c:numCache>
                <c:formatCode>General</c:formatCode>
                <c:ptCount val="15"/>
                <c:pt idx="0">
                  <c:v>3.2852618100950188</c:v>
                </c:pt>
                <c:pt idx="1">
                  <c:v>3.2122559920929072</c:v>
                </c:pt>
                <c:pt idx="2">
                  <c:v>3.1254382625768828</c:v>
                </c:pt>
                <c:pt idx="3">
                  <c:v>3.0232997572639131</c:v>
                </c:pt>
                <c:pt idx="4">
                  <c:v>2.9046459206366011</c:v>
                </c:pt>
                <c:pt idx="5">
                  <c:v>2.7688132457097119</c:v>
                </c:pt>
                <c:pt idx="6">
                  <c:v>2.6159009651964511</c:v>
                </c:pt>
                <c:pt idx="7">
                  <c:v>2.4469779697996188</c:v>
                </c:pt>
                <c:pt idx="8">
                  <c:v>2.2642122954442554</c:v>
                </c:pt>
                <c:pt idx="9">
                  <c:v>2.0708697748094167</c:v>
                </c:pt>
                <c:pt idx="10">
                  <c:v>1.8711467667818351</c:v>
                </c:pt>
                <c:pt idx="11">
                  <c:v>1.6698392519520555</c:v>
                </c:pt>
                <c:pt idx="12">
                  <c:v>1.471896574051875</c:v>
                </c:pt>
                <c:pt idx="13">
                  <c:v>1.2819445105252725</c:v>
                </c:pt>
                <c:pt idx="14">
                  <c:v>1.1038725047796853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37AA-42A9-B110-4EBE42B9680E}"/>
            </c:ext>
          </c:extLst>
        </c:ser>
        <c:ser>
          <c:idx val="28"/>
          <c:order val="2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Competitive'!$BQ$20:$BQ$34</c:f>
              <c:numCache>
                <c:formatCode>General</c:formatCode>
                <c:ptCount val="15"/>
                <c:pt idx="0">
                  <c:v>2.7612574341546301</c:v>
                </c:pt>
                <c:pt idx="1">
                  <c:v>2.6998961578400831</c:v>
                </c:pt>
                <c:pt idx="2">
                  <c:v>2.6269259914119725</c:v>
                </c:pt>
                <c:pt idx="3">
                  <c:v>2.5410787367906664</c:v>
                </c:pt>
                <c:pt idx="4">
                  <c:v>2.4413503719244702</c:v>
                </c:pt>
                <c:pt idx="5">
                  <c:v>2.3271832202257956</c:v>
                </c:pt>
                <c:pt idx="6">
                  <c:v>2.1986606866355221</c:v>
                </c:pt>
                <c:pt idx="7">
                  <c:v>2.0566811721244154</c:v>
                </c:pt>
                <c:pt idx="8">
                  <c:v>1.9030669075104676</c:v>
                </c:pt>
                <c:pt idx="9">
                  <c:v>1.74056282007346</c:v>
                </c:pt>
                <c:pt idx="10">
                  <c:v>1.5726959429213059</c:v>
                </c:pt>
                <c:pt idx="11">
                  <c:v>1.4034972902699832</c:v>
                </c:pt>
                <c:pt idx="12">
                  <c:v>1.2371267778168096</c:v>
                </c:pt>
                <c:pt idx="13">
                  <c:v>1.0774723642981887</c:v>
                </c:pt>
                <c:pt idx="14">
                  <c:v>0.92780312083974792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37AA-42A9-B110-4EBE42B9680E}"/>
            </c:ext>
          </c:extLst>
        </c:ser>
        <c:ser>
          <c:idx val="29"/>
          <c:order val="2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Competitive'!$BR$20:$BR$34</c:f>
              <c:numCache>
                <c:formatCode>General</c:formatCode>
                <c:ptCount val="15"/>
                <c:pt idx="0">
                  <c:v>2.3022432113341198</c:v>
                </c:pt>
                <c:pt idx="1">
                  <c:v>2.2510822510822504</c:v>
                </c:pt>
                <c:pt idx="2">
                  <c:v>2.19024219024219</c:v>
                </c:pt>
                <c:pt idx="3">
                  <c:v>2.1186656480774126</c:v>
                </c:pt>
                <c:pt idx="4">
                  <c:v>2.0355155049032594</c:v>
                </c:pt>
                <c:pt idx="5">
                  <c:v>1.9403267888116369</c:v>
                </c:pt>
                <c:pt idx="6">
                  <c:v>1.8331690400259804</c:v>
                </c:pt>
                <c:pt idx="7">
                  <c:v>1.7147913149400968</c:v>
                </c:pt>
                <c:pt idx="8">
                  <c:v>1.586712928080156</c:v>
                </c:pt>
                <c:pt idx="9">
                  <c:v>1.4512225071261833</c:v>
                </c:pt>
                <c:pt idx="10">
                  <c:v>1.3112607731889327</c:v>
                </c:pt>
                <c:pt idx="11">
                  <c:v>1.1701886498095184</c:v>
                </c:pt>
                <c:pt idx="12">
                  <c:v>1.0314745342316776</c:v>
                </c:pt>
                <c:pt idx="13">
                  <c:v>0.89836007516810001</c:v>
                </c:pt>
                <c:pt idx="14">
                  <c:v>0.77357091373911446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37AA-42A9-B110-4EBE42B9680E}"/>
            </c:ext>
          </c:extLst>
        </c:ser>
        <c:ser>
          <c:idx val="30"/>
          <c:order val="3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xVal>
            <c:numRef>
              <c:f>'Partial 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Competitive'!$BS$20:$BS$34</c:f>
              <c:numCache>
                <c:formatCode>General</c:formatCode>
                <c:ptCount val="15"/>
                <c:pt idx="0">
                  <c:v>1.9061583577712606</c:v>
                </c:pt>
                <c:pt idx="1">
                  <c:v>1.8637992831541219</c:v>
                </c:pt>
                <c:pt idx="2">
                  <c:v>1.8134263295553619</c:v>
                </c:pt>
                <c:pt idx="3">
                  <c:v>1.7541640312038795</c:v>
                </c:pt>
                <c:pt idx="4">
                  <c:v>1.685319289005925</c:v>
                </c:pt>
                <c:pt idx="5">
                  <c:v>1.6065071262203878</c:v>
                </c:pt>
                <c:pt idx="6">
                  <c:v>1.5177851191612961</c:v>
                </c:pt>
                <c:pt idx="7">
                  <c:v>1.4197734543052418</c:v>
                </c:pt>
                <c:pt idx="8">
                  <c:v>1.3137300587330325</c:v>
                </c:pt>
                <c:pt idx="9">
                  <c:v>1.2015498177281305</c:v>
                </c:pt>
                <c:pt idx="10">
                  <c:v>1.0856675218876113</c:v>
                </c:pt>
                <c:pt idx="11">
                  <c:v>0.96886587134766577</c:v>
                </c:pt>
                <c:pt idx="12">
                  <c:v>0.85401654984773312</c:v>
                </c:pt>
                <c:pt idx="13">
                  <c:v>0.74380350309616894</c:v>
                </c:pt>
                <c:pt idx="14">
                  <c:v>0.64048344470872931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37AA-42A9-B110-4EBE42B9680E}"/>
            </c:ext>
          </c:extLst>
        </c:ser>
        <c:ser>
          <c:idx val="31"/>
          <c:order val="3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50000"/>
                </a:schemeClr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xVal>
            <c:numRef>
              <c:f>'Partial Competitive'!$AN$20:$AN$34</c:f>
              <c:numCache>
                <c:formatCode>General</c:formatCode>
                <c:ptCount val="15"/>
                <c:pt idx="0">
                  <c:v>1</c:v>
                </c:pt>
                <c:pt idx="1">
                  <c:v>0.8</c:v>
                </c:pt>
                <c:pt idx="2">
                  <c:v>0.64000000000000012</c:v>
                </c:pt>
                <c:pt idx="3">
                  <c:v>0.51200000000000012</c:v>
                </c:pt>
                <c:pt idx="4">
                  <c:v>0.40960000000000013</c:v>
                </c:pt>
                <c:pt idx="5">
                  <c:v>0.32768000000000014</c:v>
                </c:pt>
                <c:pt idx="6">
                  <c:v>0.2621440000000001</c:v>
                </c:pt>
                <c:pt idx="7">
                  <c:v>0.2097152000000001</c:v>
                </c:pt>
                <c:pt idx="8">
                  <c:v>0.16777216000000009</c:v>
                </c:pt>
                <c:pt idx="9">
                  <c:v>0.13421772800000006</c:v>
                </c:pt>
                <c:pt idx="10">
                  <c:v>0.10737418240000006</c:v>
                </c:pt>
                <c:pt idx="11">
                  <c:v>8.589934592000005E-2</c:v>
                </c:pt>
                <c:pt idx="12">
                  <c:v>6.871947673600004E-2</c:v>
                </c:pt>
                <c:pt idx="13">
                  <c:v>5.4975581388800036E-2</c:v>
                </c:pt>
                <c:pt idx="14">
                  <c:v>4.3980465111040035E-2</c:v>
                </c:pt>
              </c:numCache>
            </c:numRef>
          </c:xVal>
          <c:yVal>
            <c:numRef>
              <c:f>'Partial Competitive'!$BT$20:$BT$34</c:f>
              <c:numCache>
                <c:formatCode>General</c:formatCode>
                <c:ptCount val="15"/>
                <c:pt idx="0">
                  <c:v>1.5687851971037812</c:v>
                </c:pt>
                <c:pt idx="1">
                  <c:v>1.5339233038348083</c:v>
                </c:pt>
                <c:pt idx="2">
                  <c:v>1.4924659172446784</c:v>
                </c:pt>
                <c:pt idx="3">
                  <c:v>1.4436925212562903</c:v>
                </c:pt>
                <c:pt idx="4">
                  <c:v>1.3870326891818676</c:v>
                </c:pt>
                <c:pt idx="5">
                  <c:v>1.3221695817566026</c:v>
                </c:pt>
                <c:pt idx="6">
                  <c:v>1.249150584796465</c:v>
                </c:pt>
                <c:pt idx="7">
                  <c:v>1.1684861172600662</c:v>
                </c:pt>
                <c:pt idx="8">
                  <c:v>1.0812114642670094</c:v>
                </c:pt>
                <c:pt idx="9">
                  <c:v>0.98888613317447915</c:v>
                </c:pt>
                <c:pt idx="10">
                  <c:v>0.89351397819068901</c:v>
                </c:pt>
                <c:pt idx="11">
                  <c:v>0.79738518615338883</c:v>
                </c:pt>
                <c:pt idx="12">
                  <c:v>0.70286317819326716</c:v>
                </c:pt>
                <c:pt idx="13">
                  <c:v>0.61215686538003289</c:v>
                </c:pt>
                <c:pt idx="14">
                  <c:v>0.52712354299037012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F-37AA-42A9-B110-4EBE42B968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145920"/>
        <c:axId val="367143952"/>
      </c:scatterChart>
      <c:valAx>
        <c:axId val="367145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[S]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3952"/>
        <c:crosses val="autoZero"/>
        <c:crossBetween val="midCat"/>
      </c:valAx>
      <c:valAx>
        <c:axId val="36714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5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Competitive'!$AO$36:$AO$50</c:f>
              <c:numCache>
                <c:formatCode>General</c:formatCode>
                <c:ptCount val="15"/>
                <c:pt idx="0">
                  <c:v>7.3334866548425096E-2</c:v>
                </c:pt>
                <c:pt idx="1">
                  <c:v>7.5001588124904817E-2</c:v>
                </c:pt>
                <c:pt idx="2">
                  <c:v>7.7084990095504416E-2</c:v>
                </c:pt>
                <c:pt idx="3">
                  <c:v>7.9689242558753912E-2</c:v>
                </c:pt>
                <c:pt idx="4">
                  <c:v>8.2944558137815844E-2</c:v>
                </c:pt>
                <c:pt idx="5">
                  <c:v>8.7013702611643221E-2</c:v>
                </c:pt>
                <c:pt idx="6">
                  <c:v>9.2100133203927459E-2</c:v>
                </c:pt>
                <c:pt idx="7">
                  <c:v>9.8458171444282733E-2</c:v>
                </c:pt>
                <c:pt idx="8">
                  <c:v>0.10640571924472682</c:v>
                </c:pt>
                <c:pt idx="9">
                  <c:v>0.11634015399528197</c:v>
                </c:pt>
                <c:pt idx="10">
                  <c:v>0.12875819743347583</c:v>
                </c:pt>
                <c:pt idx="11">
                  <c:v>0.14428075173121824</c:v>
                </c:pt>
                <c:pt idx="12">
                  <c:v>0.16368394460339622</c:v>
                </c:pt>
                <c:pt idx="13">
                  <c:v>0.18793793569361866</c:v>
                </c:pt>
                <c:pt idx="14">
                  <c:v>0.21825542455639671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2A1-429A-B6F2-4BDD35CFCEEA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Competitive'!$AP$36:$AP$50</c:f>
              <c:numCache>
                <c:formatCode>General</c:formatCode>
                <c:ptCount val="15"/>
                <c:pt idx="0">
                  <c:v>9.8146239358485446E-2</c:v>
                </c:pt>
                <c:pt idx="1">
                  <c:v>0.10037645066119873</c:v>
                </c:pt>
                <c:pt idx="2">
                  <c:v>0.10316421478959033</c:v>
                </c:pt>
                <c:pt idx="3">
                  <c:v>0.10664891995007976</c:v>
                </c:pt>
                <c:pt idx="4">
                  <c:v>0.11100480140069165</c:v>
                </c:pt>
                <c:pt idx="5">
                  <c:v>0.11644965321395649</c:v>
                </c:pt>
                <c:pt idx="6">
                  <c:v>0.12325571798053751</c:v>
                </c:pt>
                <c:pt idx="7">
                  <c:v>0.13176329893876376</c:v>
                </c:pt>
                <c:pt idx="8">
                  <c:v>0.14239777513654664</c:v>
                </c:pt>
                <c:pt idx="9">
                  <c:v>0.15569087038377522</c:v>
                </c:pt>
                <c:pt idx="10">
                  <c:v>0.17230723944281087</c:v>
                </c:pt>
                <c:pt idx="11">
                  <c:v>0.19307770076660558</c:v>
                </c:pt>
                <c:pt idx="12">
                  <c:v>0.21904077742134884</c:v>
                </c:pt>
                <c:pt idx="13">
                  <c:v>0.251494623239778</c:v>
                </c:pt>
                <c:pt idx="14">
                  <c:v>0.29206193051281432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2A1-429A-B6F2-4BDD35CFCEEA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Competitive'!$AQ$36:$AQ$50</c:f>
              <c:numCache>
                <c:formatCode>General</c:formatCode>
                <c:ptCount val="15"/>
                <c:pt idx="0">
                  <c:v>0.10434908256100053</c:v>
                </c:pt>
                <c:pt idx="1">
                  <c:v>0.10672016629527223</c:v>
                </c:pt>
                <c:pt idx="2">
                  <c:v>0.10968402096311178</c:v>
                </c:pt>
                <c:pt idx="3">
                  <c:v>0.11338883929791123</c:v>
                </c:pt>
                <c:pt idx="4">
                  <c:v>0.11801986221641061</c:v>
                </c:pt>
                <c:pt idx="5">
                  <c:v>0.1238086408645348</c:v>
                </c:pt>
                <c:pt idx="6">
                  <c:v>0.13104461417469004</c:v>
                </c:pt>
                <c:pt idx="7">
                  <c:v>0.14008958081238404</c:v>
                </c:pt>
                <c:pt idx="8">
                  <c:v>0.15139578910950158</c:v>
                </c:pt>
                <c:pt idx="9">
                  <c:v>0.16552854948089854</c:v>
                </c:pt>
                <c:pt idx="10">
                  <c:v>0.18319449994514464</c:v>
                </c:pt>
                <c:pt idx="11">
                  <c:v>0.20527693802545235</c:v>
                </c:pt>
                <c:pt idx="12">
                  <c:v>0.232879985625837</c:v>
                </c:pt>
                <c:pt idx="13">
                  <c:v>0.26738379512631777</c:v>
                </c:pt>
                <c:pt idx="14">
                  <c:v>0.31051355700191868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2A1-429A-B6F2-4BDD35CFCEEA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Competitive'!$AR$36:$AR$50</c:f>
              <c:numCache>
                <c:formatCode>General</c:formatCode>
                <c:ptCount val="15"/>
                <c:pt idx="0">
                  <c:v>0.11210263656414438</c:v>
                </c:pt>
                <c:pt idx="1">
                  <c:v>0.11464981083786407</c:v>
                </c:pt>
                <c:pt idx="2">
                  <c:v>0.11783377868001361</c:v>
                </c:pt>
                <c:pt idx="3">
                  <c:v>0.12181373848270054</c:v>
                </c:pt>
                <c:pt idx="4">
                  <c:v>0.12678868823605929</c:v>
                </c:pt>
                <c:pt idx="5">
                  <c:v>0.1330073754277577</c:v>
                </c:pt>
                <c:pt idx="6">
                  <c:v>0.14078073441738068</c:v>
                </c:pt>
                <c:pt idx="7">
                  <c:v>0.15049743315440939</c:v>
                </c:pt>
                <c:pt idx="8">
                  <c:v>0.16264330657569526</c:v>
                </c:pt>
                <c:pt idx="9">
                  <c:v>0.17782564835230266</c:v>
                </c:pt>
                <c:pt idx="10">
                  <c:v>0.19680357557306183</c:v>
                </c:pt>
                <c:pt idx="11">
                  <c:v>0.2205259845990109</c:v>
                </c:pt>
                <c:pt idx="12">
                  <c:v>0.25017899588144715</c:v>
                </c:pt>
                <c:pt idx="13">
                  <c:v>0.28724525998449257</c:v>
                </c:pt>
                <c:pt idx="14">
                  <c:v>0.3335780901132992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2A1-429A-B6F2-4BDD35CFCEEA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Competitive'!$AS$36:$AS$50</c:f>
              <c:numCache>
                <c:formatCode>General</c:formatCode>
                <c:ptCount val="15"/>
                <c:pt idx="0">
                  <c:v>0.1217945790680742</c:v>
                </c:pt>
                <c:pt idx="1">
                  <c:v>0.12456186651610389</c:v>
                </c:pt>
                <c:pt idx="2">
                  <c:v>0.12802097582614091</c:v>
                </c:pt>
                <c:pt idx="3">
                  <c:v>0.13234486246368724</c:v>
                </c:pt>
                <c:pt idx="4">
                  <c:v>0.13774972076062014</c:v>
                </c:pt>
                <c:pt idx="5">
                  <c:v>0.14450579363178631</c:v>
                </c:pt>
                <c:pt idx="6">
                  <c:v>0.152950884720744</c:v>
                </c:pt>
                <c:pt idx="7">
                  <c:v>0.16350724858194104</c:v>
                </c:pt>
                <c:pt idx="8">
                  <c:v>0.17670270340843736</c:v>
                </c:pt>
                <c:pt idx="9">
                  <c:v>0.19319702194155788</c:v>
                </c:pt>
                <c:pt idx="10">
                  <c:v>0.21381492010795838</c:v>
                </c:pt>
                <c:pt idx="11">
                  <c:v>0.23958729281595909</c:v>
                </c:pt>
                <c:pt idx="12">
                  <c:v>0.27180275870095993</c:v>
                </c:pt>
                <c:pt idx="13">
                  <c:v>0.31207209105721101</c:v>
                </c:pt>
                <c:pt idx="14">
                  <c:v>0.3624087565025248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F2A1-429A-B6F2-4BDD35CFCEEA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Competitive'!$AT$36:$AT$50</c:f>
              <c:numCache>
                <c:formatCode>General</c:formatCode>
                <c:ptCount val="15"/>
                <c:pt idx="0">
                  <c:v>0.1339095071979865</c:v>
                </c:pt>
                <c:pt idx="1">
                  <c:v>0.13695193611390366</c:v>
                </c:pt>
                <c:pt idx="2">
                  <c:v>0.14075497225880004</c:v>
                </c:pt>
                <c:pt idx="3">
                  <c:v>0.14550876743992056</c:v>
                </c:pt>
                <c:pt idx="4">
                  <c:v>0.15145101141632122</c:v>
                </c:pt>
                <c:pt idx="5">
                  <c:v>0.15887881638682205</c:v>
                </c:pt>
                <c:pt idx="6">
                  <c:v>0.1681635725999481</c:v>
                </c:pt>
                <c:pt idx="7">
                  <c:v>0.17976951786635562</c:v>
                </c:pt>
                <c:pt idx="8">
                  <c:v>0.19427694944936502</c:v>
                </c:pt>
                <c:pt idx="9">
                  <c:v>0.21241123892812683</c:v>
                </c:pt>
                <c:pt idx="10">
                  <c:v>0.23507910077657898</c:v>
                </c:pt>
                <c:pt idx="11">
                  <c:v>0.26341392808714431</c:v>
                </c:pt>
                <c:pt idx="12">
                  <c:v>0.29883246222535087</c:v>
                </c:pt>
                <c:pt idx="13">
                  <c:v>0.34310562989810905</c:v>
                </c:pt>
                <c:pt idx="14">
                  <c:v>0.39844708948905677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F2A1-429A-B6F2-4BDD35CFCEEA}"/>
            </c:ext>
          </c:extLst>
        </c:ser>
        <c:ser>
          <c:idx val="6"/>
          <c:order val="6"/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Competitive'!$AU$36:$AU$50</c:f>
              <c:numCache>
                <c:formatCode>General</c:formatCode>
                <c:ptCount val="15"/>
                <c:pt idx="0">
                  <c:v>0.14905316736037683</c:v>
                </c:pt>
                <c:pt idx="1">
                  <c:v>0.15243952311115336</c:v>
                </c:pt>
                <c:pt idx="2">
                  <c:v>0.15667246779962393</c:v>
                </c:pt>
                <c:pt idx="3">
                  <c:v>0.16196364866021221</c:v>
                </c:pt>
                <c:pt idx="4">
                  <c:v>0.16857762473594756</c:v>
                </c:pt>
                <c:pt idx="5">
                  <c:v>0.17684509483061675</c:v>
                </c:pt>
                <c:pt idx="6">
                  <c:v>0.18717943244895327</c:v>
                </c:pt>
                <c:pt idx="7">
                  <c:v>0.20009735447187385</c:v>
                </c:pt>
                <c:pt idx="8">
                  <c:v>0.21624475700052459</c:v>
                </c:pt>
                <c:pt idx="9">
                  <c:v>0.23642901016133805</c:v>
                </c:pt>
                <c:pt idx="10">
                  <c:v>0.26165932661235475</c:v>
                </c:pt>
                <c:pt idx="11">
                  <c:v>0.29319722217612576</c:v>
                </c:pt>
                <c:pt idx="12">
                  <c:v>0.33261959163083948</c:v>
                </c:pt>
                <c:pt idx="13">
                  <c:v>0.38189755344923165</c:v>
                </c:pt>
                <c:pt idx="14">
                  <c:v>0.44349500572222178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F2A1-429A-B6F2-4BDD35CFCEEA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Competitive'!$AV$36:$AV$50</c:f>
              <c:numCache>
                <c:formatCode>General</c:formatCode>
                <c:ptCount val="15"/>
                <c:pt idx="0">
                  <c:v>0.16798274256336476</c:v>
                </c:pt>
                <c:pt idx="1">
                  <c:v>0.17179900685771549</c:v>
                </c:pt>
                <c:pt idx="2">
                  <c:v>0.17656933722565385</c:v>
                </c:pt>
                <c:pt idx="3">
                  <c:v>0.18253225018557676</c:v>
                </c:pt>
                <c:pt idx="4">
                  <c:v>0.1899858913854805</c:v>
                </c:pt>
                <c:pt idx="5">
                  <c:v>0.19930294288536016</c:v>
                </c:pt>
                <c:pt idx="6">
                  <c:v>0.21094925726020972</c:v>
                </c:pt>
                <c:pt idx="7">
                  <c:v>0.22550715022877157</c:v>
                </c:pt>
                <c:pt idx="8">
                  <c:v>0.24370451643947402</c:v>
                </c:pt>
                <c:pt idx="9">
                  <c:v>0.26645122420285211</c:v>
                </c:pt>
                <c:pt idx="10">
                  <c:v>0.29488460890707446</c:v>
                </c:pt>
                <c:pt idx="11">
                  <c:v>0.3304263397873527</c:v>
                </c:pt>
                <c:pt idx="12">
                  <c:v>0.37485350338770029</c:v>
                </c:pt>
                <c:pt idx="13">
                  <c:v>0.43038745788813493</c:v>
                </c:pt>
                <c:pt idx="14">
                  <c:v>0.49980490101367803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F2A1-429A-B6F2-4BDD35CFCEEA}"/>
            </c:ext>
          </c:extLst>
        </c:ser>
        <c:ser>
          <c:idx val="8"/>
          <c:order val="8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Competitive'!$AW$36:$AW$50</c:f>
              <c:numCache>
                <c:formatCode>General</c:formatCode>
                <c:ptCount val="15"/>
                <c:pt idx="0">
                  <c:v>0.1916447115670997</c:v>
                </c:pt>
                <c:pt idx="1">
                  <c:v>0.19599836154091815</c:v>
                </c:pt>
                <c:pt idx="2">
                  <c:v>0.20144042400819115</c:v>
                </c:pt>
                <c:pt idx="3">
                  <c:v>0.20824300209228247</c:v>
                </c:pt>
                <c:pt idx="4">
                  <c:v>0.21674622469739666</c:v>
                </c:pt>
                <c:pt idx="5">
                  <c:v>0.22737525295378941</c:v>
                </c:pt>
                <c:pt idx="6">
                  <c:v>0.24066153827428027</c:v>
                </c:pt>
                <c:pt idx="7">
                  <c:v>0.25726939492489381</c:v>
                </c:pt>
                <c:pt idx="8">
                  <c:v>0.27802921573816081</c:v>
                </c:pt>
                <c:pt idx="9">
                  <c:v>0.30397899175474458</c:v>
                </c:pt>
                <c:pt idx="10">
                  <c:v>0.33641621177547415</c:v>
                </c:pt>
                <c:pt idx="11">
                  <c:v>0.37696273680138631</c:v>
                </c:pt>
                <c:pt idx="12">
                  <c:v>0.42764589308377632</c:v>
                </c:pt>
                <c:pt idx="13">
                  <c:v>0.49099983843676398</c:v>
                </c:pt>
                <c:pt idx="14">
                  <c:v>0.57019227012799845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F2A1-429A-B6F2-4BDD35CFCEEA}"/>
            </c:ext>
          </c:extLst>
        </c:ser>
        <c:ser>
          <c:idx val="9"/>
          <c:order val="9"/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Competitive'!$AX$36:$AX$50</c:f>
              <c:numCache>
                <c:formatCode>General</c:formatCode>
                <c:ptCount val="15"/>
                <c:pt idx="0">
                  <c:v>0.22122217282176829</c:v>
                </c:pt>
                <c:pt idx="1">
                  <c:v>0.22624755489492149</c:v>
                </c:pt>
                <c:pt idx="2">
                  <c:v>0.23252928248636281</c:v>
                </c:pt>
                <c:pt idx="3">
                  <c:v>0.24038144197566461</c:v>
                </c:pt>
                <c:pt idx="4">
                  <c:v>0.25019664133729186</c:v>
                </c:pt>
                <c:pt idx="5">
                  <c:v>0.26246564053932586</c:v>
                </c:pt>
                <c:pt idx="6">
                  <c:v>0.27780188954186846</c:v>
                </c:pt>
                <c:pt idx="7">
                  <c:v>0.2969722007950466</c:v>
                </c:pt>
                <c:pt idx="8">
                  <c:v>0.32093508986151925</c:v>
                </c:pt>
                <c:pt idx="9">
                  <c:v>0.35088870119461019</c:v>
                </c:pt>
                <c:pt idx="10">
                  <c:v>0.38833071536097374</c:v>
                </c:pt>
                <c:pt idx="11">
                  <c:v>0.43513323306892826</c:v>
                </c:pt>
                <c:pt idx="12">
                  <c:v>0.49363638020387146</c:v>
                </c:pt>
                <c:pt idx="13">
                  <c:v>0.56676531412255038</c:v>
                </c:pt>
                <c:pt idx="14">
                  <c:v>0.6581764815208988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F2A1-429A-B6F2-4BDD35CFCEEA}"/>
            </c:ext>
          </c:extLst>
        </c:ser>
        <c:ser>
          <c:idx val="10"/>
          <c:order val="10"/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Competitive'!$AY$36:$AY$50</c:f>
              <c:numCache>
                <c:formatCode>General</c:formatCode>
                <c:ptCount val="15"/>
                <c:pt idx="0">
                  <c:v>0.25819399939010418</c:v>
                </c:pt>
                <c:pt idx="1">
                  <c:v>0.26405904658742563</c:v>
                </c:pt>
                <c:pt idx="2">
                  <c:v>0.27139035558407743</c:v>
                </c:pt>
                <c:pt idx="3">
                  <c:v>0.28055449182989228</c:v>
                </c:pt>
                <c:pt idx="4">
                  <c:v>0.2920096621371609</c:v>
                </c:pt>
                <c:pt idx="5">
                  <c:v>0.30632862502124658</c:v>
                </c:pt>
                <c:pt idx="6">
                  <c:v>0.32422732862635373</c:v>
                </c:pt>
                <c:pt idx="7">
                  <c:v>0.34660070813273758</c:v>
                </c:pt>
                <c:pt idx="8">
                  <c:v>0.37456743251571739</c:v>
                </c:pt>
                <c:pt idx="9">
                  <c:v>0.40952583799444237</c:v>
                </c:pt>
                <c:pt idx="10">
                  <c:v>0.45322384484284822</c:v>
                </c:pt>
                <c:pt idx="11">
                  <c:v>0.50784635340335582</c:v>
                </c:pt>
                <c:pt idx="12">
                  <c:v>0.57612448910399028</c:v>
                </c:pt>
                <c:pt idx="13">
                  <c:v>0.66147215872978316</c:v>
                </c:pt>
                <c:pt idx="14">
                  <c:v>0.76815674576202442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F2A1-429A-B6F2-4BDD35CFCEEA}"/>
            </c:ext>
          </c:extLst>
        </c:ser>
        <c:ser>
          <c:idx val="11"/>
          <c:order val="11"/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Competitive'!$AZ$36:$AZ$50</c:f>
              <c:numCache>
                <c:formatCode>General</c:formatCode>
                <c:ptCount val="15"/>
                <c:pt idx="0">
                  <c:v>0.30440878260052384</c:v>
                </c:pt>
                <c:pt idx="1">
                  <c:v>0.3113234112030559</c:v>
                </c:pt>
                <c:pt idx="2">
                  <c:v>0.31996669695622076</c:v>
                </c:pt>
                <c:pt idx="3">
                  <c:v>0.33077080414767679</c:v>
                </c:pt>
                <c:pt idx="4">
                  <c:v>0.34427593813699714</c:v>
                </c:pt>
                <c:pt idx="5">
                  <c:v>0.36115735562364737</c:v>
                </c:pt>
                <c:pt idx="6">
                  <c:v>0.38225912748196023</c:v>
                </c:pt>
                <c:pt idx="7">
                  <c:v>0.40863634230485119</c:v>
                </c:pt>
                <c:pt idx="8">
                  <c:v>0.44160786083346509</c:v>
                </c:pt>
                <c:pt idx="9">
                  <c:v>0.48282225899423231</c:v>
                </c:pt>
                <c:pt idx="10">
                  <c:v>0.53434025669519125</c:v>
                </c:pt>
                <c:pt idx="11">
                  <c:v>0.59873775382139016</c:v>
                </c:pt>
                <c:pt idx="12">
                  <c:v>0.67923462522913858</c:v>
                </c:pt>
                <c:pt idx="13">
                  <c:v>0.77985571448882429</c:v>
                </c:pt>
                <c:pt idx="14">
                  <c:v>0.9056320760634311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F2A1-429A-B6F2-4BDD35CFCEEA}"/>
            </c:ext>
          </c:extLst>
        </c:ser>
        <c:ser>
          <c:idx val="12"/>
          <c:order val="12"/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Competitive'!$BA$36:$BA$50</c:f>
              <c:numCache>
                <c:formatCode>General</c:formatCode>
                <c:ptCount val="15"/>
                <c:pt idx="0">
                  <c:v>0.36217726161354852</c:v>
                </c:pt>
                <c:pt idx="1">
                  <c:v>0.37040386697259359</c:v>
                </c:pt>
                <c:pt idx="2">
                  <c:v>0.38068712367139973</c:v>
                </c:pt>
                <c:pt idx="3">
                  <c:v>0.39354119454490755</c:v>
                </c:pt>
                <c:pt idx="4">
                  <c:v>0.40960878313679239</c:v>
                </c:pt>
                <c:pt idx="5">
                  <c:v>0.42969326887664849</c:v>
                </c:pt>
                <c:pt idx="6">
                  <c:v>0.45479887605146846</c:v>
                </c:pt>
                <c:pt idx="7">
                  <c:v>0.4861808850199934</c:v>
                </c:pt>
                <c:pt idx="8">
                  <c:v>0.52540839623064961</c:v>
                </c:pt>
                <c:pt idx="9">
                  <c:v>0.57444278524396997</c:v>
                </c:pt>
                <c:pt idx="10">
                  <c:v>0.63573577151062</c:v>
                </c:pt>
                <c:pt idx="11">
                  <c:v>0.71235200434393309</c:v>
                </c:pt>
                <c:pt idx="12">
                  <c:v>0.80812229538557412</c:v>
                </c:pt>
                <c:pt idx="13">
                  <c:v>0.92783515918762571</c:v>
                </c:pt>
                <c:pt idx="14">
                  <c:v>1.0774762389401897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F2A1-429A-B6F2-4BDD35CFCEEA}"/>
            </c:ext>
          </c:extLst>
        </c:ser>
        <c:ser>
          <c:idx val="13"/>
          <c:order val="13"/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Competitive'!$BB$36:$BB$50</c:f>
              <c:numCache>
                <c:formatCode>General</c:formatCode>
                <c:ptCount val="15"/>
                <c:pt idx="0">
                  <c:v>0.4343878603798294</c:v>
                </c:pt>
                <c:pt idx="1">
                  <c:v>0.4442544366845157</c:v>
                </c:pt>
                <c:pt idx="2">
                  <c:v>0.45658765706537369</c:v>
                </c:pt>
                <c:pt idx="3">
                  <c:v>0.47200418254144588</c:v>
                </c:pt>
                <c:pt idx="4">
                  <c:v>0.49127483938653649</c:v>
                </c:pt>
                <c:pt idx="5">
                  <c:v>0.51536316044289965</c:v>
                </c:pt>
                <c:pt idx="6">
                  <c:v>0.54547356176335371</c:v>
                </c:pt>
                <c:pt idx="7">
                  <c:v>0.58311156341392112</c:v>
                </c:pt>
                <c:pt idx="8">
                  <c:v>0.63015906547713019</c:v>
                </c:pt>
                <c:pt idx="9">
                  <c:v>0.68896844305614191</c:v>
                </c:pt>
                <c:pt idx="10">
                  <c:v>0.76248016502990612</c:v>
                </c:pt>
                <c:pt idx="11">
                  <c:v>0.85436981749711172</c:v>
                </c:pt>
                <c:pt idx="12">
                  <c:v>0.96923188308111874</c:v>
                </c:pt>
                <c:pt idx="13">
                  <c:v>1.1128094650611273</c:v>
                </c:pt>
                <c:pt idx="14">
                  <c:v>1.2922814425361377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F2A1-429A-B6F2-4BDD35CFCEEA}"/>
            </c:ext>
          </c:extLst>
        </c:ser>
        <c:ser>
          <c:idx val="14"/>
          <c:order val="14"/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Competitive'!$BC$36:$BC$50</c:f>
              <c:numCache>
                <c:formatCode>General</c:formatCode>
                <c:ptCount val="15"/>
                <c:pt idx="0">
                  <c:v>0.5246511088376804</c:v>
                </c:pt>
                <c:pt idx="1">
                  <c:v>0.53656764882441854</c:v>
                </c:pt>
                <c:pt idx="2">
                  <c:v>0.55146332380784091</c:v>
                </c:pt>
                <c:pt idx="3">
                  <c:v>0.57008291753711893</c:v>
                </c:pt>
                <c:pt idx="4">
                  <c:v>0.59335740969871653</c:v>
                </c:pt>
                <c:pt idx="5">
                  <c:v>0.62245052490071362</c:v>
                </c:pt>
                <c:pt idx="6">
                  <c:v>0.65881691890321015</c:v>
                </c:pt>
                <c:pt idx="7">
                  <c:v>0.70427491140633047</c:v>
                </c:pt>
                <c:pt idx="8">
                  <c:v>0.76109740203523091</c:v>
                </c:pt>
                <c:pt idx="9">
                  <c:v>0.8321255153213567</c:v>
                </c:pt>
                <c:pt idx="10">
                  <c:v>0.92091065692901353</c:v>
                </c:pt>
                <c:pt idx="11">
                  <c:v>1.031892083938585</c:v>
                </c:pt>
                <c:pt idx="12">
                  <c:v>1.1706188677005491</c:v>
                </c:pt>
                <c:pt idx="13">
                  <c:v>1.3440273474030044</c:v>
                </c:pt>
                <c:pt idx="14">
                  <c:v>1.560787947031073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F2A1-429A-B6F2-4BDD35CFCEEA}"/>
            </c:ext>
          </c:extLst>
        </c:ser>
        <c:ser>
          <c:idx val="15"/>
          <c:order val="15"/>
          <c:spPr>
            <a:ln w="190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'Partial 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Competitive'!$BD$36:$BD$50</c:f>
              <c:numCache>
                <c:formatCode>General</c:formatCode>
                <c:ptCount val="15"/>
                <c:pt idx="0">
                  <c:v>0.63748016940999419</c:v>
                </c:pt>
                <c:pt idx="1">
                  <c:v>0.65195916399929676</c:v>
                </c:pt>
                <c:pt idx="2">
                  <c:v>0.67005790723592484</c:v>
                </c:pt>
                <c:pt idx="3">
                  <c:v>0.69268133628171003</c:v>
                </c:pt>
                <c:pt idx="4">
                  <c:v>0.72096062258894167</c:v>
                </c:pt>
                <c:pt idx="5">
                  <c:v>0.75630973047298145</c:v>
                </c:pt>
                <c:pt idx="6">
                  <c:v>0.80049611532803078</c:v>
                </c:pt>
                <c:pt idx="7">
                  <c:v>0.85572909639684236</c:v>
                </c:pt>
                <c:pt idx="8">
                  <c:v>0.92477032273285686</c:v>
                </c:pt>
                <c:pt idx="9">
                  <c:v>1.0110718556528753</c:v>
                </c:pt>
                <c:pt idx="10">
                  <c:v>1.1189487718028979</c:v>
                </c:pt>
                <c:pt idx="11">
                  <c:v>1.2537949169904266</c:v>
                </c:pt>
                <c:pt idx="12">
                  <c:v>1.4223525984748371</c:v>
                </c:pt>
                <c:pt idx="13">
                  <c:v>1.6330497003303506</c:v>
                </c:pt>
                <c:pt idx="14">
                  <c:v>1.8964210776497421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F2A1-429A-B6F2-4BDD35CFCEEA}"/>
            </c:ext>
          </c:extLst>
        </c:ser>
        <c:ser>
          <c:idx val="16"/>
          <c:order val="1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'Partial 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Competitive'!$BE$36:$BE$50</c:f>
              <c:numCache>
                <c:formatCode>General</c:formatCode>
                <c:ptCount val="15"/>
                <c:pt idx="0">
                  <c:v>7.3333333333333348E-2</c:v>
                </c:pt>
                <c:pt idx="1">
                  <c:v>7.5000000000000011E-2</c:v>
                </c:pt>
                <c:pt idx="2">
                  <c:v>7.7083333333333323E-2</c:v>
                </c:pt>
                <c:pt idx="3">
                  <c:v>7.9687499999999994E-2</c:v>
                </c:pt>
                <c:pt idx="4">
                  <c:v>8.2942708333333337E-2</c:v>
                </c:pt>
                <c:pt idx="5">
                  <c:v>8.7011718749999994E-2</c:v>
                </c:pt>
                <c:pt idx="6">
                  <c:v>9.2097981770833337E-2</c:v>
                </c:pt>
                <c:pt idx="7">
                  <c:v>9.8455810546874981E-2</c:v>
                </c:pt>
                <c:pt idx="8">
                  <c:v>0.10640309651692707</c:v>
                </c:pt>
                <c:pt idx="9">
                  <c:v>0.11633720397949217</c:v>
                </c:pt>
                <c:pt idx="10">
                  <c:v>0.12875483830769854</c:v>
                </c:pt>
                <c:pt idx="11">
                  <c:v>0.14427688121795654</c:v>
                </c:pt>
                <c:pt idx="12">
                  <c:v>0.16367943485577896</c:v>
                </c:pt>
                <c:pt idx="13">
                  <c:v>0.18793262690305704</c:v>
                </c:pt>
                <c:pt idx="14">
                  <c:v>0.21824911696215457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F2A1-429A-B6F2-4BDD35CFCEEA}"/>
            </c:ext>
          </c:extLst>
        </c:ser>
        <c:ser>
          <c:idx val="17"/>
          <c:order val="1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'Partial 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Competitive'!$BF$36:$BF$50</c:f>
              <c:numCache>
                <c:formatCode>General</c:formatCode>
                <c:ptCount val="15"/>
                <c:pt idx="0">
                  <c:v>9.8142826472894393E-2</c:v>
                </c:pt>
                <c:pt idx="1">
                  <c:v>0.10037334525636926</c:v>
                </c:pt>
                <c:pt idx="2">
                  <c:v>0.10316149373571284</c:v>
                </c:pt>
                <c:pt idx="3">
                  <c:v>0.10664667933489232</c:v>
                </c:pt>
                <c:pt idx="4">
                  <c:v>0.1110031613338667</c:v>
                </c:pt>
                <c:pt idx="5">
                  <c:v>0.11644876383258464</c:v>
                </c:pt>
                <c:pt idx="6">
                  <c:v>0.12325576695598207</c:v>
                </c:pt>
                <c:pt idx="7">
                  <c:v>0.13176452086022883</c:v>
                </c:pt>
                <c:pt idx="8">
                  <c:v>0.14240046324053734</c:v>
                </c:pt>
                <c:pt idx="9">
                  <c:v>0.15569539121592296</c:v>
                </c:pt>
                <c:pt idx="10">
                  <c:v>0.17231405118515497</c:v>
                </c:pt>
                <c:pt idx="11">
                  <c:v>0.19308737614669502</c:v>
                </c:pt>
                <c:pt idx="12">
                  <c:v>0.21905403234862</c:v>
                </c:pt>
                <c:pt idx="13">
                  <c:v>0.25151235260102628</c:v>
                </c:pt>
                <c:pt idx="14">
                  <c:v>0.29208525291653409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F2A1-429A-B6F2-4BDD35CFCEEA}"/>
            </c:ext>
          </c:extLst>
        </c:ser>
        <c:ser>
          <c:idx val="18"/>
          <c:order val="1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'Partial 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Competitive'!$BG$36:$BG$50</c:f>
              <c:numCache>
                <c:formatCode>General</c:formatCode>
                <c:ptCount val="15"/>
                <c:pt idx="0">
                  <c:v>0.10434519975778467</c:v>
                </c:pt>
                <c:pt idx="1">
                  <c:v>0.10671668157046156</c:v>
                </c:pt>
                <c:pt idx="2">
                  <c:v>0.10968103383630771</c:v>
                </c:pt>
                <c:pt idx="3">
                  <c:v>0.1133864741686154</c:v>
                </c:pt>
                <c:pt idx="4">
                  <c:v>0.11801827458400002</c:v>
                </c:pt>
                <c:pt idx="5">
                  <c:v>0.1238080251032308</c:v>
                </c:pt>
                <c:pt idx="6">
                  <c:v>0.13104521325226925</c:v>
                </c:pt>
                <c:pt idx="7">
                  <c:v>0.14009169843856731</c:v>
                </c:pt>
                <c:pt idx="8">
                  <c:v>0.15139980492143992</c:v>
                </c:pt>
                <c:pt idx="9">
                  <c:v>0.16553493802503066</c:v>
                </c:pt>
                <c:pt idx="10">
                  <c:v>0.18320385440451908</c:v>
                </c:pt>
                <c:pt idx="11">
                  <c:v>0.20528999987887964</c:v>
                </c:pt>
                <c:pt idx="12">
                  <c:v>0.23289768172183026</c:v>
                </c:pt>
                <c:pt idx="13">
                  <c:v>0.26740728402551861</c:v>
                </c:pt>
                <c:pt idx="14">
                  <c:v>0.31054428690512897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F2A1-429A-B6F2-4BDD35CFCEEA}"/>
            </c:ext>
          </c:extLst>
        </c:ser>
        <c:ser>
          <c:idx val="19"/>
          <c:order val="1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'Partial 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Competitive'!$BH$36:$BH$50</c:f>
              <c:numCache>
                <c:formatCode>General</c:formatCode>
                <c:ptCount val="15"/>
                <c:pt idx="0">
                  <c:v>0.11209816636389747</c:v>
                </c:pt>
                <c:pt idx="1">
                  <c:v>0.11464585196307696</c:v>
                </c:pt>
                <c:pt idx="2">
                  <c:v>0.1178304589620513</c:v>
                </c:pt>
                <c:pt idx="3">
                  <c:v>0.12181121771076925</c:v>
                </c:pt>
                <c:pt idx="4">
                  <c:v>0.12678716614666671</c:v>
                </c:pt>
                <c:pt idx="5">
                  <c:v>0.13300710169153848</c:v>
                </c:pt>
                <c:pt idx="6">
                  <c:v>0.14078202112262822</c:v>
                </c:pt>
                <c:pt idx="7">
                  <c:v>0.1505006704114904</c:v>
                </c:pt>
                <c:pt idx="8">
                  <c:v>0.16264898202256814</c:v>
                </c:pt>
                <c:pt idx="9">
                  <c:v>0.17783437153641526</c:v>
                </c:pt>
                <c:pt idx="10">
                  <c:v>0.19681610842872421</c:v>
                </c:pt>
                <c:pt idx="11">
                  <c:v>0.2205432795441104</c:v>
                </c:pt>
                <c:pt idx="12">
                  <c:v>0.25020224343834313</c:v>
                </c:pt>
                <c:pt idx="13">
                  <c:v>0.28727594830613395</c:v>
                </c:pt>
                <c:pt idx="14">
                  <c:v>0.33361807939087251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F2A1-429A-B6F2-4BDD35CFCEEA}"/>
            </c:ext>
          </c:extLst>
        </c:ser>
        <c:ser>
          <c:idx val="20"/>
          <c:order val="2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'Partial 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Competitive'!$BI$36:$BI$50</c:f>
              <c:numCache>
                <c:formatCode>General</c:formatCode>
                <c:ptCount val="15"/>
                <c:pt idx="0">
                  <c:v>0.12178937462153849</c:v>
                </c:pt>
                <c:pt idx="1">
                  <c:v>0.1245573149538462</c:v>
                </c:pt>
                <c:pt idx="2">
                  <c:v>0.12801724036923082</c:v>
                </c:pt>
                <c:pt idx="3">
                  <c:v>0.13234214713846157</c:v>
                </c:pt>
                <c:pt idx="4">
                  <c:v>0.13774828060000005</c:v>
                </c:pt>
                <c:pt idx="5">
                  <c:v>0.14450594742692313</c:v>
                </c:pt>
                <c:pt idx="6">
                  <c:v>0.15295303096057694</c:v>
                </c:pt>
                <c:pt idx="7">
                  <c:v>0.16351188537764424</c:v>
                </c:pt>
                <c:pt idx="8">
                  <c:v>0.1767104533989784</c:v>
                </c:pt>
                <c:pt idx="9">
                  <c:v>0.19320866342564605</c:v>
                </c:pt>
                <c:pt idx="10">
                  <c:v>0.21383142595898061</c:v>
                </c:pt>
                <c:pt idx="11">
                  <c:v>0.23960987912564888</c:v>
                </c:pt>
                <c:pt idx="12">
                  <c:v>0.27183294558398408</c:v>
                </c:pt>
                <c:pt idx="13">
                  <c:v>0.3121117786569032</c:v>
                </c:pt>
                <c:pt idx="14">
                  <c:v>0.36246031999805206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F2A1-429A-B6F2-4BDD35CFCEEA}"/>
            </c:ext>
          </c:extLst>
        </c:ser>
        <c:ser>
          <c:idx val="21"/>
          <c:order val="2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'Partial 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Competitive'!$BJ$36:$BJ$50</c:f>
              <c:numCache>
                <c:formatCode>General</c:formatCode>
                <c:ptCount val="15"/>
                <c:pt idx="0">
                  <c:v>0.1339033849435898</c:v>
                </c:pt>
                <c:pt idx="1">
                  <c:v>0.13694664369230775</c:v>
                </c:pt>
                <c:pt idx="2">
                  <c:v>0.14075071712820517</c:v>
                </c:pt>
                <c:pt idx="3">
                  <c:v>0.14550580892307696</c:v>
                </c:pt>
                <c:pt idx="4">
                  <c:v>0.15144967366666673</c:v>
                </c:pt>
                <c:pt idx="5">
                  <c:v>0.15887950459615388</c:v>
                </c:pt>
                <c:pt idx="6">
                  <c:v>0.16816679325801287</c:v>
                </c:pt>
                <c:pt idx="7">
                  <c:v>0.17977590408533656</c:v>
                </c:pt>
                <c:pt idx="8">
                  <c:v>0.19428729261949124</c:v>
                </c:pt>
                <c:pt idx="9">
                  <c:v>0.2124265282871845</c:v>
                </c:pt>
                <c:pt idx="10">
                  <c:v>0.23510057287180114</c:v>
                </c:pt>
                <c:pt idx="11">
                  <c:v>0.26344312860257196</c:v>
                </c:pt>
                <c:pt idx="12">
                  <c:v>0.29887132326603538</c:v>
                </c:pt>
                <c:pt idx="13">
                  <c:v>0.3431565665953647</c:v>
                </c:pt>
                <c:pt idx="14">
                  <c:v>0.39851312075702638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F2A1-429A-B6F2-4BDD35CFCEEA}"/>
            </c:ext>
          </c:extLst>
        </c:ser>
        <c:ser>
          <c:idx val="22"/>
          <c:order val="2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'Partial 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Competitive'!$BK$36:$BK$50</c:f>
              <c:numCache>
                <c:formatCode>General</c:formatCode>
                <c:ptCount val="15"/>
                <c:pt idx="0">
                  <c:v>0.14904589784615391</c:v>
                </c:pt>
                <c:pt idx="1">
                  <c:v>0.15243330461538468</c:v>
                </c:pt>
                <c:pt idx="2">
                  <c:v>0.15666756307692312</c:v>
                </c:pt>
                <c:pt idx="3">
                  <c:v>0.1619603861538462</c:v>
                </c:pt>
                <c:pt idx="4">
                  <c:v>0.16857641500000006</c:v>
                </c:pt>
                <c:pt idx="5">
                  <c:v>0.17684645105769237</c:v>
                </c:pt>
                <c:pt idx="6">
                  <c:v>0.18718399612980777</c:v>
                </c:pt>
                <c:pt idx="7">
                  <c:v>0.20010592746995196</c:v>
                </c:pt>
                <c:pt idx="8">
                  <c:v>0.21625834164513225</c:v>
                </c:pt>
                <c:pt idx="9">
                  <c:v>0.23644885936410759</c:v>
                </c:pt>
                <c:pt idx="10">
                  <c:v>0.26168700651282678</c:v>
                </c:pt>
                <c:pt idx="11">
                  <c:v>0.2932346904487258</c:v>
                </c:pt>
                <c:pt idx="12">
                  <c:v>0.33266929536859952</c:v>
                </c:pt>
                <c:pt idx="13">
                  <c:v>0.38196255151844172</c:v>
                </c:pt>
                <c:pt idx="14">
                  <c:v>0.44357912170574432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F2A1-429A-B6F2-4BDD35CFCEEA}"/>
            </c:ext>
          </c:extLst>
        </c:ser>
        <c:ser>
          <c:idx val="23"/>
          <c:order val="23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'Partial 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Competitive'!$BL$36:$BL$50</c:f>
              <c:numCache>
                <c:formatCode>General</c:formatCode>
                <c:ptCount val="15"/>
                <c:pt idx="0">
                  <c:v>0.16797403897435906</c:v>
                </c:pt>
                <c:pt idx="1">
                  <c:v>0.17179163076923085</c:v>
                </c:pt>
                <c:pt idx="2">
                  <c:v>0.17656362051282057</c:v>
                </c:pt>
                <c:pt idx="3">
                  <c:v>0.18252860769230772</c:v>
                </c:pt>
                <c:pt idx="4">
                  <c:v>0.18998484166666671</c:v>
                </c:pt>
                <c:pt idx="5">
                  <c:v>0.19930513413461545</c:v>
                </c:pt>
                <c:pt idx="6">
                  <c:v>0.21095549971955135</c:v>
                </c:pt>
                <c:pt idx="7">
                  <c:v>0.22551845670072115</c:v>
                </c:pt>
                <c:pt idx="8">
                  <c:v>0.24372215292718352</c:v>
                </c:pt>
                <c:pt idx="9">
                  <c:v>0.26647677321026142</c:v>
                </c:pt>
                <c:pt idx="10">
                  <c:v>0.29492004856410881</c:v>
                </c:pt>
                <c:pt idx="11">
                  <c:v>0.33047414275641812</c:v>
                </c:pt>
                <c:pt idx="12">
                  <c:v>0.37491676049680461</c:v>
                </c:pt>
                <c:pt idx="13">
                  <c:v>0.43047003267228784</c:v>
                </c:pt>
                <c:pt idx="14">
                  <c:v>0.49991162289164182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F2A1-429A-B6F2-4BDD35CFCEEA}"/>
            </c:ext>
          </c:extLst>
        </c:ser>
        <c:ser>
          <c:idx val="24"/>
          <c:order val="24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Competitive'!$BM$36:$BM$50</c:f>
              <c:numCache>
                <c:formatCode>General</c:formatCode>
                <c:ptCount val="15"/>
                <c:pt idx="0">
                  <c:v>0.19163421538461542</c:v>
                </c:pt>
                <c:pt idx="1">
                  <c:v>0.19598953846153852</c:v>
                </c:pt>
                <c:pt idx="2">
                  <c:v>0.20143369230769234</c:v>
                </c:pt>
                <c:pt idx="3">
                  <c:v>0.20823888461538467</c:v>
                </c:pt>
                <c:pt idx="4">
                  <c:v>0.21674537500000007</c:v>
                </c:pt>
                <c:pt idx="5">
                  <c:v>0.22737848798076929</c:v>
                </c:pt>
                <c:pt idx="6">
                  <c:v>0.24066987920673083</c:v>
                </c:pt>
                <c:pt idx="7">
                  <c:v>0.25728411823918268</c:v>
                </c:pt>
                <c:pt idx="8">
                  <c:v>0.27805191702974763</c:v>
                </c:pt>
                <c:pt idx="9">
                  <c:v>0.30401166551795372</c:v>
                </c:pt>
                <c:pt idx="10">
                  <c:v>0.33646135112821135</c:v>
                </c:pt>
                <c:pt idx="11">
                  <c:v>0.3770234581410335</c:v>
                </c:pt>
                <c:pt idx="12">
                  <c:v>0.42772609190706107</c:v>
                </c:pt>
                <c:pt idx="13">
                  <c:v>0.49110438411459545</c:v>
                </c:pt>
                <c:pt idx="14">
                  <c:v>0.57032724937401358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F2A1-429A-B6F2-4BDD35CFCEEA}"/>
            </c:ext>
          </c:extLst>
        </c:ser>
        <c:ser>
          <c:idx val="25"/>
          <c:order val="2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Competitive'!$BN$36:$BN$50</c:f>
              <c:numCache>
                <c:formatCode>General</c:formatCode>
                <c:ptCount val="15"/>
                <c:pt idx="0">
                  <c:v>0.22120943589743597</c:v>
                </c:pt>
                <c:pt idx="1">
                  <c:v>0.22623692307692317</c:v>
                </c:pt>
                <c:pt idx="2">
                  <c:v>0.23252128205128206</c:v>
                </c:pt>
                <c:pt idx="3">
                  <c:v>0.24037673076923086</c:v>
                </c:pt>
                <c:pt idx="4">
                  <c:v>0.25019604166666676</c:v>
                </c:pt>
                <c:pt idx="5">
                  <c:v>0.26247018028846159</c:v>
                </c:pt>
                <c:pt idx="6">
                  <c:v>0.27781285356570518</c:v>
                </c:pt>
                <c:pt idx="7">
                  <c:v>0.29699119516225964</c:v>
                </c:pt>
                <c:pt idx="8">
                  <c:v>0.32096412215795278</c:v>
                </c:pt>
                <c:pt idx="9">
                  <c:v>0.35093028090256917</c:v>
                </c:pt>
                <c:pt idx="10">
                  <c:v>0.38838797933333963</c:v>
                </c:pt>
                <c:pt idx="11">
                  <c:v>0.43521010237180269</c:v>
                </c:pt>
                <c:pt idx="12">
                  <c:v>0.49373775616988158</c:v>
                </c:pt>
                <c:pt idx="13">
                  <c:v>0.56689732341748011</c:v>
                </c:pt>
                <c:pt idx="14">
                  <c:v>0.65834678247697831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F2A1-429A-B6F2-4BDD35CFCEEA}"/>
            </c:ext>
          </c:extLst>
        </c:ser>
        <c:ser>
          <c:idx val="26"/>
          <c:order val="2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Competitive'!$BO$36:$BO$50</c:f>
              <c:numCache>
                <c:formatCode>General</c:formatCode>
                <c:ptCount val="15"/>
                <c:pt idx="0">
                  <c:v>0.25817846153846163</c:v>
                </c:pt>
                <c:pt idx="1">
                  <c:v>0.26404615384615393</c:v>
                </c:pt>
                <c:pt idx="2">
                  <c:v>0.27138076923076931</c:v>
                </c:pt>
                <c:pt idx="3">
                  <c:v>0.28054903846153856</c:v>
                </c:pt>
                <c:pt idx="4">
                  <c:v>0.29200937500000007</c:v>
                </c:pt>
                <c:pt idx="5">
                  <c:v>0.30633479567307698</c:v>
                </c:pt>
                <c:pt idx="6">
                  <c:v>0.32424157151442318</c:v>
                </c:pt>
                <c:pt idx="7">
                  <c:v>0.34662504131610578</c:v>
                </c:pt>
                <c:pt idx="8">
                  <c:v>0.37460437856820916</c:v>
                </c:pt>
                <c:pt idx="9">
                  <c:v>0.40957855013333833</c:v>
                </c:pt>
                <c:pt idx="10">
                  <c:v>0.45329626458974986</c:v>
                </c:pt>
                <c:pt idx="11">
                  <c:v>0.50794340766026425</c:v>
                </c:pt>
                <c:pt idx="12">
                  <c:v>0.57625233649840724</c:v>
                </c:pt>
                <c:pt idx="13">
                  <c:v>0.66163849754608595</c:v>
                </c:pt>
                <c:pt idx="14">
                  <c:v>0.76837119885568417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F2A1-429A-B6F2-4BDD35CFCEEA}"/>
            </c:ext>
          </c:extLst>
        </c:ser>
        <c:ser>
          <c:idx val="27"/>
          <c:order val="2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Competitive'!$BP$36:$BP$50</c:f>
              <c:numCache>
                <c:formatCode>General</c:formatCode>
                <c:ptCount val="15"/>
                <c:pt idx="0">
                  <c:v>0.30438974358974369</c:v>
                </c:pt>
                <c:pt idx="1">
                  <c:v>0.3113076923076924</c:v>
                </c:pt>
                <c:pt idx="2">
                  <c:v>0.31995512820512828</c:v>
                </c:pt>
                <c:pt idx="3">
                  <c:v>0.33076442307692316</c:v>
                </c:pt>
                <c:pt idx="4">
                  <c:v>0.3442760416666667</c:v>
                </c:pt>
                <c:pt idx="5">
                  <c:v>0.36116556490384621</c:v>
                </c:pt>
                <c:pt idx="6">
                  <c:v>0.38227746895032061</c:v>
                </c:pt>
                <c:pt idx="7">
                  <c:v>0.40866734900841351</c:v>
                </c:pt>
                <c:pt idx="8">
                  <c:v>0.44165469908102967</c:v>
                </c:pt>
                <c:pt idx="9">
                  <c:v>0.4828888866717998</c:v>
                </c:pt>
                <c:pt idx="10">
                  <c:v>0.53443162116026266</c:v>
                </c:pt>
                <c:pt idx="11">
                  <c:v>0.59886003927084119</c:v>
                </c:pt>
                <c:pt idx="12">
                  <c:v>0.67939556190906414</c:v>
                </c:pt>
                <c:pt idx="13">
                  <c:v>0.78006496520684299</c:v>
                </c:pt>
                <c:pt idx="14">
                  <c:v>0.90590171932906638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F2A1-429A-B6F2-4BDD35CFCEEA}"/>
            </c:ext>
          </c:extLst>
        </c:ser>
        <c:ser>
          <c:idx val="28"/>
          <c:order val="2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Competitive'!$BQ$36:$BQ$50</c:f>
              <c:numCache>
                <c:formatCode>General</c:formatCode>
                <c:ptCount val="15"/>
                <c:pt idx="0">
                  <c:v>0.36215384615384622</c:v>
                </c:pt>
                <c:pt idx="1">
                  <c:v>0.37038461538461537</c:v>
                </c:pt>
                <c:pt idx="2">
                  <c:v>0.38067307692307695</c:v>
                </c:pt>
                <c:pt idx="3">
                  <c:v>0.39353365384615385</c:v>
                </c:pt>
                <c:pt idx="4">
                  <c:v>0.40960937500000005</c:v>
                </c:pt>
                <c:pt idx="5">
                  <c:v>0.42970402644230765</c:v>
                </c:pt>
                <c:pt idx="6">
                  <c:v>0.45482234074519234</c:v>
                </c:pt>
                <c:pt idx="7">
                  <c:v>0.48622023362379801</c:v>
                </c:pt>
                <c:pt idx="8">
                  <c:v>0.52546759972205526</c:v>
                </c:pt>
                <c:pt idx="9">
                  <c:v>0.57452680734487671</c:v>
                </c:pt>
                <c:pt idx="10">
                  <c:v>0.63585081687340361</c:v>
                </c:pt>
                <c:pt idx="11">
                  <c:v>0.71250582878406232</c:v>
                </c:pt>
                <c:pt idx="12">
                  <c:v>0.80832459367238541</c:v>
                </c:pt>
                <c:pt idx="13">
                  <c:v>0.92809804978278931</c:v>
                </c:pt>
                <c:pt idx="14">
                  <c:v>1.0778148699207943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F2A1-429A-B6F2-4BDD35CFCEEA}"/>
            </c:ext>
          </c:extLst>
        </c:ser>
        <c:ser>
          <c:idx val="29"/>
          <c:order val="2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'Partial 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Competitive'!$BR$36:$BR$50</c:f>
              <c:numCache>
                <c:formatCode>General</c:formatCode>
                <c:ptCount val="15"/>
                <c:pt idx="0">
                  <c:v>0.43435897435897447</c:v>
                </c:pt>
                <c:pt idx="1">
                  <c:v>0.44423076923076937</c:v>
                </c:pt>
                <c:pt idx="2">
                  <c:v>0.45657051282051286</c:v>
                </c:pt>
                <c:pt idx="3">
                  <c:v>0.47199519230769232</c:v>
                </c:pt>
                <c:pt idx="4">
                  <c:v>0.49127604166666683</c:v>
                </c:pt>
                <c:pt idx="5">
                  <c:v>0.51537710336538467</c:v>
                </c:pt>
                <c:pt idx="6">
                  <c:v>0.54550343048878225</c:v>
                </c:pt>
                <c:pt idx="7">
                  <c:v>0.58316133939302883</c:v>
                </c:pt>
                <c:pt idx="8">
                  <c:v>0.63023372552333734</c:v>
                </c:pt>
                <c:pt idx="9">
                  <c:v>0.68907420818622289</c:v>
                </c:pt>
                <c:pt idx="10">
                  <c:v>0.76262481151482997</c:v>
                </c:pt>
                <c:pt idx="11">
                  <c:v>0.85456306567558871</c:v>
                </c:pt>
                <c:pt idx="12">
                  <c:v>0.96948588337653707</c:v>
                </c:pt>
                <c:pt idx="13">
                  <c:v>1.1131394055027226</c:v>
                </c:pt>
                <c:pt idx="14">
                  <c:v>1.2927063081604544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F2A1-429A-B6F2-4BDD35CFCEEA}"/>
            </c:ext>
          </c:extLst>
        </c:ser>
        <c:ser>
          <c:idx val="30"/>
          <c:order val="3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xVal>
            <c:numRef>
              <c:f>'Partial 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Competitive'!$BS$36:$BS$50</c:f>
              <c:numCache>
                <c:formatCode>General</c:formatCode>
                <c:ptCount val="15"/>
                <c:pt idx="0">
                  <c:v>0.52461538461538471</c:v>
                </c:pt>
                <c:pt idx="1">
                  <c:v>0.53653846153846152</c:v>
                </c:pt>
                <c:pt idx="2">
                  <c:v>0.55144230769230762</c:v>
                </c:pt>
                <c:pt idx="3">
                  <c:v>0.57007211538461533</c:v>
                </c:pt>
                <c:pt idx="4">
                  <c:v>0.59335937500000002</c:v>
                </c:pt>
                <c:pt idx="5">
                  <c:v>0.62246844951923075</c:v>
                </c:pt>
                <c:pt idx="6">
                  <c:v>0.65885479266826918</c:v>
                </c:pt>
                <c:pt idx="7">
                  <c:v>0.70433772160456709</c:v>
                </c:pt>
                <c:pt idx="8">
                  <c:v>0.76119138277493992</c:v>
                </c:pt>
                <c:pt idx="9">
                  <c:v>0.83225845923790542</c:v>
                </c:pt>
                <c:pt idx="10">
                  <c:v>0.92109230481661253</c:v>
                </c:pt>
                <c:pt idx="11">
                  <c:v>1.0321346117899968</c:v>
                </c:pt>
                <c:pt idx="12">
                  <c:v>1.1709374955067264</c:v>
                </c:pt>
                <c:pt idx="13">
                  <c:v>1.3444411001526388</c:v>
                </c:pt>
                <c:pt idx="14">
                  <c:v>1.5613206059600291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F2A1-429A-B6F2-4BDD35CFCEEA}"/>
            </c:ext>
          </c:extLst>
        </c:ser>
        <c:ser>
          <c:idx val="31"/>
          <c:order val="3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50000"/>
                </a:schemeClr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xVal>
            <c:numRef>
              <c:f>'Partial Competitive'!$AN$36:$AN$50</c:f>
              <c:numCache>
                <c:formatCode>General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1.5624999999999998</c:v>
                </c:pt>
                <c:pt idx="3">
                  <c:v>1.9531249999999996</c:v>
                </c:pt>
                <c:pt idx="4">
                  <c:v>2.4414062499999991</c:v>
                </c:pt>
                <c:pt idx="5">
                  <c:v>3.0517578124999987</c:v>
                </c:pt>
                <c:pt idx="6">
                  <c:v>3.8146972656249987</c:v>
                </c:pt>
                <c:pt idx="7">
                  <c:v>4.7683715820312473</c:v>
                </c:pt>
                <c:pt idx="8">
                  <c:v>5.9604644775390598</c:v>
                </c:pt>
                <c:pt idx="9">
                  <c:v>7.4505805969238246</c:v>
                </c:pt>
                <c:pt idx="10">
                  <c:v>9.3132257461547798</c:v>
                </c:pt>
                <c:pt idx="11">
                  <c:v>11.641532182693474</c:v>
                </c:pt>
                <c:pt idx="12">
                  <c:v>14.551915228366843</c:v>
                </c:pt>
                <c:pt idx="13">
                  <c:v>18.189894035458554</c:v>
                </c:pt>
                <c:pt idx="14">
                  <c:v>22.737367544323188</c:v>
                </c:pt>
              </c:numCache>
            </c:numRef>
          </c:xVal>
          <c:yVal>
            <c:numRef>
              <c:f>'Partial Competitive'!$BT$36:$BT$50</c:f>
              <c:numCache>
                <c:formatCode>General</c:formatCode>
                <c:ptCount val="15"/>
                <c:pt idx="0">
                  <c:v>0.63743589743589746</c:v>
                </c:pt>
                <c:pt idx="1">
                  <c:v>0.65192307692307694</c:v>
                </c:pt>
                <c:pt idx="2">
                  <c:v>0.67003205128205123</c:v>
                </c:pt>
                <c:pt idx="3">
                  <c:v>0.69266826923076918</c:v>
                </c:pt>
                <c:pt idx="4">
                  <c:v>0.72096354166666654</c:v>
                </c:pt>
                <c:pt idx="5">
                  <c:v>0.75633263221153835</c:v>
                </c:pt>
                <c:pt idx="6">
                  <c:v>0.8005439953926281</c:v>
                </c:pt>
                <c:pt idx="7">
                  <c:v>0.85580819936899022</c:v>
                </c:pt>
                <c:pt idx="8">
                  <c:v>0.92488845433944278</c:v>
                </c:pt>
                <c:pt idx="9">
                  <c:v>1.0112387730525088</c:v>
                </c:pt>
                <c:pt idx="10">
                  <c:v>1.1191766714438409</c:v>
                </c:pt>
                <c:pt idx="11">
                  <c:v>1.2540990444330067</c:v>
                </c:pt>
                <c:pt idx="12">
                  <c:v>1.4227520106694631</c:v>
                </c:pt>
                <c:pt idx="13">
                  <c:v>1.633568218465034</c:v>
                </c:pt>
                <c:pt idx="14">
                  <c:v>1.8970884782094977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F-F2A1-429A-B6F2-4BDD35CFCE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145920"/>
        <c:axId val="367143952"/>
      </c:scatterChart>
      <c:valAx>
        <c:axId val="367145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1/[S]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3952"/>
        <c:crosses val="autoZero"/>
        <c:crossBetween val="midCat"/>
      </c:valAx>
      <c:valAx>
        <c:axId val="36714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1/v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145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5" Type="http://schemas.openxmlformats.org/officeDocument/2006/relationships/chart" Target="../charts/chart30.xml"/><Relationship Id="rId4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5" Type="http://schemas.openxmlformats.org/officeDocument/2006/relationships/chart" Target="../charts/chart34.xml"/><Relationship Id="rId4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chart" Target="../charts/chart36.xml"/><Relationship Id="rId1" Type="http://schemas.openxmlformats.org/officeDocument/2006/relationships/chart" Target="../charts/chart35.xml"/><Relationship Id="rId5" Type="http://schemas.openxmlformats.org/officeDocument/2006/relationships/chart" Target="../charts/chart38.xml"/><Relationship Id="rId4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chart" Target="../charts/chart40.xml"/><Relationship Id="rId1" Type="http://schemas.openxmlformats.org/officeDocument/2006/relationships/chart" Target="../charts/chart39.xml"/><Relationship Id="rId5" Type="http://schemas.openxmlformats.org/officeDocument/2006/relationships/chart" Target="../charts/chart42.xml"/><Relationship Id="rId4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5.xml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5" Type="http://schemas.openxmlformats.org/officeDocument/2006/relationships/chart" Target="../charts/chart46.xml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571487</xdr:colOff>
      <xdr:row>44</xdr:row>
      <xdr:rowOff>176378</xdr:rowOff>
    </xdr:from>
    <xdr:to>
      <xdr:col>12</xdr:col>
      <xdr:colOff>268088</xdr:colOff>
      <xdr:row>62</xdr:row>
      <xdr:rowOff>14102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pSpPr/>
      </xdr:nvGrpSpPr>
      <xdr:grpSpPr>
        <a:xfrm>
          <a:off x="571487" y="8247934"/>
          <a:ext cx="7126101" cy="3139724"/>
          <a:chOff x="557376" y="8226768"/>
          <a:chExt cx="7126101" cy="3139724"/>
        </a:xfrm>
      </xdr:grpSpPr>
      <xdr:graphicFrame macro="">
        <xdr:nvGraphicFramePr>
          <xdr:cNvPr id="33" name="Chart 1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GraphicFramePr>
            <a:graphicFrameLocks/>
          </xdr:cNvGraphicFramePr>
        </xdr:nvGraphicFramePr>
        <xdr:xfrm>
          <a:off x="557376" y="8226768"/>
          <a:ext cx="6371167" cy="313266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32" name="Chart 1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GraphicFramePr>
            <a:graphicFrameLocks/>
          </xdr:cNvGraphicFramePr>
        </xdr:nvGraphicFramePr>
        <xdr:xfrm>
          <a:off x="811367" y="8233825"/>
          <a:ext cx="6872110" cy="313266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  <xdr:twoCellAnchor>
    <xdr:from>
      <xdr:col>6</xdr:col>
      <xdr:colOff>496534</xdr:colOff>
      <xdr:row>22</xdr:row>
      <xdr:rowOff>3</xdr:rowOff>
    </xdr:from>
    <xdr:to>
      <xdr:col>12</xdr:col>
      <xdr:colOff>239888</xdr:colOff>
      <xdr:row>36</xdr:row>
      <xdr:rowOff>154528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93485</xdr:colOff>
      <xdr:row>62</xdr:row>
      <xdr:rowOff>14993</xdr:rowOff>
    </xdr:from>
    <xdr:to>
      <xdr:col>14</xdr:col>
      <xdr:colOff>251929</xdr:colOff>
      <xdr:row>76</xdr:row>
      <xdr:rowOff>171971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572381</xdr:colOff>
      <xdr:row>76</xdr:row>
      <xdr:rowOff>163159</xdr:rowOff>
    </xdr:from>
    <xdr:to>
      <xdr:col>10</xdr:col>
      <xdr:colOff>81715</xdr:colOff>
      <xdr:row>91</xdr:row>
      <xdr:rowOff>135522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76</xdr:row>
      <xdr:rowOff>171096</xdr:rowOff>
    </xdr:from>
    <xdr:to>
      <xdr:col>4</xdr:col>
      <xdr:colOff>573175</xdr:colOff>
      <xdr:row>91</xdr:row>
      <xdr:rowOff>143459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70555</xdr:colOff>
      <xdr:row>91</xdr:row>
      <xdr:rowOff>176388</xdr:rowOff>
    </xdr:from>
    <xdr:to>
      <xdr:col>14</xdr:col>
      <xdr:colOff>228999</xdr:colOff>
      <xdr:row>106</xdr:row>
      <xdr:rowOff>149921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564443</xdr:colOff>
      <xdr:row>106</xdr:row>
      <xdr:rowOff>105833</xdr:rowOff>
    </xdr:from>
    <xdr:to>
      <xdr:col>10</xdr:col>
      <xdr:colOff>73777</xdr:colOff>
      <xdr:row>121</xdr:row>
      <xdr:rowOff>79366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106</xdr:row>
      <xdr:rowOff>105832</xdr:rowOff>
    </xdr:from>
    <xdr:to>
      <xdr:col>4</xdr:col>
      <xdr:colOff>573175</xdr:colOff>
      <xdr:row>121</xdr:row>
      <xdr:rowOff>79365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10</xdr:col>
      <xdr:colOff>77610</xdr:colOff>
      <xdr:row>122</xdr:row>
      <xdr:rowOff>14110</xdr:rowOff>
    </xdr:from>
    <xdr:to>
      <xdr:col>14</xdr:col>
      <xdr:colOff>236054</xdr:colOff>
      <xdr:row>136</xdr:row>
      <xdr:rowOff>171088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</xdr:col>
      <xdr:colOff>578554</xdr:colOff>
      <xdr:row>136</xdr:row>
      <xdr:rowOff>183444</xdr:rowOff>
    </xdr:from>
    <xdr:to>
      <xdr:col>10</xdr:col>
      <xdr:colOff>87888</xdr:colOff>
      <xdr:row>151</xdr:row>
      <xdr:rowOff>156977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136</xdr:row>
      <xdr:rowOff>176388</xdr:rowOff>
    </xdr:from>
    <xdr:to>
      <xdr:col>4</xdr:col>
      <xdr:colOff>573175</xdr:colOff>
      <xdr:row>151</xdr:row>
      <xdr:rowOff>149921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10</xdr:col>
      <xdr:colOff>98778</xdr:colOff>
      <xdr:row>152</xdr:row>
      <xdr:rowOff>14110</xdr:rowOff>
    </xdr:from>
    <xdr:to>
      <xdr:col>14</xdr:col>
      <xdr:colOff>257222</xdr:colOff>
      <xdr:row>166</xdr:row>
      <xdr:rowOff>171088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</xdr:col>
      <xdr:colOff>592666</xdr:colOff>
      <xdr:row>167</xdr:row>
      <xdr:rowOff>7056</xdr:rowOff>
    </xdr:from>
    <xdr:to>
      <xdr:col>10</xdr:col>
      <xdr:colOff>102000</xdr:colOff>
      <xdr:row>181</xdr:row>
      <xdr:rowOff>164034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167</xdr:row>
      <xdr:rowOff>7055</xdr:rowOff>
    </xdr:from>
    <xdr:to>
      <xdr:col>4</xdr:col>
      <xdr:colOff>574722</xdr:colOff>
      <xdr:row>181</xdr:row>
      <xdr:rowOff>164033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10</xdr:col>
      <xdr:colOff>105833</xdr:colOff>
      <xdr:row>182</xdr:row>
      <xdr:rowOff>14110</xdr:rowOff>
    </xdr:from>
    <xdr:to>
      <xdr:col>14</xdr:col>
      <xdr:colOff>264277</xdr:colOff>
      <xdr:row>196</xdr:row>
      <xdr:rowOff>171088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4</xdr:col>
      <xdr:colOff>592666</xdr:colOff>
      <xdr:row>196</xdr:row>
      <xdr:rowOff>176390</xdr:rowOff>
    </xdr:from>
    <xdr:to>
      <xdr:col>10</xdr:col>
      <xdr:colOff>102000</xdr:colOff>
      <xdr:row>211</xdr:row>
      <xdr:rowOff>149923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0</xdr:colOff>
      <xdr:row>197</xdr:row>
      <xdr:rowOff>0</xdr:rowOff>
    </xdr:from>
    <xdr:to>
      <xdr:col>4</xdr:col>
      <xdr:colOff>574722</xdr:colOff>
      <xdr:row>211</xdr:row>
      <xdr:rowOff>156978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12</xdr:col>
      <xdr:colOff>246944</xdr:colOff>
      <xdr:row>22</xdr:row>
      <xdr:rowOff>3</xdr:rowOff>
    </xdr:from>
    <xdr:to>
      <xdr:col>15</xdr:col>
      <xdr:colOff>948375</xdr:colOff>
      <xdr:row>36</xdr:row>
      <xdr:rowOff>154528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10</xdr:col>
      <xdr:colOff>84667</xdr:colOff>
      <xdr:row>76</xdr:row>
      <xdr:rowOff>169333</xdr:rowOff>
    </xdr:from>
    <xdr:to>
      <xdr:col>14</xdr:col>
      <xdr:colOff>243111</xdr:colOff>
      <xdr:row>91</xdr:row>
      <xdr:rowOff>142867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10</xdr:col>
      <xdr:colOff>70555</xdr:colOff>
      <xdr:row>106</xdr:row>
      <xdr:rowOff>98778</xdr:rowOff>
    </xdr:from>
    <xdr:to>
      <xdr:col>14</xdr:col>
      <xdr:colOff>228999</xdr:colOff>
      <xdr:row>121</xdr:row>
      <xdr:rowOff>72311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10</xdr:col>
      <xdr:colOff>91721</xdr:colOff>
      <xdr:row>136</xdr:row>
      <xdr:rowOff>169334</xdr:rowOff>
    </xdr:from>
    <xdr:to>
      <xdr:col>14</xdr:col>
      <xdr:colOff>250165</xdr:colOff>
      <xdr:row>151</xdr:row>
      <xdr:rowOff>142867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</xdr:col>
      <xdr:colOff>112889</xdr:colOff>
      <xdr:row>167</xdr:row>
      <xdr:rowOff>0</xdr:rowOff>
    </xdr:from>
    <xdr:to>
      <xdr:col>14</xdr:col>
      <xdr:colOff>271333</xdr:colOff>
      <xdr:row>181</xdr:row>
      <xdr:rowOff>156978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</xdr:col>
      <xdr:colOff>127000</xdr:colOff>
      <xdr:row>196</xdr:row>
      <xdr:rowOff>176389</xdr:rowOff>
    </xdr:from>
    <xdr:to>
      <xdr:col>14</xdr:col>
      <xdr:colOff>285444</xdr:colOff>
      <xdr:row>211</xdr:row>
      <xdr:rowOff>149922</xdr:rowOff>
    </xdr:to>
    <xdr:graphicFrame macro="">
      <xdr:nvGraphicFramePr>
        <xdr:cNvPr id="42" name="Chart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oneCellAnchor>
    <xdr:from>
      <xdr:col>13</xdr:col>
      <xdr:colOff>0</xdr:colOff>
      <xdr:row>44</xdr:row>
      <xdr:rowOff>0</xdr:rowOff>
    </xdr:from>
    <xdr:ext cx="1892248" cy="38036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3" name="TextBox 42">
              <a:extLst>
                <a:ext uri="{FF2B5EF4-FFF2-40B4-BE49-F238E27FC236}">
                  <a16:creationId xmlns:a16="http://schemas.microsoft.com/office/drawing/2014/main" id="{4313B1F3-B276-475A-8BC9-0070FCA17E58}"/>
                </a:ext>
              </a:extLst>
            </xdr:cNvPr>
            <xdr:cNvSpPr txBox="1"/>
          </xdr:nvSpPr>
          <xdr:spPr>
            <a:xfrm>
              <a:off x="8036278" y="8071556"/>
              <a:ext cx="1892248" cy="38036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CA" sz="1100" b="0" i="1">
                        <a:latin typeface="Cambria Math" panose="02040503050406030204" pitchFamily="18" charset="0"/>
                      </a:rPr>
                      <m:t>𝐵𝐼𝐶</m:t>
                    </m:r>
                    <m:r>
                      <a:rPr lang="en-CA" sz="1100" b="0" i="1">
                        <a:latin typeface="Cambria Math" panose="02040503050406030204" pitchFamily="18" charset="0"/>
                      </a:rPr>
                      <m:t>=</m:t>
                    </m:r>
                    <m:r>
                      <a:rPr lang="en-CA" sz="1100" b="0" i="1">
                        <a:latin typeface="Cambria Math" panose="02040503050406030204" pitchFamily="18" charset="0"/>
                      </a:rPr>
                      <m:t>𝑛</m:t>
                    </m:r>
                    <m:r>
                      <a:rPr lang="en-CA" sz="1100" b="0" i="1">
                        <a:latin typeface="Cambria Math" panose="02040503050406030204" pitchFamily="18" charset="0"/>
                      </a:rPr>
                      <m:t> </m:t>
                    </m:r>
                    <m:r>
                      <a:rPr lang="en-CA" sz="1100" b="0" i="1">
                        <a:latin typeface="Cambria Math" panose="02040503050406030204" pitchFamily="18" charset="0"/>
                      </a:rPr>
                      <m:t>𝑙𝑜𝑔</m:t>
                    </m:r>
                    <m:d>
                      <m:dPr>
                        <m:ctrlPr>
                          <a:rPr lang="en-CA" sz="1100" b="0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f>
                          <m:fPr>
                            <m:ctrlPr>
                              <a:rPr lang="en-CA" sz="1100" b="0" i="1">
                                <a:latin typeface="Cambria Math" panose="02040503050406030204" pitchFamily="18" charset="0"/>
                              </a:rPr>
                            </m:ctrlPr>
                          </m:fPr>
                          <m:num>
                            <m:r>
                              <a:rPr lang="en-CA" sz="1100" b="0" i="1">
                                <a:latin typeface="Cambria Math" panose="02040503050406030204" pitchFamily="18" charset="0"/>
                              </a:rPr>
                              <m:t>𝑅𝑆𝑆</m:t>
                            </m:r>
                          </m:num>
                          <m:den>
                            <m:r>
                              <a:rPr lang="en-CA" sz="1100" b="0" i="1">
                                <a:latin typeface="Cambria Math" panose="02040503050406030204" pitchFamily="18" charset="0"/>
                              </a:rPr>
                              <m:t>𝑛</m:t>
                            </m:r>
                          </m:den>
                        </m:f>
                      </m:e>
                    </m:d>
                    <m:r>
                      <a:rPr lang="en-CA" sz="1100" b="0" i="1">
                        <a:latin typeface="Cambria Math" panose="02040503050406030204" pitchFamily="18" charset="0"/>
                      </a:rPr>
                      <m:t>+</m:t>
                    </m:r>
                    <m:r>
                      <a:rPr lang="en-CA" sz="1100" b="0" i="1">
                        <a:latin typeface="Cambria Math" panose="02040503050406030204" pitchFamily="18" charset="0"/>
                      </a:rPr>
                      <m:t>𝑘</m:t>
                    </m:r>
                    <m:r>
                      <a:rPr lang="en-CA" sz="1100" b="0" i="1">
                        <a:latin typeface="Cambria Math" panose="02040503050406030204" pitchFamily="18" charset="0"/>
                      </a:rPr>
                      <m:t> </m:t>
                    </m:r>
                    <m:r>
                      <a:rPr lang="en-CA" sz="1100" b="0" i="1">
                        <a:latin typeface="Cambria Math" panose="02040503050406030204" pitchFamily="18" charset="0"/>
                      </a:rPr>
                      <m:t>𝑙𝑜𝑔</m:t>
                    </m:r>
                    <m:d>
                      <m:dPr>
                        <m:ctrlPr>
                          <a:rPr lang="en-CA" sz="1100" b="0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en-CA" sz="1100" b="0" i="1">
                            <a:latin typeface="Cambria Math" panose="02040503050406030204" pitchFamily="18" charset="0"/>
                          </a:rPr>
                          <m:t>𝑛</m:t>
                        </m:r>
                      </m:e>
                    </m:d>
                  </m:oMath>
                </m:oMathPara>
              </a14:m>
              <a:endParaRPr lang="en-CA" sz="1100"/>
            </a:p>
          </xdr:txBody>
        </xdr:sp>
      </mc:Choice>
      <mc:Fallback xmlns="">
        <xdr:sp macro="" textlink="">
          <xdr:nvSpPr>
            <xdr:cNvPr id="43" name="TextBox 42">
              <a:extLst>
                <a:ext uri="{FF2B5EF4-FFF2-40B4-BE49-F238E27FC236}">
                  <a16:creationId xmlns:a16="http://schemas.microsoft.com/office/drawing/2014/main" id="{4313B1F3-B276-475A-8BC9-0070FCA17E58}"/>
                </a:ext>
              </a:extLst>
            </xdr:cNvPr>
            <xdr:cNvSpPr txBox="1"/>
          </xdr:nvSpPr>
          <xdr:spPr>
            <a:xfrm>
              <a:off x="8036278" y="8071556"/>
              <a:ext cx="1892248" cy="38036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CA" sz="1100" b="0" i="0">
                  <a:latin typeface="Cambria Math" panose="02040503050406030204" pitchFamily="18" charset="0"/>
                </a:rPr>
                <a:t>𝐵𝐼𝐶=𝑛 𝑙𝑜𝑔(𝑅𝑆𝑆/𝑛)+𝑘 𝑙𝑜𝑔(𝑛)</a:t>
              </a:r>
              <a:endParaRPr lang="en-CA" sz="1100"/>
            </a:p>
          </xdr:txBody>
        </xdr:sp>
      </mc:Fallback>
    </mc:AlternateContent>
    <xdr:clientData/>
  </xdr:oneCellAnchor>
  <xdr:oneCellAnchor>
    <xdr:from>
      <xdr:col>1</xdr:col>
      <xdr:colOff>0</xdr:colOff>
      <xdr:row>64</xdr:row>
      <xdr:rowOff>0</xdr:rowOff>
    </xdr:from>
    <xdr:ext cx="2124684" cy="71449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4" name="TextBox 43">
              <a:extLst>
                <a:ext uri="{FF2B5EF4-FFF2-40B4-BE49-F238E27FC236}">
                  <a16:creationId xmlns:a16="http://schemas.microsoft.com/office/drawing/2014/main" id="{97F3785D-C602-4AC7-B739-E75C9BA74CB9}"/>
                </a:ext>
              </a:extLst>
            </xdr:cNvPr>
            <xdr:cNvSpPr txBox="1"/>
          </xdr:nvSpPr>
          <xdr:spPr>
            <a:xfrm>
              <a:off x="606778" y="11740444"/>
              <a:ext cx="2124684" cy="71449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US" sz="110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𝑣</m:t>
                    </m:r>
                    <m:r>
                      <a:rPr lang="en-US" sz="110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f>
                      <m:fPr>
                        <m:ctrlPr>
                          <a:rPr lang="en-CA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en-CA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𝑉</m:t>
                            </m:r>
                          </m:e>
                          <m:sub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𝑚𝑎𝑥</m:t>
                            </m:r>
                          </m:sub>
                        </m:sSub>
                        <m:d>
                          <m:dPr>
                            <m:ctrlPr>
                              <a:rPr lang="en-CA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dPr>
                          <m:e>
                            <m:f>
                              <m:fPr>
                                <m:ctrlPr>
                                  <a:rPr lang="en-CA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fPr>
                              <m:num>
                                <m:d>
                                  <m:dPr>
                                    <m:begChr m:val="["/>
                                    <m:endChr m:val="]"/>
                                    <m:ctrlPr>
                                      <a:rPr lang="en-CA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dPr>
                                  <m:e>
                                    <m:r>
                                      <a:rPr lang="en-US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𝑆</m:t>
                                    </m:r>
                                  </m:e>
                                </m:d>
                              </m:num>
                              <m:den>
                                <m:sSub>
                                  <m:sSubPr>
                                    <m:ctrlPr>
                                      <a:rPr lang="en-CA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sSubPr>
                                  <m:e>
                                    <m:r>
                                      <a:rPr lang="en-US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𝐾</m:t>
                                    </m:r>
                                  </m:e>
                                  <m:sub>
                                    <m:r>
                                      <a:rPr lang="en-US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𝑠</m:t>
                                    </m:r>
                                  </m:sub>
                                </m:sSub>
                              </m:den>
                            </m:f>
                          </m:e>
                        </m:d>
                        <m:r>
                          <a:rPr lang="en-US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+</m:t>
                        </m:r>
                        <m:r>
                          <a:rPr lang="en-US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𝛽</m:t>
                        </m:r>
                        <m:sSub>
                          <m:sSubPr>
                            <m:ctrlPr>
                              <a:rPr lang="en-CA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𝑉</m:t>
                            </m:r>
                          </m:e>
                          <m:sub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𝑚𝑎𝑥</m:t>
                            </m:r>
                          </m:sub>
                        </m:sSub>
                        <m:d>
                          <m:dPr>
                            <m:ctrlPr>
                              <a:rPr lang="en-CA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dPr>
                          <m:e>
                            <m:f>
                              <m:fPr>
                                <m:ctrlPr>
                                  <a:rPr lang="en-CA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fPr>
                              <m:num>
                                <m:d>
                                  <m:dPr>
                                    <m:begChr m:val="["/>
                                    <m:endChr m:val="]"/>
                                    <m:ctrlPr>
                                      <a:rPr lang="en-CA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dPr>
                                  <m:e>
                                    <m:r>
                                      <a:rPr lang="en-US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𝑆</m:t>
                                    </m:r>
                                  </m:e>
                                </m:d>
                                <m:d>
                                  <m:dPr>
                                    <m:begChr m:val="["/>
                                    <m:endChr m:val="]"/>
                                    <m:ctrlPr>
                                      <a:rPr lang="en-CA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dPr>
                                  <m:e>
                                    <m:r>
                                      <a:rPr lang="en-US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𝐼</m:t>
                                    </m:r>
                                  </m:e>
                                </m:d>
                              </m:num>
                              <m:den>
                                <m:sSub>
                                  <m:sSubPr>
                                    <m:ctrlPr>
                                      <a:rPr lang="en-CA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sSubPr>
                                  <m:e>
                                    <m:r>
                                      <a:rPr lang="en-US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𝐾</m:t>
                                    </m:r>
                                  </m:e>
                                  <m:sub>
                                    <m:r>
                                      <a:rPr lang="en-US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𝑠</m:t>
                                    </m:r>
                                  </m:sub>
                                </m:sSub>
                                <m:sSub>
                                  <m:sSubPr>
                                    <m:ctrlPr>
                                      <a:rPr lang="en-CA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sSubPr>
                                  <m:e>
                                    <m:r>
                                      <a:rPr lang="en-US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𝐾</m:t>
                                    </m:r>
                                  </m:e>
                                  <m:sub>
                                    <m:r>
                                      <a:rPr lang="en-US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𝑖</m:t>
                                    </m:r>
                                  </m:sub>
                                </m:sSub>
                              </m:den>
                            </m:f>
                          </m:e>
                        </m:d>
                      </m:num>
                      <m:den>
                        <m:d>
                          <m:dPr>
                            <m:ctrlPr>
                              <a:rPr lang="en-CA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dPr>
                          <m:e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1+</m:t>
                            </m:r>
                            <m:d>
                              <m:dPr>
                                <m:ctrlPr>
                                  <a:rPr lang="en-CA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dPr>
                              <m:e>
                                <m:f>
                                  <m:fPr>
                                    <m:ctrlPr>
                                      <a:rPr lang="en-CA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fPr>
                                  <m:num>
                                    <m:d>
                                      <m:dPr>
                                        <m:begChr m:val="["/>
                                        <m:endChr m:val="]"/>
                                        <m:ctrlPr>
                                          <a:rPr lang="en-CA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</m:ctrlPr>
                                      </m:dPr>
                                      <m:e>
                                        <m:r>
                                          <a:rPr lang="en-US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𝑆</m:t>
                                        </m:r>
                                      </m:e>
                                    </m:d>
                                  </m:num>
                                  <m:den>
                                    <m:sSub>
                                      <m:sSubPr>
                                        <m:ctrlPr>
                                          <a:rPr lang="en-CA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</m:ctrlPr>
                                      </m:sSubPr>
                                      <m:e>
                                        <m:r>
                                          <a:rPr lang="en-US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𝐾</m:t>
                                        </m:r>
                                      </m:e>
                                      <m:sub>
                                        <m:r>
                                          <a:rPr lang="en-US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𝑠</m:t>
                                        </m:r>
                                      </m:sub>
                                    </m:sSub>
                                  </m:den>
                                </m:f>
                              </m:e>
                            </m:d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+</m:t>
                            </m:r>
                            <m:d>
                              <m:dPr>
                                <m:ctrlPr>
                                  <a:rPr lang="en-CA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dPr>
                              <m:e>
                                <m:f>
                                  <m:fPr>
                                    <m:ctrlPr>
                                      <a:rPr lang="en-CA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fPr>
                                  <m:num>
                                    <m:d>
                                      <m:dPr>
                                        <m:begChr m:val="["/>
                                        <m:endChr m:val="]"/>
                                        <m:ctrlPr>
                                          <a:rPr lang="en-CA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</m:ctrlPr>
                                      </m:dPr>
                                      <m:e>
                                        <m:r>
                                          <a:rPr lang="en-US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𝐼</m:t>
                                        </m:r>
                                      </m:e>
                                    </m:d>
                                  </m:num>
                                  <m:den>
                                    <m:sSub>
                                      <m:sSubPr>
                                        <m:ctrlPr>
                                          <a:rPr lang="en-CA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</m:ctrlPr>
                                      </m:sSubPr>
                                      <m:e>
                                        <m:r>
                                          <a:rPr lang="en-US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𝐾</m:t>
                                        </m:r>
                                      </m:e>
                                      <m:sub>
                                        <m:r>
                                          <a:rPr lang="en-US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𝑖</m:t>
                                        </m:r>
                                      </m:sub>
                                    </m:sSub>
                                  </m:den>
                                </m:f>
                              </m:e>
                            </m:d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+</m:t>
                            </m:r>
                            <m:d>
                              <m:dPr>
                                <m:ctrlPr>
                                  <a:rPr lang="en-CA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dPr>
                              <m:e>
                                <m:f>
                                  <m:fPr>
                                    <m:ctrlPr>
                                      <a:rPr lang="en-CA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fPr>
                                  <m:num>
                                    <m:d>
                                      <m:dPr>
                                        <m:begChr m:val="["/>
                                        <m:endChr m:val="]"/>
                                        <m:ctrlPr>
                                          <a:rPr lang="en-CA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</m:ctrlPr>
                                      </m:dPr>
                                      <m:e>
                                        <m:r>
                                          <a:rPr lang="en-US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𝑆</m:t>
                                        </m:r>
                                      </m:e>
                                    </m:d>
                                    <m:d>
                                      <m:dPr>
                                        <m:begChr m:val="["/>
                                        <m:endChr m:val="]"/>
                                        <m:ctrlPr>
                                          <a:rPr lang="en-CA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</m:ctrlPr>
                                      </m:dPr>
                                      <m:e>
                                        <m:r>
                                          <a:rPr lang="en-US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𝐼</m:t>
                                        </m:r>
                                      </m:e>
                                    </m:d>
                                  </m:num>
                                  <m:den>
                                    <m:sSub>
                                      <m:sSubPr>
                                        <m:ctrlPr>
                                          <a:rPr lang="en-CA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</m:ctrlPr>
                                      </m:sSubPr>
                                      <m:e>
                                        <m:r>
                                          <a:rPr lang="en-US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𝐾</m:t>
                                        </m:r>
                                      </m:e>
                                      <m:sub>
                                        <m:r>
                                          <a:rPr lang="en-US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𝑠</m:t>
                                        </m:r>
                                      </m:sub>
                                    </m:sSub>
                                    <m:sSub>
                                      <m:sSubPr>
                                        <m:ctrlPr>
                                          <a:rPr lang="en-CA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</m:ctrlPr>
                                      </m:sSubPr>
                                      <m:e>
                                        <m:r>
                                          <a:rPr lang="en-US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𝐾</m:t>
                                        </m:r>
                                      </m:e>
                                      <m:sub>
                                        <m:r>
                                          <a:rPr lang="en-US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𝑖</m:t>
                                        </m:r>
                                      </m:sub>
                                    </m:sSub>
                                  </m:den>
                                </m:f>
                              </m:e>
                            </m:d>
                          </m:e>
                        </m:d>
                      </m:den>
                    </m:f>
                  </m:oMath>
                </m:oMathPara>
              </a14:m>
              <a:endParaRPr lang="en-CA" sz="1100"/>
            </a:p>
          </xdr:txBody>
        </xdr:sp>
      </mc:Choice>
      <mc:Fallback xmlns="">
        <xdr:sp macro="" textlink="">
          <xdr:nvSpPr>
            <xdr:cNvPr id="44" name="TextBox 43">
              <a:extLst>
                <a:ext uri="{FF2B5EF4-FFF2-40B4-BE49-F238E27FC236}">
                  <a16:creationId xmlns:a16="http://schemas.microsoft.com/office/drawing/2014/main" id="{97F3785D-C602-4AC7-B739-E75C9BA74CB9}"/>
                </a:ext>
              </a:extLst>
            </xdr:cNvPr>
            <xdr:cNvSpPr txBox="1"/>
          </xdr:nvSpPr>
          <xdr:spPr>
            <a:xfrm>
              <a:off x="606778" y="11740444"/>
              <a:ext cx="2124684" cy="71449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𝑣=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𝑉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𝑚𝑎𝑥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([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𝑆]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/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𝐾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𝑠 )+𝛽𝑉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𝑚𝑎𝑥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([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𝑆]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[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𝐼]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/(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𝐾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𝑠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𝐾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𝑖 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)/((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1+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([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𝑆]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/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𝐾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𝑠 )+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([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𝐼]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/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𝐾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𝑖 )+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([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𝑆]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[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𝐼]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/(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𝐾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𝑠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𝐾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𝑖 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)) 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</a:t>
              </a:r>
              <a:endParaRPr lang="en-CA" sz="1100"/>
            </a:p>
          </xdr:txBody>
        </xdr:sp>
      </mc:Fallback>
    </mc:AlternateContent>
    <xdr:clientData/>
  </xdr:oneCellAnchor>
  <xdr:oneCellAnchor>
    <xdr:from>
      <xdr:col>1</xdr:col>
      <xdr:colOff>0</xdr:colOff>
      <xdr:row>94</xdr:row>
      <xdr:rowOff>0</xdr:rowOff>
    </xdr:from>
    <xdr:ext cx="2438488" cy="71449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5" name="TextBox 44">
              <a:extLst>
                <a:ext uri="{FF2B5EF4-FFF2-40B4-BE49-F238E27FC236}">
                  <a16:creationId xmlns:a16="http://schemas.microsoft.com/office/drawing/2014/main" id="{14FCE115-15BE-4797-810A-2E569644CD7F}"/>
                </a:ext>
              </a:extLst>
            </xdr:cNvPr>
            <xdr:cNvSpPr txBox="1"/>
          </xdr:nvSpPr>
          <xdr:spPr>
            <a:xfrm>
              <a:off x="606778" y="17243778"/>
              <a:ext cx="2438488" cy="71449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US" sz="110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𝑣</m:t>
                    </m:r>
                    <m:r>
                      <a:rPr lang="en-US" sz="110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sSub>
                      <m:sSubPr>
                        <m:ctrlPr>
                          <a:rPr lang="en-CA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n-US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𝑉</m:t>
                        </m:r>
                      </m:e>
                      <m:sub>
                        <m:r>
                          <a:rPr lang="en-US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𝑚𝑎𝑥</m:t>
                        </m:r>
                      </m:sub>
                    </m:sSub>
                    <m:f>
                      <m:fPr>
                        <m:ctrlPr>
                          <a:rPr lang="en-CA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d>
                          <m:dPr>
                            <m:ctrlPr>
                              <a:rPr lang="en-CA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dPr>
                          <m:e>
                            <m:f>
                              <m:fPr>
                                <m:ctrlPr>
                                  <a:rPr lang="en-CA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fPr>
                              <m:num>
                                <m:d>
                                  <m:dPr>
                                    <m:begChr m:val="["/>
                                    <m:endChr m:val="]"/>
                                    <m:ctrlPr>
                                      <a:rPr lang="en-CA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dPr>
                                  <m:e>
                                    <m:r>
                                      <a:rPr lang="en-US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𝑆</m:t>
                                    </m:r>
                                  </m:e>
                                </m:d>
                              </m:num>
                              <m:den>
                                <m:sSub>
                                  <m:sSubPr>
                                    <m:ctrlPr>
                                      <a:rPr lang="en-CA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sSubPr>
                                  <m:e>
                                    <m:r>
                                      <a:rPr lang="en-US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𝐾</m:t>
                                    </m:r>
                                  </m:e>
                                  <m:sub>
                                    <m:r>
                                      <a:rPr lang="en-US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𝑠</m:t>
                                    </m:r>
                                  </m:sub>
                                </m:sSub>
                              </m:den>
                            </m:f>
                          </m:e>
                        </m:d>
                        <m:r>
                          <a:rPr lang="en-US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+</m:t>
                        </m:r>
                        <m:d>
                          <m:dPr>
                            <m:ctrlPr>
                              <a:rPr lang="en-CA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dPr>
                          <m:e>
                            <m:f>
                              <m:fPr>
                                <m:ctrlPr>
                                  <a:rPr lang="en-CA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fPr>
                              <m:num>
                                <m:d>
                                  <m:dPr>
                                    <m:begChr m:val="["/>
                                    <m:endChr m:val="]"/>
                                    <m:ctrlPr>
                                      <a:rPr lang="en-CA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dPr>
                                  <m:e>
                                    <m:r>
                                      <a:rPr lang="en-US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𝑆</m:t>
                                    </m:r>
                                  </m:e>
                                </m:d>
                              </m:num>
                              <m:den>
                                <m:r>
                                  <a:rPr lang="en-US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𝛼</m:t>
                                </m:r>
                                <m:sSub>
                                  <m:sSubPr>
                                    <m:ctrlPr>
                                      <a:rPr lang="en-CA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sSubPr>
                                  <m:e>
                                    <m:r>
                                      <a:rPr lang="en-US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𝐾</m:t>
                                    </m:r>
                                  </m:e>
                                  <m:sub>
                                    <m:r>
                                      <a:rPr lang="en-US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𝑠</m:t>
                                    </m:r>
                                  </m:sub>
                                </m:sSub>
                                <m:sSub>
                                  <m:sSubPr>
                                    <m:ctrlPr>
                                      <a:rPr lang="en-CA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sSubPr>
                                  <m:e>
                                    <m:r>
                                      <a:rPr lang="en-US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𝐾</m:t>
                                    </m:r>
                                  </m:e>
                                  <m:sub>
                                    <m:r>
                                      <a:rPr lang="en-US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𝑖</m:t>
                                    </m:r>
                                  </m:sub>
                                </m:sSub>
                              </m:den>
                            </m:f>
                          </m:e>
                        </m:d>
                      </m:num>
                      <m:den>
                        <m:d>
                          <m:dPr>
                            <m:ctrlPr>
                              <a:rPr lang="en-CA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dPr>
                          <m:e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1+</m:t>
                            </m:r>
                            <m:d>
                              <m:dPr>
                                <m:ctrlPr>
                                  <a:rPr lang="en-CA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dPr>
                              <m:e>
                                <m:f>
                                  <m:fPr>
                                    <m:ctrlPr>
                                      <a:rPr lang="en-CA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fPr>
                                  <m:num>
                                    <m:d>
                                      <m:dPr>
                                        <m:begChr m:val="["/>
                                        <m:endChr m:val="]"/>
                                        <m:ctrlPr>
                                          <a:rPr lang="en-CA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</m:ctrlPr>
                                      </m:dPr>
                                      <m:e>
                                        <m:r>
                                          <a:rPr lang="en-US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𝑆</m:t>
                                        </m:r>
                                      </m:e>
                                    </m:d>
                                  </m:num>
                                  <m:den>
                                    <m:sSub>
                                      <m:sSubPr>
                                        <m:ctrlPr>
                                          <a:rPr lang="en-CA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</m:ctrlPr>
                                      </m:sSubPr>
                                      <m:e>
                                        <m:r>
                                          <a:rPr lang="en-US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𝐾</m:t>
                                        </m:r>
                                      </m:e>
                                      <m:sub>
                                        <m:r>
                                          <a:rPr lang="en-US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𝑠</m:t>
                                        </m:r>
                                      </m:sub>
                                    </m:sSub>
                                  </m:den>
                                </m:f>
                              </m:e>
                            </m:d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+</m:t>
                            </m:r>
                            <m:d>
                              <m:dPr>
                                <m:ctrlPr>
                                  <a:rPr lang="en-CA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dPr>
                              <m:e>
                                <m:f>
                                  <m:fPr>
                                    <m:ctrlPr>
                                      <a:rPr lang="en-CA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fPr>
                                  <m:num>
                                    <m:d>
                                      <m:dPr>
                                        <m:begChr m:val="["/>
                                        <m:endChr m:val="]"/>
                                        <m:ctrlPr>
                                          <a:rPr lang="en-CA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</m:ctrlPr>
                                      </m:dPr>
                                      <m:e>
                                        <m:r>
                                          <a:rPr lang="en-US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𝐼</m:t>
                                        </m:r>
                                      </m:e>
                                    </m:d>
                                  </m:num>
                                  <m:den>
                                    <m:sSub>
                                      <m:sSubPr>
                                        <m:ctrlPr>
                                          <a:rPr lang="en-CA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</m:ctrlPr>
                                      </m:sSubPr>
                                      <m:e>
                                        <m:r>
                                          <a:rPr lang="en-US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𝐾</m:t>
                                        </m:r>
                                      </m:e>
                                      <m:sub>
                                        <m:r>
                                          <a:rPr lang="en-US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𝑖</m:t>
                                        </m:r>
                                      </m:sub>
                                    </m:sSub>
                                  </m:den>
                                </m:f>
                              </m:e>
                            </m:d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+</m:t>
                            </m:r>
                            <m:d>
                              <m:dPr>
                                <m:ctrlPr>
                                  <a:rPr lang="en-CA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dPr>
                              <m:e>
                                <m:f>
                                  <m:fPr>
                                    <m:ctrlPr>
                                      <a:rPr lang="en-CA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fPr>
                                  <m:num>
                                    <m:d>
                                      <m:dPr>
                                        <m:begChr m:val="["/>
                                        <m:endChr m:val="]"/>
                                        <m:ctrlPr>
                                          <a:rPr lang="en-CA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</m:ctrlPr>
                                      </m:dPr>
                                      <m:e>
                                        <m:r>
                                          <a:rPr lang="en-US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𝑆</m:t>
                                        </m:r>
                                      </m:e>
                                    </m:d>
                                    <m:d>
                                      <m:dPr>
                                        <m:begChr m:val="["/>
                                        <m:endChr m:val="]"/>
                                        <m:ctrlPr>
                                          <a:rPr lang="en-CA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</m:ctrlPr>
                                      </m:dPr>
                                      <m:e>
                                        <m:r>
                                          <a:rPr lang="en-US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𝐼</m:t>
                                        </m:r>
                                      </m:e>
                                    </m:d>
                                  </m:num>
                                  <m:den>
                                    <m:r>
                                      <a:rPr lang="en-US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𝛼</m:t>
                                    </m:r>
                                    <m:sSub>
                                      <m:sSubPr>
                                        <m:ctrlPr>
                                          <a:rPr lang="en-CA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</m:ctrlPr>
                                      </m:sSubPr>
                                      <m:e>
                                        <m:r>
                                          <a:rPr lang="en-US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𝐾</m:t>
                                        </m:r>
                                      </m:e>
                                      <m:sub>
                                        <m:r>
                                          <a:rPr lang="en-US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𝑠</m:t>
                                        </m:r>
                                      </m:sub>
                                    </m:sSub>
                                    <m:sSub>
                                      <m:sSubPr>
                                        <m:ctrlPr>
                                          <a:rPr lang="en-CA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</m:ctrlPr>
                                      </m:sSubPr>
                                      <m:e>
                                        <m:r>
                                          <a:rPr lang="en-US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𝐾</m:t>
                                        </m:r>
                                      </m:e>
                                      <m:sub>
                                        <m:r>
                                          <a:rPr lang="en-US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𝑖</m:t>
                                        </m:r>
                                      </m:sub>
                                    </m:sSub>
                                  </m:den>
                                </m:f>
                              </m:e>
                            </m:d>
                          </m:e>
                        </m:d>
                      </m:den>
                    </m:f>
                  </m:oMath>
                </m:oMathPara>
              </a14:m>
              <a:endParaRPr lang="en-CA" sz="1100"/>
            </a:p>
          </xdr:txBody>
        </xdr:sp>
      </mc:Choice>
      <mc:Fallback xmlns="">
        <xdr:sp macro="" textlink="">
          <xdr:nvSpPr>
            <xdr:cNvPr id="45" name="TextBox 44">
              <a:extLst>
                <a:ext uri="{FF2B5EF4-FFF2-40B4-BE49-F238E27FC236}">
                  <a16:creationId xmlns:a16="http://schemas.microsoft.com/office/drawing/2014/main" id="{14FCE115-15BE-4797-810A-2E569644CD7F}"/>
                </a:ext>
              </a:extLst>
            </xdr:cNvPr>
            <xdr:cNvSpPr txBox="1"/>
          </xdr:nvSpPr>
          <xdr:spPr>
            <a:xfrm>
              <a:off x="606778" y="17243778"/>
              <a:ext cx="2438488" cy="71449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𝑣=𝑉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𝑚𝑎𝑥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 (([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𝑆]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/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𝐾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𝑠 )+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([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𝑆]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/(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𝛼𝐾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𝑠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𝐾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𝑖 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)/((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1+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([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𝑆]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/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𝐾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𝑠 )+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([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𝐼]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/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𝐾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𝑖 )+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([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𝑆]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[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𝐼]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/(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𝛼𝐾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𝑠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𝐾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𝑖 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)) 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</a:t>
              </a:r>
              <a:endParaRPr lang="en-CA" sz="1100"/>
            </a:p>
          </xdr:txBody>
        </xdr:sp>
      </mc:Fallback>
    </mc:AlternateContent>
    <xdr:clientData/>
  </xdr:oneCellAnchor>
  <xdr:oneCellAnchor>
    <xdr:from>
      <xdr:col>1</xdr:col>
      <xdr:colOff>0</xdr:colOff>
      <xdr:row>124</xdr:row>
      <xdr:rowOff>0</xdr:rowOff>
    </xdr:from>
    <xdr:ext cx="1389290" cy="64383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6" name="TextBox 45">
              <a:extLst>
                <a:ext uri="{FF2B5EF4-FFF2-40B4-BE49-F238E27FC236}">
                  <a16:creationId xmlns:a16="http://schemas.microsoft.com/office/drawing/2014/main" id="{CCE63DC2-6B32-42C9-B05D-5A7A38227700}"/>
                </a:ext>
              </a:extLst>
            </xdr:cNvPr>
            <xdr:cNvSpPr txBox="1"/>
          </xdr:nvSpPr>
          <xdr:spPr>
            <a:xfrm>
              <a:off x="606778" y="22747111"/>
              <a:ext cx="1389290" cy="64383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US" sz="110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𝑣</m:t>
                    </m:r>
                    <m:r>
                      <a:rPr lang="en-US" sz="110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f>
                      <m:fPr>
                        <m:ctrlPr>
                          <a:rPr lang="en-CA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d>
                          <m:dPr>
                            <m:ctrlPr>
                              <a:rPr lang="en-CA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dPr>
                          <m:e>
                            <m:sSub>
                              <m:sSubPr>
                                <m:ctrlPr>
                                  <a:rPr lang="en-CA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en-US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𝑉</m:t>
                                </m:r>
                              </m:e>
                              <m:sub>
                                <m:r>
                                  <a:rPr lang="en-US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𝑚𝑎𝑥</m:t>
                                </m:r>
                              </m:sub>
                            </m:sSub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+</m:t>
                            </m:r>
                            <m:f>
                              <m:fPr>
                                <m:ctrlPr>
                                  <a:rPr lang="en-CA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fPr>
                              <m:num>
                                <m:r>
                                  <a:rPr lang="en-US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𝑉</m:t>
                                </m:r>
                                <m:r>
                                  <a:rPr lang="en-US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2</m:t>
                                </m:r>
                                <m:d>
                                  <m:dPr>
                                    <m:begChr m:val="["/>
                                    <m:endChr m:val="]"/>
                                    <m:ctrlPr>
                                      <a:rPr lang="en-CA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dPr>
                                  <m:e>
                                    <m:r>
                                      <a:rPr lang="en-US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𝐼</m:t>
                                    </m:r>
                                  </m:e>
                                </m:d>
                              </m:num>
                              <m:den>
                                <m:sSub>
                                  <m:sSubPr>
                                    <m:ctrlPr>
                                      <a:rPr lang="en-CA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sSubPr>
                                  <m:e>
                                    <m:r>
                                      <a:rPr lang="en-US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𝐾</m:t>
                                    </m:r>
                                  </m:e>
                                  <m:sub>
                                    <m:r>
                                      <a:rPr lang="en-US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𝑖</m:t>
                                    </m:r>
                                  </m:sub>
                                </m:sSub>
                              </m:den>
                            </m:f>
                          </m:e>
                        </m:d>
                        <m:d>
                          <m:dPr>
                            <m:begChr m:val="["/>
                            <m:endChr m:val="]"/>
                            <m:ctrlPr>
                              <a:rPr lang="en-CA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dPr>
                          <m:e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𝑆</m:t>
                            </m:r>
                          </m:e>
                        </m:d>
                      </m:num>
                      <m:den>
                        <m:sSub>
                          <m:sSubPr>
                            <m:ctrlPr>
                              <a:rPr lang="en-CA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𝐾</m:t>
                            </m:r>
                          </m:e>
                          <m:sub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𝑠</m:t>
                            </m:r>
                          </m:sub>
                        </m:sSub>
                        <m:r>
                          <a:rPr lang="en-US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+</m:t>
                        </m:r>
                        <m:d>
                          <m:dPr>
                            <m:ctrlPr>
                              <a:rPr lang="en-CA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dPr>
                          <m:e>
                            <m:f>
                              <m:fPr>
                                <m:ctrlPr>
                                  <a:rPr lang="en-CA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fPr>
                              <m:num>
                                <m:r>
                                  <a:rPr lang="en-US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1+</m:t>
                                </m:r>
                                <m:d>
                                  <m:dPr>
                                    <m:begChr m:val="["/>
                                    <m:endChr m:val="]"/>
                                    <m:ctrlPr>
                                      <a:rPr lang="en-CA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dPr>
                                  <m:e>
                                    <m:r>
                                      <a:rPr lang="en-US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𝐼</m:t>
                                    </m:r>
                                  </m:e>
                                </m:d>
                              </m:num>
                              <m:den>
                                <m:sSub>
                                  <m:sSubPr>
                                    <m:ctrlPr>
                                      <a:rPr lang="en-CA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sSubPr>
                                  <m:e>
                                    <m:r>
                                      <a:rPr lang="en-US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𝐾</m:t>
                                    </m:r>
                                  </m:e>
                                  <m:sub>
                                    <m:r>
                                      <a:rPr lang="en-US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𝑖</m:t>
                                    </m:r>
                                  </m:sub>
                                </m:sSub>
                              </m:den>
                            </m:f>
                          </m:e>
                        </m:d>
                        <m:d>
                          <m:dPr>
                            <m:begChr m:val="["/>
                            <m:endChr m:val="]"/>
                            <m:ctrlPr>
                              <a:rPr lang="en-CA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dPr>
                          <m:e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𝑆</m:t>
                            </m:r>
                          </m:e>
                        </m:d>
                      </m:den>
                    </m:f>
                  </m:oMath>
                </m:oMathPara>
              </a14:m>
              <a:endParaRPr lang="en-CA" sz="1100"/>
            </a:p>
          </xdr:txBody>
        </xdr:sp>
      </mc:Choice>
      <mc:Fallback xmlns="">
        <xdr:sp macro="" textlink="">
          <xdr:nvSpPr>
            <xdr:cNvPr id="46" name="TextBox 45">
              <a:extLst>
                <a:ext uri="{FF2B5EF4-FFF2-40B4-BE49-F238E27FC236}">
                  <a16:creationId xmlns:a16="http://schemas.microsoft.com/office/drawing/2014/main" id="{CCE63DC2-6B32-42C9-B05D-5A7A38227700}"/>
                </a:ext>
              </a:extLst>
            </xdr:cNvPr>
            <xdr:cNvSpPr txBox="1"/>
          </xdr:nvSpPr>
          <xdr:spPr>
            <a:xfrm>
              <a:off x="606778" y="22747111"/>
              <a:ext cx="1389290" cy="64383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𝑣=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𝑉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𝑚𝑎𝑥+𝑉2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[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𝐼]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/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𝐾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𝑖 )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[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𝑆]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/(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𝐾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𝑠+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((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1+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[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𝐼]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)/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𝐾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𝑖 )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[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𝑆] 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</a:t>
              </a:r>
              <a:endParaRPr lang="en-CA" sz="1100"/>
            </a:p>
          </xdr:txBody>
        </xdr:sp>
      </mc:Fallback>
    </mc:AlternateContent>
    <xdr:clientData/>
  </xdr:oneCellAnchor>
  <xdr:oneCellAnchor>
    <xdr:from>
      <xdr:col>3</xdr:col>
      <xdr:colOff>50799</xdr:colOff>
      <xdr:row>153</xdr:row>
      <xdr:rowOff>156633</xdr:rowOff>
    </xdr:from>
    <xdr:ext cx="2819170" cy="148053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7" name="TextBox 46">
              <a:extLst>
                <a:ext uri="{FF2B5EF4-FFF2-40B4-BE49-F238E27FC236}">
                  <a16:creationId xmlns:a16="http://schemas.microsoft.com/office/drawing/2014/main" id="{F75301E8-3A36-4EF3-9E2A-C3420D6227DA}"/>
                </a:ext>
              </a:extLst>
            </xdr:cNvPr>
            <xdr:cNvSpPr txBox="1"/>
          </xdr:nvSpPr>
          <xdr:spPr>
            <a:xfrm>
              <a:off x="2019299" y="28223633"/>
              <a:ext cx="2819170" cy="148053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US" sz="110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𝑣</m:t>
                    </m:r>
                    <m:r>
                      <a:rPr lang="en-US" sz="110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f>
                      <m:fPr>
                        <m:ctrlPr>
                          <a:rPr lang="en-CA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en-CA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𝑉</m:t>
                            </m:r>
                          </m:e>
                          <m:sub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𝑚𝑎𝑥</m:t>
                            </m:r>
                          </m:sub>
                        </m:sSub>
                        <m:d>
                          <m:dPr>
                            <m:ctrlPr>
                              <a:rPr lang="en-CA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dPr>
                          <m:e>
                            <m:d>
                              <m:dPr>
                                <m:ctrlPr>
                                  <a:rPr lang="en-CA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dPr>
                              <m:e>
                                <m:r>
                                  <a:rPr lang="en-US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1+</m:t>
                                </m:r>
                                <m:d>
                                  <m:dPr>
                                    <m:ctrlPr>
                                      <a:rPr lang="en-CA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dPr>
                                  <m:e>
                                    <m:f>
                                      <m:fPr>
                                        <m:ctrlPr>
                                          <a:rPr lang="en-CA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</m:ctrlPr>
                                      </m:fPr>
                                      <m:num>
                                        <m:d>
                                          <m:dPr>
                                            <m:begChr m:val="["/>
                                            <m:endChr m:val="]"/>
                                            <m:ctrlPr>
                                              <a:rPr lang="en-CA" sz="1100" i="1">
                                                <a:solidFill>
                                                  <a:schemeClr val="tx1"/>
                                                </a:solidFill>
                                                <a:effectLst/>
                                                <a:latin typeface="Cambria Math" panose="02040503050406030204" pitchFamily="18" charset="0"/>
                                                <a:ea typeface="+mn-ea"/>
                                                <a:cs typeface="+mn-cs"/>
                                              </a:rPr>
                                            </m:ctrlPr>
                                          </m:dPr>
                                          <m:e>
                                            <m:r>
                                              <a:rPr lang="en-US" sz="1100" i="1">
                                                <a:solidFill>
                                                  <a:schemeClr val="tx1"/>
                                                </a:solidFill>
                                                <a:effectLst/>
                                                <a:latin typeface="Cambria Math" panose="02040503050406030204" pitchFamily="18" charset="0"/>
                                                <a:ea typeface="+mn-ea"/>
                                                <a:cs typeface="+mn-cs"/>
                                              </a:rPr>
                                              <m:t>𝐼</m:t>
                                            </m:r>
                                          </m:e>
                                        </m:d>
                                      </m:num>
                                      <m:den>
                                        <m:sSubSup>
                                          <m:sSubSupPr>
                                            <m:ctrlPr>
                                              <a:rPr lang="en-CA" sz="1100" i="1">
                                                <a:solidFill>
                                                  <a:schemeClr val="tx1"/>
                                                </a:solidFill>
                                                <a:effectLst/>
                                                <a:latin typeface="Cambria Math" panose="02040503050406030204" pitchFamily="18" charset="0"/>
                                                <a:ea typeface="+mn-ea"/>
                                                <a:cs typeface="+mn-cs"/>
                                              </a:rPr>
                                            </m:ctrlPr>
                                          </m:sSubSupPr>
                                          <m:e>
                                            <m:r>
                                              <a:rPr lang="en-US" sz="1100" i="1">
                                                <a:solidFill>
                                                  <a:schemeClr val="tx1"/>
                                                </a:solidFill>
                                                <a:effectLst/>
                                                <a:latin typeface="Cambria Math" panose="02040503050406030204" pitchFamily="18" charset="0"/>
                                                <a:ea typeface="+mn-ea"/>
                                                <a:cs typeface="+mn-cs"/>
                                              </a:rPr>
                                              <m:t>𝐾</m:t>
                                            </m:r>
                                          </m:e>
                                          <m:sub>
                                            <m:r>
                                              <a:rPr lang="en-US" sz="1100" i="1">
                                                <a:solidFill>
                                                  <a:schemeClr val="tx1"/>
                                                </a:solidFill>
                                                <a:effectLst/>
                                                <a:latin typeface="Cambria Math" panose="02040503050406030204" pitchFamily="18" charset="0"/>
                                                <a:ea typeface="+mn-ea"/>
                                                <a:cs typeface="+mn-cs"/>
                                              </a:rPr>
                                              <m:t>𝑖</m:t>
                                            </m:r>
                                          </m:sub>
                                          <m:sup>
                                            <m:r>
                                              <a:rPr lang="en-US" sz="1100" i="1">
                                                <a:solidFill>
                                                  <a:schemeClr val="tx1"/>
                                                </a:solidFill>
                                                <a:effectLst/>
                                                <a:latin typeface="Cambria Math" panose="02040503050406030204" pitchFamily="18" charset="0"/>
                                                <a:ea typeface="+mn-ea"/>
                                                <a:cs typeface="+mn-cs"/>
                                              </a:rPr>
                                              <m:t>′</m:t>
                                            </m:r>
                                          </m:sup>
                                        </m:sSubSup>
                                      </m:den>
                                    </m:f>
                                  </m:e>
                                </m:d>
                                <m:d>
                                  <m:dPr>
                                    <m:ctrlPr>
                                      <a:rPr lang="en-CA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dPr>
                                  <m:e>
                                    <m:r>
                                      <a:rPr lang="en-US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𝛽</m:t>
                                    </m:r>
                                  </m:e>
                                </m:d>
                              </m:e>
                            </m:d>
                            <m:d>
                              <m:dPr>
                                <m:ctrlPr>
                                  <a:rPr lang="en-CA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dPr>
                              <m:e>
                                <m:f>
                                  <m:fPr>
                                    <m:ctrlPr>
                                      <a:rPr lang="en-CA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fPr>
                                  <m:num>
                                    <m:d>
                                      <m:dPr>
                                        <m:begChr m:val="["/>
                                        <m:endChr m:val="]"/>
                                        <m:ctrlPr>
                                          <a:rPr lang="en-CA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</m:ctrlPr>
                                      </m:dPr>
                                      <m:e>
                                        <m:r>
                                          <a:rPr lang="en-US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𝑆</m:t>
                                        </m:r>
                                      </m:e>
                                    </m:d>
                                  </m:num>
                                  <m:den>
                                    <m:sSub>
                                      <m:sSubPr>
                                        <m:ctrlPr>
                                          <a:rPr lang="en-CA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</m:ctrlPr>
                                      </m:sSubPr>
                                      <m:e>
                                        <m:r>
                                          <a:rPr lang="en-US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𝐾</m:t>
                                        </m:r>
                                      </m:e>
                                      <m:sub>
                                        <m:r>
                                          <a:rPr lang="en-US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𝑠</m:t>
                                        </m:r>
                                      </m:sub>
                                    </m:sSub>
                                  </m:den>
                                </m:f>
                              </m:e>
                            </m:d>
                          </m:e>
                        </m:d>
                      </m:num>
                      <m:den>
                        <m:d>
                          <m:dPr>
                            <m:ctrlPr>
                              <a:rPr lang="en-CA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dPr>
                          <m:e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1+</m:t>
                            </m:r>
                            <m:d>
                              <m:dPr>
                                <m:ctrlPr>
                                  <a:rPr lang="en-CA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dPr>
                              <m:e>
                                <m:f>
                                  <m:fPr>
                                    <m:ctrlPr>
                                      <a:rPr lang="en-CA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fPr>
                                  <m:num>
                                    <m:d>
                                      <m:dPr>
                                        <m:begChr m:val="["/>
                                        <m:endChr m:val="]"/>
                                        <m:ctrlPr>
                                          <a:rPr lang="en-CA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</m:ctrlPr>
                                      </m:dPr>
                                      <m:e>
                                        <m:r>
                                          <a:rPr lang="en-US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𝐼</m:t>
                                        </m:r>
                                      </m:e>
                                    </m:d>
                                  </m:num>
                                  <m:den>
                                    <m:sSubSup>
                                      <m:sSubSupPr>
                                        <m:ctrlPr>
                                          <a:rPr lang="en-CA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</m:ctrlPr>
                                      </m:sSubSupPr>
                                      <m:e>
                                        <m:r>
                                          <a:rPr lang="en-US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𝐾</m:t>
                                        </m:r>
                                      </m:e>
                                      <m:sub>
                                        <m:r>
                                          <a:rPr lang="en-US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𝑖</m:t>
                                        </m:r>
                                      </m:sub>
                                      <m:sup>
                                        <m:r>
                                          <a:rPr lang="en-US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′</m:t>
                                        </m:r>
                                      </m:sup>
                                    </m:sSubSup>
                                  </m:den>
                                </m:f>
                              </m:e>
                            </m:d>
                          </m:e>
                        </m:d>
                        <m:d>
                          <m:dPr>
                            <m:ctrlPr>
                              <a:rPr lang="en-CA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dPr>
                          <m:e>
                            <m:d>
                              <m:dPr>
                                <m:ctrlPr>
                                  <a:rPr lang="en-CA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dPr>
                              <m:e>
                                <m:f>
                                  <m:fPr>
                                    <m:ctrlPr>
                                      <a:rPr lang="en-CA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fPr>
                                  <m:num>
                                    <m:d>
                                      <m:dPr>
                                        <m:begChr m:val="["/>
                                        <m:endChr m:val="]"/>
                                        <m:ctrlPr>
                                          <a:rPr lang="en-CA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</m:ctrlPr>
                                      </m:dPr>
                                      <m:e>
                                        <m:r>
                                          <a:rPr lang="en-US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𝑆</m:t>
                                        </m:r>
                                      </m:e>
                                    </m:d>
                                  </m:num>
                                  <m:den>
                                    <m:sSub>
                                      <m:sSubPr>
                                        <m:ctrlPr>
                                          <a:rPr lang="en-CA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</m:ctrlPr>
                                      </m:sSubPr>
                                      <m:e>
                                        <m:r>
                                          <a:rPr lang="en-US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𝐾</m:t>
                                        </m:r>
                                      </m:e>
                                      <m:sub>
                                        <m:r>
                                          <a:rPr lang="en-US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𝑠</m:t>
                                        </m:r>
                                      </m:sub>
                                    </m:sSub>
                                  </m:den>
                                </m:f>
                              </m:e>
                            </m:d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+</m:t>
                            </m:r>
                            <m:f>
                              <m:fPr>
                                <m:ctrlPr>
                                  <a:rPr lang="en-CA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fPr>
                              <m:num>
                                <m:d>
                                  <m:dPr>
                                    <m:ctrlPr>
                                      <a:rPr lang="en-CA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dPr>
                                  <m:e>
                                    <m:r>
                                      <a:rPr lang="en-US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1+</m:t>
                                    </m:r>
                                    <m:d>
                                      <m:dPr>
                                        <m:ctrlPr>
                                          <a:rPr lang="en-CA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</m:ctrlPr>
                                      </m:dPr>
                                      <m:e>
                                        <m:f>
                                          <m:fPr>
                                            <m:ctrlPr>
                                              <a:rPr lang="en-CA" sz="1100" i="1">
                                                <a:solidFill>
                                                  <a:schemeClr val="tx1"/>
                                                </a:solidFill>
                                                <a:effectLst/>
                                                <a:latin typeface="Cambria Math" panose="02040503050406030204" pitchFamily="18" charset="0"/>
                                                <a:ea typeface="+mn-ea"/>
                                                <a:cs typeface="+mn-cs"/>
                                              </a:rPr>
                                            </m:ctrlPr>
                                          </m:fPr>
                                          <m:num>
                                            <m:d>
                                              <m:dPr>
                                                <m:begChr m:val="["/>
                                                <m:endChr m:val="]"/>
                                                <m:ctrlPr>
                                                  <a:rPr lang="en-CA" sz="1100" i="1">
                                                    <a:solidFill>
                                                      <a:schemeClr val="tx1"/>
                                                    </a:solidFill>
                                                    <a:effectLst/>
                                                    <a:latin typeface="Cambria Math" panose="02040503050406030204" pitchFamily="18" charset="0"/>
                                                    <a:ea typeface="+mn-ea"/>
                                                    <a:cs typeface="+mn-cs"/>
                                                  </a:rPr>
                                                </m:ctrlPr>
                                              </m:dPr>
                                              <m:e>
                                                <m:r>
                                                  <a:rPr lang="en-US" sz="1100" i="1">
                                                    <a:solidFill>
                                                      <a:schemeClr val="tx1"/>
                                                    </a:solidFill>
                                                    <a:effectLst/>
                                                    <a:latin typeface="Cambria Math" panose="02040503050406030204" pitchFamily="18" charset="0"/>
                                                    <a:ea typeface="+mn-ea"/>
                                                    <a:cs typeface="+mn-cs"/>
                                                  </a:rPr>
                                                  <m:t>𝐼</m:t>
                                                </m:r>
                                              </m:e>
                                            </m:d>
                                          </m:num>
                                          <m:den>
                                            <m:sSubSup>
                                              <m:sSubSupPr>
                                                <m:ctrlPr>
                                                  <a:rPr lang="en-CA" sz="1100" i="1">
                                                    <a:solidFill>
                                                      <a:schemeClr val="tx1"/>
                                                    </a:solidFill>
                                                    <a:effectLst/>
                                                    <a:latin typeface="Cambria Math" panose="02040503050406030204" pitchFamily="18" charset="0"/>
                                                    <a:ea typeface="+mn-ea"/>
                                                    <a:cs typeface="+mn-cs"/>
                                                  </a:rPr>
                                                </m:ctrlPr>
                                              </m:sSubSupPr>
                                              <m:e>
                                                <m:r>
                                                  <a:rPr lang="en-US" sz="1100" i="1">
                                                    <a:solidFill>
                                                      <a:schemeClr val="tx1"/>
                                                    </a:solidFill>
                                                    <a:effectLst/>
                                                    <a:latin typeface="Cambria Math" panose="02040503050406030204" pitchFamily="18" charset="0"/>
                                                    <a:ea typeface="+mn-ea"/>
                                                    <a:cs typeface="+mn-cs"/>
                                                  </a:rPr>
                                                  <m:t>𝐾</m:t>
                                                </m:r>
                                              </m:e>
                                              <m:sub>
                                                <m:r>
                                                  <a:rPr lang="en-US" sz="1100" i="1">
                                                    <a:solidFill>
                                                      <a:schemeClr val="tx1"/>
                                                    </a:solidFill>
                                                    <a:effectLst/>
                                                    <a:latin typeface="Cambria Math" panose="02040503050406030204" pitchFamily="18" charset="0"/>
                                                    <a:ea typeface="+mn-ea"/>
                                                    <a:cs typeface="+mn-cs"/>
                                                  </a:rPr>
                                                  <m:t>𝑖</m:t>
                                                </m:r>
                                              </m:sub>
                                              <m:sup>
                                                <m:r>
                                                  <a:rPr lang="en-US" sz="1100" i="1">
                                                    <a:solidFill>
                                                      <a:schemeClr val="tx1"/>
                                                    </a:solidFill>
                                                    <a:effectLst/>
                                                    <a:latin typeface="Cambria Math" panose="02040503050406030204" pitchFamily="18" charset="0"/>
                                                    <a:ea typeface="+mn-ea"/>
                                                    <a:cs typeface="+mn-cs"/>
                                                  </a:rPr>
                                                  <m:t>′</m:t>
                                                </m:r>
                                              </m:sup>
                                            </m:sSubSup>
                                          </m:den>
                                        </m:f>
                                      </m:e>
                                    </m:d>
                                    <m:d>
                                      <m:dPr>
                                        <m:ctrlPr>
                                          <a:rPr lang="en-CA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</m:ctrlPr>
                                      </m:dPr>
                                      <m:e>
                                        <m:f>
                                          <m:fPr>
                                            <m:ctrlPr>
                                              <a:rPr lang="en-CA" sz="1100" i="1">
                                                <a:solidFill>
                                                  <a:schemeClr val="tx1"/>
                                                </a:solidFill>
                                                <a:effectLst/>
                                                <a:latin typeface="Cambria Math" panose="02040503050406030204" pitchFamily="18" charset="0"/>
                                                <a:ea typeface="+mn-ea"/>
                                                <a:cs typeface="+mn-cs"/>
                                              </a:rPr>
                                            </m:ctrlPr>
                                          </m:fPr>
                                          <m:num>
                                            <m:sSubSup>
                                              <m:sSubSupPr>
                                                <m:ctrlPr>
                                                  <a:rPr lang="en-CA" sz="1100" i="1">
                                                    <a:solidFill>
                                                      <a:schemeClr val="tx1"/>
                                                    </a:solidFill>
                                                    <a:effectLst/>
                                                    <a:latin typeface="Cambria Math" panose="02040503050406030204" pitchFamily="18" charset="0"/>
                                                    <a:ea typeface="+mn-ea"/>
                                                    <a:cs typeface="+mn-cs"/>
                                                  </a:rPr>
                                                </m:ctrlPr>
                                              </m:sSubSupPr>
                                              <m:e>
                                                <m:r>
                                                  <a:rPr lang="en-US" sz="1100" i="1">
                                                    <a:solidFill>
                                                      <a:schemeClr val="tx1"/>
                                                    </a:solidFill>
                                                    <a:effectLst/>
                                                    <a:latin typeface="Cambria Math" panose="02040503050406030204" pitchFamily="18" charset="0"/>
                                                    <a:ea typeface="+mn-ea"/>
                                                    <a:cs typeface="+mn-cs"/>
                                                  </a:rPr>
                                                  <m:t>𝐾</m:t>
                                                </m:r>
                                              </m:e>
                                              <m:sub>
                                                <m:r>
                                                  <a:rPr lang="en-US" sz="1100" i="1">
                                                    <a:solidFill>
                                                      <a:schemeClr val="tx1"/>
                                                    </a:solidFill>
                                                    <a:effectLst/>
                                                    <a:latin typeface="Cambria Math" panose="02040503050406030204" pitchFamily="18" charset="0"/>
                                                    <a:ea typeface="+mn-ea"/>
                                                    <a:cs typeface="+mn-cs"/>
                                                  </a:rPr>
                                                  <m:t>𝑠</m:t>
                                                </m:r>
                                              </m:sub>
                                              <m:sup>
                                                <m:r>
                                                  <a:rPr lang="en-US" sz="1100" i="1">
                                                    <a:solidFill>
                                                      <a:schemeClr val="tx1"/>
                                                    </a:solidFill>
                                                    <a:effectLst/>
                                                    <a:latin typeface="Cambria Math" panose="02040503050406030204" pitchFamily="18" charset="0"/>
                                                    <a:ea typeface="+mn-ea"/>
                                                    <a:cs typeface="+mn-cs"/>
                                                  </a:rPr>
                                                  <m:t>′</m:t>
                                                </m:r>
                                              </m:sup>
                                            </m:sSubSup>
                                          </m:num>
                                          <m:den>
                                            <m:sSub>
                                              <m:sSubPr>
                                                <m:ctrlPr>
                                                  <a:rPr lang="en-CA" sz="1100" i="1">
                                                    <a:solidFill>
                                                      <a:schemeClr val="tx1"/>
                                                    </a:solidFill>
                                                    <a:effectLst/>
                                                    <a:latin typeface="Cambria Math" panose="02040503050406030204" pitchFamily="18" charset="0"/>
                                                    <a:ea typeface="+mn-ea"/>
                                                    <a:cs typeface="+mn-cs"/>
                                                  </a:rPr>
                                                </m:ctrlPr>
                                              </m:sSubPr>
                                              <m:e>
                                                <m:r>
                                                  <a:rPr lang="en-US" sz="1100" i="1">
                                                    <a:solidFill>
                                                      <a:schemeClr val="tx1"/>
                                                    </a:solidFill>
                                                    <a:effectLst/>
                                                    <a:latin typeface="Cambria Math" panose="02040503050406030204" pitchFamily="18" charset="0"/>
                                                    <a:ea typeface="+mn-ea"/>
                                                    <a:cs typeface="+mn-cs"/>
                                                  </a:rPr>
                                                  <m:t>𝐾</m:t>
                                                </m:r>
                                              </m:e>
                                              <m:sub>
                                                <m:r>
                                                  <a:rPr lang="en-US" sz="1100" i="1">
                                                    <a:solidFill>
                                                      <a:schemeClr val="tx1"/>
                                                    </a:solidFill>
                                                    <a:effectLst/>
                                                    <a:latin typeface="Cambria Math" panose="02040503050406030204" pitchFamily="18" charset="0"/>
                                                    <a:ea typeface="+mn-ea"/>
                                                    <a:cs typeface="+mn-cs"/>
                                                  </a:rPr>
                                                  <m:t>𝑠</m:t>
                                                </m:r>
                                              </m:sub>
                                            </m:sSub>
                                          </m:den>
                                        </m:f>
                                      </m:e>
                                    </m:d>
                                  </m:e>
                                </m:d>
                              </m:num>
                              <m:den>
                                <m:d>
                                  <m:dPr>
                                    <m:ctrlPr>
                                      <a:rPr lang="en-CA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dPr>
                                  <m:e>
                                    <m:r>
                                      <a:rPr lang="en-US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1+</m:t>
                                    </m:r>
                                    <m:d>
                                      <m:dPr>
                                        <m:ctrlPr>
                                          <a:rPr lang="en-CA" sz="110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</m:ctrlPr>
                                      </m:dPr>
                                      <m:e>
                                        <m:f>
                                          <m:fPr>
                                            <m:ctrlPr>
                                              <a:rPr lang="en-CA" sz="1100" i="1">
                                                <a:solidFill>
                                                  <a:schemeClr val="tx1"/>
                                                </a:solidFill>
                                                <a:effectLst/>
                                                <a:latin typeface="Cambria Math" panose="02040503050406030204" pitchFamily="18" charset="0"/>
                                                <a:ea typeface="+mn-ea"/>
                                                <a:cs typeface="+mn-cs"/>
                                              </a:rPr>
                                            </m:ctrlPr>
                                          </m:fPr>
                                          <m:num>
                                            <m:d>
                                              <m:dPr>
                                                <m:begChr m:val="["/>
                                                <m:endChr m:val="]"/>
                                                <m:ctrlPr>
                                                  <a:rPr lang="en-CA" sz="1100" i="1">
                                                    <a:solidFill>
                                                      <a:schemeClr val="tx1"/>
                                                    </a:solidFill>
                                                    <a:effectLst/>
                                                    <a:latin typeface="Cambria Math" panose="02040503050406030204" pitchFamily="18" charset="0"/>
                                                    <a:ea typeface="+mn-ea"/>
                                                    <a:cs typeface="+mn-cs"/>
                                                  </a:rPr>
                                                </m:ctrlPr>
                                              </m:dPr>
                                              <m:e>
                                                <m:r>
                                                  <a:rPr lang="en-US" sz="1100" i="1">
                                                    <a:solidFill>
                                                      <a:schemeClr val="tx1"/>
                                                    </a:solidFill>
                                                    <a:effectLst/>
                                                    <a:latin typeface="Cambria Math" panose="02040503050406030204" pitchFamily="18" charset="0"/>
                                                    <a:ea typeface="+mn-ea"/>
                                                    <a:cs typeface="+mn-cs"/>
                                                  </a:rPr>
                                                  <m:t>𝐼</m:t>
                                                </m:r>
                                              </m:e>
                                            </m:d>
                                          </m:num>
                                          <m:den>
                                            <m:sSubSup>
                                              <m:sSubSupPr>
                                                <m:ctrlPr>
                                                  <a:rPr lang="en-CA" sz="1100" i="1">
                                                    <a:solidFill>
                                                      <a:schemeClr val="tx1"/>
                                                    </a:solidFill>
                                                    <a:effectLst/>
                                                    <a:latin typeface="Cambria Math" panose="02040503050406030204" pitchFamily="18" charset="0"/>
                                                    <a:ea typeface="+mn-ea"/>
                                                    <a:cs typeface="+mn-cs"/>
                                                  </a:rPr>
                                                </m:ctrlPr>
                                              </m:sSubSupPr>
                                              <m:e>
                                                <m:r>
                                                  <a:rPr lang="en-US" sz="1100" i="1">
                                                    <a:solidFill>
                                                      <a:schemeClr val="tx1"/>
                                                    </a:solidFill>
                                                    <a:effectLst/>
                                                    <a:latin typeface="Cambria Math" panose="02040503050406030204" pitchFamily="18" charset="0"/>
                                                    <a:ea typeface="+mn-ea"/>
                                                    <a:cs typeface="+mn-cs"/>
                                                  </a:rPr>
                                                  <m:t>𝐾</m:t>
                                                </m:r>
                                              </m:e>
                                              <m:sub>
                                                <m:r>
                                                  <a:rPr lang="en-US" sz="1100" i="1">
                                                    <a:solidFill>
                                                      <a:schemeClr val="tx1"/>
                                                    </a:solidFill>
                                                    <a:effectLst/>
                                                    <a:latin typeface="Cambria Math" panose="02040503050406030204" pitchFamily="18" charset="0"/>
                                                    <a:ea typeface="+mn-ea"/>
                                                    <a:cs typeface="+mn-cs"/>
                                                  </a:rPr>
                                                  <m:t>𝑖</m:t>
                                                </m:r>
                                              </m:sub>
                                              <m:sup>
                                                <m:r>
                                                  <a:rPr lang="en-US" sz="1100" i="1">
                                                    <a:solidFill>
                                                      <a:schemeClr val="tx1"/>
                                                    </a:solidFill>
                                                    <a:effectLst/>
                                                    <a:latin typeface="Cambria Math" panose="02040503050406030204" pitchFamily="18" charset="0"/>
                                                    <a:ea typeface="+mn-ea"/>
                                                    <a:cs typeface="+mn-cs"/>
                                                  </a:rPr>
                                                  <m:t>′</m:t>
                                                </m:r>
                                              </m:sup>
                                            </m:sSubSup>
                                          </m:den>
                                        </m:f>
                                      </m:e>
                                    </m:d>
                                  </m:e>
                                </m:d>
                              </m:den>
                            </m:f>
                          </m:e>
                        </m:d>
                      </m:den>
                    </m:f>
                  </m:oMath>
                </m:oMathPara>
              </a14:m>
              <a:endParaRPr lang="en-CA" sz="1100"/>
            </a:p>
          </xdr:txBody>
        </xdr:sp>
      </mc:Choice>
      <mc:Fallback xmlns="">
        <xdr:sp macro="" textlink="">
          <xdr:nvSpPr>
            <xdr:cNvPr id="47" name="TextBox 46">
              <a:extLst>
                <a:ext uri="{FF2B5EF4-FFF2-40B4-BE49-F238E27FC236}">
                  <a16:creationId xmlns:a16="http://schemas.microsoft.com/office/drawing/2014/main" id="{F75301E8-3A36-4EF3-9E2A-C3420D6227DA}"/>
                </a:ext>
              </a:extLst>
            </xdr:cNvPr>
            <xdr:cNvSpPr txBox="1"/>
          </xdr:nvSpPr>
          <xdr:spPr>
            <a:xfrm>
              <a:off x="2019299" y="28223633"/>
              <a:ext cx="2819170" cy="148053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𝑣=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𝑉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𝑚𝑎𝑥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((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1+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([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𝐼]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/(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𝐾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𝑖^′ 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𝛽))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([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𝑆]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/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𝐾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𝑠 ))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)/(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1+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([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𝐼]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/(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𝐾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𝑖^′ 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))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(([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𝑆]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/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𝐾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𝑠 )+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((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1+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([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𝐼]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/(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𝐾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𝑖^′ 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((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𝐾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𝑠^′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)/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𝐾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𝑠 ))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)/((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1+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([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𝐼]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/(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𝐾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𝑖^′ 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)) 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 </a:t>
              </a:r>
              <a:endParaRPr lang="en-CA" sz="1100"/>
            </a:p>
          </xdr:txBody>
        </xdr:sp>
      </mc:Fallback>
    </mc:AlternateContent>
    <xdr:clientData/>
  </xdr:oneCellAnchor>
  <xdr:oneCellAnchor>
    <xdr:from>
      <xdr:col>1</xdr:col>
      <xdr:colOff>0</xdr:colOff>
      <xdr:row>184</xdr:row>
      <xdr:rowOff>0</xdr:rowOff>
    </xdr:from>
    <xdr:ext cx="4329454" cy="50392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8" name="TextBox 47">
              <a:extLst>
                <a:ext uri="{FF2B5EF4-FFF2-40B4-BE49-F238E27FC236}">
                  <a16:creationId xmlns:a16="http://schemas.microsoft.com/office/drawing/2014/main" id="{BACEE93B-B907-43DF-AA4D-8A66F64A7917}"/>
                </a:ext>
              </a:extLst>
            </xdr:cNvPr>
            <xdr:cNvSpPr txBox="1"/>
          </xdr:nvSpPr>
          <xdr:spPr>
            <a:xfrm>
              <a:off x="606778" y="33753778"/>
              <a:ext cx="4329454" cy="50392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US" sz="110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𝑣</m:t>
                    </m:r>
                    <m:r>
                      <a:rPr lang="en-US" sz="110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f>
                      <m:fPr>
                        <m:ctrlPr>
                          <a:rPr lang="en-CA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en-US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[</m:t>
                        </m:r>
                        <m:r>
                          <a:rPr lang="en-US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𝑆</m:t>
                        </m:r>
                        <m:r>
                          <a:rPr lang="en-US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]</m:t>
                        </m:r>
                      </m:num>
                      <m:den>
                        <m:d>
                          <m:dPr>
                            <m:begChr m:val="["/>
                            <m:endChr m:val="]"/>
                            <m:ctrlPr>
                              <a:rPr lang="en-CA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dPr>
                          <m:e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𝑆</m:t>
                            </m:r>
                          </m:e>
                        </m:d>
                        <m:r>
                          <a:rPr lang="en-US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+</m:t>
                        </m:r>
                        <m:sSub>
                          <m:sSubPr>
                            <m:ctrlPr>
                              <a:rPr lang="en-CA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𝐾</m:t>
                            </m:r>
                          </m:e>
                          <m:sub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𝑀</m:t>
                            </m:r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1</m:t>
                            </m:r>
                          </m:sub>
                        </m:sSub>
                        <m:r>
                          <a:rPr lang="en-US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−</m:t>
                        </m:r>
                        <m:d>
                          <m:dPr>
                            <m:ctrlPr>
                              <a:rPr lang="en-CA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dPr>
                          <m:e>
                            <m:sSub>
                              <m:sSubPr>
                                <m:ctrlPr>
                                  <a:rPr lang="en-CA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en-US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𝐾</m:t>
                                </m:r>
                              </m:e>
                              <m:sub>
                                <m:r>
                                  <a:rPr lang="en-US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𝑀</m:t>
                                </m:r>
                                <m:r>
                                  <a:rPr lang="en-US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1</m:t>
                                </m:r>
                              </m:sub>
                            </m:sSub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−</m:t>
                            </m:r>
                            <m:sSub>
                              <m:sSubPr>
                                <m:ctrlPr>
                                  <a:rPr lang="en-CA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en-US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𝐾</m:t>
                                </m:r>
                              </m:e>
                              <m:sub>
                                <m:r>
                                  <a:rPr lang="en-US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𝑀</m:t>
                                </m:r>
                                <m:r>
                                  <a:rPr lang="en-US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2</m:t>
                                </m:r>
                              </m:sub>
                            </m:sSub>
                          </m:e>
                        </m:d>
                        <m:f>
                          <m:fPr>
                            <m:ctrlPr>
                              <a:rPr lang="en-CA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fPr>
                          <m:num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[</m:t>
                            </m:r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𝑋</m:t>
                            </m:r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]</m:t>
                            </m:r>
                          </m:num>
                          <m:den>
                            <m:d>
                              <m:dPr>
                                <m:begChr m:val="["/>
                                <m:endChr m:val="]"/>
                                <m:ctrlPr>
                                  <a:rPr lang="en-CA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dPr>
                              <m:e>
                                <m:r>
                                  <a:rPr lang="en-US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𝑋</m:t>
                                </m:r>
                              </m:e>
                            </m:d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+</m:t>
                            </m:r>
                            <m:sSub>
                              <m:sSubPr>
                                <m:ctrlPr>
                                  <a:rPr lang="en-CA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en-US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𝑘</m:t>
                                </m:r>
                              </m:e>
                              <m:sub>
                                <m:r>
                                  <a:rPr lang="en-US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𝑥</m:t>
                                </m:r>
                              </m:sub>
                            </m:sSub>
                          </m:den>
                        </m:f>
                      </m:den>
                    </m:f>
                    <m:sSub>
                      <m:sSubPr>
                        <m:ctrlPr>
                          <a:rPr lang="en-CA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n-US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𝑉</m:t>
                        </m:r>
                      </m:e>
                      <m:sub>
                        <m:r>
                          <a:rPr lang="en-US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𝑚𝑎𝑥</m:t>
                        </m:r>
                        <m:r>
                          <a:rPr lang="en-US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1</m:t>
                        </m:r>
                      </m:sub>
                    </m:sSub>
                    <m:r>
                      <a:rPr lang="en-US" sz="110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−</m:t>
                    </m:r>
                    <m:d>
                      <m:dPr>
                        <m:ctrlPr>
                          <a:rPr lang="en-CA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dPr>
                      <m:e>
                        <m:sSub>
                          <m:sSubPr>
                            <m:ctrlPr>
                              <a:rPr lang="en-CA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𝑉</m:t>
                            </m:r>
                          </m:e>
                          <m:sub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𝑚𝑎𝑥</m:t>
                            </m:r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1</m:t>
                            </m:r>
                          </m:sub>
                        </m:sSub>
                        <m:r>
                          <a:rPr lang="en-US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−</m:t>
                        </m:r>
                        <m:sSub>
                          <m:sSubPr>
                            <m:ctrlPr>
                              <a:rPr lang="en-CA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𝑉</m:t>
                            </m:r>
                          </m:e>
                          <m:sub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𝑚𝑎𝑥</m:t>
                            </m:r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2</m:t>
                            </m:r>
                          </m:sub>
                        </m:sSub>
                      </m:e>
                    </m:d>
                    <m:f>
                      <m:fPr>
                        <m:ctrlPr>
                          <a:rPr lang="en-CA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en-US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[</m:t>
                        </m:r>
                        <m:r>
                          <a:rPr lang="en-US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𝑋</m:t>
                        </m:r>
                        <m:r>
                          <a:rPr lang="en-US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]</m:t>
                        </m:r>
                      </m:num>
                      <m:den>
                        <m:d>
                          <m:dPr>
                            <m:begChr m:val="["/>
                            <m:endChr m:val="]"/>
                            <m:ctrlPr>
                              <a:rPr lang="en-CA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dPr>
                          <m:e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𝑋</m:t>
                            </m:r>
                          </m:e>
                        </m:d>
                        <m:r>
                          <a:rPr lang="en-US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+</m:t>
                        </m:r>
                        <m:sSub>
                          <m:sSubPr>
                            <m:ctrlPr>
                              <a:rPr lang="en-CA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𝑘</m:t>
                            </m:r>
                          </m:e>
                          <m:sub>
                            <m: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𝑥</m:t>
                            </m:r>
                          </m:sub>
                        </m:sSub>
                      </m:den>
                    </m:f>
                  </m:oMath>
                </m:oMathPara>
              </a14:m>
              <a:endParaRPr lang="en-CA" sz="1100"/>
            </a:p>
          </xdr:txBody>
        </xdr:sp>
      </mc:Choice>
      <mc:Fallback xmlns="">
        <xdr:sp macro="" textlink="">
          <xdr:nvSpPr>
            <xdr:cNvPr id="48" name="TextBox 47">
              <a:extLst>
                <a:ext uri="{FF2B5EF4-FFF2-40B4-BE49-F238E27FC236}">
                  <a16:creationId xmlns:a16="http://schemas.microsoft.com/office/drawing/2014/main" id="{BACEE93B-B907-43DF-AA4D-8A66F64A7917}"/>
                </a:ext>
              </a:extLst>
            </xdr:cNvPr>
            <xdr:cNvSpPr txBox="1"/>
          </xdr:nvSpPr>
          <xdr:spPr>
            <a:xfrm>
              <a:off x="606778" y="33753778"/>
              <a:ext cx="4329454" cy="50392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𝑣=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[𝑆]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)/([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𝑆]+𝐾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𝑀1−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𝐾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𝑀1−𝐾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𝑀2 )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[𝑋]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)/([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𝑋]+𝑘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𝑥 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)) 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𝑉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𝑚𝑎𝑥1−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𝑉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𝑚𝑎𝑥1−𝑉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𝑚𝑎𝑥2 )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[𝑋]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)/([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𝑋]+𝑘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en-US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𝑥 </a:t>
              </a:r>
              <a:r>
                <a:rPr lang="en-CA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)</a:t>
              </a:r>
              <a:endParaRPr lang="en-CA" sz="1100"/>
            </a:p>
          </xdr:txBody>
        </xdr:sp>
      </mc:Fallback>
    </mc:AlternateContent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50800</xdr:colOff>
      <xdr:row>62</xdr:row>
      <xdr:rowOff>127000</xdr:rowOff>
    </xdr:from>
    <xdr:to>
      <xdr:col>19</xdr:col>
      <xdr:colOff>50800</xdr:colOff>
      <xdr:row>92</xdr:row>
      <xdr:rowOff>57150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412750</xdr:colOff>
      <xdr:row>64</xdr:row>
      <xdr:rowOff>50800</xdr:rowOff>
    </xdr:from>
    <xdr:to>
      <xdr:col>15</xdr:col>
      <xdr:colOff>425450</xdr:colOff>
      <xdr:row>101</xdr:row>
      <xdr:rowOff>31750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158750</xdr:colOff>
      <xdr:row>15</xdr:row>
      <xdr:rowOff>39687</xdr:rowOff>
    </xdr:from>
    <xdr:to>
      <xdr:col>22</xdr:col>
      <xdr:colOff>465138</xdr:colOff>
      <xdr:row>31</xdr:row>
      <xdr:rowOff>22225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30</xdr:col>
      <xdr:colOff>182563</xdr:colOff>
      <xdr:row>18</xdr:row>
      <xdr:rowOff>108744</xdr:rowOff>
    </xdr:from>
    <xdr:to>
      <xdr:col>37</xdr:col>
      <xdr:colOff>476250</xdr:colOff>
      <xdr:row>33</xdr:row>
      <xdr:rowOff>113507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30</xdr:col>
      <xdr:colOff>150812</xdr:colOff>
      <xdr:row>34</xdr:row>
      <xdr:rowOff>47624</xdr:rowOff>
    </xdr:from>
    <xdr:to>
      <xdr:col>37</xdr:col>
      <xdr:colOff>444499</xdr:colOff>
      <xdr:row>49</xdr:row>
      <xdr:rowOff>52387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266700</xdr:colOff>
      <xdr:row>4</xdr:row>
      <xdr:rowOff>44450</xdr:rowOff>
    </xdr:from>
    <xdr:to>
      <xdr:col>22</xdr:col>
      <xdr:colOff>76200</xdr:colOff>
      <xdr:row>8</xdr:row>
      <xdr:rowOff>25400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85550" y="806450"/>
          <a:ext cx="2247900" cy="717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48</xdr:col>
      <xdr:colOff>190500</xdr:colOff>
      <xdr:row>67</xdr:row>
      <xdr:rowOff>69850</xdr:rowOff>
    </xdr:from>
    <xdr:to>
      <xdr:col>55</xdr:col>
      <xdr:colOff>484187</xdr:colOff>
      <xdr:row>82</xdr:row>
      <xdr:rowOff>74613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158750</xdr:colOff>
      <xdr:row>15</xdr:row>
      <xdr:rowOff>39687</xdr:rowOff>
    </xdr:from>
    <xdr:to>
      <xdr:col>22</xdr:col>
      <xdr:colOff>465138</xdr:colOff>
      <xdr:row>31</xdr:row>
      <xdr:rowOff>22225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30</xdr:col>
      <xdr:colOff>182563</xdr:colOff>
      <xdr:row>18</xdr:row>
      <xdr:rowOff>108744</xdr:rowOff>
    </xdr:from>
    <xdr:to>
      <xdr:col>37</xdr:col>
      <xdr:colOff>476250</xdr:colOff>
      <xdr:row>33</xdr:row>
      <xdr:rowOff>113507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30</xdr:col>
      <xdr:colOff>150812</xdr:colOff>
      <xdr:row>34</xdr:row>
      <xdr:rowOff>47624</xdr:rowOff>
    </xdr:from>
    <xdr:to>
      <xdr:col>37</xdr:col>
      <xdr:colOff>444499</xdr:colOff>
      <xdr:row>49</xdr:row>
      <xdr:rowOff>52387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563562</xdr:colOff>
      <xdr:row>4</xdr:row>
      <xdr:rowOff>47626</xdr:rowOff>
    </xdr:from>
    <xdr:to>
      <xdr:col>22</xdr:col>
      <xdr:colOff>161925</xdr:colOff>
      <xdr:row>8</xdr:row>
      <xdr:rowOff>30163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96625" y="801689"/>
          <a:ext cx="2654300" cy="7127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48</xdr:col>
      <xdr:colOff>190500</xdr:colOff>
      <xdr:row>67</xdr:row>
      <xdr:rowOff>69850</xdr:rowOff>
    </xdr:from>
    <xdr:to>
      <xdr:col>55</xdr:col>
      <xdr:colOff>484187</xdr:colOff>
      <xdr:row>82</xdr:row>
      <xdr:rowOff>74613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158750</xdr:colOff>
      <xdr:row>15</xdr:row>
      <xdr:rowOff>39687</xdr:rowOff>
    </xdr:from>
    <xdr:to>
      <xdr:col>22</xdr:col>
      <xdr:colOff>465138</xdr:colOff>
      <xdr:row>31</xdr:row>
      <xdr:rowOff>22225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30</xdr:col>
      <xdr:colOff>182563</xdr:colOff>
      <xdr:row>18</xdr:row>
      <xdr:rowOff>108744</xdr:rowOff>
    </xdr:from>
    <xdr:to>
      <xdr:col>37</xdr:col>
      <xdr:colOff>476250</xdr:colOff>
      <xdr:row>33</xdr:row>
      <xdr:rowOff>113507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30</xdr:col>
      <xdr:colOff>150812</xdr:colOff>
      <xdr:row>34</xdr:row>
      <xdr:rowOff>47624</xdr:rowOff>
    </xdr:from>
    <xdr:to>
      <xdr:col>37</xdr:col>
      <xdr:colOff>444499</xdr:colOff>
      <xdr:row>49</xdr:row>
      <xdr:rowOff>52387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531812</xdr:colOff>
      <xdr:row>4</xdr:row>
      <xdr:rowOff>119062</xdr:rowOff>
    </xdr:from>
    <xdr:to>
      <xdr:col>21</xdr:col>
      <xdr:colOff>301624</xdr:colOff>
      <xdr:row>8</xdr:row>
      <xdr:rowOff>38100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76062" y="873125"/>
          <a:ext cx="1603375" cy="6492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48</xdr:col>
      <xdr:colOff>190500</xdr:colOff>
      <xdr:row>67</xdr:row>
      <xdr:rowOff>69850</xdr:rowOff>
    </xdr:from>
    <xdr:to>
      <xdr:col>55</xdr:col>
      <xdr:colOff>484187</xdr:colOff>
      <xdr:row>82</xdr:row>
      <xdr:rowOff>74613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158750</xdr:colOff>
      <xdr:row>15</xdr:row>
      <xdr:rowOff>39687</xdr:rowOff>
    </xdr:from>
    <xdr:to>
      <xdr:col>22</xdr:col>
      <xdr:colOff>465138</xdr:colOff>
      <xdr:row>31</xdr:row>
      <xdr:rowOff>22225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30</xdr:col>
      <xdr:colOff>182563</xdr:colOff>
      <xdr:row>18</xdr:row>
      <xdr:rowOff>108744</xdr:rowOff>
    </xdr:from>
    <xdr:to>
      <xdr:col>37</xdr:col>
      <xdr:colOff>476250</xdr:colOff>
      <xdr:row>33</xdr:row>
      <xdr:rowOff>113507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30</xdr:col>
      <xdr:colOff>150812</xdr:colOff>
      <xdr:row>34</xdr:row>
      <xdr:rowOff>47624</xdr:rowOff>
    </xdr:from>
    <xdr:to>
      <xdr:col>37</xdr:col>
      <xdr:colOff>444499</xdr:colOff>
      <xdr:row>49</xdr:row>
      <xdr:rowOff>52387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95251</xdr:colOff>
      <xdr:row>7</xdr:row>
      <xdr:rowOff>142875</xdr:rowOff>
    </xdr:from>
    <xdr:to>
      <xdr:col>22</xdr:col>
      <xdr:colOff>546101</xdr:colOff>
      <xdr:row>14</xdr:row>
      <xdr:rowOff>142874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501" y="1444625"/>
          <a:ext cx="2895600" cy="12779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48</xdr:col>
      <xdr:colOff>190500</xdr:colOff>
      <xdr:row>67</xdr:row>
      <xdr:rowOff>69850</xdr:rowOff>
    </xdr:from>
    <xdr:to>
      <xdr:col>55</xdr:col>
      <xdr:colOff>484187</xdr:colOff>
      <xdr:row>82</xdr:row>
      <xdr:rowOff>74613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206375</xdr:colOff>
      <xdr:row>17</xdr:row>
      <xdr:rowOff>142875</xdr:rowOff>
    </xdr:from>
    <xdr:to>
      <xdr:col>22</xdr:col>
      <xdr:colOff>512763</xdr:colOff>
      <xdr:row>33</xdr:row>
      <xdr:rowOff>125413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30</xdr:col>
      <xdr:colOff>182563</xdr:colOff>
      <xdr:row>18</xdr:row>
      <xdr:rowOff>108744</xdr:rowOff>
    </xdr:from>
    <xdr:to>
      <xdr:col>37</xdr:col>
      <xdr:colOff>476250</xdr:colOff>
      <xdr:row>33</xdr:row>
      <xdr:rowOff>113507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30</xdr:col>
      <xdr:colOff>150812</xdr:colOff>
      <xdr:row>34</xdr:row>
      <xdr:rowOff>47624</xdr:rowOff>
    </xdr:from>
    <xdr:to>
      <xdr:col>37</xdr:col>
      <xdr:colOff>444499</xdr:colOff>
      <xdr:row>49</xdr:row>
      <xdr:rowOff>52387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127001</xdr:colOff>
      <xdr:row>5</xdr:row>
      <xdr:rowOff>63501</xdr:rowOff>
    </xdr:from>
    <xdr:to>
      <xdr:col>22</xdr:col>
      <xdr:colOff>590552</xdr:colOff>
      <xdr:row>8</xdr:row>
      <xdr:rowOff>58738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37689" y="1000126"/>
          <a:ext cx="4741863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48</xdr:col>
      <xdr:colOff>190500</xdr:colOff>
      <xdr:row>67</xdr:row>
      <xdr:rowOff>69850</xdr:rowOff>
    </xdr:from>
    <xdr:to>
      <xdr:col>55</xdr:col>
      <xdr:colOff>484187</xdr:colOff>
      <xdr:row>82</xdr:row>
      <xdr:rowOff>74613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FA212"/>
  <sheetViews>
    <sheetView tabSelected="1" topLeftCell="A35" zoomScale="90" zoomScaleNormal="90" workbookViewId="0">
      <selection activeCell="Q42" sqref="Q42"/>
    </sheetView>
  </sheetViews>
  <sheetFormatPr defaultRowHeight="14.5"/>
  <cols>
    <col min="3" max="3" width="10.81640625" customWidth="1"/>
    <col min="8" max="8" width="8.6328125" customWidth="1"/>
    <col min="10" max="10" width="8.7265625" bestFit="1" customWidth="1"/>
    <col min="14" max="14" width="16.7265625" customWidth="1"/>
    <col min="15" max="15" width="12" bestFit="1" customWidth="1"/>
    <col min="16" max="16" width="13.90625" bestFit="1" customWidth="1"/>
    <col min="17" max="17" width="21" bestFit="1" customWidth="1"/>
    <col min="18" max="18" width="16.453125" bestFit="1" customWidth="1"/>
    <col min="19" max="19" width="16.54296875" bestFit="1" customWidth="1"/>
  </cols>
  <sheetData>
    <row r="3" spans="1:157"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</row>
    <row r="4" spans="1:157">
      <c r="C4" s="2" t="s">
        <v>0</v>
      </c>
      <c r="D4" s="2" t="s">
        <v>1</v>
      </c>
      <c r="E4" s="2" t="s">
        <v>2</v>
      </c>
      <c r="F4" s="2" t="s">
        <v>3</v>
      </c>
      <c r="G4" s="2" t="s">
        <v>4</v>
      </c>
      <c r="H4" s="2" t="s">
        <v>5</v>
      </c>
      <c r="I4" s="2" t="s">
        <v>6</v>
      </c>
      <c r="J4" s="2" t="s">
        <v>7</v>
      </c>
      <c r="K4" s="2" t="s">
        <v>8</v>
      </c>
      <c r="L4" s="2" t="s">
        <v>9</v>
      </c>
      <c r="M4" s="2" t="s">
        <v>10</v>
      </c>
      <c r="N4" s="2" t="s">
        <v>11</v>
      </c>
      <c r="O4" s="2" t="s">
        <v>12</v>
      </c>
      <c r="P4" s="2" t="s">
        <v>13</v>
      </c>
      <c r="Q4" s="2" t="s">
        <v>14</v>
      </c>
      <c r="R4" s="2" t="s">
        <v>15</v>
      </c>
      <c r="T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</row>
    <row r="5" spans="1:157">
      <c r="C5" s="2">
        <v>0</v>
      </c>
      <c r="D5" s="2">
        <v>4.3980465111040035E-2</v>
      </c>
      <c r="E5" s="2">
        <v>5.4975581388800036E-2</v>
      </c>
      <c r="F5" s="2">
        <v>6.871947673600004E-2</v>
      </c>
      <c r="G5" s="2">
        <v>8.589934592000005E-2</v>
      </c>
      <c r="H5" s="2">
        <v>0.10737418240000006</v>
      </c>
      <c r="I5" s="2">
        <v>0.13421772800000006</v>
      </c>
      <c r="J5" s="2">
        <v>0.16777216000000009</v>
      </c>
      <c r="K5" s="2">
        <v>0.2097152000000001</v>
      </c>
      <c r="L5" s="2">
        <v>0.2621440000000001</v>
      </c>
      <c r="M5" s="2">
        <v>0.32768000000000014</v>
      </c>
      <c r="N5" s="2">
        <v>0.40960000000000013</v>
      </c>
      <c r="O5" s="2">
        <v>0.51200000000000012</v>
      </c>
      <c r="P5" s="2">
        <v>0.64000000000000012</v>
      </c>
      <c r="Q5" s="2">
        <v>0.8</v>
      </c>
      <c r="R5" s="2">
        <v>1</v>
      </c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</row>
    <row r="6" spans="1:157">
      <c r="A6" s="1" t="s">
        <v>16</v>
      </c>
      <c r="B6" s="1">
        <v>1</v>
      </c>
      <c r="C6">
        <v>13.636363636363635</v>
      </c>
      <c r="D6">
        <v>10.189231714008006</v>
      </c>
      <c r="E6">
        <v>9.583574542204996</v>
      </c>
      <c r="F6">
        <v>8.9207525193031323</v>
      </c>
      <c r="G6">
        <v>8.2108969120459676</v>
      </c>
      <c r="H6">
        <v>7.4680711053068256</v>
      </c>
      <c r="I6">
        <v>6.7093426551880428</v>
      </c>
      <c r="J6">
        <v>5.9533009154625871</v>
      </c>
      <c r="K6">
        <v>5.2182748158671508</v>
      </c>
      <c r="L6">
        <v>4.5206028212270803</v>
      </c>
      <c r="M6">
        <v>3.8732897935834472</v>
      </c>
      <c r="N6">
        <v>3.2852618100950188</v>
      </c>
      <c r="O6">
        <v>2.7612574341546301</v>
      </c>
      <c r="P6">
        <v>2.3022432113341198</v>
      </c>
      <c r="Q6">
        <v>1.9061583577712606</v>
      </c>
      <c r="R6">
        <v>1.5687851971037812</v>
      </c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</row>
    <row r="7" spans="1:157">
      <c r="A7" s="1" t="s">
        <v>17</v>
      </c>
      <c r="B7" s="1">
        <v>0.8</v>
      </c>
      <c r="C7">
        <v>13.333333333333332</v>
      </c>
      <c r="D7">
        <v>9.9628043425856063</v>
      </c>
      <c r="E7">
        <v>9.3706062190448876</v>
      </c>
      <c r="F7">
        <v>8.7225135744297297</v>
      </c>
      <c r="G7">
        <v>8.0284325362227236</v>
      </c>
      <c r="H7">
        <v>7.302113969633341</v>
      </c>
      <c r="I7">
        <v>6.5602461517394195</v>
      </c>
      <c r="J7">
        <v>5.8210053395634187</v>
      </c>
      <c r="K7">
        <v>5.1023131532923252</v>
      </c>
      <c r="L7">
        <v>4.4201449807553672</v>
      </c>
      <c r="M7">
        <v>3.7872166870593706</v>
      </c>
      <c r="N7">
        <v>3.2122559920929072</v>
      </c>
      <c r="O7">
        <v>2.6998961578400831</v>
      </c>
      <c r="P7">
        <v>2.2510822510822504</v>
      </c>
      <c r="Q7">
        <v>1.8637992831541219</v>
      </c>
      <c r="R7">
        <v>1.5339233038348083</v>
      </c>
      <c r="S7" s="3"/>
      <c r="T7" s="3"/>
      <c r="U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</row>
    <row r="8" spans="1:157">
      <c r="A8" s="1" t="s">
        <v>18</v>
      </c>
      <c r="B8" s="1">
        <v>0.64000000000000012</v>
      </c>
      <c r="C8">
        <v>12.972972972972974</v>
      </c>
      <c r="D8">
        <v>9.6935393603535633</v>
      </c>
      <c r="E8">
        <v>9.117346591503134</v>
      </c>
      <c r="F8">
        <v>8.4867699643100085</v>
      </c>
      <c r="G8">
        <v>7.8114478730815691</v>
      </c>
      <c r="H8">
        <v>7.1047595380216295</v>
      </c>
      <c r="I8">
        <v>6.3829422016924084</v>
      </c>
      <c r="J8">
        <v>5.6636808709265702</v>
      </c>
      <c r="K8">
        <v>4.9644127977979382</v>
      </c>
      <c r="L8">
        <v>4.3006816028971153</v>
      </c>
      <c r="M8">
        <v>3.6848594793010094</v>
      </c>
      <c r="N8">
        <v>3.1254382625768828</v>
      </c>
      <c r="O8">
        <v>2.6269259914119725</v>
      </c>
      <c r="P8">
        <v>2.19024219024219</v>
      </c>
      <c r="Q8">
        <v>1.8134263295553619</v>
      </c>
      <c r="R8">
        <v>1.4924659172446784</v>
      </c>
      <c r="S8" s="3"/>
      <c r="T8" s="3"/>
      <c r="U8" s="3"/>
      <c r="X8" s="61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</row>
    <row r="9" spans="1:157">
      <c r="A9" s="1" t="s">
        <v>19</v>
      </c>
      <c r="B9" s="1">
        <v>0.51200000000000012</v>
      </c>
      <c r="C9">
        <v>12.549019607843137</v>
      </c>
      <c r="D9">
        <v>9.3767570283158665</v>
      </c>
      <c r="E9">
        <v>8.8193940885128352</v>
      </c>
      <c r="F9">
        <v>8.2094245406397466</v>
      </c>
      <c r="G9">
        <v>7.5561717987978589</v>
      </c>
      <c r="H9">
        <v>6.8725778537725573</v>
      </c>
      <c r="I9">
        <v>6.1743493192841603</v>
      </c>
      <c r="J9">
        <v>5.4785932607655718</v>
      </c>
      <c r="K9">
        <v>4.8021770854515999</v>
      </c>
      <c r="L9">
        <v>4.1601364524756397</v>
      </c>
      <c r="M9">
        <v>3.5644392348794076</v>
      </c>
      <c r="N9">
        <v>3.0232997572639131</v>
      </c>
      <c r="O9">
        <v>2.5410787367906664</v>
      </c>
      <c r="P9">
        <v>2.1186656480774126</v>
      </c>
      <c r="Q9">
        <v>1.7541640312038795</v>
      </c>
      <c r="R9">
        <v>1.4436925212562903</v>
      </c>
      <c r="S9" s="3"/>
      <c r="T9" s="3"/>
      <c r="U9" s="3"/>
      <c r="X9" s="61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</row>
    <row r="10" spans="1:157">
      <c r="A10" s="1" t="s">
        <v>20</v>
      </c>
      <c r="B10" s="1">
        <v>0.40960000000000013</v>
      </c>
      <c r="C10">
        <v>12.05651491365777</v>
      </c>
      <c r="D10">
        <v>9.0087524353678319</v>
      </c>
      <c r="E10">
        <v>8.4732640222446705</v>
      </c>
      <c r="F10">
        <v>7.8872336246020787</v>
      </c>
      <c r="G10">
        <v>7.2596187454698411</v>
      </c>
      <c r="H10">
        <v>6.6028534482084842</v>
      </c>
      <c r="I10">
        <v>5.9320279174284236</v>
      </c>
      <c r="J10">
        <v>5.2635778266695912</v>
      </c>
      <c r="K10">
        <v>4.6137085970115841</v>
      </c>
      <c r="L10">
        <v>3.9968657910754972</v>
      </c>
      <c r="M10">
        <v>3.4245475851588658</v>
      </c>
      <c r="N10">
        <v>2.9046459206366011</v>
      </c>
      <c r="O10">
        <v>2.4413503719244702</v>
      </c>
      <c r="P10">
        <v>2.0355155049032594</v>
      </c>
      <c r="Q10">
        <v>1.685319289005925</v>
      </c>
      <c r="R10">
        <v>1.3870326891818676</v>
      </c>
      <c r="S10" s="3"/>
      <c r="T10" s="3"/>
      <c r="U10" s="3"/>
      <c r="X10" s="61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</row>
    <row r="11" spans="1:157">
      <c r="A11" s="1" t="s">
        <v>21</v>
      </c>
      <c r="B11" s="1">
        <v>0.32768000000000014</v>
      </c>
      <c r="C11">
        <v>11.49270482603816</v>
      </c>
      <c r="D11">
        <v>8.5874677161680655</v>
      </c>
      <c r="E11">
        <v>8.0770208487390267</v>
      </c>
      <c r="F11">
        <v>7.5183955389023938</v>
      </c>
      <c r="G11">
        <v>6.920130401592651</v>
      </c>
      <c r="H11">
        <v>6.2940780344314327</v>
      </c>
      <c r="I11">
        <v>5.6546229456070423</v>
      </c>
      <c r="J11">
        <v>5.01743221187958</v>
      </c>
      <c r="K11">
        <v>4.3979534250600514</v>
      </c>
      <c r="L11">
        <v>3.8099566164086673</v>
      </c>
      <c r="M11">
        <v>3.2644022622464615</v>
      </c>
      <c r="N11">
        <v>2.7688132457097119</v>
      </c>
      <c r="O11">
        <v>2.3271832202257956</v>
      </c>
      <c r="P11">
        <v>1.9403267888116369</v>
      </c>
      <c r="Q11">
        <v>1.6065071262203878</v>
      </c>
      <c r="R11">
        <v>1.3221695817566026</v>
      </c>
      <c r="S11" s="3"/>
      <c r="T11" s="3"/>
      <c r="U11" s="3"/>
      <c r="X11" s="61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</row>
    <row r="12" spans="1:157">
      <c r="A12" s="1" t="s">
        <v>22</v>
      </c>
      <c r="B12" s="1">
        <v>0.2621440000000001</v>
      </c>
      <c r="C12">
        <v>10.858001237076964</v>
      </c>
      <c r="D12">
        <v>8.1132106407412703</v>
      </c>
      <c r="E12">
        <v>7.6309540438912862</v>
      </c>
      <c r="F12">
        <v>7.1031797386183966</v>
      </c>
      <c r="G12">
        <v>6.537954780757147</v>
      </c>
      <c r="H12">
        <v>5.9464771886666847</v>
      </c>
      <c r="I12">
        <v>5.3423370623337005</v>
      </c>
      <c r="J12">
        <v>4.7403362383508414</v>
      </c>
      <c r="K12">
        <v>4.1550691897801597</v>
      </c>
      <c r="L12">
        <v>3.5995454751825986</v>
      </c>
      <c r="M12">
        <v>3.0841202604876878</v>
      </c>
      <c r="N12">
        <v>2.6159009651964511</v>
      </c>
      <c r="O12">
        <v>2.1986606866355221</v>
      </c>
      <c r="P12">
        <v>1.8331690400259804</v>
      </c>
      <c r="Q12">
        <v>1.5177851191612961</v>
      </c>
      <c r="R12">
        <v>1.249150584796465</v>
      </c>
      <c r="S12" s="3"/>
      <c r="T12" s="3"/>
      <c r="U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</row>
    <row r="13" spans="1:157">
      <c r="A13" s="1" t="s">
        <v>23</v>
      </c>
      <c r="B13" s="1">
        <v>0.2097152000000001</v>
      </c>
      <c r="C13">
        <v>10.156840865414422</v>
      </c>
      <c r="D13">
        <v>7.5892963710676318</v>
      </c>
      <c r="E13">
        <v>7.1381817134476222</v>
      </c>
      <c r="F13">
        <v>6.644488674142492</v>
      </c>
      <c r="G13">
        <v>6.115763375184728</v>
      </c>
      <c r="H13">
        <v>5.5624807178014084</v>
      </c>
      <c r="I13">
        <v>4.9973532150873474</v>
      </c>
      <c r="J13">
        <v>4.4342268683004971</v>
      </c>
      <c r="K13">
        <v>3.8867537057625756</v>
      </c>
      <c r="L13">
        <v>3.367103187869442</v>
      </c>
      <c r="M13">
        <v>2.8849617909978029</v>
      </c>
      <c r="N13">
        <v>2.4469779697996188</v>
      </c>
      <c r="O13">
        <v>2.0566811721244154</v>
      </c>
      <c r="P13">
        <v>1.7147913149400968</v>
      </c>
      <c r="Q13">
        <v>1.4197734543052418</v>
      </c>
      <c r="R13">
        <v>1.1684861172600662</v>
      </c>
      <c r="S13" s="3"/>
      <c r="T13" s="3"/>
      <c r="U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</row>
    <row r="14" spans="1:157">
      <c r="A14" s="1" t="s">
        <v>24</v>
      </c>
      <c r="B14" s="1">
        <v>0.16777216000000009</v>
      </c>
      <c r="C14">
        <v>9.3982227278593875</v>
      </c>
      <c r="D14">
        <v>7.0224490654278187</v>
      </c>
      <c r="E14">
        <v>6.6050283256236133</v>
      </c>
      <c r="F14">
        <v>6.1482093989450632</v>
      </c>
      <c r="G14">
        <v>5.6589747848260643</v>
      </c>
      <c r="H14">
        <v>5.1470170103120694</v>
      </c>
      <c r="I14">
        <v>4.6240990862722127</v>
      </c>
      <c r="J14">
        <v>4.1030328510956835</v>
      </c>
      <c r="K14">
        <v>3.5964506581445872</v>
      </c>
      <c r="L14">
        <v>3.1156130263926518</v>
      </c>
      <c r="M14">
        <v>2.6694829457737286</v>
      </c>
      <c r="N14">
        <v>2.2642122954442554</v>
      </c>
      <c r="O14">
        <v>1.9030669075104676</v>
      </c>
      <c r="P14">
        <v>1.586712928080156</v>
      </c>
      <c r="Q14">
        <v>1.3137300587330325</v>
      </c>
      <c r="R14">
        <v>1.0812114642670094</v>
      </c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</row>
    <row r="15" spans="1:157">
      <c r="A15" s="1" t="s">
        <v>25</v>
      </c>
      <c r="B15" s="1">
        <v>0.13421772800000006</v>
      </c>
      <c r="C15">
        <v>8.595702542208933</v>
      </c>
      <c r="D15">
        <v>6.4227976961319975</v>
      </c>
      <c r="E15">
        <v>6.041020777431223</v>
      </c>
      <c r="F15">
        <v>5.6232099079633171</v>
      </c>
      <c r="G15">
        <v>5.1757513471171936</v>
      </c>
      <c r="H15">
        <v>4.7075099709207509</v>
      </c>
      <c r="I15">
        <v>4.2292443393017178</v>
      </c>
      <c r="J15">
        <v>3.7526722796622796</v>
      </c>
      <c r="K15">
        <v>3.2893474607175688</v>
      </c>
      <c r="L15">
        <v>2.8495688586008225</v>
      </c>
      <c r="M15">
        <v>2.4415341078639248</v>
      </c>
      <c r="N15">
        <v>2.0708697748094167</v>
      </c>
      <c r="O15">
        <v>1.74056282007346</v>
      </c>
      <c r="P15">
        <v>1.4512225071261833</v>
      </c>
      <c r="Q15">
        <v>1.2015498177281305</v>
      </c>
      <c r="R15">
        <v>0.98888613317447915</v>
      </c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</row>
    <row r="16" spans="1:157">
      <c r="A16" s="1" t="s">
        <v>26</v>
      </c>
      <c r="B16" s="1">
        <v>0.10737418240000006</v>
      </c>
      <c r="C16">
        <v>7.7666984258113727</v>
      </c>
      <c r="D16">
        <v>5.8033572603169752</v>
      </c>
      <c r="E16">
        <v>5.4584004427765631</v>
      </c>
      <c r="F16">
        <v>5.0808849335731283</v>
      </c>
      <c r="G16">
        <v>4.676581075561038</v>
      </c>
      <c r="H16">
        <v>4.2534987804784876</v>
      </c>
      <c r="I16">
        <v>3.8213590094737251</v>
      </c>
      <c r="J16">
        <v>3.3907494755570102</v>
      </c>
      <c r="K16">
        <v>2.9721095651754124</v>
      </c>
      <c r="L16">
        <v>2.5747449797918063</v>
      </c>
      <c r="M16">
        <v>2.2060627411192932</v>
      </c>
      <c r="N16">
        <v>1.8711467667818351</v>
      </c>
      <c r="O16">
        <v>1.5726959429213059</v>
      </c>
      <c r="P16">
        <v>1.3112607731889327</v>
      </c>
      <c r="Q16">
        <v>1.0856675218876113</v>
      </c>
      <c r="R16">
        <v>0.89351397819068901</v>
      </c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</row>
    <row r="17" spans="1:157">
      <c r="A17" s="1" t="s">
        <v>27</v>
      </c>
      <c r="B17" s="1">
        <v>8.589934592000005E-2</v>
      </c>
      <c r="C17">
        <v>6.9311173873333018</v>
      </c>
      <c r="D17">
        <v>5.1790024804121124</v>
      </c>
      <c r="E17">
        <v>4.8711578771006696</v>
      </c>
      <c r="F17">
        <v>4.5342574122735488</v>
      </c>
      <c r="G17">
        <v>4.1734506258634294</v>
      </c>
      <c r="H17">
        <v>3.7958856824411287</v>
      </c>
      <c r="I17">
        <v>3.410237712563061</v>
      </c>
      <c r="J17">
        <v>3.0259553490606006</v>
      </c>
      <c r="K17">
        <v>2.6523548559302883</v>
      </c>
      <c r="L17">
        <v>2.2977407797985667</v>
      </c>
      <c r="M17">
        <v>1.9687232571957025</v>
      </c>
      <c r="N17">
        <v>1.6698392519520555</v>
      </c>
      <c r="O17">
        <v>1.4034972902699832</v>
      </c>
      <c r="P17">
        <v>1.1701886498095184</v>
      </c>
      <c r="Q17">
        <v>0.96886587134766577</v>
      </c>
      <c r="R17">
        <v>0.79738518615338883</v>
      </c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</row>
    <row r="18" spans="1:157">
      <c r="A18" s="1" t="s">
        <v>28</v>
      </c>
      <c r="B18" s="1">
        <v>6.871947673600004E-2</v>
      </c>
      <c r="C18">
        <v>6.1095030104491679</v>
      </c>
      <c r="D18">
        <v>4.5650837342657109</v>
      </c>
      <c r="E18">
        <v>4.2937310178741326</v>
      </c>
      <c r="F18">
        <v>3.9967667206246622</v>
      </c>
      <c r="G18">
        <v>3.6787299561930591</v>
      </c>
      <c r="H18">
        <v>3.345921546008837</v>
      </c>
      <c r="I18">
        <v>3.0059882710004664</v>
      </c>
      <c r="J18">
        <v>2.6672587234427545</v>
      </c>
      <c r="K18">
        <v>2.3379448177720383</v>
      </c>
      <c r="L18">
        <v>2.0253666799910022</v>
      </c>
      <c r="M18">
        <v>1.7353508813109413</v>
      </c>
      <c r="N18">
        <v>1.471896574051875</v>
      </c>
      <c r="O18">
        <v>1.2371267778168096</v>
      </c>
      <c r="P18">
        <v>1.0314745342316776</v>
      </c>
      <c r="Q18">
        <v>0.85401654984773312</v>
      </c>
      <c r="R18">
        <v>0.70286317819326716</v>
      </c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</row>
    <row r="19" spans="1:157">
      <c r="A19" s="1" t="s">
        <v>29</v>
      </c>
      <c r="B19" s="1">
        <v>5.4975581388800036E-2</v>
      </c>
      <c r="C19">
        <v>5.321055829841824</v>
      </c>
      <c r="D19">
        <v>3.9759478596516438</v>
      </c>
      <c r="E19">
        <v>3.7396139138250635</v>
      </c>
      <c r="F19">
        <v>3.4809736279570322</v>
      </c>
      <c r="G19">
        <v>3.2039803313519784</v>
      </c>
      <c r="H19">
        <v>2.9141217081215189</v>
      </c>
      <c r="I19">
        <v>2.6180577023182821</v>
      </c>
      <c r="J19">
        <v>2.3230420798218239</v>
      </c>
      <c r="K19">
        <v>2.0362269862503561</v>
      </c>
      <c r="L19">
        <v>1.763987866394582</v>
      </c>
      <c r="M19">
        <v>1.5113993573663627</v>
      </c>
      <c r="N19">
        <v>1.2819445105252725</v>
      </c>
      <c r="O19">
        <v>1.0774723642981887</v>
      </c>
      <c r="P19">
        <v>0.89836007516810001</v>
      </c>
      <c r="Q19">
        <v>0.74380350309616894</v>
      </c>
      <c r="R19">
        <v>0.61215686538003289</v>
      </c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</row>
    <row r="20" spans="1:157">
      <c r="A20" s="1" t="s">
        <v>30</v>
      </c>
      <c r="B20" s="1">
        <v>4.3980465111040035E-2</v>
      </c>
      <c r="C20">
        <v>4.5819200275316794</v>
      </c>
      <c r="D20">
        <v>3.4236579560754432</v>
      </c>
      <c r="E20">
        <v>3.2201526228866002</v>
      </c>
      <c r="F20">
        <v>2.9974394727822387</v>
      </c>
      <c r="G20">
        <v>2.7589226870554389</v>
      </c>
      <c r="H20">
        <v>2.5093276680586394</v>
      </c>
      <c r="I20">
        <v>2.2543892421144358</v>
      </c>
      <c r="J20">
        <v>2.0003535709285853</v>
      </c>
      <c r="K20">
        <v>1.7533793117856313</v>
      </c>
      <c r="L20">
        <v>1.5189563108937485</v>
      </c>
      <c r="M20">
        <v>1.3014542990279629</v>
      </c>
      <c r="N20">
        <v>1.1038725047796853</v>
      </c>
      <c r="O20">
        <v>0.92780312083974792</v>
      </c>
      <c r="P20">
        <v>0.77357091373911446</v>
      </c>
      <c r="Q20">
        <v>0.64048344470872931</v>
      </c>
      <c r="R20">
        <v>0.52712354299037012</v>
      </c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</row>
    <row r="21" spans="1:157">
      <c r="A21" s="3"/>
      <c r="B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</row>
    <row r="22" spans="1:157">
      <c r="C22" s="39" t="s">
        <v>85</v>
      </c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</row>
    <row r="23" spans="1:157">
      <c r="H23">
        <f>(C6/2-C6)/SLOPE(C6:R6,C5:R5)</f>
        <v>0.68657165203087334</v>
      </c>
      <c r="I23">
        <f t="shared" ref="I23:I37" si="0">B6</f>
        <v>1</v>
      </c>
      <c r="J23" s="38">
        <f>$D$25*I23/(I23+$D$24)</f>
        <v>13.636363636363635</v>
      </c>
      <c r="K23">
        <f>I23/I23</f>
        <v>1</v>
      </c>
      <c r="L23">
        <f>J23/J23</f>
        <v>1</v>
      </c>
      <c r="M23">
        <f t="shared" ref="M23:M37" si="1">I23*K23</f>
        <v>1</v>
      </c>
      <c r="N23">
        <f t="shared" ref="N23:N37" si="2">J23*L23</f>
        <v>13.636363636363635</v>
      </c>
      <c r="O23">
        <f t="shared" ref="O23:O35" si="3">IFERROR(M23,NA())</f>
        <v>1</v>
      </c>
      <c r="P23">
        <f t="shared" ref="P23:P37" si="4">IFERROR(N23,NA())</f>
        <v>13.636363636363635</v>
      </c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</row>
    <row r="24" spans="1:157">
      <c r="C24" s="40" t="s">
        <v>32</v>
      </c>
      <c r="D24" s="38">
        <f>'modified direct linear plot'!AI25</f>
        <v>9.9999999999999964E-2</v>
      </c>
      <c r="H24">
        <f>(C7/2-C7)/SLOPE(C7:R7,C5:R5)</f>
        <v>0.68657165203087323</v>
      </c>
      <c r="I24">
        <f t="shared" si="0"/>
        <v>0.8</v>
      </c>
      <c r="J24" s="38">
        <f t="shared" ref="J24:J37" si="5">$D$25*I24/(I24+$D$24)</f>
        <v>13.33333333333333</v>
      </c>
      <c r="K24">
        <f t="shared" ref="K24:L37" si="6">I24/I24</f>
        <v>1</v>
      </c>
      <c r="L24">
        <f t="shared" si="6"/>
        <v>1</v>
      </c>
      <c r="M24">
        <f t="shared" si="1"/>
        <v>0.8</v>
      </c>
      <c r="N24">
        <f t="shared" si="2"/>
        <v>13.33333333333333</v>
      </c>
      <c r="O24">
        <f t="shared" si="3"/>
        <v>0.8</v>
      </c>
      <c r="P24">
        <f t="shared" si="4"/>
        <v>13.33333333333333</v>
      </c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</row>
    <row r="25" spans="1:157">
      <c r="C25" s="40" t="s">
        <v>33</v>
      </c>
      <c r="D25" s="38">
        <f>'modified direct linear plot'!AF51</f>
        <v>14.999999999999996</v>
      </c>
      <c r="I25">
        <f t="shared" si="0"/>
        <v>0.64000000000000012</v>
      </c>
      <c r="J25" s="38">
        <f t="shared" si="5"/>
        <v>12.97297297297297</v>
      </c>
      <c r="K25">
        <f t="shared" si="6"/>
        <v>1</v>
      </c>
      <c r="L25">
        <f t="shared" si="6"/>
        <v>1</v>
      </c>
      <c r="M25">
        <f t="shared" si="1"/>
        <v>0.64000000000000012</v>
      </c>
      <c r="N25">
        <f t="shared" si="2"/>
        <v>12.97297297297297</v>
      </c>
      <c r="O25">
        <f t="shared" si="3"/>
        <v>0.64000000000000012</v>
      </c>
      <c r="P25">
        <f t="shared" si="4"/>
        <v>12.97297297297297</v>
      </c>
    </row>
    <row r="26" spans="1:157">
      <c r="I26">
        <f t="shared" si="0"/>
        <v>0.51200000000000012</v>
      </c>
      <c r="J26" s="38">
        <f t="shared" si="5"/>
        <v>12.549019607843135</v>
      </c>
      <c r="K26">
        <f t="shared" si="6"/>
        <v>1</v>
      </c>
      <c r="L26">
        <f t="shared" si="6"/>
        <v>1</v>
      </c>
      <c r="M26">
        <f t="shared" si="1"/>
        <v>0.51200000000000012</v>
      </c>
      <c r="N26">
        <f t="shared" si="2"/>
        <v>12.549019607843135</v>
      </c>
      <c r="O26">
        <f t="shared" si="3"/>
        <v>0.51200000000000012</v>
      </c>
      <c r="P26">
        <f t="shared" si="4"/>
        <v>12.549019607843135</v>
      </c>
    </row>
    <row r="27" spans="1:157">
      <c r="B27" s="39" t="s">
        <v>86</v>
      </c>
      <c r="I27">
        <f t="shared" si="0"/>
        <v>0.40960000000000013</v>
      </c>
      <c r="J27" s="38">
        <f t="shared" si="5"/>
        <v>12.05651491365777</v>
      </c>
      <c r="K27">
        <f t="shared" si="6"/>
        <v>1</v>
      </c>
      <c r="L27">
        <f t="shared" si="6"/>
        <v>1</v>
      </c>
      <c r="M27">
        <f t="shared" si="1"/>
        <v>0.40960000000000013</v>
      </c>
      <c r="N27">
        <f t="shared" si="2"/>
        <v>12.05651491365777</v>
      </c>
      <c r="O27">
        <f t="shared" si="3"/>
        <v>0.40960000000000013</v>
      </c>
      <c r="P27">
        <f t="shared" si="4"/>
        <v>12.05651491365777</v>
      </c>
    </row>
    <row r="28" spans="1:157">
      <c r="I28">
        <f t="shared" si="0"/>
        <v>0.32768000000000014</v>
      </c>
      <c r="J28" s="38">
        <f t="shared" si="5"/>
        <v>11.492704826038159</v>
      </c>
      <c r="K28">
        <f t="shared" si="6"/>
        <v>1</v>
      </c>
      <c r="L28">
        <f t="shared" si="6"/>
        <v>1</v>
      </c>
      <c r="M28">
        <f t="shared" si="1"/>
        <v>0.32768000000000014</v>
      </c>
      <c r="N28">
        <f t="shared" si="2"/>
        <v>11.492704826038159</v>
      </c>
      <c r="O28">
        <f t="shared" si="3"/>
        <v>0.32768000000000014</v>
      </c>
      <c r="P28">
        <f t="shared" si="4"/>
        <v>11.492704826038159</v>
      </c>
    </row>
    <row r="29" spans="1:157">
      <c r="C29" t="s">
        <v>31</v>
      </c>
      <c r="D29">
        <f>IFERROR(H23,H24)</f>
        <v>0.68657165203087334</v>
      </c>
      <c r="I29">
        <f t="shared" si="0"/>
        <v>0.2621440000000001</v>
      </c>
      <c r="J29" s="38">
        <f t="shared" si="5"/>
        <v>10.858001237076962</v>
      </c>
      <c r="K29">
        <f t="shared" si="6"/>
        <v>1</v>
      </c>
      <c r="L29">
        <f t="shared" si="6"/>
        <v>1</v>
      </c>
      <c r="M29">
        <f t="shared" si="1"/>
        <v>0.2621440000000001</v>
      </c>
      <c r="N29">
        <f t="shared" si="2"/>
        <v>10.858001237076962</v>
      </c>
      <c r="O29">
        <f t="shared" si="3"/>
        <v>0.2621440000000001</v>
      </c>
      <c r="P29">
        <f t="shared" si="4"/>
        <v>10.858001237076962</v>
      </c>
    </row>
    <row r="30" spans="1:157">
      <c r="I30">
        <f t="shared" si="0"/>
        <v>0.2097152000000001</v>
      </c>
      <c r="J30" s="38">
        <f t="shared" si="5"/>
        <v>10.15684086541442</v>
      </c>
      <c r="K30">
        <f t="shared" si="6"/>
        <v>1</v>
      </c>
      <c r="L30">
        <f t="shared" si="6"/>
        <v>1</v>
      </c>
      <c r="M30">
        <f t="shared" si="1"/>
        <v>0.2097152000000001</v>
      </c>
      <c r="N30">
        <f t="shared" si="2"/>
        <v>10.15684086541442</v>
      </c>
      <c r="O30">
        <f t="shared" si="3"/>
        <v>0.2097152000000001</v>
      </c>
      <c r="P30">
        <f t="shared" si="4"/>
        <v>10.15684086541442</v>
      </c>
    </row>
    <row r="31" spans="1:157">
      <c r="I31">
        <f t="shared" si="0"/>
        <v>0.16777216000000009</v>
      </c>
      <c r="J31" s="38">
        <f t="shared" si="5"/>
        <v>9.3982227278593875</v>
      </c>
      <c r="K31">
        <f t="shared" si="6"/>
        <v>1</v>
      </c>
      <c r="L31">
        <f t="shared" si="6"/>
        <v>1</v>
      </c>
      <c r="M31">
        <f t="shared" si="1"/>
        <v>0.16777216000000009</v>
      </c>
      <c r="N31">
        <f t="shared" si="2"/>
        <v>9.3982227278593875</v>
      </c>
      <c r="O31">
        <f t="shared" si="3"/>
        <v>0.16777216000000009</v>
      </c>
      <c r="P31">
        <f t="shared" si="4"/>
        <v>9.3982227278593875</v>
      </c>
    </row>
    <row r="32" spans="1:157">
      <c r="I32">
        <f t="shared" si="0"/>
        <v>0.13421772800000006</v>
      </c>
      <c r="J32" s="38">
        <f t="shared" si="5"/>
        <v>8.5957025422089313</v>
      </c>
      <c r="K32">
        <f t="shared" si="6"/>
        <v>1</v>
      </c>
      <c r="L32">
        <f t="shared" si="6"/>
        <v>1</v>
      </c>
      <c r="M32">
        <f t="shared" si="1"/>
        <v>0.13421772800000006</v>
      </c>
      <c r="N32">
        <f t="shared" si="2"/>
        <v>8.5957025422089313</v>
      </c>
      <c r="O32">
        <f t="shared" si="3"/>
        <v>0.13421772800000006</v>
      </c>
      <c r="P32">
        <f t="shared" si="4"/>
        <v>8.5957025422089313</v>
      </c>
    </row>
    <row r="33" spans="3:16">
      <c r="I33">
        <f t="shared" si="0"/>
        <v>0.10737418240000006</v>
      </c>
      <c r="J33" s="38">
        <f t="shared" si="5"/>
        <v>7.7666984258113718</v>
      </c>
      <c r="K33">
        <f t="shared" si="6"/>
        <v>1</v>
      </c>
      <c r="L33">
        <f t="shared" si="6"/>
        <v>1</v>
      </c>
      <c r="M33">
        <f t="shared" si="1"/>
        <v>0.10737418240000006</v>
      </c>
      <c r="N33">
        <f t="shared" si="2"/>
        <v>7.7666984258113718</v>
      </c>
      <c r="O33">
        <f t="shared" si="3"/>
        <v>0.10737418240000006</v>
      </c>
      <c r="P33">
        <f t="shared" si="4"/>
        <v>7.7666984258113718</v>
      </c>
    </row>
    <row r="34" spans="3:16">
      <c r="I34">
        <f t="shared" si="0"/>
        <v>8.589934592000005E-2</v>
      </c>
      <c r="J34" s="38">
        <f t="shared" si="5"/>
        <v>6.9311173873333027</v>
      </c>
      <c r="K34">
        <f t="shared" si="6"/>
        <v>1</v>
      </c>
      <c r="L34">
        <f t="shared" si="6"/>
        <v>1</v>
      </c>
      <c r="M34">
        <f t="shared" si="1"/>
        <v>8.589934592000005E-2</v>
      </c>
      <c r="N34">
        <f t="shared" si="2"/>
        <v>6.9311173873333027</v>
      </c>
      <c r="O34">
        <f t="shared" si="3"/>
        <v>8.589934592000005E-2</v>
      </c>
      <c r="P34">
        <f t="shared" si="4"/>
        <v>6.9311173873333027</v>
      </c>
    </row>
    <row r="35" spans="3:16">
      <c r="I35">
        <f t="shared" si="0"/>
        <v>6.871947673600004E-2</v>
      </c>
      <c r="J35" s="38">
        <f t="shared" si="5"/>
        <v>6.1095030104491679</v>
      </c>
      <c r="K35">
        <f t="shared" si="6"/>
        <v>1</v>
      </c>
      <c r="L35">
        <f t="shared" si="6"/>
        <v>1</v>
      </c>
      <c r="M35">
        <f t="shared" si="1"/>
        <v>6.871947673600004E-2</v>
      </c>
      <c r="N35">
        <f t="shared" si="2"/>
        <v>6.1095030104491679</v>
      </c>
      <c r="O35">
        <f t="shared" si="3"/>
        <v>6.871947673600004E-2</v>
      </c>
      <c r="P35">
        <f t="shared" si="4"/>
        <v>6.1095030104491679</v>
      </c>
    </row>
    <row r="36" spans="3:16">
      <c r="I36">
        <f t="shared" si="0"/>
        <v>5.4975581388800036E-2</v>
      </c>
      <c r="J36" s="38">
        <f t="shared" si="5"/>
        <v>5.3210558298418249</v>
      </c>
      <c r="K36">
        <f t="shared" si="6"/>
        <v>1</v>
      </c>
      <c r="L36">
        <f t="shared" si="6"/>
        <v>1</v>
      </c>
      <c r="M36">
        <f t="shared" si="1"/>
        <v>5.4975581388800036E-2</v>
      </c>
      <c r="N36">
        <f t="shared" si="2"/>
        <v>5.3210558298418249</v>
      </c>
      <c r="O36">
        <f>IFERROR(M36,NA())</f>
        <v>5.4975581388800036E-2</v>
      </c>
      <c r="P36">
        <f t="shared" si="4"/>
        <v>5.3210558298418249</v>
      </c>
    </row>
    <row r="37" spans="3:16">
      <c r="I37">
        <f t="shared" si="0"/>
        <v>4.3980465111040035E-2</v>
      </c>
      <c r="J37" s="38">
        <f t="shared" si="5"/>
        <v>4.5819200275316794</v>
      </c>
      <c r="K37">
        <f t="shared" si="6"/>
        <v>1</v>
      </c>
      <c r="L37">
        <f t="shared" si="6"/>
        <v>1</v>
      </c>
      <c r="M37">
        <f t="shared" si="1"/>
        <v>4.3980465111040035E-2</v>
      </c>
      <c r="N37">
        <f t="shared" si="2"/>
        <v>4.5819200275316794</v>
      </c>
      <c r="O37">
        <f>IFERROR(M37,NA())</f>
        <v>4.3980465111040035E-2</v>
      </c>
      <c r="P37">
        <f t="shared" si="4"/>
        <v>4.5819200275316794</v>
      </c>
    </row>
    <row r="39" spans="3:16">
      <c r="D39" t="s">
        <v>32</v>
      </c>
      <c r="E39" t="s">
        <v>47</v>
      </c>
      <c r="F39" t="s">
        <v>33</v>
      </c>
      <c r="G39" t="s">
        <v>48</v>
      </c>
      <c r="H39" t="s">
        <v>31</v>
      </c>
      <c r="I39" s="63" t="s">
        <v>98</v>
      </c>
      <c r="J39" t="s">
        <v>51</v>
      </c>
      <c r="K39" t="s">
        <v>115</v>
      </c>
      <c r="L39" s="10" t="s">
        <v>49</v>
      </c>
      <c r="M39" s="10" t="s">
        <v>52</v>
      </c>
      <c r="N39" t="s">
        <v>50</v>
      </c>
    </row>
    <row r="40" spans="3:16">
      <c r="C40" s="4" t="s">
        <v>99</v>
      </c>
      <c r="D40" s="41">
        <v>9.9999999999999964E-2</v>
      </c>
      <c r="E40" s="67"/>
      <c r="F40" s="42">
        <v>14.999999999999996</v>
      </c>
      <c r="G40" s="65">
        <v>0</v>
      </c>
      <c r="H40" s="42">
        <v>0.13</v>
      </c>
      <c r="I40" s="68"/>
      <c r="J40" s="42">
        <f>'Part Non-competitive'!BJ1</f>
        <v>1.1861263267096557E-28</v>
      </c>
      <c r="K40" s="77">
        <f>(J40/(L40-M40))^0.5</f>
        <v>7.0893998416520367E-16</v>
      </c>
      <c r="L40" s="11">
        <f>'Part Non-competitive'!B52</f>
        <v>240</v>
      </c>
      <c r="M40" s="11">
        <v>4</v>
      </c>
      <c r="N40" s="8">
        <f>L40*(LOG(J40/L40))+(M40*LOG(L40))</f>
        <v>-7263.9384261450332</v>
      </c>
    </row>
    <row r="41" spans="3:16">
      <c r="C41" s="4" t="s">
        <v>100</v>
      </c>
      <c r="D41" s="43">
        <v>0.10000132419893072</v>
      </c>
      <c r="E41" s="66">
        <v>9.9920980056233663E-2</v>
      </c>
      <c r="F41" s="44">
        <v>1.7254344133710031</v>
      </c>
      <c r="G41" s="69"/>
      <c r="H41" s="44">
        <v>0.13008789110344379</v>
      </c>
      <c r="I41" s="70"/>
      <c r="J41" s="44">
        <f>'Partial Competitive'!BJ1</f>
        <v>1.5372284446214498E-5</v>
      </c>
      <c r="K41" s="78">
        <f t="shared" ref="K41:K44" si="7">(J41/(L41-M41))^0.5</f>
        <v>2.5521911860381638E-4</v>
      </c>
      <c r="L41" s="12">
        <f>L40</f>
        <v>240</v>
      </c>
      <c r="M41" s="12">
        <v>4</v>
      </c>
      <c r="N41" s="7">
        <f>L41*(LOG(J41/L41))+(M41*LOG(L41))</f>
        <v>-1716.9126341687193</v>
      </c>
    </row>
    <row r="42" spans="3:16">
      <c r="C42" s="4" t="s">
        <v>101</v>
      </c>
      <c r="D42" s="43">
        <v>0.14175104363775273</v>
      </c>
      <c r="E42" s="69"/>
      <c r="F42" s="44">
        <v>13.424192967192443</v>
      </c>
      <c r="G42" s="66">
        <v>0</v>
      </c>
      <c r="H42" s="44">
        <v>0.59430923916051648</v>
      </c>
      <c r="I42" s="70"/>
      <c r="J42" s="44">
        <f>'Partial Uncompetitive'!BJ1</f>
        <v>860.01236877361248</v>
      </c>
      <c r="K42" s="78">
        <f t="shared" si="7"/>
        <v>1.908957884990617</v>
      </c>
      <c r="L42" s="12">
        <f>L41</f>
        <v>240</v>
      </c>
      <c r="M42" s="12">
        <v>4</v>
      </c>
      <c r="N42" s="7">
        <f>L42*(LOG(J42/L42))+(M42*LOG(L42))</f>
        <v>142.55127432005199</v>
      </c>
    </row>
    <row r="43" spans="3:16">
      <c r="C43" s="4" t="s">
        <v>102</v>
      </c>
      <c r="D43" s="43">
        <v>9.9997831821866168E-2</v>
      </c>
      <c r="E43" s="44">
        <v>0.1000006618833166</v>
      </c>
      <c r="F43" s="44">
        <v>14.999879960767911</v>
      </c>
      <c r="G43" s="69"/>
      <c r="H43" s="44">
        <v>0.13000157703433279</v>
      </c>
      <c r="I43" s="62">
        <v>0</v>
      </c>
      <c r="J43" s="44">
        <f>'partial Mixed Non-competitive'!BJ1</f>
        <v>4.443337024684662E-8</v>
      </c>
      <c r="K43" s="78">
        <f t="shared" si="7"/>
        <v>1.3750569852307107E-5</v>
      </c>
      <c r="L43" s="12">
        <f>L42</f>
        <v>240</v>
      </c>
      <c r="M43" s="12">
        <v>5</v>
      </c>
      <c r="N43" s="7">
        <f>L43*(LOG(J43/L43))+(M43*LOG(L43))</f>
        <v>-2323.8994204847986</v>
      </c>
    </row>
    <row r="44" spans="3:16">
      <c r="C44" s="4" t="s">
        <v>46</v>
      </c>
      <c r="D44" s="45">
        <v>9.9999999999999964E-2</v>
      </c>
      <c r="E44" s="46">
        <v>0.1</v>
      </c>
      <c r="F44" s="46">
        <v>14.999999999999996</v>
      </c>
      <c r="G44" s="46">
        <v>0</v>
      </c>
      <c r="H44" s="80">
        <v>0.13</v>
      </c>
      <c r="I44" s="71"/>
      <c r="J44" s="46">
        <f>'Modifier equation'!BJ1</f>
        <v>2.075320478313465E-28</v>
      </c>
      <c r="K44" s="79">
        <f t="shared" si="7"/>
        <v>9.3974203755853446E-16</v>
      </c>
      <c r="L44" s="13">
        <f>L43</f>
        <v>240</v>
      </c>
      <c r="M44" s="13">
        <v>5</v>
      </c>
      <c r="N44" s="9">
        <f>L44*(LOG(J44/L44))+(M44*LOG(L44))</f>
        <v>-7203.2492006389421</v>
      </c>
    </row>
    <row r="45" spans="3:16">
      <c r="C45" s="4"/>
      <c r="D45" s="44"/>
      <c r="E45" s="44"/>
      <c r="F45" s="44"/>
      <c r="G45" s="44"/>
      <c r="H45" s="6"/>
      <c r="I45" s="3"/>
      <c r="J45" s="44"/>
      <c r="K45" s="12"/>
      <c r="L45" s="12"/>
      <c r="M45" s="6"/>
    </row>
    <row r="46" spans="3:16">
      <c r="C46" s="4"/>
      <c r="D46" s="44"/>
      <c r="E46" s="44"/>
      <c r="F46" s="44"/>
      <c r="G46" s="44"/>
      <c r="H46" s="6"/>
      <c r="I46" s="3"/>
      <c r="J46" s="44"/>
      <c r="K46" s="12"/>
      <c r="L46" s="12"/>
      <c r="M46" s="6"/>
    </row>
    <row r="47" spans="3:16">
      <c r="C47" s="4"/>
      <c r="D47" s="44"/>
      <c r="K47" s="12"/>
      <c r="L47" s="12"/>
      <c r="M47" s="6"/>
    </row>
    <row r="48" spans="3:16">
      <c r="C48" s="4"/>
      <c r="D48" s="44"/>
      <c r="K48" s="12"/>
      <c r="L48" s="12"/>
      <c r="M48" s="6"/>
    </row>
    <row r="49" spans="1:18">
      <c r="C49" s="4"/>
      <c r="D49" s="44"/>
      <c r="K49" s="12"/>
      <c r="L49" s="6"/>
      <c r="N49" s="40" t="s">
        <v>97</v>
      </c>
    </row>
    <row r="50" spans="1:18">
      <c r="C50" s="4"/>
      <c r="D50" s="44"/>
      <c r="K50" s="12"/>
      <c r="L50" s="6"/>
      <c r="N50" s="10" t="s">
        <v>99</v>
      </c>
      <c r="O50" s="10" t="s">
        <v>100</v>
      </c>
      <c r="P50" s="10" t="s">
        <v>101</v>
      </c>
      <c r="Q50" s="10" t="s">
        <v>102</v>
      </c>
      <c r="R50" s="10" t="s">
        <v>46</v>
      </c>
    </row>
    <row r="51" spans="1:18">
      <c r="C51" s="4"/>
      <c r="D51" s="44"/>
      <c r="K51" s="12"/>
      <c r="L51" s="6"/>
      <c r="M51" s="4" t="s">
        <v>87</v>
      </c>
      <c r="N51" s="72">
        <f>MIN('Part Non-competitive'!AB21:AB260)</f>
        <v>0</v>
      </c>
      <c r="O51" s="72">
        <f>MIN('Partial Competitive'!AB21:AB260)</f>
        <v>-3.5660240740753579E-4</v>
      </c>
      <c r="P51" s="72">
        <f>MIN('Partial Uncompetitive'!AB21:AB260)</f>
        <v>-6.2781285522197399</v>
      </c>
      <c r="Q51" s="72">
        <f>MIN('partial Mixed Non-competitive'!AB21:AB260)</f>
        <v>-8.2248495413494993E-5</v>
      </c>
      <c r="R51" s="72">
        <f>MIN('Modifier equation'!AB21:AB260)</f>
        <v>0</v>
      </c>
    </row>
    <row r="52" spans="1:18">
      <c r="C52" s="4"/>
      <c r="D52" s="44"/>
      <c r="K52" s="12"/>
      <c r="L52" s="6"/>
      <c r="M52" s="4" t="s">
        <v>88</v>
      </c>
      <c r="N52" s="72">
        <f>_xlfn.QUARTILE.INC('Part Non-competitive'!AB21:AB260, 1)</f>
        <v>0</v>
      </c>
      <c r="O52" s="72">
        <f>_xlfn.QUARTILE.INC('Partial Competitive'!AB21:AB260,1)</f>
        <v>-1.1324887866581701E-4</v>
      </c>
      <c r="P52" s="72">
        <f>_xlfn.QUARTILE.INC('Partial Uncompetitive'!AB21:AB260,1)</f>
        <v>-0.7736710194327634</v>
      </c>
      <c r="Q52" s="72">
        <f>_xlfn.QUARTILE.INC('partial Mixed Non-competitive'!AB21:AB260,1)</f>
        <v>2.6032517341789685E-7</v>
      </c>
      <c r="R52" s="72">
        <f>_xlfn.QUARTILE.INC('Modifier equation'!AB21:AB260,1)</f>
        <v>0</v>
      </c>
    </row>
    <row r="53" spans="1:18">
      <c r="C53" s="4"/>
      <c r="D53" s="44"/>
      <c r="K53" s="12"/>
      <c r="L53" s="6"/>
      <c r="M53" s="4" t="s">
        <v>89</v>
      </c>
      <c r="N53" s="72">
        <f>_xlfn.QUARTILE.INC('Part Non-competitive'!AB21:AB260, 2)</f>
        <v>0</v>
      </c>
      <c r="O53" s="72">
        <f>_xlfn.QUARTILE.INC('Partial Competitive'!AB21:AB260, 2)</f>
        <v>1.3140949782863842E-4</v>
      </c>
      <c r="P53" s="72">
        <f>_xlfn.QUARTILE.INC('Partial Uncompetitive'!AB21:AB260, 2)</f>
        <v>0.74755761244134744</v>
      </c>
      <c r="Q53" s="72">
        <f>_xlfn.QUARTILE.INC('partial Mixed Non-competitive'!AB21:AB260, 2)</f>
        <v>2.8480990553747532E-6</v>
      </c>
      <c r="R53" s="72">
        <f>_xlfn.QUARTILE.INC('Modifier equation'!AB21:AB260, 2)</f>
        <v>0</v>
      </c>
    </row>
    <row r="54" spans="1:18">
      <c r="C54" s="4"/>
      <c r="D54" s="44"/>
      <c r="F54" t="str">
        <f>N50</f>
        <v xml:space="preserve">Partial Non-competitive </v>
      </c>
      <c r="G54" t="str">
        <f>O50</f>
        <v xml:space="preserve">Partial Competitive </v>
      </c>
      <c r="H54" t="str">
        <f>P50</f>
        <v xml:space="preserve">Partial Uncompetitive </v>
      </c>
      <c r="I54" t="str">
        <f>Q50</f>
        <v>Partial Mixed Non-competitive</v>
      </c>
      <c r="J54" t="str">
        <f>R50</f>
        <v>Modifier equation</v>
      </c>
      <c r="K54" s="12"/>
      <c r="L54" s="6"/>
      <c r="M54" s="4" t="s">
        <v>90</v>
      </c>
      <c r="N54" s="72">
        <f>_xlfn.QUARTILE.INC('Part Non-competitive'!AB21:AB260, 3)</f>
        <v>0</v>
      </c>
      <c r="O54" s="72">
        <f>_xlfn.QUARTILE.INC('Partial Competitive'!AB21:AB260, 3)</f>
        <v>2.9447205086174932E-4</v>
      </c>
      <c r="P54" s="72">
        <f>_xlfn.QUARTILE.INC('Partial Uncompetitive'!AB21:AB260, 3)</f>
        <v>1.7820788113203334</v>
      </c>
      <c r="Q54" s="72">
        <f>_xlfn.QUARTILE.INC('partial Mixed Non-competitive'!AB21:AB260, 3)</f>
        <v>4.1102665895298429E-6</v>
      </c>
      <c r="R54" s="72">
        <f>_xlfn.QUARTILE.INC('Modifier equation'!AB21:AB260, 3)</f>
        <v>0</v>
      </c>
    </row>
    <row r="55" spans="1:18">
      <c r="C55" s="4"/>
      <c r="D55" s="44"/>
      <c r="E55" t="s">
        <v>92</v>
      </c>
      <c r="F55" s="12">
        <f>N52</f>
        <v>0</v>
      </c>
      <c r="G55" s="12">
        <f>O52</f>
        <v>-1.1324887866581701E-4</v>
      </c>
      <c r="H55" s="12">
        <f>P52</f>
        <v>-0.7736710194327634</v>
      </c>
      <c r="I55" s="12">
        <f>Q52</f>
        <v>2.6032517341789685E-7</v>
      </c>
      <c r="J55" s="12">
        <f>R52</f>
        <v>0</v>
      </c>
      <c r="K55" s="12"/>
      <c r="L55" s="6"/>
      <c r="M55" s="4" t="s">
        <v>91</v>
      </c>
      <c r="N55" s="72">
        <f>MAX('Part Non-competitive'!AB21:AB260)</f>
        <v>0</v>
      </c>
      <c r="O55" s="72">
        <f>MAX('Partial Competitive'!AB21:AB260)</f>
        <v>4.501040394537803E-4</v>
      </c>
      <c r="P55" s="72">
        <f>MAX('Partial Uncompetitive'!AB21:AB260)</f>
        <v>2.3279653011912198</v>
      </c>
      <c r="Q55" s="72">
        <f>MAX('partial Mixed Non-competitive'!AB21:AB260)</f>
        <v>3.2331522563211479E-5</v>
      </c>
      <c r="R55" s="72">
        <f>MAX('Modifier equation'!AB21:AB260)</f>
        <v>0</v>
      </c>
    </row>
    <row r="56" spans="1:18">
      <c r="C56" s="4"/>
      <c r="D56" s="44"/>
      <c r="E56" t="s">
        <v>93</v>
      </c>
      <c r="F56" s="12">
        <f>N51</f>
        <v>0</v>
      </c>
      <c r="G56" s="12">
        <f>O51</f>
        <v>-3.5660240740753579E-4</v>
      </c>
      <c r="H56" s="12">
        <f>P51</f>
        <v>-6.2781285522197399</v>
      </c>
      <c r="I56" s="12">
        <f>Q51</f>
        <v>-8.2248495413494993E-5</v>
      </c>
      <c r="J56" s="12">
        <f>R51</f>
        <v>0</v>
      </c>
      <c r="K56" s="12"/>
      <c r="L56" s="12"/>
      <c r="M56" s="12"/>
      <c r="N56" s="12"/>
      <c r="O56" s="12"/>
    </row>
    <row r="57" spans="1:18">
      <c r="C57" s="4"/>
      <c r="D57" s="44"/>
      <c r="E57" t="s">
        <v>94</v>
      </c>
      <c r="F57" s="12">
        <f>N53</f>
        <v>0</v>
      </c>
      <c r="G57" s="12">
        <f>O53</f>
        <v>1.3140949782863842E-4</v>
      </c>
      <c r="H57" s="12">
        <f>P53</f>
        <v>0.74755761244134744</v>
      </c>
      <c r="I57" s="12">
        <f>Q53</f>
        <v>2.8480990553747532E-6</v>
      </c>
      <c r="J57" s="12">
        <f>R53</f>
        <v>0</v>
      </c>
      <c r="K57" s="12"/>
      <c r="M57" s="12"/>
      <c r="N57" s="12"/>
      <c r="O57" s="12"/>
      <c r="P57" s="12"/>
    </row>
    <row r="58" spans="1:18">
      <c r="C58" s="4"/>
      <c r="D58" s="44"/>
      <c r="E58" t="s">
        <v>95</v>
      </c>
      <c r="F58" s="12">
        <f>N55</f>
        <v>0</v>
      </c>
      <c r="G58" s="12">
        <f>O55</f>
        <v>4.501040394537803E-4</v>
      </c>
      <c r="H58" s="12">
        <f>P55</f>
        <v>2.3279653011912198</v>
      </c>
      <c r="I58" s="12">
        <f>Q55</f>
        <v>3.2331522563211479E-5</v>
      </c>
      <c r="J58" s="12">
        <f>R55</f>
        <v>0</v>
      </c>
      <c r="K58" s="12"/>
      <c r="M58" s="12"/>
      <c r="N58" s="12"/>
      <c r="O58" s="12"/>
      <c r="P58" s="12"/>
    </row>
    <row r="59" spans="1:18">
      <c r="C59" s="4"/>
      <c r="D59" s="44"/>
      <c r="E59" t="s">
        <v>96</v>
      </c>
      <c r="F59" s="12">
        <f>N54</f>
        <v>0</v>
      </c>
      <c r="G59" s="12">
        <f>O54</f>
        <v>2.9447205086174932E-4</v>
      </c>
      <c r="H59" s="12">
        <f>P54</f>
        <v>1.7820788113203334</v>
      </c>
      <c r="I59" s="12">
        <f>Q54</f>
        <v>4.1102665895298429E-6</v>
      </c>
      <c r="J59" s="12">
        <f>R54</f>
        <v>0</v>
      </c>
      <c r="K59" s="12"/>
      <c r="M59" s="6"/>
    </row>
    <row r="60" spans="1:18">
      <c r="C60" s="4"/>
      <c r="D60" s="44"/>
      <c r="E60" s="4"/>
      <c r="M60" s="6"/>
    </row>
    <row r="61" spans="1:18">
      <c r="C61" s="4"/>
      <c r="D61" s="44"/>
      <c r="E61" s="44"/>
      <c r="F61" s="44"/>
      <c r="G61" s="44"/>
      <c r="H61" s="6"/>
      <c r="I61" s="3"/>
      <c r="J61" s="44"/>
      <c r="K61" s="12"/>
      <c r="L61" s="12"/>
      <c r="M61" s="6"/>
    </row>
    <row r="63" spans="1:18">
      <c r="A63" s="57"/>
      <c r="B63" s="57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</row>
    <row r="64" spans="1:18">
      <c r="A64" s="57"/>
      <c r="B64" s="58" t="s">
        <v>99</v>
      </c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</row>
    <row r="65" spans="1:15">
      <c r="A65" s="57"/>
      <c r="B65" s="57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</row>
    <row r="66" spans="1:15">
      <c r="A66" s="57"/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</row>
    <row r="67" spans="1:15">
      <c r="A67" s="57"/>
      <c r="B67" s="57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</row>
    <row r="68" spans="1:15">
      <c r="A68" s="57"/>
      <c r="B68" s="57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</row>
    <row r="69" spans="1:15">
      <c r="A69" s="57"/>
      <c r="B69" s="57" t="str">
        <f>D39</f>
        <v>Km</v>
      </c>
      <c r="C69" s="59">
        <f>D40</f>
        <v>9.9999999999999964E-2</v>
      </c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</row>
    <row r="70" spans="1:15">
      <c r="A70" s="57"/>
      <c r="B70" s="57" t="str">
        <f>F39</f>
        <v>Vmax</v>
      </c>
      <c r="C70" s="59">
        <f>F40</f>
        <v>14.999999999999996</v>
      </c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</row>
    <row r="71" spans="1:15">
      <c r="A71" s="57"/>
      <c r="B71" s="57" t="s">
        <v>113</v>
      </c>
      <c r="C71" s="59">
        <f>G40</f>
        <v>0</v>
      </c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</row>
    <row r="72" spans="1:15">
      <c r="A72" s="57"/>
      <c r="B72" s="57" t="str">
        <f>H39</f>
        <v>Ki</v>
      </c>
      <c r="C72" s="59">
        <f>H40</f>
        <v>0.13</v>
      </c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</row>
    <row r="73" spans="1:15">
      <c r="A73" s="57"/>
      <c r="B73" s="57" t="str">
        <f>J39</f>
        <v>RSS</v>
      </c>
      <c r="C73" s="59">
        <f>J40</f>
        <v>1.1861263267096557E-28</v>
      </c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</row>
    <row r="74" spans="1:15">
      <c r="A74" s="57"/>
      <c r="B74" s="57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</row>
    <row r="75" spans="1:15">
      <c r="A75" s="57"/>
      <c r="B75" s="57"/>
      <c r="C75" s="57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</row>
    <row r="76" spans="1:15">
      <c r="A76" s="57"/>
      <c r="B76" s="57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</row>
    <row r="77" spans="1:15">
      <c r="A77" s="57"/>
      <c r="B77" s="57"/>
      <c r="C77" s="57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</row>
    <row r="78" spans="1:15">
      <c r="A78" s="57"/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</row>
    <row r="79" spans="1:15">
      <c r="A79" s="57"/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</row>
    <row r="80" spans="1:15">
      <c r="A80" s="57"/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</row>
    <row r="81" spans="1:15">
      <c r="A81" s="57"/>
      <c r="B81" s="57"/>
      <c r="C81" s="57"/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</row>
    <row r="82" spans="1:15">
      <c r="A82" s="57"/>
      <c r="B82" s="57"/>
      <c r="C82" s="57"/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</row>
    <row r="83" spans="1:15">
      <c r="A83" s="57"/>
      <c r="B83" s="57"/>
      <c r="C83" s="57"/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</row>
    <row r="84" spans="1:15">
      <c r="A84" s="57"/>
      <c r="B84" s="57"/>
      <c r="C84" s="57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</row>
    <row r="85" spans="1:15">
      <c r="A85" s="57"/>
      <c r="B85" s="57"/>
      <c r="C85" s="57"/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</row>
    <row r="86" spans="1:15">
      <c r="A86" s="57"/>
      <c r="B86" s="57"/>
      <c r="C86" s="57"/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</row>
    <row r="87" spans="1:15">
      <c r="A87" s="57"/>
      <c r="B87" s="57"/>
      <c r="C87" s="57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</row>
    <row r="88" spans="1:15">
      <c r="A88" s="57"/>
      <c r="B88" s="57"/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</row>
    <row r="89" spans="1:15">
      <c r="A89" s="57"/>
      <c r="B89" s="57"/>
      <c r="C89" s="57"/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</row>
    <row r="90" spans="1:15">
      <c r="A90" s="57"/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</row>
    <row r="91" spans="1:15">
      <c r="A91" s="57"/>
      <c r="B91" s="57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</row>
    <row r="92" spans="1:15">
      <c r="A92" s="57"/>
      <c r="B92" s="57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</row>
    <row r="93" spans="1:15">
      <c r="A93" s="50"/>
      <c r="B93" s="50"/>
      <c r="C93" s="50"/>
      <c r="D93" s="50"/>
      <c r="E93" s="50"/>
      <c r="F93" s="50"/>
      <c r="G93" s="50"/>
      <c r="H93" s="50"/>
      <c r="I93" s="50"/>
      <c r="J93" s="74"/>
      <c r="K93" s="74"/>
      <c r="L93" s="74"/>
      <c r="M93" s="74"/>
      <c r="N93" s="74"/>
      <c r="O93" s="74"/>
    </row>
    <row r="94" spans="1:15">
      <c r="A94" s="50"/>
      <c r="B94" s="51" t="s">
        <v>100</v>
      </c>
      <c r="C94" s="50"/>
      <c r="D94" s="50"/>
      <c r="E94" s="50"/>
      <c r="F94" s="50"/>
      <c r="G94" s="50"/>
      <c r="H94" s="50"/>
      <c r="I94" s="50"/>
      <c r="J94" s="74"/>
      <c r="K94" s="74"/>
      <c r="L94" s="74"/>
      <c r="M94" s="74"/>
      <c r="N94" s="74"/>
      <c r="O94" s="74"/>
    </row>
    <row r="95" spans="1:15">
      <c r="A95" s="50"/>
      <c r="B95" s="50"/>
      <c r="C95" s="50"/>
      <c r="D95" s="50"/>
      <c r="E95" s="50"/>
      <c r="F95" s="50"/>
      <c r="G95" s="50"/>
      <c r="H95" s="50"/>
      <c r="I95" s="50"/>
      <c r="J95" s="74"/>
      <c r="K95" s="74"/>
      <c r="L95" s="74"/>
      <c r="M95" s="74"/>
      <c r="N95" s="74"/>
      <c r="O95" s="74"/>
    </row>
    <row r="96" spans="1:15">
      <c r="A96" s="50"/>
      <c r="B96" s="50"/>
      <c r="C96" s="50"/>
      <c r="D96" s="50"/>
      <c r="E96" s="50"/>
      <c r="F96" s="50"/>
      <c r="G96" s="50"/>
      <c r="H96" s="50"/>
      <c r="I96" s="50"/>
      <c r="J96" s="74"/>
      <c r="K96" s="74"/>
      <c r="L96" s="74"/>
      <c r="M96" s="74"/>
      <c r="N96" s="74"/>
      <c r="O96" s="74"/>
    </row>
    <row r="97" spans="1:15">
      <c r="A97" s="50"/>
      <c r="B97" s="50"/>
      <c r="C97" s="50"/>
      <c r="D97" s="50"/>
      <c r="E97" s="50"/>
      <c r="F97" s="50"/>
      <c r="G97" s="50"/>
      <c r="H97" s="50"/>
      <c r="I97" s="50"/>
      <c r="J97" s="74"/>
      <c r="K97" s="74"/>
      <c r="L97" s="74"/>
      <c r="M97" s="74"/>
      <c r="N97" s="74"/>
      <c r="O97" s="74"/>
    </row>
    <row r="98" spans="1:15">
      <c r="A98" s="50"/>
      <c r="B98" s="50"/>
      <c r="C98" s="50"/>
      <c r="D98" s="50"/>
      <c r="E98" s="50"/>
      <c r="F98" s="50"/>
      <c r="G98" s="50"/>
      <c r="H98" s="50"/>
      <c r="I98" s="50"/>
      <c r="J98" s="74"/>
      <c r="K98" s="74"/>
      <c r="L98" s="74"/>
      <c r="M98" s="74"/>
      <c r="N98" s="74"/>
      <c r="O98" s="74"/>
    </row>
    <row r="99" spans="1:15">
      <c r="A99" s="50"/>
      <c r="B99" s="50" t="str">
        <f>D39</f>
        <v>Km</v>
      </c>
      <c r="C99" s="52">
        <f>D41</f>
        <v>0.10000132419893072</v>
      </c>
      <c r="D99" s="50"/>
      <c r="E99" s="50"/>
      <c r="F99" s="50"/>
      <c r="G99" s="50"/>
      <c r="H99" s="50"/>
      <c r="I99" s="50"/>
      <c r="J99" s="74"/>
      <c r="K99" s="74"/>
      <c r="L99" s="74"/>
      <c r="M99" s="74"/>
      <c r="N99" s="74"/>
      <c r="O99" s="74"/>
    </row>
    <row r="100" spans="1:15">
      <c r="A100" s="50"/>
      <c r="B100" s="50" t="str">
        <f>E39</f>
        <v>Km2</v>
      </c>
      <c r="C100" s="52">
        <f>E41</f>
        <v>9.9920980056233663E-2</v>
      </c>
      <c r="D100" s="50"/>
      <c r="E100" s="50"/>
      <c r="F100" s="50"/>
      <c r="G100" s="50"/>
      <c r="H100" s="50"/>
      <c r="I100" s="50"/>
      <c r="J100" s="74"/>
      <c r="K100" s="74"/>
      <c r="L100" s="74"/>
      <c r="M100" s="74"/>
      <c r="N100" s="74"/>
      <c r="O100" s="74"/>
    </row>
    <row r="101" spans="1:15">
      <c r="A101" s="50"/>
      <c r="B101" s="50" t="str">
        <f>F39</f>
        <v>Vmax</v>
      </c>
      <c r="C101" s="52">
        <f>F41</f>
        <v>1.7254344133710031</v>
      </c>
      <c r="D101" s="50"/>
      <c r="E101" s="50"/>
      <c r="F101" s="50"/>
      <c r="G101" s="50"/>
      <c r="H101" s="50"/>
      <c r="I101" s="50"/>
      <c r="J101" s="74"/>
      <c r="K101" s="74"/>
      <c r="L101" s="74"/>
      <c r="M101" s="74"/>
      <c r="N101" s="74"/>
      <c r="O101" s="74"/>
    </row>
    <row r="102" spans="1:15">
      <c r="A102" s="50"/>
      <c r="B102" s="50" t="str">
        <f>H39</f>
        <v>Ki</v>
      </c>
      <c r="C102" s="52">
        <f>H41</f>
        <v>0.13008789110344379</v>
      </c>
      <c r="D102" s="50"/>
      <c r="E102" s="50"/>
      <c r="F102" s="50"/>
      <c r="G102" s="50"/>
      <c r="H102" s="50"/>
      <c r="I102" s="50"/>
      <c r="J102" s="74"/>
      <c r="K102" s="74"/>
      <c r="L102" s="74"/>
      <c r="M102" s="74"/>
      <c r="N102" s="74"/>
      <c r="O102" s="74"/>
    </row>
    <row r="103" spans="1:15">
      <c r="A103" s="50"/>
      <c r="B103" s="50" t="str">
        <f>J39</f>
        <v>RSS</v>
      </c>
      <c r="C103" s="52">
        <f>J41</f>
        <v>1.5372284446214498E-5</v>
      </c>
      <c r="D103" s="50"/>
      <c r="E103" s="50"/>
      <c r="F103" s="50"/>
      <c r="G103" s="50"/>
      <c r="H103" s="50"/>
      <c r="I103" s="50"/>
      <c r="J103" s="74"/>
      <c r="K103" s="74"/>
      <c r="L103" s="74"/>
      <c r="M103" s="74"/>
      <c r="N103" s="74"/>
      <c r="O103" s="74"/>
    </row>
    <row r="104" spans="1:15">
      <c r="A104" s="50"/>
      <c r="B104" s="50"/>
      <c r="C104" s="50"/>
      <c r="D104" s="50"/>
      <c r="E104" s="50"/>
      <c r="F104" s="50"/>
      <c r="G104" s="50"/>
      <c r="H104" s="50"/>
      <c r="I104" s="50"/>
      <c r="J104" s="74"/>
      <c r="K104" s="74"/>
      <c r="L104" s="74"/>
      <c r="M104" s="74"/>
      <c r="N104" s="74"/>
      <c r="O104" s="74"/>
    </row>
    <row r="105" spans="1:15">
      <c r="A105" s="50"/>
      <c r="B105" s="50"/>
      <c r="C105" s="50"/>
      <c r="D105" s="50"/>
      <c r="E105" s="50"/>
      <c r="F105" s="50"/>
      <c r="G105" s="50"/>
      <c r="H105" s="50"/>
      <c r="I105" s="50"/>
      <c r="J105" s="74"/>
      <c r="K105" s="74"/>
      <c r="L105" s="74"/>
      <c r="M105" s="74"/>
      <c r="N105" s="74"/>
      <c r="O105" s="74"/>
    </row>
    <row r="106" spans="1:15">
      <c r="A106" s="50"/>
      <c r="B106" s="50"/>
      <c r="C106" s="50"/>
      <c r="D106" s="50"/>
      <c r="E106" s="50"/>
      <c r="F106" s="50"/>
      <c r="G106" s="50"/>
      <c r="H106" s="50"/>
      <c r="I106" s="50"/>
      <c r="J106" s="74"/>
      <c r="K106" s="74"/>
      <c r="L106" s="74"/>
      <c r="M106" s="74"/>
      <c r="N106" s="74"/>
      <c r="O106" s="74"/>
    </row>
    <row r="107" spans="1:15">
      <c r="A107" s="50"/>
      <c r="B107" s="50"/>
      <c r="C107" s="50"/>
      <c r="D107" s="50"/>
      <c r="E107" s="50"/>
      <c r="F107" s="50"/>
      <c r="G107" s="50"/>
      <c r="H107" s="50"/>
      <c r="I107" s="50"/>
      <c r="J107" s="74"/>
      <c r="K107" s="74"/>
      <c r="L107" s="74"/>
      <c r="M107" s="74"/>
      <c r="N107" s="74"/>
      <c r="O107" s="74"/>
    </row>
    <row r="108" spans="1:15">
      <c r="A108" s="50"/>
      <c r="B108" s="50"/>
      <c r="C108" s="50"/>
      <c r="D108" s="50"/>
      <c r="E108" s="50"/>
      <c r="F108" s="50"/>
      <c r="G108" s="50"/>
      <c r="H108" s="50"/>
      <c r="I108" s="50"/>
      <c r="J108" s="74"/>
      <c r="K108" s="74"/>
      <c r="L108" s="74"/>
      <c r="M108" s="74"/>
      <c r="N108" s="74"/>
      <c r="O108" s="74"/>
    </row>
    <row r="109" spans="1:15">
      <c r="A109" s="50"/>
      <c r="B109" s="50"/>
      <c r="C109" s="50"/>
      <c r="D109" s="50"/>
      <c r="E109" s="50"/>
      <c r="F109" s="50"/>
      <c r="G109" s="50"/>
      <c r="H109" s="50"/>
      <c r="I109" s="50"/>
      <c r="J109" s="74"/>
      <c r="K109" s="74"/>
      <c r="L109" s="74"/>
      <c r="M109" s="74"/>
      <c r="N109" s="74"/>
      <c r="O109" s="74"/>
    </row>
    <row r="110" spans="1:15">
      <c r="A110" s="50"/>
      <c r="B110" s="50"/>
      <c r="C110" s="50"/>
      <c r="D110" s="50"/>
      <c r="E110" s="50"/>
      <c r="F110" s="50"/>
      <c r="G110" s="50"/>
      <c r="H110" s="50"/>
      <c r="I110" s="50"/>
      <c r="J110" s="74"/>
      <c r="K110" s="74"/>
      <c r="L110" s="74"/>
      <c r="M110" s="74"/>
      <c r="N110" s="74"/>
      <c r="O110" s="74"/>
    </row>
    <row r="111" spans="1:15">
      <c r="A111" s="50"/>
      <c r="B111" s="50"/>
      <c r="C111" s="50"/>
      <c r="D111" s="50"/>
      <c r="E111" s="50"/>
      <c r="F111" s="50"/>
      <c r="G111" s="50"/>
      <c r="H111" s="50"/>
      <c r="I111" s="50"/>
      <c r="J111" s="74"/>
      <c r="K111" s="74"/>
      <c r="L111" s="74"/>
      <c r="M111" s="74"/>
      <c r="N111" s="74"/>
      <c r="O111" s="74"/>
    </row>
    <row r="112" spans="1:15">
      <c r="A112" s="50"/>
      <c r="B112" s="50"/>
      <c r="C112" s="50"/>
      <c r="D112" s="50"/>
      <c r="E112" s="50"/>
      <c r="F112" s="50"/>
      <c r="G112" s="50"/>
      <c r="H112" s="50"/>
      <c r="I112" s="50"/>
      <c r="J112" s="74"/>
      <c r="K112" s="74"/>
      <c r="L112" s="74"/>
      <c r="M112" s="74"/>
      <c r="N112" s="74"/>
      <c r="O112" s="74"/>
    </row>
    <row r="113" spans="1:15">
      <c r="A113" s="50"/>
      <c r="B113" s="50"/>
      <c r="C113" s="50"/>
      <c r="D113" s="50"/>
      <c r="E113" s="50"/>
      <c r="F113" s="50"/>
      <c r="G113" s="50"/>
      <c r="H113" s="50"/>
      <c r="I113" s="50"/>
      <c r="J113" s="74"/>
      <c r="K113" s="74"/>
      <c r="L113" s="74"/>
      <c r="M113" s="74"/>
      <c r="N113" s="74"/>
      <c r="O113" s="74"/>
    </row>
    <row r="114" spans="1:15">
      <c r="A114" s="50"/>
      <c r="B114" s="50"/>
      <c r="C114" s="50"/>
      <c r="D114" s="50"/>
      <c r="E114" s="50"/>
      <c r="F114" s="50"/>
      <c r="G114" s="50"/>
      <c r="H114" s="50"/>
      <c r="I114" s="50"/>
      <c r="J114" s="74"/>
      <c r="K114" s="74"/>
      <c r="L114" s="74"/>
      <c r="M114" s="74"/>
      <c r="N114" s="74"/>
      <c r="O114" s="74"/>
    </row>
    <row r="115" spans="1:15">
      <c r="A115" s="50"/>
      <c r="B115" s="50"/>
      <c r="C115" s="50"/>
      <c r="D115" s="50"/>
      <c r="E115" s="50"/>
      <c r="F115" s="50"/>
      <c r="G115" s="50"/>
      <c r="H115" s="50"/>
      <c r="I115" s="50"/>
      <c r="J115" s="74"/>
      <c r="K115" s="74"/>
      <c r="L115" s="74"/>
      <c r="M115" s="74"/>
      <c r="N115" s="74"/>
      <c r="O115" s="74"/>
    </row>
    <row r="116" spans="1:15">
      <c r="A116" s="50"/>
      <c r="B116" s="50"/>
      <c r="C116" s="50"/>
      <c r="D116" s="50"/>
      <c r="E116" s="50"/>
      <c r="F116" s="50"/>
      <c r="G116" s="50"/>
      <c r="H116" s="50"/>
      <c r="I116" s="50"/>
      <c r="J116" s="74"/>
      <c r="K116" s="74"/>
      <c r="L116" s="74"/>
      <c r="M116" s="74"/>
      <c r="N116" s="74"/>
      <c r="O116" s="74"/>
    </row>
    <row r="117" spans="1:15">
      <c r="A117" s="50"/>
      <c r="B117" s="50"/>
      <c r="C117" s="50"/>
      <c r="D117" s="50"/>
      <c r="E117" s="50"/>
      <c r="F117" s="50"/>
      <c r="G117" s="50"/>
      <c r="H117" s="50"/>
      <c r="I117" s="50"/>
      <c r="J117" s="74"/>
      <c r="K117" s="74"/>
      <c r="L117" s="74"/>
      <c r="M117" s="74"/>
      <c r="N117" s="74"/>
      <c r="O117" s="74"/>
    </row>
    <row r="118" spans="1:15">
      <c r="A118" s="50"/>
      <c r="B118" s="50"/>
      <c r="C118" s="50"/>
      <c r="D118" s="50"/>
      <c r="E118" s="50"/>
      <c r="F118" s="50"/>
      <c r="G118" s="50"/>
      <c r="H118" s="50"/>
      <c r="I118" s="50"/>
      <c r="J118" s="74"/>
      <c r="K118" s="74"/>
      <c r="L118" s="74"/>
      <c r="M118" s="74"/>
      <c r="N118" s="74"/>
      <c r="O118" s="74"/>
    </row>
    <row r="119" spans="1:15">
      <c r="A119" s="50"/>
      <c r="B119" s="50"/>
      <c r="C119" s="50"/>
      <c r="D119" s="50"/>
      <c r="E119" s="50"/>
      <c r="F119" s="50"/>
      <c r="G119" s="50"/>
      <c r="H119" s="50"/>
      <c r="I119" s="50"/>
      <c r="J119" s="74"/>
      <c r="K119" s="74"/>
      <c r="L119" s="74"/>
      <c r="M119" s="74"/>
      <c r="N119" s="74"/>
      <c r="O119" s="74"/>
    </row>
    <row r="120" spans="1:15">
      <c r="A120" s="50"/>
      <c r="B120" s="50"/>
      <c r="C120" s="50"/>
      <c r="D120" s="50"/>
      <c r="E120" s="50"/>
      <c r="F120" s="50"/>
      <c r="G120" s="50"/>
      <c r="H120" s="50"/>
      <c r="I120" s="50"/>
      <c r="J120" s="74"/>
      <c r="K120" s="74"/>
      <c r="L120" s="74"/>
      <c r="M120" s="74"/>
      <c r="N120" s="74"/>
      <c r="O120" s="74"/>
    </row>
    <row r="121" spans="1:15">
      <c r="A121" s="50"/>
      <c r="B121" s="50"/>
      <c r="C121" s="50"/>
      <c r="D121" s="50"/>
      <c r="E121" s="50"/>
      <c r="F121" s="50"/>
      <c r="G121" s="50"/>
      <c r="H121" s="50"/>
      <c r="I121" s="50"/>
      <c r="J121" s="74"/>
      <c r="K121" s="74"/>
      <c r="L121" s="74"/>
      <c r="M121" s="74"/>
      <c r="N121" s="74"/>
      <c r="O121" s="74"/>
    </row>
    <row r="122" spans="1:15">
      <c r="A122" s="50"/>
      <c r="B122" s="50"/>
      <c r="C122" s="50"/>
      <c r="D122" s="50"/>
      <c r="E122" s="50"/>
      <c r="F122" s="50"/>
      <c r="G122" s="50"/>
      <c r="H122" s="50"/>
      <c r="I122" s="50"/>
      <c r="J122" s="74"/>
      <c r="K122" s="74"/>
      <c r="L122" s="74"/>
      <c r="M122" s="74"/>
      <c r="N122" s="74"/>
      <c r="O122" s="74"/>
    </row>
    <row r="123" spans="1:15">
      <c r="A123" s="53"/>
      <c r="B123" s="53"/>
      <c r="C123" s="53"/>
      <c r="D123" s="53"/>
      <c r="E123" s="53"/>
      <c r="F123" s="53"/>
      <c r="G123" s="53"/>
      <c r="H123" s="53"/>
      <c r="I123" s="53"/>
      <c r="J123" s="53"/>
      <c r="K123" s="53"/>
      <c r="L123" s="53"/>
      <c r="M123" s="53"/>
      <c r="N123" s="53"/>
      <c r="O123" s="53"/>
    </row>
    <row r="124" spans="1:15">
      <c r="A124" s="53"/>
      <c r="B124" s="54" t="s">
        <v>101</v>
      </c>
      <c r="C124" s="53"/>
      <c r="D124" s="53"/>
      <c r="E124" s="53"/>
      <c r="F124" s="53"/>
      <c r="G124" s="53"/>
      <c r="H124" s="53"/>
      <c r="I124" s="53"/>
      <c r="J124" s="53"/>
      <c r="K124" s="53"/>
      <c r="L124" s="53"/>
      <c r="M124" s="53"/>
      <c r="N124" s="53"/>
      <c r="O124" s="53"/>
    </row>
    <row r="125" spans="1:15">
      <c r="A125" s="53"/>
      <c r="B125" s="53"/>
      <c r="C125" s="53"/>
      <c r="D125" s="53"/>
      <c r="E125" s="53"/>
      <c r="F125" s="53"/>
      <c r="G125" s="53"/>
      <c r="H125" s="53"/>
      <c r="I125" s="53"/>
      <c r="J125" s="53"/>
      <c r="K125" s="53"/>
      <c r="L125" s="53"/>
      <c r="M125" s="53"/>
      <c r="N125" s="53"/>
      <c r="O125" s="53"/>
    </row>
    <row r="126" spans="1:15">
      <c r="A126" s="53"/>
      <c r="B126" s="53"/>
      <c r="C126" s="53"/>
      <c r="D126" s="53"/>
      <c r="E126" s="53"/>
      <c r="F126" s="53"/>
      <c r="G126" s="53"/>
      <c r="H126" s="53"/>
      <c r="I126" s="53"/>
      <c r="J126" s="53"/>
      <c r="K126" s="53"/>
      <c r="L126" s="53"/>
      <c r="M126" s="53"/>
      <c r="N126" s="53"/>
      <c r="O126" s="53"/>
    </row>
    <row r="127" spans="1:15">
      <c r="A127" s="53"/>
      <c r="B127" s="53"/>
      <c r="C127" s="53"/>
      <c r="D127" s="53"/>
      <c r="E127" s="53"/>
      <c r="F127" s="53"/>
      <c r="G127" s="53"/>
      <c r="H127" s="53"/>
      <c r="I127" s="53"/>
      <c r="J127" s="53"/>
      <c r="K127" s="53"/>
      <c r="L127" s="53"/>
      <c r="M127" s="53"/>
      <c r="N127" s="53"/>
      <c r="O127" s="53"/>
    </row>
    <row r="128" spans="1:15">
      <c r="A128" s="53"/>
      <c r="B128" s="53"/>
      <c r="C128" s="53"/>
      <c r="D128" s="53"/>
      <c r="E128" s="53"/>
      <c r="F128" s="53"/>
      <c r="G128" s="53"/>
      <c r="H128" s="53"/>
      <c r="I128" s="53"/>
      <c r="J128" s="53"/>
      <c r="K128" s="53"/>
      <c r="L128" s="53"/>
      <c r="M128" s="53"/>
      <c r="N128" s="53"/>
      <c r="O128" s="53"/>
    </row>
    <row r="129" spans="1:15">
      <c r="A129" s="53"/>
      <c r="B129" s="53" t="str">
        <f>D39</f>
        <v>Km</v>
      </c>
      <c r="C129" s="55">
        <f>D42</f>
        <v>0.14175104363775273</v>
      </c>
      <c r="D129" s="53"/>
      <c r="E129" s="53"/>
      <c r="F129" s="53"/>
      <c r="G129" s="53"/>
      <c r="H129" s="53"/>
      <c r="I129" s="53"/>
      <c r="J129" s="53"/>
      <c r="K129" s="53"/>
      <c r="L129" s="53"/>
      <c r="M129" s="53"/>
      <c r="N129" s="53"/>
      <c r="O129" s="53"/>
    </row>
    <row r="130" spans="1:15">
      <c r="A130" s="53"/>
      <c r="B130" s="53" t="str">
        <f>F39</f>
        <v>Vmax</v>
      </c>
      <c r="C130" s="55">
        <f>F42</f>
        <v>13.424192967192443</v>
      </c>
      <c r="D130" s="53"/>
      <c r="E130" s="53"/>
      <c r="F130" s="53"/>
      <c r="G130" s="53"/>
      <c r="H130" s="53"/>
      <c r="I130" s="53"/>
      <c r="J130" s="53"/>
      <c r="K130" s="53"/>
      <c r="L130" s="53"/>
      <c r="M130" s="53"/>
      <c r="N130" s="53"/>
      <c r="O130" s="53"/>
    </row>
    <row r="131" spans="1:15">
      <c r="A131" s="53"/>
      <c r="B131" s="53" t="str">
        <f>G39</f>
        <v>Vmax2</v>
      </c>
      <c r="C131" s="53">
        <f>G42</f>
        <v>0</v>
      </c>
      <c r="D131" s="53"/>
      <c r="E131" s="53"/>
      <c r="F131" s="53"/>
      <c r="G131" s="53"/>
      <c r="H131" s="53"/>
      <c r="I131" s="53"/>
      <c r="J131" s="53"/>
      <c r="K131" s="53"/>
      <c r="L131" s="53"/>
      <c r="M131" s="53"/>
      <c r="N131" s="53"/>
      <c r="O131" s="53"/>
    </row>
    <row r="132" spans="1:15">
      <c r="A132" s="53"/>
      <c r="B132" s="53" t="str">
        <f>H39</f>
        <v>Ki</v>
      </c>
      <c r="C132" s="55">
        <f>H42</f>
        <v>0.59430923916051648</v>
      </c>
      <c r="D132" s="53"/>
      <c r="E132" s="53"/>
      <c r="F132" s="53"/>
      <c r="G132" s="53"/>
      <c r="H132" s="53"/>
      <c r="I132" s="53"/>
      <c r="J132" s="53"/>
      <c r="K132" s="53"/>
      <c r="L132" s="53"/>
      <c r="M132" s="53"/>
      <c r="N132" s="53"/>
      <c r="O132" s="53"/>
    </row>
    <row r="133" spans="1:15">
      <c r="A133" s="53"/>
      <c r="B133" s="53" t="str">
        <f>J39</f>
        <v>RSS</v>
      </c>
      <c r="C133" s="55">
        <f>J42</f>
        <v>860.01236877361248</v>
      </c>
      <c r="D133" s="53"/>
      <c r="E133" s="53"/>
      <c r="F133" s="53"/>
      <c r="G133" s="53"/>
      <c r="H133" s="53"/>
      <c r="I133" s="53"/>
      <c r="J133" s="53"/>
      <c r="K133" s="53"/>
      <c r="L133" s="53"/>
      <c r="M133" s="53"/>
      <c r="N133" s="53"/>
      <c r="O133" s="53"/>
    </row>
    <row r="134" spans="1:15">
      <c r="A134" s="53"/>
      <c r="B134" s="53"/>
      <c r="C134" s="53"/>
      <c r="D134" s="53"/>
      <c r="E134" s="53"/>
      <c r="F134" s="53"/>
      <c r="G134" s="53"/>
      <c r="H134" s="53"/>
      <c r="I134" s="53"/>
      <c r="J134" s="53"/>
      <c r="K134" s="53"/>
      <c r="L134" s="53"/>
      <c r="M134" s="53"/>
      <c r="N134" s="53"/>
      <c r="O134" s="53"/>
    </row>
    <row r="135" spans="1:15">
      <c r="A135" s="53"/>
      <c r="B135" s="53"/>
      <c r="C135" s="53"/>
      <c r="D135" s="53"/>
      <c r="E135" s="53"/>
      <c r="F135" s="53"/>
      <c r="G135" s="53"/>
      <c r="H135" s="53"/>
      <c r="I135" s="53"/>
      <c r="J135" s="53"/>
      <c r="K135" s="53"/>
      <c r="L135" s="53"/>
      <c r="M135" s="53"/>
      <c r="N135" s="53"/>
      <c r="O135" s="53"/>
    </row>
    <row r="136" spans="1:15">
      <c r="A136" s="53"/>
      <c r="B136" s="53"/>
      <c r="C136" s="53"/>
      <c r="D136" s="53"/>
      <c r="E136" s="53"/>
      <c r="F136" s="53"/>
      <c r="G136" s="53"/>
      <c r="H136" s="53"/>
      <c r="I136" s="53"/>
      <c r="J136" s="53"/>
      <c r="K136" s="53"/>
      <c r="L136" s="53"/>
      <c r="M136" s="53"/>
      <c r="N136" s="53"/>
      <c r="O136" s="53"/>
    </row>
    <row r="137" spans="1:15">
      <c r="A137" s="53"/>
      <c r="B137" s="53"/>
      <c r="C137" s="53"/>
      <c r="D137" s="53"/>
      <c r="E137" s="53"/>
      <c r="F137" s="53"/>
      <c r="G137" s="53"/>
      <c r="H137" s="53"/>
      <c r="I137" s="53"/>
      <c r="J137" s="53"/>
      <c r="K137" s="53"/>
      <c r="L137" s="53"/>
      <c r="M137" s="53"/>
      <c r="N137" s="53"/>
      <c r="O137" s="53"/>
    </row>
    <row r="138" spans="1:15">
      <c r="A138" s="53"/>
      <c r="B138" s="53"/>
      <c r="C138" s="53"/>
      <c r="D138" s="53"/>
      <c r="E138" s="53"/>
      <c r="F138" s="53"/>
      <c r="G138" s="53"/>
      <c r="H138" s="53"/>
      <c r="I138" s="53"/>
      <c r="J138" s="53"/>
      <c r="K138" s="53"/>
      <c r="L138" s="53"/>
      <c r="M138" s="53"/>
      <c r="N138" s="53"/>
      <c r="O138" s="53"/>
    </row>
    <row r="139" spans="1:15">
      <c r="A139" s="53"/>
      <c r="B139" s="53"/>
      <c r="C139" s="53"/>
      <c r="D139" s="53"/>
      <c r="E139" s="53"/>
      <c r="F139" s="53"/>
      <c r="G139" s="53"/>
      <c r="H139" s="53"/>
      <c r="I139" s="53"/>
      <c r="J139" s="53"/>
      <c r="K139" s="53"/>
      <c r="L139" s="53"/>
      <c r="M139" s="53"/>
      <c r="N139" s="53"/>
      <c r="O139" s="53"/>
    </row>
    <row r="140" spans="1:15">
      <c r="A140" s="53"/>
      <c r="B140" s="53"/>
      <c r="C140" s="53"/>
      <c r="D140" s="53"/>
      <c r="E140" s="53"/>
      <c r="F140" s="53"/>
      <c r="G140" s="53"/>
      <c r="H140" s="53"/>
      <c r="I140" s="53"/>
      <c r="J140" s="53"/>
      <c r="K140" s="53"/>
      <c r="L140" s="53"/>
      <c r="M140" s="53"/>
      <c r="N140" s="53"/>
      <c r="O140" s="53"/>
    </row>
    <row r="141" spans="1:15">
      <c r="A141" s="53"/>
      <c r="B141" s="53"/>
      <c r="C141" s="53"/>
      <c r="D141" s="53"/>
      <c r="E141" s="53"/>
      <c r="F141" s="53"/>
      <c r="G141" s="53"/>
      <c r="H141" s="53"/>
      <c r="I141" s="53"/>
      <c r="J141" s="53"/>
      <c r="K141" s="53"/>
      <c r="L141" s="53"/>
      <c r="M141" s="53"/>
      <c r="N141" s="53"/>
      <c r="O141" s="53"/>
    </row>
    <row r="142" spans="1:15">
      <c r="A142" s="53"/>
      <c r="B142" s="53"/>
      <c r="C142" s="53"/>
      <c r="D142" s="53"/>
      <c r="E142" s="53"/>
      <c r="F142" s="53"/>
      <c r="G142" s="53"/>
      <c r="H142" s="53"/>
      <c r="I142" s="53"/>
      <c r="J142" s="53"/>
      <c r="K142" s="53"/>
      <c r="L142" s="53"/>
      <c r="M142" s="53"/>
      <c r="N142" s="53"/>
      <c r="O142" s="53"/>
    </row>
    <row r="143" spans="1:15">
      <c r="A143" s="53"/>
      <c r="B143" s="53"/>
      <c r="C143" s="53"/>
      <c r="D143" s="53"/>
      <c r="E143" s="53"/>
      <c r="F143" s="53"/>
      <c r="G143" s="53"/>
      <c r="H143" s="53"/>
      <c r="I143" s="53"/>
      <c r="J143" s="53"/>
      <c r="K143" s="53"/>
      <c r="L143" s="53"/>
      <c r="M143" s="53"/>
      <c r="N143" s="53"/>
      <c r="O143" s="53"/>
    </row>
    <row r="144" spans="1:15">
      <c r="A144" s="53"/>
      <c r="B144" s="53"/>
      <c r="C144" s="53"/>
      <c r="D144" s="53"/>
      <c r="E144" s="53"/>
      <c r="F144" s="53"/>
      <c r="G144" s="53"/>
      <c r="H144" s="53"/>
      <c r="I144" s="53"/>
      <c r="J144" s="53"/>
      <c r="K144" s="53"/>
      <c r="L144" s="53"/>
      <c r="M144" s="53"/>
      <c r="N144" s="53"/>
      <c r="O144" s="53"/>
    </row>
    <row r="145" spans="1:15">
      <c r="A145" s="53"/>
      <c r="B145" s="53"/>
      <c r="C145" s="53"/>
      <c r="D145" s="53"/>
      <c r="E145" s="53"/>
      <c r="F145" s="53"/>
      <c r="G145" s="53"/>
      <c r="H145" s="53"/>
      <c r="I145" s="53"/>
      <c r="J145" s="53"/>
      <c r="K145" s="53"/>
      <c r="L145" s="53"/>
      <c r="M145" s="53"/>
      <c r="N145" s="53"/>
      <c r="O145" s="53"/>
    </row>
    <row r="146" spans="1:15">
      <c r="A146" s="53"/>
      <c r="B146" s="53"/>
      <c r="C146" s="53"/>
      <c r="D146" s="53"/>
      <c r="E146" s="53"/>
      <c r="F146" s="53"/>
      <c r="G146" s="53"/>
      <c r="H146" s="53"/>
      <c r="I146" s="53"/>
      <c r="J146" s="53"/>
      <c r="K146" s="53"/>
      <c r="L146" s="53"/>
      <c r="M146" s="53"/>
      <c r="N146" s="53"/>
      <c r="O146" s="53"/>
    </row>
    <row r="147" spans="1:15">
      <c r="A147" s="53"/>
      <c r="B147" s="53"/>
      <c r="C147" s="53"/>
      <c r="D147" s="53"/>
      <c r="E147" s="53"/>
      <c r="F147" s="53"/>
      <c r="G147" s="53"/>
      <c r="H147" s="53"/>
      <c r="I147" s="53"/>
      <c r="J147" s="53"/>
      <c r="K147" s="53"/>
      <c r="L147" s="53"/>
      <c r="M147" s="53"/>
      <c r="N147" s="53"/>
      <c r="O147" s="53"/>
    </row>
    <row r="148" spans="1:15">
      <c r="A148" s="53"/>
      <c r="B148" s="53"/>
      <c r="C148" s="53"/>
      <c r="D148" s="53"/>
      <c r="E148" s="53"/>
      <c r="F148" s="53"/>
      <c r="G148" s="53"/>
      <c r="H148" s="53"/>
      <c r="I148" s="53"/>
      <c r="J148" s="53"/>
      <c r="K148" s="53"/>
      <c r="L148" s="53"/>
      <c r="M148" s="53"/>
      <c r="N148" s="53"/>
      <c r="O148" s="53"/>
    </row>
    <row r="149" spans="1:15">
      <c r="A149" s="53"/>
      <c r="B149" s="53"/>
      <c r="C149" s="53"/>
      <c r="D149" s="53"/>
      <c r="E149" s="53"/>
      <c r="F149" s="53"/>
      <c r="G149" s="53"/>
      <c r="H149" s="53"/>
      <c r="I149" s="53"/>
      <c r="J149" s="53"/>
      <c r="K149" s="53"/>
      <c r="L149" s="53"/>
      <c r="M149" s="53"/>
      <c r="N149" s="53"/>
      <c r="O149" s="53"/>
    </row>
    <row r="150" spans="1:15">
      <c r="A150" s="53"/>
      <c r="B150" s="53"/>
      <c r="C150" s="53"/>
      <c r="D150" s="53"/>
      <c r="E150" s="53"/>
      <c r="F150" s="53"/>
      <c r="G150" s="53"/>
      <c r="H150" s="53"/>
      <c r="I150" s="53"/>
      <c r="J150" s="53"/>
      <c r="K150" s="53"/>
      <c r="L150" s="53"/>
      <c r="M150" s="53"/>
      <c r="N150" s="53"/>
      <c r="O150" s="53"/>
    </row>
    <row r="151" spans="1:15">
      <c r="A151" s="53"/>
      <c r="B151" s="53"/>
      <c r="C151" s="53"/>
      <c r="D151" s="53"/>
      <c r="E151" s="53"/>
      <c r="F151" s="53"/>
      <c r="G151" s="53"/>
      <c r="H151" s="53"/>
      <c r="I151" s="53"/>
      <c r="J151" s="53"/>
      <c r="K151" s="53"/>
      <c r="L151" s="53"/>
      <c r="M151" s="53"/>
      <c r="N151" s="53"/>
      <c r="O151" s="53"/>
    </row>
    <row r="152" spans="1:15">
      <c r="A152" s="53"/>
      <c r="B152" s="53"/>
      <c r="C152" s="53"/>
      <c r="D152" s="53"/>
      <c r="E152" s="53"/>
      <c r="F152" s="53"/>
      <c r="G152" s="53"/>
      <c r="H152" s="53"/>
      <c r="I152" s="53"/>
      <c r="J152" s="53"/>
      <c r="K152" s="53"/>
      <c r="L152" s="53"/>
      <c r="M152" s="53"/>
      <c r="N152" s="53"/>
      <c r="O152" s="53"/>
    </row>
    <row r="153" spans="1:15">
      <c r="A153" s="47"/>
      <c r="B153" s="47"/>
      <c r="C153" s="47"/>
      <c r="D153" s="47"/>
      <c r="E153" s="47"/>
      <c r="F153" s="47"/>
      <c r="G153" s="47"/>
      <c r="H153" s="47"/>
      <c r="I153" s="47"/>
      <c r="J153" s="47"/>
      <c r="K153" s="47"/>
      <c r="L153" s="47"/>
      <c r="M153" s="47"/>
      <c r="N153" s="47"/>
      <c r="O153" s="47"/>
    </row>
    <row r="154" spans="1:15">
      <c r="A154" s="47"/>
      <c r="B154" s="48" t="s">
        <v>102</v>
      </c>
      <c r="C154" s="47"/>
      <c r="D154" s="47"/>
      <c r="E154" s="47"/>
      <c r="F154" s="47"/>
      <c r="G154" s="47"/>
      <c r="H154" s="47"/>
      <c r="I154" s="47"/>
      <c r="J154" s="47"/>
      <c r="K154" s="47"/>
      <c r="L154" s="47"/>
      <c r="M154" s="47"/>
      <c r="N154" s="47"/>
      <c r="O154" s="47"/>
    </row>
    <row r="155" spans="1:15">
      <c r="A155" s="47"/>
      <c r="B155" s="47"/>
      <c r="C155" s="47"/>
      <c r="D155" s="47"/>
      <c r="E155" s="47"/>
      <c r="F155" s="47"/>
      <c r="G155" s="47"/>
      <c r="H155" s="47"/>
      <c r="I155" s="47"/>
      <c r="J155" s="47"/>
      <c r="K155" s="47"/>
      <c r="L155" s="47"/>
      <c r="M155" s="47"/>
      <c r="N155" s="47"/>
      <c r="O155" s="47"/>
    </row>
    <row r="156" spans="1:15">
      <c r="A156" s="47"/>
      <c r="B156" s="47"/>
      <c r="C156" s="47"/>
      <c r="D156" s="47"/>
      <c r="E156" s="47"/>
      <c r="F156" s="47"/>
      <c r="G156" s="47"/>
      <c r="H156" s="47"/>
      <c r="I156" s="47"/>
      <c r="J156" s="47"/>
      <c r="K156" s="47"/>
      <c r="L156" s="47"/>
      <c r="M156" s="47"/>
      <c r="N156" s="47"/>
      <c r="O156" s="47"/>
    </row>
    <row r="157" spans="1:15">
      <c r="A157" s="47"/>
      <c r="B157" s="47"/>
      <c r="C157" s="47"/>
      <c r="D157" s="47"/>
      <c r="E157" s="47"/>
      <c r="F157" s="47"/>
      <c r="G157" s="47"/>
      <c r="H157" s="47"/>
      <c r="I157" s="47"/>
      <c r="J157" s="47"/>
      <c r="K157" s="47"/>
      <c r="L157" s="47"/>
      <c r="M157" s="47"/>
      <c r="N157" s="47"/>
      <c r="O157" s="47"/>
    </row>
    <row r="158" spans="1:15">
      <c r="A158" s="47"/>
      <c r="B158" s="47"/>
      <c r="C158" s="47"/>
      <c r="D158" s="47"/>
      <c r="E158" s="47"/>
      <c r="F158" s="47"/>
      <c r="G158" s="47"/>
      <c r="H158" s="47"/>
      <c r="I158" s="47"/>
      <c r="J158" s="47"/>
      <c r="K158" s="47"/>
      <c r="L158" s="47"/>
      <c r="M158" s="47"/>
      <c r="N158" s="47"/>
      <c r="O158" s="47"/>
    </row>
    <row r="159" spans="1:15">
      <c r="A159" s="47"/>
      <c r="B159" s="47" t="str">
        <f>D39</f>
        <v>Km</v>
      </c>
      <c r="C159" s="49">
        <f>D43</f>
        <v>9.9997831821866168E-2</v>
      </c>
      <c r="D159" s="47"/>
      <c r="E159" s="47"/>
      <c r="F159" s="47"/>
      <c r="G159" s="47"/>
      <c r="H159" s="47"/>
      <c r="I159" s="47"/>
      <c r="J159" s="47"/>
      <c r="K159" s="47"/>
      <c r="L159" s="47"/>
      <c r="M159" s="47"/>
      <c r="N159" s="47"/>
      <c r="O159" s="47"/>
    </row>
    <row r="160" spans="1:15">
      <c r="A160" s="47"/>
      <c r="B160" s="47" t="str">
        <f>E39</f>
        <v>Km2</v>
      </c>
      <c r="C160" s="49">
        <f>E43</f>
        <v>0.1000006618833166</v>
      </c>
      <c r="D160" s="47"/>
      <c r="E160" s="47"/>
      <c r="F160" s="47"/>
      <c r="G160" s="47"/>
      <c r="H160" s="47"/>
      <c r="I160" s="47"/>
      <c r="J160" s="47"/>
      <c r="K160" s="47"/>
      <c r="L160" s="47"/>
      <c r="M160" s="47"/>
      <c r="N160" s="47"/>
      <c r="O160" s="47"/>
    </row>
    <row r="161" spans="1:15">
      <c r="A161" s="47"/>
      <c r="B161" s="47" t="str">
        <f>F39</f>
        <v>Vmax</v>
      </c>
      <c r="C161" s="49">
        <f>F43</f>
        <v>14.999879960767911</v>
      </c>
      <c r="D161" s="47"/>
      <c r="E161" s="47"/>
      <c r="F161" s="47"/>
      <c r="G161" s="47"/>
      <c r="H161" s="47"/>
      <c r="I161" s="47"/>
      <c r="J161" s="47"/>
      <c r="K161" s="47"/>
      <c r="L161" s="47"/>
      <c r="M161" s="47"/>
      <c r="N161" s="47"/>
      <c r="O161" s="47"/>
    </row>
    <row r="162" spans="1:15">
      <c r="A162" s="47"/>
      <c r="B162" s="56" t="str">
        <f>H39</f>
        <v>Ki</v>
      </c>
      <c r="C162" s="47">
        <f>H43</f>
        <v>0.13000157703433279</v>
      </c>
      <c r="D162" s="47"/>
      <c r="E162" s="47"/>
      <c r="F162" s="47"/>
      <c r="G162" s="47"/>
      <c r="H162" s="47"/>
      <c r="I162" s="47"/>
      <c r="J162" s="47"/>
      <c r="K162" s="47"/>
      <c r="L162" s="47"/>
      <c r="M162" s="47"/>
      <c r="N162" s="47"/>
      <c r="O162" s="47"/>
    </row>
    <row r="163" spans="1:15">
      <c r="A163" s="47"/>
      <c r="B163" s="47" t="str">
        <f>I39</f>
        <v>b</v>
      </c>
      <c r="C163" s="49">
        <f>I43</f>
        <v>0</v>
      </c>
      <c r="D163" s="47"/>
      <c r="E163" s="47"/>
      <c r="F163" s="47"/>
      <c r="G163" s="47"/>
      <c r="H163" s="47"/>
      <c r="I163" s="47"/>
      <c r="J163" s="47"/>
      <c r="K163" s="47"/>
      <c r="L163" s="47"/>
      <c r="M163" s="47"/>
      <c r="N163" s="47"/>
      <c r="O163" s="47"/>
    </row>
    <row r="164" spans="1:15">
      <c r="A164" s="47"/>
      <c r="B164" s="47" t="str">
        <f>J39</f>
        <v>RSS</v>
      </c>
      <c r="C164" s="49">
        <f>J43</f>
        <v>4.443337024684662E-8</v>
      </c>
      <c r="D164" s="47"/>
      <c r="E164" s="47"/>
      <c r="F164" s="47"/>
      <c r="G164" s="47"/>
      <c r="H164" s="47"/>
      <c r="I164" s="47"/>
      <c r="J164" s="47"/>
      <c r="K164" s="47"/>
      <c r="L164" s="47"/>
      <c r="M164" s="47"/>
      <c r="N164" s="47"/>
      <c r="O164" s="47"/>
    </row>
    <row r="165" spans="1:15">
      <c r="A165" s="47"/>
      <c r="B165" s="47"/>
      <c r="C165" s="47"/>
      <c r="D165" s="47"/>
      <c r="E165" s="47"/>
      <c r="F165" s="47"/>
      <c r="G165" s="47"/>
      <c r="H165" s="47"/>
      <c r="I165" s="47"/>
      <c r="J165" s="47"/>
      <c r="K165" s="47"/>
      <c r="L165" s="47"/>
      <c r="M165" s="47"/>
      <c r="N165" s="47"/>
      <c r="O165" s="47"/>
    </row>
    <row r="166" spans="1:15">
      <c r="A166" s="47"/>
      <c r="B166" s="47"/>
      <c r="C166" s="47"/>
      <c r="D166" s="47"/>
      <c r="E166" s="47"/>
      <c r="F166" s="47"/>
      <c r="G166" s="47"/>
      <c r="H166" s="47"/>
      <c r="I166" s="47"/>
      <c r="J166" s="47"/>
      <c r="K166" s="47"/>
      <c r="L166" s="47"/>
      <c r="M166" s="47"/>
      <c r="N166" s="47"/>
      <c r="O166" s="47"/>
    </row>
    <row r="167" spans="1:15">
      <c r="A167" s="47"/>
      <c r="B167" s="47"/>
      <c r="C167" s="47"/>
      <c r="D167" s="47"/>
      <c r="E167" s="47"/>
      <c r="F167" s="47"/>
      <c r="G167" s="47"/>
      <c r="H167" s="47"/>
      <c r="I167" s="47"/>
      <c r="J167" s="47"/>
      <c r="K167" s="47"/>
      <c r="L167" s="47"/>
      <c r="M167" s="47"/>
      <c r="N167" s="47"/>
      <c r="O167" s="47"/>
    </row>
    <row r="168" spans="1:15">
      <c r="A168" s="47"/>
      <c r="B168" s="47"/>
      <c r="C168" s="47"/>
      <c r="D168" s="47"/>
      <c r="E168" s="47"/>
      <c r="F168" s="47"/>
      <c r="G168" s="47"/>
      <c r="H168" s="47"/>
      <c r="I168" s="47"/>
      <c r="J168" s="47"/>
      <c r="K168" s="47"/>
      <c r="L168" s="47"/>
      <c r="M168" s="47"/>
      <c r="N168" s="47"/>
      <c r="O168" s="47"/>
    </row>
    <row r="169" spans="1:15">
      <c r="A169" s="47"/>
      <c r="B169" s="47"/>
      <c r="C169" s="47"/>
      <c r="D169" s="47"/>
      <c r="E169" s="47"/>
      <c r="F169" s="47"/>
      <c r="G169" s="47"/>
      <c r="H169" s="47"/>
      <c r="I169" s="47"/>
      <c r="J169" s="47"/>
      <c r="K169" s="47"/>
      <c r="L169" s="47"/>
      <c r="M169" s="47"/>
      <c r="N169" s="47"/>
      <c r="O169" s="47"/>
    </row>
    <row r="170" spans="1:15">
      <c r="A170" s="47"/>
      <c r="B170" s="47"/>
      <c r="C170" s="47"/>
      <c r="D170" s="47"/>
      <c r="E170" s="47"/>
      <c r="F170" s="47"/>
      <c r="G170" s="47"/>
      <c r="H170" s="47"/>
      <c r="I170" s="47"/>
      <c r="J170" s="47"/>
      <c r="K170" s="47"/>
      <c r="L170" s="47"/>
      <c r="M170" s="47"/>
      <c r="N170" s="47"/>
      <c r="O170" s="47"/>
    </row>
    <row r="171" spans="1:15">
      <c r="A171" s="47"/>
      <c r="B171" s="47"/>
      <c r="C171" s="47"/>
      <c r="D171" s="47"/>
      <c r="E171" s="47"/>
      <c r="F171" s="47"/>
      <c r="G171" s="47"/>
      <c r="H171" s="47"/>
      <c r="I171" s="47"/>
      <c r="J171" s="47"/>
      <c r="K171" s="47"/>
      <c r="L171" s="47"/>
      <c r="M171" s="47"/>
      <c r="N171" s="47"/>
      <c r="O171" s="47"/>
    </row>
    <row r="172" spans="1:15">
      <c r="A172" s="47"/>
      <c r="B172" s="47"/>
      <c r="C172" s="47"/>
      <c r="D172" s="47"/>
      <c r="E172" s="47"/>
      <c r="F172" s="47"/>
      <c r="G172" s="47"/>
      <c r="H172" s="47"/>
      <c r="I172" s="47"/>
      <c r="J172" s="47"/>
      <c r="K172" s="47"/>
      <c r="L172" s="47"/>
      <c r="M172" s="47"/>
      <c r="N172" s="47"/>
      <c r="O172" s="47"/>
    </row>
    <row r="173" spans="1:15">
      <c r="A173" s="47"/>
      <c r="B173" s="47"/>
      <c r="C173" s="47"/>
      <c r="D173" s="47"/>
      <c r="E173" s="47"/>
      <c r="F173" s="47"/>
      <c r="G173" s="47"/>
      <c r="H173" s="47"/>
      <c r="I173" s="47"/>
      <c r="J173" s="47"/>
      <c r="K173" s="47"/>
      <c r="L173" s="47"/>
      <c r="M173" s="47"/>
      <c r="N173" s="47"/>
      <c r="O173" s="47"/>
    </row>
    <row r="174" spans="1:15">
      <c r="A174" s="47"/>
      <c r="B174" s="47"/>
      <c r="C174" s="47"/>
      <c r="D174" s="47"/>
      <c r="E174" s="47"/>
      <c r="F174" s="47"/>
      <c r="G174" s="47"/>
      <c r="H174" s="47"/>
      <c r="I174" s="47"/>
      <c r="J174" s="47"/>
      <c r="K174" s="47"/>
      <c r="L174" s="47"/>
      <c r="M174" s="47"/>
      <c r="N174" s="47"/>
      <c r="O174" s="47"/>
    </row>
    <row r="175" spans="1:15">
      <c r="A175" s="47"/>
      <c r="B175" s="47"/>
      <c r="C175" s="47"/>
      <c r="D175" s="47"/>
      <c r="E175" s="47"/>
      <c r="F175" s="47"/>
      <c r="G175" s="47"/>
      <c r="H175" s="47"/>
      <c r="I175" s="47"/>
      <c r="J175" s="47"/>
      <c r="K175" s="47"/>
      <c r="L175" s="47"/>
      <c r="M175" s="47"/>
      <c r="N175" s="47"/>
      <c r="O175" s="47"/>
    </row>
    <row r="176" spans="1:15">
      <c r="A176" s="47"/>
      <c r="B176" s="47"/>
      <c r="C176" s="47"/>
      <c r="D176" s="47"/>
      <c r="E176" s="47"/>
      <c r="F176" s="47"/>
      <c r="G176" s="47"/>
      <c r="H176" s="47"/>
      <c r="I176" s="47"/>
      <c r="J176" s="47"/>
      <c r="K176" s="47"/>
      <c r="L176" s="47"/>
      <c r="M176" s="47"/>
      <c r="N176" s="47"/>
      <c r="O176" s="47"/>
    </row>
    <row r="177" spans="1:15">
      <c r="A177" s="47"/>
      <c r="B177" s="47"/>
      <c r="C177" s="47"/>
      <c r="D177" s="47"/>
      <c r="E177" s="47"/>
      <c r="F177" s="47"/>
      <c r="G177" s="47"/>
      <c r="H177" s="47"/>
      <c r="I177" s="47"/>
      <c r="J177" s="47"/>
      <c r="K177" s="47"/>
      <c r="L177" s="47"/>
      <c r="M177" s="47"/>
      <c r="N177" s="47"/>
      <c r="O177" s="47"/>
    </row>
    <row r="178" spans="1:15">
      <c r="A178" s="47"/>
      <c r="B178" s="47"/>
      <c r="C178" s="47"/>
      <c r="D178" s="47"/>
      <c r="E178" s="47"/>
      <c r="F178" s="47"/>
      <c r="G178" s="47"/>
      <c r="H178" s="47"/>
      <c r="I178" s="47"/>
      <c r="J178" s="47"/>
      <c r="K178" s="47"/>
      <c r="L178" s="47"/>
      <c r="M178" s="47"/>
      <c r="N178" s="47"/>
      <c r="O178" s="47"/>
    </row>
    <row r="179" spans="1:15">
      <c r="A179" s="47"/>
      <c r="B179" s="47"/>
      <c r="C179" s="47"/>
      <c r="D179" s="47"/>
      <c r="E179" s="47"/>
      <c r="F179" s="47"/>
      <c r="G179" s="47"/>
      <c r="H179" s="47"/>
      <c r="I179" s="47"/>
      <c r="J179" s="47"/>
      <c r="K179" s="47"/>
      <c r="L179" s="47"/>
      <c r="M179" s="47"/>
      <c r="N179" s="47"/>
      <c r="O179" s="47"/>
    </row>
    <row r="180" spans="1:15">
      <c r="A180" s="47"/>
      <c r="B180" s="47"/>
      <c r="C180" s="47"/>
      <c r="D180" s="47"/>
      <c r="E180" s="47"/>
      <c r="F180" s="47"/>
      <c r="G180" s="47"/>
      <c r="H180" s="47"/>
      <c r="I180" s="47"/>
      <c r="J180" s="47"/>
      <c r="K180" s="47"/>
      <c r="L180" s="47"/>
      <c r="M180" s="47"/>
      <c r="N180" s="47"/>
      <c r="O180" s="47"/>
    </row>
    <row r="181" spans="1:15">
      <c r="A181" s="47"/>
      <c r="B181" s="47"/>
      <c r="C181" s="47"/>
      <c r="D181" s="47"/>
      <c r="E181" s="47"/>
      <c r="F181" s="47"/>
      <c r="G181" s="47"/>
      <c r="H181" s="47"/>
      <c r="I181" s="47"/>
      <c r="J181" s="47"/>
      <c r="K181" s="47"/>
      <c r="L181" s="47"/>
      <c r="M181" s="47"/>
      <c r="N181" s="47"/>
      <c r="O181" s="47"/>
    </row>
    <row r="182" spans="1:15">
      <c r="A182" s="47"/>
      <c r="B182" s="47"/>
      <c r="C182" s="47"/>
      <c r="D182" s="47"/>
      <c r="E182" s="47"/>
      <c r="F182" s="47"/>
      <c r="G182" s="47"/>
      <c r="H182" s="47"/>
      <c r="I182" s="47"/>
      <c r="J182" s="47"/>
      <c r="K182" s="47"/>
      <c r="L182" s="47"/>
      <c r="M182" s="47"/>
      <c r="N182" s="47"/>
      <c r="O182" s="47"/>
    </row>
    <row r="183" spans="1:15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</row>
    <row r="184" spans="1:15">
      <c r="A184" s="74"/>
      <c r="B184" s="75" t="s">
        <v>46</v>
      </c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</row>
    <row r="185" spans="1:15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</row>
    <row r="186" spans="1:15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</row>
    <row r="187" spans="1:15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</row>
    <row r="188" spans="1:15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</row>
    <row r="189" spans="1:15">
      <c r="A189" s="74"/>
      <c r="B189" s="74" t="str">
        <f>D39</f>
        <v>Km</v>
      </c>
      <c r="C189" s="76">
        <f>D44</f>
        <v>9.9999999999999964E-2</v>
      </c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</row>
    <row r="190" spans="1:15">
      <c r="A190" s="74"/>
      <c r="B190" s="74" t="str">
        <f>E39</f>
        <v>Km2</v>
      </c>
      <c r="C190" s="76">
        <f>E44</f>
        <v>0.1</v>
      </c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</row>
    <row r="191" spans="1:15">
      <c r="A191" s="74"/>
      <c r="B191" s="74" t="str">
        <f>F39</f>
        <v>Vmax</v>
      </c>
      <c r="C191" s="76">
        <f>F44</f>
        <v>14.999999999999996</v>
      </c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</row>
    <row r="192" spans="1:15">
      <c r="A192" s="74"/>
      <c r="B192" s="74" t="str">
        <f>G39</f>
        <v>Vmax2</v>
      </c>
      <c r="C192" s="74">
        <f>G44</f>
        <v>0</v>
      </c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</row>
    <row r="193" spans="1:15">
      <c r="A193" s="74"/>
      <c r="B193" s="74" t="s">
        <v>116</v>
      </c>
      <c r="C193" s="74">
        <f>H44</f>
        <v>0.13</v>
      </c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</row>
    <row r="194" spans="1:15">
      <c r="A194" s="74"/>
      <c r="B194" s="74" t="str">
        <f>J39</f>
        <v>RSS</v>
      </c>
      <c r="C194" s="76">
        <f>J44</f>
        <v>2.075320478313465E-28</v>
      </c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</row>
    <row r="195" spans="1:15">
      <c r="A195" s="74"/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</row>
    <row r="196" spans="1:15">
      <c r="A196" s="74"/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</row>
    <row r="197" spans="1:15">
      <c r="A197" s="74"/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</row>
    <row r="198" spans="1:15">
      <c r="A198" s="74"/>
      <c r="B198" s="74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</row>
    <row r="199" spans="1:15">
      <c r="A199" s="74"/>
      <c r="B199" s="74"/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</row>
    <row r="200" spans="1:15">
      <c r="A200" s="74"/>
      <c r="B200" s="74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</row>
    <row r="201" spans="1:15">
      <c r="A201" s="74"/>
      <c r="B201" s="74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</row>
    <row r="202" spans="1:15">
      <c r="A202" s="74"/>
      <c r="B202" s="74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</row>
    <row r="203" spans="1:15">
      <c r="A203" s="74"/>
      <c r="B203" s="74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</row>
    <row r="204" spans="1:15">
      <c r="A204" s="74"/>
      <c r="B204" s="74"/>
      <c r="C204" s="74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</row>
    <row r="205" spans="1:15">
      <c r="A205" s="74"/>
      <c r="B205" s="74"/>
      <c r="C205" s="74"/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</row>
    <row r="206" spans="1:15">
      <c r="A206" s="74"/>
      <c r="B206" s="74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</row>
    <row r="207" spans="1:15">
      <c r="A207" s="74"/>
      <c r="B207" s="74"/>
      <c r="C207" s="74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</row>
    <row r="208" spans="1:15">
      <c r="A208" s="74"/>
      <c r="B208" s="74"/>
      <c r="C208" s="74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</row>
    <row r="209" spans="1:15">
      <c r="A209" s="74"/>
      <c r="B209" s="74"/>
      <c r="C209" s="74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</row>
    <row r="210" spans="1:15">
      <c r="A210" s="74"/>
      <c r="B210" s="74"/>
      <c r="C210" s="74"/>
      <c r="D210" s="74"/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</row>
    <row r="211" spans="1:15">
      <c r="A211" s="74"/>
      <c r="B211" s="74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</row>
    <row r="212" spans="1:15">
      <c r="A212" s="74"/>
      <c r="B212" s="74"/>
      <c r="C212" s="74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</row>
  </sheetData>
  <conditionalFormatting sqref="J40:J46 J61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45:M48 N40:N44 L49:L55 M59:M61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40:K44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W101"/>
  <sheetViews>
    <sheetView topLeftCell="U54" zoomScale="90" zoomScaleNormal="90" workbookViewId="0">
      <selection activeCell="V79" sqref="V79"/>
    </sheetView>
  </sheetViews>
  <sheetFormatPr defaultColWidth="11.453125" defaultRowHeight="12.5"/>
  <cols>
    <col min="1" max="16384" width="11.453125" style="15"/>
  </cols>
  <sheetData>
    <row r="1" spans="1:48" ht="18">
      <c r="A1" s="14" t="s">
        <v>53</v>
      </c>
      <c r="F1" s="16"/>
    </row>
    <row r="2" spans="1:48" ht="13">
      <c r="F2" s="16"/>
    </row>
    <row r="3" spans="1:48" ht="13">
      <c r="F3" s="16"/>
      <c r="G3" s="17"/>
      <c r="J3" s="18" t="s">
        <v>54</v>
      </c>
      <c r="K3" s="19"/>
      <c r="L3" s="19"/>
      <c r="M3" s="19"/>
      <c r="N3" s="19"/>
      <c r="Z3" s="36"/>
      <c r="AA3" s="36"/>
      <c r="AB3" s="36"/>
      <c r="AD3" s="18" t="s">
        <v>54</v>
      </c>
      <c r="AE3" s="19"/>
      <c r="AF3" s="19"/>
      <c r="AG3" s="19"/>
      <c r="AH3" s="19"/>
    </row>
    <row r="4" spans="1:48" ht="13">
      <c r="J4" s="20"/>
      <c r="K4" s="21" t="s">
        <v>55</v>
      </c>
      <c r="L4" s="21" t="s">
        <v>56</v>
      </c>
      <c r="M4" s="21" t="s">
        <v>57</v>
      </c>
      <c r="N4" s="21" t="s">
        <v>58</v>
      </c>
      <c r="O4" s="21" t="s">
        <v>59</v>
      </c>
      <c r="P4" s="21" t="s">
        <v>60</v>
      </c>
      <c r="Q4" s="21" t="s">
        <v>61</v>
      </c>
      <c r="R4" s="21" t="s">
        <v>62</v>
      </c>
      <c r="S4" s="21" t="s">
        <v>63</v>
      </c>
      <c r="T4" s="21" t="s">
        <v>64</v>
      </c>
      <c r="U4" s="21" t="s">
        <v>65</v>
      </c>
      <c r="V4" s="21" t="s">
        <v>66</v>
      </c>
      <c r="W4" s="21" t="s">
        <v>67</v>
      </c>
      <c r="X4" s="21" t="s">
        <v>68</v>
      </c>
      <c r="Y4" s="21" t="s">
        <v>69</v>
      </c>
      <c r="Z4" s="35"/>
      <c r="AA4" s="35"/>
      <c r="AB4" s="35"/>
      <c r="AD4" s="20"/>
      <c r="AE4" s="21" t="s">
        <v>55</v>
      </c>
      <c r="AF4" s="21" t="s">
        <v>56</v>
      </c>
      <c r="AG4" s="21" t="s">
        <v>57</v>
      </c>
      <c r="AH4" s="21" t="s">
        <v>58</v>
      </c>
      <c r="AI4" s="21" t="s">
        <v>59</v>
      </c>
      <c r="AJ4" s="21" t="s">
        <v>60</v>
      </c>
      <c r="AK4" s="21" t="s">
        <v>61</v>
      </c>
      <c r="AL4" s="21" t="s">
        <v>62</v>
      </c>
      <c r="AM4" s="21" t="s">
        <v>63</v>
      </c>
      <c r="AN4" s="21" t="s">
        <v>64</v>
      </c>
      <c r="AO4" s="21" t="s">
        <v>65</v>
      </c>
      <c r="AP4" s="21" t="s">
        <v>66</v>
      </c>
      <c r="AQ4" s="21" t="s">
        <v>67</v>
      </c>
      <c r="AR4" s="21" t="s">
        <v>68</v>
      </c>
      <c r="AS4" s="21" t="s">
        <v>69</v>
      </c>
      <c r="AT4" s="35"/>
      <c r="AU4" s="35"/>
      <c r="AV4" s="35"/>
    </row>
    <row r="5" spans="1:48" ht="13">
      <c r="B5" s="22"/>
      <c r="D5" s="23" t="s">
        <v>70</v>
      </c>
      <c r="E5" s="23" t="s">
        <v>71</v>
      </c>
      <c r="J5" s="24" t="s">
        <v>55</v>
      </c>
      <c r="K5" s="20"/>
      <c r="L5" s="20"/>
      <c r="M5" s="20"/>
      <c r="N5" s="20"/>
      <c r="Z5" s="36"/>
      <c r="AA5" s="36"/>
      <c r="AB5" s="36"/>
      <c r="AD5" s="24" t="s">
        <v>55</v>
      </c>
      <c r="AE5" s="20"/>
      <c r="AF5" s="20"/>
      <c r="AG5" s="20"/>
      <c r="AH5" s="20"/>
      <c r="AT5" s="36"/>
      <c r="AU5" s="36"/>
      <c r="AV5" s="36"/>
    </row>
    <row r="6" spans="1:48" ht="13">
      <c r="A6" s="23" t="s">
        <v>72</v>
      </c>
      <c r="B6" s="23"/>
      <c r="C6" s="23" t="s">
        <v>73</v>
      </c>
      <c r="D6" s="23" t="s">
        <v>74</v>
      </c>
      <c r="E6" s="23" t="s">
        <v>75</v>
      </c>
      <c r="J6" s="24" t="s">
        <v>56</v>
      </c>
      <c r="K6" s="20">
        <f>((F29-F33)/(F32-F28))</f>
        <v>6.6666666666666662E-3</v>
      </c>
      <c r="L6" s="20"/>
      <c r="M6" s="20"/>
      <c r="N6" s="20"/>
      <c r="Z6" s="36"/>
      <c r="AA6" s="36"/>
      <c r="AB6" s="36"/>
      <c r="AD6" s="24" t="s">
        <v>56</v>
      </c>
      <c r="AE6" s="20">
        <f>IFERROR(K6,"")</f>
        <v>6.6666666666666662E-3</v>
      </c>
      <c r="AF6" s="20"/>
      <c r="AG6" s="20"/>
      <c r="AH6" s="20"/>
    </row>
    <row r="7" spans="1:48" ht="13">
      <c r="A7" s="25">
        <f>'Raw data and fitting summary'!B6</f>
        <v>1</v>
      </c>
      <c r="B7" s="26"/>
      <c r="C7" s="25">
        <f>'Raw data and fitting summary'!C6</f>
        <v>13.636363636363635</v>
      </c>
      <c r="D7" s="20">
        <f>IFERROR(A7/C7,)</f>
        <v>7.3333333333333348E-2</v>
      </c>
      <c r="E7" s="20">
        <f t="shared" ref="E7:E21" si="0">1/C7</f>
        <v>7.3333333333333348E-2</v>
      </c>
      <c r="J7" s="24" t="s">
        <v>57</v>
      </c>
      <c r="K7" s="20">
        <f>((F29-F37)/(F36-F28))</f>
        <v>6.6666666666666255E-3</v>
      </c>
      <c r="L7" s="20">
        <f>((F33-F37)/(F36-F32))</f>
        <v>6.6666666666665942E-3</v>
      </c>
      <c r="M7" s="20"/>
      <c r="N7" s="20"/>
      <c r="AD7" s="24" t="s">
        <v>57</v>
      </c>
      <c r="AE7" s="20">
        <f t="shared" ref="AE7:AR19" si="1">IFERROR(K7,"")</f>
        <v>6.6666666666666255E-3</v>
      </c>
      <c r="AF7" s="20">
        <f t="shared" si="1"/>
        <v>6.6666666666665942E-3</v>
      </c>
      <c r="AG7" s="20"/>
      <c r="AH7" s="20"/>
    </row>
    <row r="8" spans="1:48" ht="13">
      <c r="A8" s="25">
        <f>'Raw data and fitting summary'!B7</f>
        <v>0.8</v>
      </c>
      <c r="B8" s="26"/>
      <c r="C8" s="25">
        <f>'Raw data and fitting summary'!C7</f>
        <v>13.333333333333332</v>
      </c>
      <c r="D8" s="20">
        <f t="shared" ref="D8:D21" si="2">A8/C8</f>
        <v>6.0000000000000012E-2</v>
      </c>
      <c r="E8" s="20">
        <f t="shared" si="0"/>
        <v>7.5000000000000011E-2</v>
      </c>
      <c r="J8" s="24" t="s">
        <v>58</v>
      </c>
      <c r="K8" s="20">
        <f>((F29-F41)/(F40-F28))</f>
        <v>6.6666666666666506E-3</v>
      </c>
      <c r="L8" s="20">
        <f>((F33-F41)/(F40-F32))</f>
        <v>6.6666666666666454E-3</v>
      </c>
      <c r="M8" s="20">
        <f>((F37-F41)/(F40-F36))</f>
        <v>6.6666666666666862E-3</v>
      </c>
      <c r="N8" s="20"/>
      <c r="AD8" s="24" t="s">
        <v>58</v>
      </c>
      <c r="AE8" s="20">
        <f t="shared" si="1"/>
        <v>6.6666666666666506E-3</v>
      </c>
      <c r="AF8" s="20">
        <f t="shared" si="1"/>
        <v>6.6666666666666454E-3</v>
      </c>
      <c r="AG8" s="20">
        <f t="shared" si="1"/>
        <v>6.6666666666666862E-3</v>
      </c>
      <c r="AH8" s="20"/>
    </row>
    <row r="9" spans="1:48" ht="13">
      <c r="A9" s="25">
        <f>'Raw data and fitting summary'!B8</f>
        <v>0.64000000000000012</v>
      </c>
      <c r="B9" s="26"/>
      <c r="C9" s="25">
        <f>'Raw data and fitting summary'!C8</f>
        <v>12.972972972972974</v>
      </c>
      <c r="D9" s="20">
        <f t="shared" si="2"/>
        <v>4.933333333333334E-2</v>
      </c>
      <c r="E9" s="20">
        <f t="shared" si="0"/>
        <v>7.7083333333333323E-2</v>
      </c>
      <c r="J9" s="24" t="s">
        <v>59</v>
      </c>
      <c r="K9" s="20">
        <f>((F29-F45)/(F44-F28))</f>
        <v>6.666666666666668E-3</v>
      </c>
      <c r="L9" s="20">
        <f>((F33-F45)/(F44-F32))</f>
        <v>6.666666666666668E-3</v>
      </c>
      <c r="M9" s="20">
        <f>((F37-F45)/(F44-F36))</f>
        <v>6.666666666666694E-3</v>
      </c>
      <c r="N9" s="20">
        <f>((F41-F45)/(F44-F40))</f>
        <v>6.6666666666667009E-3</v>
      </c>
      <c r="AD9" s="24" t="s">
        <v>59</v>
      </c>
      <c r="AE9" s="20">
        <f t="shared" si="1"/>
        <v>6.666666666666668E-3</v>
      </c>
      <c r="AF9" s="20">
        <f t="shared" si="1"/>
        <v>6.666666666666668E-3</v>
      </c>
      <c r="AG9" s="20">
        <f t="shared" si="1"/>
        <v>6.666666666666694E-3</v>
      </c>
      <c r="AH9" s="20">
        <f t="shared" si="1"/>
        <v>6.6666666666667009E-3</v>
      </c>
    </row>
    <row r="10" spans="1:48" ht="13">
      <c r="A10" s="25">
        <f>'Raw data and fitting summary'!B9</f>
        <v>0.51200000000000012</v>
      </c>
      <c r="B10" s="26"/>
      <c r="C10" s="25">
        <f>'Raw data and fitting summary'!C9</f>
        <v>12.549019607843137</v>
      </c>
      <c r="D10" s="20">
        <f t="shared" si="2"/>
        <v>4.080000000000001E-2</v>
      </c>
      <c r="E10" s="20">
        <f t="shared" si="0"/>
        <v>7.9687499999999994E-2</v>
      </c>
      <c r="J10" s="24" t="s">
        <v>60</v>
      </c>
      <c r="K10" s="20">
        <f>((F29-F49)/(F48-F28))</f>
        <v>6.6666666666666628E-3</v>
      </c>
      <c r="L10" s="20">
        <f>((F33-F49)/(F48-F32))</f>
        <v>6.6666666666666628E-3</v>
      </c>
      <c r="M10" s="20">
        <f>((F37-F49)/(F48-F36))</f>
        <v>6.6666666666666766E-3</v>
      </c>
      <c r="N10" s="20">
        <f>((F41-F49)/(F48-F40))</f>
        <v>6.6666666666666732E-3</v>
      </c>
      <c r="O10" s="20">
        <f>((F45-F49)/(F48-F44))</f>
        <v>6.6666666666666515E-3</v>
      </c>
      <c r="AD10" s="24" t="s">
        <v>60</v>
      </c>
      <c r="AE10" s="20">
        <f t="shared" si="1"/>
        <v>6.6666666666666628E-3</v>
      </c>
      <c r="AF10" s="20">
        <f t="shared" si="1"/>
        <v>6.6666666666666628E-3</v>
      </c>
      <c r="AG10" s="20">
        <f t="shared" si="1"/>
        <v>6.6666666666666766E-3</v>
      </c>
      <c r="AH10" s="20">
        <f t="shared" si="1"/>
        <v>6.6666666666666732E-3</v>
      </c>
      <c r="AI10" s="20">
        <f t="shared" si="1"/>
        <v>6.6666666666666515E-3</v>
      </c>
    </row>
    <row r="11" spans="1:48" ht="13">
      <c r="A11" s="25">
        <f>'Raw data and fitting summary'!B10</f>
        <v>0.40960000000000013</v>
      </c>
      <c r="B11" s="26"/>
      <c r="C11" s="25">
        <f>'Raw data and fitting summary'!C10</f>
        <v>12.05651491365777</v>
      </c>
      <c r="D11" s="20">
        <f t="shared" si="2"/>
        <v>3.3973333333333348E-2</v>
      </c>
      <c r="E11" s="20">
        <f t="shared" si="0"/>
        <v>8.2942708333333337E-2</v>
      </c>
      <c r="J11" s="24" t="s">
        <v>61</v>
      </c>
      <c r="K11" s="20">
        <f>((F29-F53)/(F52-F28))</f>
        <v>6.6666666666666706E-3</v>
      </c>
      <c r="L11" s="20">
        <f>((F33-F53)/(F52-F32))</f>
        <v>6.6666666666666706E-3</v>
      </c>
      <c r="M11" s="20">
        <f>((F37-F53)/(F52-F36))</f>
        <v>6.666666666666681E-3</v>
      </c>
      <c r="N11" s="20">
        <f>((F41-F53)/(F52-F40))</f>
        <v>6.6666666666666801E-3</v>
      </c>
      <c r="O11" s="20">
        <f>((F45-F53)/(F52-F44))</f>
        <v>6.6666666666666732E-3</v>
      </c>
      <c r="P11" s="20">
        <f>((F49-F53)/(F52-F48))</f>
        <v>6.6666666666666905E-3</v>
      </c>
      <c r="AD11" s="24" t="s">
        <v>61</v>
      </c>
      <c r="AE11" s="20">
        <f t="shared" si="1"/>
        <v>6.6666666666666706E-3</v>
      </c>
      <c r="AF11" s="20">
        <f t="shared" si="1"/>
        <v>6.6666666666666706E-3</v>
      </c>
      <c r="AG11" s="20">
        <f t="shared" si="1"/>
        <v>6.666666666666681E-3</v>
      </c>
      <c r="AH11" s="20">
        <f t="shared" si="1"/>
        <v>6.6666666666666801E-3</v>
      </c>
      <c r="AI11" s="20">
        <f t="shared" si="1"/>
        <v>6.6666666666666732E-3</v>
      </c>
      <c r="AJ11" s="20">
        <f t="shared" si="1"/>
        <v>6.6666666666666905E-3</v>
      </c>
    </row>
    <row r="12" spans="1:48" ht="13">
      <c r="A12" s="25">
        <f>'Raw data and fitting summary'!B11</f>
        <v>0.32768000000000014</v>
      </c>
      <c r="B12" s="26"/>
      <c r="C12" s="25">
        <f>'Raw data and fitting summary'!C11</f>
        <v>11.49270482603816</v>
      </c>
      <c r="D12" s="20">
        <f t="shared" si="2"/>
        <v>2.851200000000001E-2</v>
      </c>
      <c r="E12" s="20">
        <f t="shared" si="0"/>
        <v>8.7011718749999994E-2</v>
      </c>
      <c r="J12" s="24" t="s">
        <v>62</v>
      </c>
      <c r="K12" s="20">
        <f>((F29-F57)/(F56-F28))</f>
        <v>6.666666666666661E-3</v>
      </c>
      <c r="L12" s="20">
        <f>((F33-F57)/(F56-F32))</f>
        <v>6.6666666666666602E-3</v>
      </c>
      <c r="M12" s="20">
        <f>((F37-F57)/(F56-F36))</f>
        <v>6.6666666666666671E-3</v>
      </c>
      <c r="N12" s="20">
        <f>((F41-F57)/(F56-F40))</f>
        <v>6.6666666666666636E-3</v>
      </c>
      <c r="O12" s="20">
        <f>((F45-F57)/(F56-F44))</f>
        <v>6.6666666666666567E-3</v>
      </c>
      <c r="P12" s="20">
        <f>((F49-F57)/(F56-F48))</f>
        <v>6.6666666666666584E-3</v>
      </c>
      <c r="Q12" s="20">
        <f>((F53-F57)/(F56-F52))</f>
        <v>6.6666666666666333E-3</v>
      </c>
      <c r="AD12" s="24" t="s">
        <v>62</v>
      </c>
      <c r="AE12" s="20">
        <f t="shared" si="1"/>
        <v>6.666666666666661E-3</v>
      </c>
      <c r="AF12" s="20">
        <f t="shared" si="1"/>
        <v>6.6666666666666602E-3</v>
      </c>
      <c r="AG12" s="20">
        <f t="shared" si="1"/>
        <v>6.6666666666666671E-3</v>
      </c>
      <c r="AH12" s="20">
        <f t="shared" si="1"/>
        <v>6.6666666666666636E-3</v>
      </c>
      <c r="AI12" s="20">
        <f t="shared" si="1"/>
        <v>6.6666666666666567E-3</v>
      </c>
      <c r="AJ12" s="20">
        <f t="shared" si="1"/>
        <v>6.6666666666666584E-3</v>
      </c>
      <c r="AK12" s="20">
        <f t="shared" si="1"/>
        <v>6.6666666666666333E-3</v>
      </c>
    </row>
    <row r="13" spans="1:48" ht="13">
      <c r="A13" s="25">
        <f>'Raw data and fitting summary'!B12</f>
        <v>0.2621440000000001</v>
      </c>
      <c r="B13" s="26"/>
      <c r="C13" s="25">
        <f>'Raw data and fitting summary'!C12</f>
        <v>10.858001237076964</v>
      </c>
      <c r="D13" s="20">
        <f t="shared" si="2"/>
        <v>2.4142933333333342E-2</v>
      </c>
      <c r="E13" s="20">
        <f t="shared" si="0"/>
        <v>9.2097981770833337E-2</v>
      </c>
      <c r="J13" s="24" t="s">
        <v>63</v>
      </c>
      <c r="K13" s="20">
        <f>((F29-F61)/(F60-F28))</f>
        <v>6.6666666666666688E-3</v>
      </c>
      <c r="L13" s="20">
        <f>((F33-F61)/(F60-F32))</f>
        <v>6.6666666666666697E-3</v>
      </c>
      <c r="M13" s="20">
        <f>((F37-F61)/(F60-F36))</f>
        <v>6.6666666666666749E-3</v>
      </c>
      <c r="N13" s="20">
        <f>((F41-F61)/(F60-F40))</f>
        <v>6.6666666666666732E-3</v>
      </c>
      <c r="O13" s="20">
        <f>((F45-F61)/(F60-F44))</f>
        <v>6.6666666666666697E-3</v>
      </c>
      <c r="P13" s="20">
        <f>((F49-F61)/(F60-F48))</f>
        <v>6.6666666666666732E-3</v>
      </c>
      <c r="Q13" s="20">
        <f>((F53-F61)/(F60-F52))</f>
        <v>6.6666666666666671E-3</v>
      </c>
      <c r="R13" s="20">
        <f>((F57-F61)/(F60-F56))</f>
        <v>6.666666666666694E-3</v>
      </c>
      <c r="AD13" s="24" t="s">
        <v>63</v>
      </c>
      <c r="AE13" s="20">
        <f t="shared" si="1"/>
        <v>6.6666666666666688E-3</v>
      </c>
      <c r="AF13" s="20">
        <f t="shared" si="1"/>
        <v>6.6666666666666697E-3</v>
      </c>
      <c r="AG13" s="20">
        <f t="shared" si="1"/>
        <v>6.6666666666666749E-3</v>
      </c>
      <c r="AH13" s="20">
        <f t="shared" si="1"/>
        <v>6.6666666666666732E-3</v>
      </c>
      <c r="AI13" s="20">
        <f t="shared" si="1"/>
        <v>6.6666666666666697E-3</v>
      </c>
      <c r="AJ13" s="20">
        <f t="shared" si="1"/>
        <v>6.6666666666666732E-3</v>
      </c>
      <c r="AK13" s="20">
        <f t="shared" si="1"/>
        <v>6.6666666666666671E-3</v>
      </c>
      <c r="AL13" s="20">
        <f t="shared" si="1"/>
        <v>6.666666666666694E-3</v>
      </c>
    </row>
    <row r="14" spans="1:48" ht="13">
      <c r="A14" s="25">
        <f>'Raw data and fitting summary'!B13</f>
        <v>0.2097152000000001</v>
      </c>
      <c r="B14" s="26"/>
      <c r="C14" s="25">
        <f>'Raw data and fitting summary'!C13</f>
        <v>10.156840865414422</v>
      </c>
      <c r="D14" s="20">
        <f t="shared" si="2"/>
        <v>2.0647680000000005E-2</v>
      </c>
      <c r="E14" s="20">
        <f t="shared" si="0"/>
        <v>9.8455810546874981E-2</v>
      </c>
      <c r="J14" s="24" t="s">
        <v>64</v>
      </c>
      <c r="K14" s="20">
        <f>((F29-F65)/(F64-F28))</f>
        <v>6.6666666666666654E-3</v>
      </c>
      <c r="L14" s="20">
        <f>((F33-F65)/(F64-F32))</f>
        <v>6.6666666666666654E-3</v>
      </c>
      <c r="M14" s="20">
        <f>((F37-F65)/(F64-F36))</f>
        <v>6.6666666666666688E-3</v>
      </c>
      <c r="N14" s="20">
        <f>((F41-F65)/(F64-F40))</f>
        <v>6.6666666666666671E-3</v>
      </c>
      <c r="O14" s="20">
        <f>((F45-F65)/(F64-F44))</f>
        <v>6.6666666666666645E-3</v>
      </c>
      <c r="P14" s="20">
        <f>((F49-F65)/(F64-F48))</f>
        <v>6.6666666666666662E-3</v>
      </c>
      <c r="Q14" s="20">
        <f>((F53-F65)/(F64-F52))</f>
        <v>6.666666666666661E-3</v>
      </c>
      <c r="R14" s="20">
        <f>((F57-F65)/(F64-F56))</f>
        <v>6.6666666666666714E-3</v>
      </c>
      <c r="S14" s="20">
        <f>((F61-F65)/(F64-F60))</f>
        <v>6.6666666666666523E-3</v>
      </c>
      <c r="AD14" s="24" t="s">
        <v>64</v>
      </c>
      <c r="AE14" s="20">
        <f t="shared" si="1"/>
        <v>6.6666666666666654E-3</v>
      </c>
      <c r="AF14" s="20">
        <f t="shared" si="1"/>
        <v>6.6666666666666654E-3</v>
      </c>
      <c r="AG14" s="20">
        <f t="shared" si="1"/>
        <v>6.6666666666666688E-3</v>
      </c>
      <c r="AH14" s="20">
        <f t="shared" si="1"/>
        <v>6.6666666666666671E-3</v>
      </c>
      <c r="AI14" s="20">
        <f t="shared" si="1"/>
        <v>6.6666666666666645E-3</v>
      </c>
      <c r="AJ14" s="20">
        <f t="shared" si="1"/>
        <v>6.6666666666666662E-3</v>
      </c>
      <c r="AK14" s="20">
        <f t="shared" si="1"/>
        <v>6.666666666666661E-3</v>
      </c>
      <c r="AL14" s="20">
        <f t="shared" si="1"/>
        <v>6.6666666666666714E-3</v>
      </c>
      <c r="AM14" s="20">
        <f t="shared" si="1"/>
        <v>6.6666666666666523E-3</v>
      </c>
    </row>
    <row r="15" spans="1:48" ht="13">
      <c r="A15" s="25">
        <f>'Raw data and fitting summary'!B14</f>
        <v>0.16777216000000009</v>
      </c>
      <c r="B15" s="26"/>
      <c r="C15" s="25">
        <f>'Raw data and fitting summary'!C14</f>
        <v>9.3982227278593875</v>
      </c>
      <c r="D15" s="20">
        <f t="shared" si="2"/>
        <v>1.7851477333333341E-2</v>
      </c>
      <c r="E15" s="20">
        <f t="shared" si="0"/>
        <v>0.10640309651692707</v>
      </c>
      <c r="J15" s="24" t="s">
        <v>65</v>
      </c>
      <c r="K15" s="20">
        <f>((F29-F69)/(F68-F28))</f>
        <v>6.6666666666666645E-3</v>
      </c>
      <c r="L15" s="20">
        <f>((F33-F69)/(F68-F32))</f>
        <v>6.6666666666666654E-3</v>
      </c>
      <c r="M15" s="20">
        <f>((F37-F69)/(F68-F36))</f>
        <v>6.666666666666668E-3</v>
      </c>
      <c r="N15" s="20">
        <f>((F41-F69)/(F68-F40))</f>
        <v>6.6666666666666662E-3</v>
      </c>
      <c r="O15" s="20">
        <f>((F45-F69)/(F68-F44))</f>
        <v>6.6666666666666645E-3</v>
      </c>
      <c r="P15" s="20">
        <f>((F49-F69)/(F68-F48))</f>
        <v>6.6666666666666654E-3</v>
      </c>
      <c r="Q15" s="20">
        <f>((F53-F69)/(F68-F52))</f>
        <v>6.6666666666666619E-3</v>
      </c>
      <c r="R15" s="20">
        <f>((F57-F69)/(F68-F56))</f>
        <v>6.666666666666668E-3</v>
      </c>
      <c r="S15" s="20">
        <f>((F61-F69)/(F68-F60))</f>
        <v>6.6666666666666593E-3</v>
      </c>
      <c r="T15" s="20">
        <f>((F65-F69)/(F68-F64))</f>
        <v>6.6666666666666645E-3</v>
      </c>
      <c r="AD15" s="24" t="s">
        <v>65</v>
      </c>
      <c r="AE15" s="20">
        <f t="shared" si="1"/>
        <v>6.6666666666666645E-3</v>
      </c>
      <c r="AF15" s="20">
        <f t="shared" si="1"/>
        <v>6.6666666666666654E-3</v>
      </c>
      <c r="AG15" s="20">
        <f t="shared" si="1"/>
        <v>6.666666666666668E-3</v>
      </c>
      <c r="AH15" s="20">
        <f t="shared" si="1"/>
        <v>6.6666666666666662E-3</v>
      </c>
      <c r="AI15" s="20">
        <f t="shared" si="1"/>
        <v>6.6666666666666645E-3</v>
      </c>
      <c r="AJ15" s="20">
        <f t="shared" si="1"/>
        <v>6.6666666666666654E-3</v>
      </c>
      <c r="AK15" s="20">
        <f t="shared" si="1"/>
        <v>6.6666666666666619E-3</v>
      </c>
      <c r="AL15" s="20">
        <f t="shared" si="1"/>
        <v>6.666666666666668E-3</v>
      </c>
      <c r="AM15" s="20">
        <f t="shared" si="1"/>
        <v>6.6666666666666593E-3</v>
      </c>
      <c r="AN15" s="20">
        <f t="shared" si="1"/>
        <v>6.6666666666666645E-3</v>
      </c>
    </row>
    <row r="16" spans="1:48" ht="13">
      <c r="A16" s="25">
        <f>'Raw data and fitting summary'!B15</f>
        <v>0.13421772800000006</v>
      </c>
      <c r="B16" s="26"/>
      <c r="C16" s="25">
        <f>'Raw data and fitting summary'!C15</f>
        <v>8.595702542208933</v>
      </c>
      <c r="D16" s="20">
        <f t="shared" si="2"/>
        <v>1.5614515200000005E-2</v>
      </c>
      <c r="E16" s="20">
        <f t="shared" si="0"/>
        <v>0.11633720397949217</v>
      </c>
      <c r="J16" s="24" t="s">
        <v>66</v>
      </c>
      <c r="K16" s="20">
        <f>((F29-F73)/(F72-F28))</f>
        <v>6.666666666666668E-3</v>
      </c>
      <c r="L16" s="20">
        <f>((F33-F73)/(F72-F32))</f>
        <v>6.6666666666666688E-3</v>
      </c>
      <c r="M16" s="20">
        <f>((F37-F73)/(F72-F36))</f>
        <v>6.6666666666666706E-3</v>
      </c>
      <c r="N16" s="20">
        <f>((F41-F73)/(F72-F40))</f>
        <v>6.6666666666666706E-3</v>
      </c>
      <c r="O16" s="20">
        <f>((F45-F73)/(F72-F44))</f>
        <v>6.666666666666668E-3</v>
      </c>
      <c r="P16" s="20">
        <f>((F49-F73)/(F72-F48))</f>
        <v>6.6666666666666697E-3</v>
      </c>
      <c r="Q16" s="20">
        <f>((F53-F73)/(F72-F52))</f>
        <v>6.6666666666666671E-3</v>
      </c>
      <c r="R16" s="20">
        <f>((F57-F73)/(F72-F56))</f>
        <v>6.6666666666666723E-3</v>
      </c>
      <c r="S16" s="20">
        <f>((F61-F73)/(F72-F60))</f>
        <v>6.6666666666666671E-3</v>
      </c>
      <c r="T16" s="20">
        <f>((F65-F73)/(F72-F64))</f>
        <v>6.6666666666666732E-3</v>
      </c>
      <c r="U16" s="20">
        <f>((F69-F73)/(F72-F68))</f>
        <v>6.6666666666666801E-3</v>
      </c>
      <c r="AD16" s="24" t="s">
        <v>66</v>
      </c>
      <c r="AE16" s="20">
        <f t="shared" si="1"/>
        <v>6.666666666666668E-3</v>
      </c>
      <c r="AF16" s="20">
        <f t="shared" si="1"/>
        <v>6.6666666666666688E-3</v>
      </c>
      <c r="AG16" s="20">
        <f t="shared" si="1"/>
        <v>6.6666666666666706E-3</v>
      </c>
      <c r="AH16" s="20">
        <f t="shared" si="1"/>
        <v>6.6666666666666706E-3</v>
      </c>
      <c r="AI16" s="20">
        <f t="shared" si="1"/>
        <v>6.666666666666668E-3</v>
      </c>
      <c r="AJ16" s="20">
        <f t="shared" si="1"/>
        <v>6.6666666666666697E-3</v>
      </c>
      <c r="AK16" s="20">
        <f t="shared" si="1"/>
        <v>6.6666666666666671E-3</v>
      </c>
      <c r="AL16" s="20">
        <f t="shared" si="1"/>
        <v>6.6666666666666723E-3</v>
      </c>
      <c r="AM16" s="20">
        <f t="shared" si="1"/>
        <v>6.6666666666666671E-3</v>
      </c>
      <c r="AN16" s="20">
        <f t="shared" si="1"/>
        <v>6.6666666666666732E-3</v>
      </c>
      <c r="AO16" s="20">
        <f t="shared" si="1"/>
        <v>6.6666666666666801E-3</v>
      </c>
    </row>
    <row r="17" spans="1:48" ht="13">
      <c r="A17" s="25">
        <f>'Raw data and fitting summary'!B16</f>
        <v>0.10737418240000006</v>
      </c>
      <c r="B17" s="26"/>
      <c r="C17" s="25">
        <f>'Raw data and fitting summary'!C16</f>
        <v>7.7666984258113727</v>
      </c>
      <c r="D17" s="20">
        <f t="shared" si="2"/>
        <v>1.3824945493333338E-2</v>
      </c>
      <c r="E17" s="20">
        <f t="shared" si="0"/>
        <v>0.12875483830769854</v>
      </c>
      <c r="J17" s="24" t="s">
        <v>67</v>
      </c>
      <c r="K17" s="20">
        <f>((F29-F77)/(F76-F28))</f>
        <v>6.6666666666666645E-3</v>
      </c>
      <c r="L17" s="20">
        <f>((F33-F77)/(F76-F32))</f>
        <v>6.6666666666666645E-3</v>
      </c>
      <c r="M17" s="20">
        <f>((F37-F77)/(F76-F36))</f>
        <v>6.6666666666666662E-3</v>
      </c>
      <c r="N17" s="20">
        <f>((F41-F77)/(F76-F40))</f>
        <v>6.6666666666666662E-3</v>
      </c>
      <c r="O17" s="20">
        <f>((F45-F77)/(F76-F44))</f>
        <v>6.6666666666666636E-3</v>
      </c>
      <c r="P17" s="20">
        <f>((F49-F77)/(F76-F48))</f>
        <v>6.6666666666666645E-3</v>
      </c>
      <c r="Q17" s="20">
        <f>((F53-F77)/(F76-F52))</f>
        <v>6.6666666666666628E-3</v>
      </c>
      <c r="R17" s="20">
        <f>((F57-F77)/(F76-F56))</f>
        <v>6.6666666666666654E-3</v>
      </c>
      <c r="S17" s="20">
        <f>((F61-F77)/(F76-F60))</f>
        <v>6.6666666666666619E-3</v>
      </c>
      <c r="T17" s="20">
        <f>((F65-F77)/(F76-F64))</f>
        <v>6.6666666666666636E-3</v>
      </c>
      <c r="U17" s="20">
        <f>((F69-F77)/(F76-F68))</f>
        <v>6.6666666666666636E-3</v>
      </c>
      <c r="V17" s="20">
        <f>((F73-F77)/(F76-F72))</f>
        <v>6.6666666666666506E-3</v>
      </c>
      <c r="AD17" s="24" t="s">
        <v>67</v>
      </c>
      <c r="AE17" s="20">
        <f t="shared" si="1"/>
        <v>6.6666666666666645E-3</v>
      </c>
      <c r="AF17" s="20">
        <f t="shared" si="1"/>
        <v>6.6666666666666645E-3</v>
      </c>
      <c r="AG17" s="20">
        <f t="shared" si="1"/>
        <v>6.6666666666666662E-3</v>
      </c>
      <c r="AH17" s="20">
        <f t="shared" si="1"/>
        <v>6.6666666666666662E-3</v>
      </c>
      <c r="AI17" s="20">
        <f t="shared" si="1"/>
        <v>6.6666666666666636E-3</v>
      </c>
      <c r="AJ17" s="20">
        <f t="shared" si="1"/>
        <v>6.6666666666666645E-3</v>
      </c>
      <c r="AK17" s="20">
        <f t="shared" si="1"/>
        <v>6.6666666666666628E-3</v>
      </c>
      <c r="AL17" s="20">
        <f t="shared" si="1"/>
        <v>6.6666666666666654E-3</v>
      </c>
      <c r="AM17" s="20">
        <f t="shared" si="1"/>
        <v>6.6666666666666619E-3</v>
      </c>
      <c r="AN17" s="20">
        <f t="shared" si="1"/>
        <v>6.6666666666666636E-3</v>
      </c>
      <c r="AO17" s="20">
        <f t="shared" si="1"/>
        <v>6.6666666666666636E-3</v>
      </c>
      <c r="AP17" s="20">
        <f t="shared" si="1"/>
        <v>6.6666666666666506E-3</v>
      </c>
    </row>
    <row r="18" spans="1:48" ht="13">
      <c r="A18" s="25">
        <f>'Raw data and fitting summary'!B17</f>
        <v>8.589934592000005E-2</v>
      </c>
      <c r="B18" s="26"/>
      <c r="C18" s="25">
        <f>'Raw data and fitting summary'!C17</f>
        <v>6.9311173873333018</v>
      </c>
      <c r="D18" s="20">
        <f t="shared" si="2"/>
        <v>1.2393289728000006E-2</v>
      </c>
      <c r="E18" s="20">
        <f t="shared" si="0"/>
        <v>0.14427688121795654</v>
      </c>
      <c r="J18" s="24" t="s">
        <v>68</v>
      </c>
      <c r="K18" s="20">
        <f>((F29-F81)/(F80-F28))</f>
        <v>6.6666666666666662E-3</v>
      </c>
      <c r="L18" s="20">
        <f>((F33-F81)/(F80-F32))</f>
        <v>6.6666666666666662E-3</v>
      </c>
      <c r="M18" s="20">
        <f>((F37-F81)/(F80-F36))</f>
        <v>6.666666666666668E-3</v>
      </c>
      <c r="N18" s="20">
        <f>((F41-F81)/(F80-F40))</f>
        <v>6.666666666666668E-3</v>
      </c>
      <c r="O18" s="20">
        <f>((F45-F81)/(F80-F44))</f>
        <v>6.6666666666666662E-3</v>
      </c>
      <c r="P18" s="20">
        <f>((F49-F81)/(F80-F48))</f>
        <v>6.6666666666666671E-3</v>
      </c>
      <c r="Q18" s="20">
        <f>((F53-F81)/(F80-F52))</f>
        <v>6.6666666666666654E-3</v>
      </c>
      <c r="R18" s="20">
        <f>((F57-F81)/(F80-F56))</f>
        <v>6.666666666666668E-3</v>
      </c>
      <c r="S18" s="20">
        <f>((F61-F81)/(F80-F60))</f>
        <v>6.6666666666666654E-3</v>
      </c>
      <c r="T18" s="20">
        <f>((F65-F81)/(F80-F64))</f>
        <v>6.6666666666666671E-3</v>
      </c>
      <c r="U18" s="20">
        <f>((F69-F81)/(F80-F68))</f>
        <v>6.666666666666668E-3</v>
      </c>
      <c r="V18" s="20">
        <f>((F73-F81)/(F80-F72))</f>
        <v>6.6666666666666636E-3</v>
      </c>
      <c r="W18" s="20">
        <f>((F77-F81)/(F80-F76))</f>
        <v>6.666666666666674E-3</v>
      </c>
      <c r="AD18" s="24" t="s">
        <v>68</v>
      </c>
      <c r="AE18" s="20">
        <f t="shared" si="1"/>
        <v>6.6666666666666662E-3</v>
      </c>
      <c r="AF18" s="20">
        <f t="shared" si="1"/>
        <v>6.6666666666666662E-3</v>
      </c>
      <c r="AG18" s="20">
        <f t="shared" si="1"/>
        <v>6.666666666666668E-3</v>
      </c>
      <c r="AH18" s="20">
        <f t="shared" si="1"/>
        <v>6.666666666666668E-3</v>
      </c>
      <c r="AI18" s="20">
        <f t="shared" si="1"/>
        <v>6.6666666666666662E-3</v>
      </c>
      <c r="AJ18" s="20">
        <f t="shared" si="1"/>
        <v>6.6666666666666671E-3</v>
      </c>
      <c r="AK18" s="20">
        <f t="shared" si="1"/>
        <v>6.6666666666666654E-3</v>
      </c>
      <c r="AL18" s="20">
        <f t="shared" si="1"/>
        <v>6.666666666666668E-3</v>
      </c>
      <c r="AM18" s="20">
        <f t="shared" si="1"/>
        <v>6.6666666666666654E-3</v>
      </c>
      <c r="AN18" s="20">
        <f t="shared" si="1"/>
        <v>6.6666666666666671E-3</v>
      </c>
      <c r="AO18" s="20">
        <f t="shared" si="1"/>
        <v>6.666666666666668E-3</v>
      </c>
      <c r="AP18" s="20">
        <f t="shared" si="1"/>
        <v>6.6666666666666636E-3</v>
      </c>
      <c r="AQ18" s="20">
        <f t="shared" si="1"/>
        <v>6.666666666666674E-3</v>
      </c>
    </row>
    <row r="19" spans="1:48" ht="13">
      <c r="A19" s="25">
        <f>'Raw data and fitting summary'!B18</f>
        <v>6.871947673600004E-2</v>
      </c>
      <c r="B19" s="26"/>
      <c r="C19" s="25">
        <f>'Raw data and fitting summary'!C18</f>
        <v>6.1095030104491679</v>
      </c>
      <c r="D19" s="20">
        <f t="shared" si="2"/>
        <v>1.1247965115733337E-2</v>
      </c>
      <c r="E19" s="20">
        <f t="shared" si="0"/>
        <v>0.16367943485577896</v>
      </c>
      <c r="J19" s="24" t="s">
        <v>69</v>
      </c>
      <c r="K19" s="20">
        <f>((F29-F85)/(F84-F28))</f>
        <v>6.6666666666666662E-3</v>
      </c>
      <c r="L19" s="20">
        <f>((F33-F85)/(F84-F32))</f>
        <v>6.6666666666666654E-3</v>
      </c>
      <c r="M19" s="20">
        <f>((F37-F85)/(F84-F36))</f>
        <v>6.6666666666666671E-3</v>
      </c>
      <c r="N19" s="20">
        <f>((F41-F85)/(F84-F40))</f>
        <v>6.6666666666666662E-3</v>
      </c>
      <c r="O19" s="20">
        <f>((F45-F85)/(F84-F44))</f>
        <v>6.6666666666666645E-3</v>
      </c>
      <c r="P19" s="20">
        <f>((F49-F85)/(F84-F48))</f>
        <v>6.6666666666666645E-3</v>
      </c>
      <c r="Q19" s="20">
        <f>((F53-F85)/(F84-F52))</f>
        <v>6.6666666666666645E-3</v>
      </c>
      <c r="R19" s="20">
        <f>((F57-F85)/(F84-F56))</f>
        <v>6.6666666666666654E-3</v>
      </c>
      <c r="S19" s="20">
        <f>((F61-F85)/(F84-F60))</f>
        <v>6.6666666666666645E-3</v>
      </c>
      <c r="T19" s="20">
        <f>((F65-F85)/(F84-F64))</f>
        <v>6.6666666666666654E-3</v>
      </c>
      <c r="U19" s="20">
        <f>((F69-F85)/(F84-F68))</f>
        <v>6.6666666666666654E-3</v>
      </c>
      <c r="V19" s="20">
        <f>((F73-F85)/(F84-F72))</f>
        <v>6.6666666666666628E-3</v>
      </c>
      <c r="W19" s="20">
        <f>((F77-F85)/(F84-F76))</f>
        <v>6.6666666666666662E-3</v>
      </c>
      <c r="X19" s="20">
        <f>((F81-F85)/(F84-F80))</f>
        <v>6.666666666666661E-3</v>
      </c>
      <c r="AD19" s="24" t="s">
        <v>69</v>
      </c>
      <c r="AE19" s="20">
        <f t="shared" si="1"/>
        <v>6.6666666666666662E-3</v>
      </c>
      <c r="AF19" s="20">
        <f t="shared" si="1"/>
        <v>6.6666666666666654E-3</v>
      </c>
      <c r="AG19" s="20">
        <f t="shared" si="1"/>
        <v>6.6666666666666671E-3</v>
      </c>
      <c r="AH19" s="20">
        <f t="shared" si="1"/>
        <v>6.6666666666666662E-3</v>
      </c>
      <c r="AI19" s="20">
        <f t="shared" si="1"/>
        <v>6.6666666666666645E-3</v>
      </c>
      <c r="AJ19" s="20">
        <f t="shared" si="1"/>
        <v>6.6666666666666645E-3</v>
      </c>
      <c r="AK19" s="20">
        <f t="shared" si="1"/>
        <v>6.6666666666666645E-3</v>
      </c>
      <c r="AL19" s="20">
        <f t="shared" si="1"/>
        <v>6.6666666666666654E-3</v>
      </c>
      <c r="AM19" s="20">
        <f t="shared" si="1"/>
        <v>6.6666666666666645E-3</v>
      </c>
      <c r="AN19" s="20">
        <f t="shared" si="1"/>
        <v>6.6666666666666654E-3</v>
      </c>
      <c r="AO19" s="20">
        <f t="shared" si="1"/>
        <v>6.6666666666666654E-3</v>
      </c>
      <c r="AP19" s="20">
        <f t="shared" si="1"/>
        <v>6.6666666666666628E-3</v>
      </c>
      <c r="AQ19" s="20">
        <f t="shared" si="1"/>
        <v>6.6666666666666662E-3</v>
      </c>
      <c r="AR19" s="20">
        <f t="shared" si="1"/>
        <v>6.666666666666661E-3</v>
      </c>
    </row>
    <row r="20" spans="1:48" ht="13">
      <c r="A20" s="25">
        <f>'Raw data and fitting summary'!B19</f>
        <v>5.4975581388800036E-2</v>
      </c>
      <c r="B20" s="26"/>
      <c r="C20" s="25">
        <f>'Raw data and fitting summary'!C19</f>
        <v>5.321055829841824</v>
      </c>
      <c r="D20" s="20">
        <f t="shared" si="2"/>
        <v>1.0331705425920002E-2</v>
      </c>
      <c r="E20" s="20">
        <f t="shared" si="0"/>
        <v>0.18793262690305704</v>
      </c>
      <c r="J20" s="35"/>
      <c r="K20" s="37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AD20" s="35"/>
      <c r="AE20" s="37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</row>
    <row r="21" spans="1:48" ht="13">
      <c r="A21" s="25">
        <f>'Raw data and fitting summary'!B20</f>
        <v>4.3980465111040035E-2</v>
      </c>
      <c r="B21" s="26"/>
      <c r="C21" s="25">
        <f>'Raw data and fitting summary'!C20</f>
        <v>4.5819200275316794</v>
      </c>
      <c r="D21" s="20">
        <f t="shared" si="2"/>
        <v>9.5986976740693349E-3</v>
      </c>
      <c r="E21" s="20">
        <f t="shared" si="0"/>
        <v>0.21824911696215457</v>
      </c>
      <c r="J21" s="35"/>
      <c r="K21" s="37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D21" s="35"/>
      <c r="AE21" s="37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</row>
    <row r="22" spans="1:48" ht="13">
      <c r="A22" s="25"/>
      <c r="B22" s="26"/>
      <c r="C22" s="25"/>
      <c r="D22" s="20"/>
      <c r="E22" s="20"/>
      <c r="J22" s="35"/>
      <c r="K22" s="37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D22" s="35"/>
      <c r="AE22" s="37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</row>
    <row r="23" spans="1:48" ht="13">
      <c r="A23" s="25"/>
      <c r="B23" s="26"/>
      <c r="C23" s="25"/>
      <c r="D23" s="20"/>
      <c r="E23" s="20"/>
      <c r="J23" s="35"/>
      <c r="K23" s="37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D23" s="35"/>
      <c r="AE23" s="37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>
      <c r="A24" s="25"/>
      <c r="B24" s="26"/>
      <c r="C24" s="25"/>
      <c r="D24" s="20"/>
      <c r="E24" s="20"/>
      <c r="AD24" s="36"/>
      <c r="AE24" s="36"/>
    </row>
    <row r="25" spans="1:48" ht="15">
      <c r="A25" s="25"/>
      <c r="B25" s="26"/>
      <c r="C25" s="25"/>
      <c r="D25" s="20"/>
      <c r="E25" s="20"/>
      <c r="J25" s="19"/>
      <c r="K25" s="27"/>
      <c r="L25" s="19"/>
      <c r="N25" s="27"/>
      <c r="O25" s="28"/>
      <c r="AE25" s="27" t="s">
        <v>76</v>
      </c>
      <c r="AF25" s="19">
        <f>MEDIAN(AE6:AV23)</f>
        <v>6.6666666666666662E-3</v>
      </c>
      <c r="AH25" s="27" t="s">
        <v>77</v>
      </c>
      <c r="AI25" s="28">
        <f>AF25*AF51</f>
        <v>9.9999999999999964E-2</v>
      </c>
    </row>
    <row r="26" spans="1:48" ht="13">
      <c r="J26" s="19"/>
      <c r="K26" s="29"/>
      <c r="L26" s="19"/>
      <c r="AE26" s="29" t="s">
        <v>78</v>
      </c>
      <c r="AF26" s="19">
        <f>STDEV(AE6:AO15)</f>
        <v>1.6543997283564022E-17</v>
      </c>
    </row>
    <row r="27" spans="1:48" ht="13">
      <c r="A27" s="30" t="s">
        <v>55</v>
      </c>
      <c r="B27" s="23" t="s">
        <v>79</v>
      </c>
      <c r="C27" s="23" t="s">
        <v>80</v>
      </c>
    </row>
    <row r="28" spans="1:48" ht="13">
      <c r="B28" s="20">
        <v>0</v>
      </c>
      <c r="C28" s="20">
        <f>E7</f>
        <v>7.3333333333333348E-2</v>
      </c>
      <c r="E28" s="16" t="s">
        <v>81</v>
      </c>
      <c r="F28" s="20">
        <f>LINEST(C28:C29,B28:B29,TRUE)</f>
        <v>-1</v>
      </c>
    </row>
    <row r="29" spans="1:48" ht="13">
      <c r="B29" s="20">
        <f>D7</f>
        <v>7.3333333333333348E-2</v>
      </c>
      <c r="C29" s="20">
        <v>0</v>
      </c>
      <c r="E29" s="16" t="s">
        <v>82</v>
      </c>
      <c r="F29" s="20">
        <f>C28</f>
        <v>7.3333333333333348E-2</v>
      </c>
      <c r="J29" s="18" t="s">
        <v>83</v>
      </c>
      <c r="K29" s="19"/>
      <c r="L29" s="19"/>
      <c r="M29" s="19"/>
      <c r="N29" s="19"/>
      <c r="AD29" s="18" t="s">
        <v>83</v>
      </c>
      <c r="AE29" s="19"/>
      <c r="AF29" s="19"/>
      <c r="AG29" s="19"/>
      <c r="AH29" s="19"/>
    </row>
    <row r="30" spans="1:48" ht="13">
      <c r="B30" s="20"/>
      <c r="C30" s="20"/>
      <c r="E30" s="31"/>
      <c r="F30" s="32"/>
      <c r="J30" s="20"/>
      <c r="K30" s="21" t="s">
        <v>55</v>
      </c>
      <c r="L30" s="21" t="s">
        <v>56</v>
      </c>
      <c r="M30" s="21" t="s">
        <v>57</v>
      </c>
      <c r="N30" s="21" t="s">
        <v>58</v>
      </c>
      <c r="O30" s="21" t="s">
        <v>59</v>
      </c>
      <c r="P30" s="21" t="s">
        <v>60</v>
      </c>
      <c r="Q30" s="21" t="s">
        <v>61</v>
      </c>
      <c r="R30" s="21" t="s">
        <v>62</v>
      </c>
      <c r="S30" s="21" t="s">
        <v>63</v>
      </c>
      <c r="T30" s="21" t="s">
        <v>64</v>
      </c>
      <c r="U30" s="21" t="s">
        <v>65</v>
      </c>
      <c r="V30" s="21" t="s">
        <v>66</v>
      </c>
      <c r="W30" s="21" t="s">
        <v>67</v>
      </c>
      <c r="X30" s="21" t="s">
        <v>68</v>
      </c>
      <c r="Y30" s="21" t="s">
        <v>69</v>
      </c>
      <c r="Z30" s="35"/>
      <c r="AA30" s="35"/>
      <c r="AB30" s="35"/>
      <c r="AD30" s="20"/>
      <c r="AE30" s="21" t="s">
        <v>55</v>
      </c>
      <c r="AF30" s="21" t="s">
        <v>56</v>
      </c>
      <c r="AG30" s="21" t="s">
        <v>57</v>
      </c>
      <c r="AH30" s="21" t="s">
        <v>58</v>
      </c>
      <c r="AI30" s="21" t="s">
        <v>59</v>
      </c>
      <c r="AJ30" s="21" t="s">
        <v>60</v>
      </c>
      <c r="AK30" s="21" t="s">
        <v>61</v>
      </c>
      <c r="AL30" s="21" t="s">
        <v>62</v>
      </c>
      <c r="AM30" s="21" t="s">
        <v>63</v>
      </c>
      <c r="AN30" s="21" t="s">
        <v>64</v>
      </c>
      <c r="AO30" s="21" t="s">
        <v>65</v>
      </c>
      <c r="AP30" s="21" t="s">
        <v>66</v>
      </c>
      <c r="AQ30" s="21" t="s">
        <v>67</v>
      </c>
      <c r="AR30" s="21" t="s">
        <v>68</v>
      </c>
      <c r="AS30" s="21" t="s">
        <v>69</v>
      </c>
      <c r="AT30" s="35"/>
      <c r="AU30" s="35"/>
      <c r="AV30" s="35"/>
    </row>
    <row r="31" spans="1:48" ht="13">
      <c r="A31" s="30" t="s">
        <v>56</v>
      </c>
      <c r="B31" s="33" t="s">
        <v>79</v>
      </c>
      <c r="C31" s="33" t="s">
        <v>80</v>
      </c>
      <c r="J31" s="24" t="s">
        <v>55</v>
      </c>
      <c r="K31" s="20"/>
      <c r="L31" s="20"/>
      <c r="M31" s="20"/>
      <c r="N31" s="20"/>
      <c r="AD31" s="24" t="s">
        <v>55</v>
      </c>
      <c r="AE31" s="20"/>
      <c r="AF31" s="20"/>
      <c r="AG31" s="20"/>
      <c r="AH31" s="20"/>
    </row>
    <row r="32" spans="1:48" ht="13">
      <c r="B32" s="20">
        <v>0</v>
      </c>
      <c r="C32" s="20">
        <f>E8</f>
        <v>7.5000000000000011E-2</v>
      </c>
      <c r="E32" s="16" t="s">
        <v>81</v>
      </c>
      <c r="F32" s="20">
        <f>LINEST(C32:C33,B32:B33,TRUE)</f>
        <v>-1.2499999999999996</v>
      </c>
      <c r="J32" s="24" t="s">
        <v>56</v>
      </c>
      <c r="K32" s="20">
        <f>1/(((F33*F28)-(F29*F32))/(F28-F32))</f>
        <v>15</v>
      </c>
      <c r="L32" s="20"/>
      <c r="M32" s="20"/>
      <c r="N32" s="20"/>
      <c r="AD32" s="24" t="s">
        <v>56</v>
      </c>
      <c r="AE32" s="20">
        <f>IFERROR(K32,"")</f>
        <v>15</v>
      </c>
      <c r="AF32" s="20"/>
      <c r="AG32" s="20"/>
      <c r="AH32" s="20"/>
    </row>
    <row r="33" spans="1:49" ht="13">
      <c r="B33" s="20">
        <f>D8</f>
        <v>6.0000000000000012E-2</v>
      </c>
      <c r="C33" s="20">
        <v>0</v>
      </c>
      <c r="E33" s="16" t="s">
        <v>82</v>
      </c>
      <c r="F33" s="20">
        <f>C32</f>
        <v>7.5000000000000011E-2</v>
      </c>
      <c r="J33" s="24" t="s">
        <v>57</v>
      </c>
      <c r="K33" s="20">
        <f>1/(((F37*F28)-(F29*F36))/(F28-F36))</f>
        <v>14.999999999999988</v>
      </c>
      <c r="L33" s="20">
        <f>1/(((F37*F32)-(F33*F36))/(F32-F36))</f>
        <v>14.999999999999975</v>
      </c>
      <c r="M33" s="20"/>
      <c r="N33" s="20"/>
      <c r="AD33" s="24" t="s">
        <v>57</v>
      </c>
      <c r="AE33" s="20">
        <f t="shared" ref="AE33:AR45" si="3">IFERROR(K33,"")</f>
        <v>14.999999999999988</v>
      </c>
      <c r="AF33" s="20">
        <f t="shared" si="3"/>
        <v>14.999999999999975</v>
      </c>
      <c r="AG33" s="20"/>
      <c r="AH33" s="20"/>
    </row>
    <row r="34" spans="1:49" ht="13">
      <c r="B34" s="20"/>
      <c r="C34" s="20"/>
      <c r="E34" s="31"/>
      <c r="F34" s="32"/>
      <c r="J34" s="24" t="s">
        <v>58</v>
      </c>
      <c r="K34" s="20">
        <f>1/(((F41*F28)-(F29*F40))/(F28-F40))</f>
        <v>14.999999999999991</v>
      </c>
      <c r="L34" s="20">
        <f>1/(((F41*F32)-(F33*F40))/(F32-F40))</f>
        <v>14.999999999999991</v>
      </c>
      <c r="M34" s="20">
        <f>1/(((F41*F36)-(F37*F40))/(F36-F40))</f>
        <v>15.000000000000004</v>
      </c>
      <c r="N34" s="20"/>
      <c r="AD34" s="24" t="s">
        <v>58</v>
      </c>
      <c r="AE34" s="20">
        <f t="shared" si="3"/>
        <v>14.999999999999991</v>
      </c>
      <c r="AF34" s="20">
        <f t="shared" si="3"/>
        <v>14.999999999999991</v>
      </c>
      <c r="AG34" s="20">
        <f t="shared" si="3"/>
        <v>15.000000000000004</v>
      </c>
      <c r="AH34" s="20"/>
    </row>
    <row r="35" spans="1:49" ht="13">
      <c r="A35" s="30" t="s">
        <v>57</v>
      </c>
      <c r="B35" s="33" t="s">
        <v>79</v>
      </c>
      <c r="C35" s="33" t="s">
        <v>80</v>
      </c>
      <c r="J35" s="24" t="s">
        <v>59</v>
      </c>
      <c r="K35" s="20">
        <f>1/(((F45*F28)-(F29*F44))/(F28-F44))</f>
        <v>14.999999999999996</v>
      </c>
      <c r="L35" s="20">
        <f>1/(((F45*F32)-(F33*F44))/(F32-F44))</f>
        <v>14.999999999999996</v>
      </c>
      <c r="M35" s="20">
        <f>1/(((F45*F36)-(F37*F44))/(F36-F44))</f>
        <v>15.000000000000009</v>
      </c>
      <c r="N35" s="20">
        <f>1/(((F45*F40)-(F41*F44))/(F40-F44))</f>
        <v>15.000000000000025</v>
      </c>
      <c r="AD35" s="24" t="s">
        <v>59</v>
      </c>
      <c r="AE35" s="20">
        <f t="shared" si="3"/>
        <v>14.999999999999996</v>
      </c>
      <c r="AF35" s="20">
        <f t="shared" si="3"/>
        <v>14.999999999999996</v>
      </c>
      <c r="AG35" s="20">
        <f t="shared" si="3"/>
        <v>15.000000000000009</v>
      </c>
      <c r="AH35" s="20">
        <f t="shared" si="3"/>
        <v>15.000000000000025</v>
      </c>
    </row>
    <row r="36" spans="1:49" ht="13">
      <c r="B36" s="20">
        <v>0</v>
      </c>
      <c r="C36" s="20">
        <f>E9</f>
        <v>7.7083333333333323E-2</v>
      </c>
      <c r="E36" s="16" t="s">
        <v>81</v>
      </c>
      <c r="F36" s="20">
        <f>LINEST(C36:C37,B36:B37,TRUE)</f>
        <v>-1.5624999999999998</v>
      </c>
      <c r="J36" s="24" t="s">
        <v>60</v>
      </c>
      <c r="K36" s="20">
        <f>1/(((F49*F28)-(F29*F48))/(F28-F48))</f>
        <v>14.999999999999996</v>
      </c>
      <c r="L36" s="20">
        <f>1/(((F49*F32)-(F33*F48))/(F32-F48))</f>
        <v>14.999999999999996</v>
      </c>
      <c r="M36" s="20">
        <f>1/(((F49*F36)-(F37*F48))/(F36-F48))</f>
        <v>15.000000000000007</v>
      </c>
      <c r="N36" s="20">
        <f>1/(((F49*F40)-(F41*F48))/(F40-F48))</f>
        <v>15.000000000000007</v>
      </c>
      <c r="O36" s="20">
        <f>1/(((F49*F44)-(F45*F48))/(F44-F48))</f>
        <v>14.999999999999995</v>
      </c>
      <c r="AD36" s="24" t="s">
        <v>60</v>
      </c>
      <c r="AE36" s="20">
        <f t="shared" si="3"/>
        <v>14.999999999999996</v>
      </c>
      <c r="AF36" s="20">
        <f t="shared" si="3"/>
        <v>14.999999999999996</v>
      </c>
      <c r="AG36" s="20">
        <f t="shared" si="3"/>
        <v>15.000000000000007</v>
      </c>
      <c r="AH36" s="20">
        <f t="shared" si="3"/>
        <v>15.000000000000007</v>
      </c>
      <c r="AI36" s="20">
        <f t="shared" si="3"/>
        <v>14.999999999999995</v>
      </c>
    </row>
    <row r="37" spans="1:49" ht="13">
      <c r="B37" s="20">
        <f>D9</f>
        <v>4.933333333333334E-2</v>
      </c>
      <c r="C37" s="20">
        <v>0</v>
      </c>
      <c r="E37" s="16" t="s">
        <v>82</v>
      </c>
      <c r="F37" s="20">
        <f>C36</f>
        <v>7.7083333333333323E-2</v>
      </c>
      <c r="J37" s="24" t="s">
        <v>61</v>
      </c>
      <c r="K37" s="20">
        <f>1/(((F53*F28)-(F29*F52))/(F28-F52))</f>
        <v>14.999999999999996</v>
      </c>
      <c r="L37" s="20">
        <f>1/(((F53*F32)-(F33*F52))/(F32-F52))</f>
        <v>14.999999999999996</v>
      </c>
      <c r="M37" s="20">
        <f>1/(((F53*F36)-(F37*F52))/(F36-F52))</f>
        <v>15.000000000000009</v>
      </c>
      <c r="N37" s="20">
        <f>1/(((F53*F40)-(F41*F52))/(F40-F52))</f>
        <v>15.000000000000007</v>
      </c>
      <c r="O37" s="20">
        <f>1/(((F53*F44)-(F45*F52))/(F44-F52))</f>
        <v>15</v>
      </c>
      <c r="P37" s="20">
        <f>1/(((F53*F48)-(F49*F52))/(F48-F52))</f>
        <v>15.000000000000012</v>
      </c>
      <c r="AD37" s="24" t="s">
        <v>61</v>
      </c>
      <c r="AE37" s="20">
        <f t="shared" si="3"/>
        <v>14.999999999999996</v>
      </c>
      <c r="AF37" s="20">
        <f t="shared" si="3"/>
        <v>14.999999999999996</v>
      </c>
      <c r="AG37" s="20">
        <f t="shared" si="3"/>
        <v>15.000000000000009</v>
      </c>
      <c r="AH37" s="20">
        <f t="shared" si="3"/>
        <v>15.000000000000007</v>
      </c>
      <c r="AI37" s="20">
        <f t="shared" si="3"/>
        <v>15</v>
      </c>
      <c r="AJ37" s="20">
        <f t="shared" si="3"/>
        <v>15.000000000000012</v>
      </c>
    </row>
    <row r="38" spans="1:49" ht="13">
      <c r="B38" s="20"/>
      <c r="C38" s="20"/>
      <c r="E38" s="31"/>
      <c r="F38" s="32"/>
      <c r="J38" s="24" t="s">
        <v>62</v>
      </c>
      <c r="K38" s="20">
        <f>1/(((F57*F28)-(F29*F56))/(F28-F56))</f>
        <v>14.999999999999995</v>
      </c>
      <c r="L38" s="20">
        <f>1/(((F57*F32)-(F33*F56))/(F32-F56))</f>
        <v>14.999999999999995</v>
      </c>
      <c r="M38" s="20">
        <f>1/(((F57*F36)-(F37*F56))/(F36-F56))</f>
        <v>15.000000000000004</v>
      </c>
      <c r="N38" s="20">
        <f>1/(((F57*F40)-(F41*F56))/(F40-F56))</f>
        <v>15</v>
      </c>
      <c r="O38" s="20">
        <f>1/(((F57*F44)-(F45*F56))/(F44-F56))</f>
        <v>14.999999999999995</v>
      </c>
      <c r="P38" s="20">
        <f>1/(((F57*F48)-(F49*F56))/(F48-F56))</f>
        <v>14.999999999999995</v>
      </c>
      <c r="Q38" s="20">
        <f>1/(((F57*F52)-(F53*F56))/(F52-F56))</f>
        <v>14.999999999999963</v>
      </c>
      <c r="AD38" s="24" t="s">
        <v>62</v>
      </c>
      <c r="AE38" s="20">
        <f t="shared" si="3"/>
        <v>14.999999999999995</v>
      </c>
      <c r="AF38" s="20">
        <f t="shared" si="3"/>
        <v>14.999999999999995</v>
      </c>
      <c r="AG38" s="20">
        <f t="shared" si="3"/>
        <v>15.000000000000004</v>
      </c>
      <c r="AH38" s="20">
        <f t="shared" si="3"/>
        <v>15</v>
      </c>
      <c r="AI38" s="20">
        <f t="shared" si="3"/>
        <v>14.999999999999995</v>
      </c>
      <c r="AJ38" s="20">
        <f t="shared" si="3"/>
        <v>14.999999999999995</v>
      </c>
      <c r="AK38" s="20">
        <f t="shared" si="3"/>
        <v>14.999999999999963</v>
      </c>
    </row>
    <row r="39" spans="1:49" ht="13">
      <c r="A39" s="30" t="s">
        <v>58</v>
      </c>
      <c r="B39" s="33" t="s">
        <v>79</v>
      </c>
      <c r="C39" s="33" t="s">
        <v>80</v>
      </c>
      <c r="J39" s="24" t="s">
        <v>63</v>
      </c>
      <c r="K39" s="20">
        <f>1/(((F61*F28)-(F29*F60))/(F28-F60))</f>
        <v>14.999999999999996</v>
      </c>
      <c r="L39" s="20">
        <f>1/(((F61*F32)-(F33*F60))/(F32-F60))</f>
        <v>14.999999999999996</v>
      </c>
      <c r="M39" s="20">
        <f>1/(((F61*F36)-(F37*F60))/(F36-F60))</f>
        <v>15.000000000000004</v>
      </c>
      <c r="N39" s="20">
        <f>1/(((F61*F40)-(F41*F60))/(F40-F60))</f>
        <v>15.000000000000004</v>
      </c>
      <c r="O39" s="20">
        <f>1/(((F61*F44)-(F45*F60))/(F44-F60))</f>
        <v>14.999999999999995</v>
      </c>
      <c r="P39" s="20">
        <f>1/(((F61*F48)-(F49*F60))/(F48-F60))</f>
        <v>15</v>
      </c>
      <c r="Q39" s="20">
        <f>1/(((F61*F52)-(F53*F60))/(F52-F60))</f>
        <v>15.000000000000004</v>
      </c>
      <c r="R39" s="20">
        <f>1/(((F61*F56)-(F57*F60))/(F56-F60))</f>
        <v>15.000000000000032</v>
      </c>
      <c r="AD39" s="24" t="s">
        <v>63</v>
      </c>
      <c r="AE39" s="20">
        <f t="shared" si="3"/>
        <v>14.999999999999996</v>
      </c>
      <c r="AF39" s="20">
        <f t="shared" si="3"/>
        <v>14.999999999999996</v>
      </c>
      <c r="AG39" s="20">
        <f t="shared" si="3"/>
        <v>15.000000000000004</v>
      </c>
      <c r="AH39" s="20">
        <f t="shared" si="3"/>
        <v>15.000000000000004</v>
      </c>
      <c r="AI39" s="20">
        <f t="shared" si="3"/>
        <v>14.999999999999995</v>
      </c>
      <c r="AJ39" s="20">
        <f t="shared" si="3"/>
        <v>15</v>
      </c>
      <c r="AK39" s="20">
        <f t="shared" si="3"/>
        <v>15.000000000000004</v>
      </c>
      <c r="AL39" s="20">
        <f t="shared" si="3"/>
        <v>15.000000000000032</v>
      </c>
    </row>
    <row r="40" spans="1:49" ht="13">
      <c r="B40" s="20">
        <v>0</v>
      </c>
      <c r="C40" s="20">
        <f>E10</f>
        <v>7.9687499999999994E-2</v>
      </c>
      <c r="E40" s="16" t="s">
        <v>81</v>
      </c>
      <c r="F40" s="20">
        <f>LINEST(C40:C41,B40:B41,TRUE)</f>
        <v>-1.9531249999999993</v>
      </c>
      <c r="J40" s="24" t="s">
        <v>64</v>
      </c>
      <c r="K40" s="20">
        <f>1/(((F65*F28)-(F29*F64))/(F28-F64))</f>
        <v>14.999999999999996</v>
      </c>
      <c r="L40" s="20">
        <f>1/(((F65*F32)-(F33*F64))/(F32-F64))</f>
        <v>14.999999999999995</v>
      </c>
      <c r="M40" s="20">
        <f>1/(((F65*F36)-(F37*F64))/(F36-F64))</f>
        <v>15.000000000000004</v>
      </c>
      <c r="N40" s="20">
        <f>1/(((F65*F40)-(F41*F64))/(F40-F64))</f>
        <v>15.000000000000004</v>
      </c>
      <c r="O40" s="20">
        <f>1/(((F65*F44)-(F45*F64))/(F44-F64))</f>
        <v>14.999999999999995</v>
      </c>
      <c r="P40" s="20">
        <f>1/(((F65*F48)-(F49*F64))/(F48-F64))</f>
        <v>14.999999999999996</v>
      </c>
      <c r="Q40" s="20">
        <f>1/(((F65*F52)-(F53*F64))/(F52-F64))</f>
        <v>14.999999999999988</v>
      </c>
      <c r="R40" s="20">
        <f>1/(((F65*F56)-(F57*F64))/(F56-F64))</f>
        <v>15</v>
      </c>
      <c r="S40" s="20">
        <f>1/(((F65*F60)-(F61*F64))/(F60-F64))</f>
        <v>14.999999999999972</v>
      </c>
      <c r="AD40" s="24" t="s">
        <v>64</v>
      </c>
      <c r="AE40" s="20">
        <f t="shared" si="3"/>
        <v>14.999999999999996</v>
      </c>
      <c r="AF40" s="20">
        <f t="shared" si="3"/>
        <v>14.999999999999995</v>
      </c>
      <c r="AG40" s="20">
        <f t="shared" si="3"/>
        <v>15.000000000000004</v>
      </c>
      <c r="AH40" s="20">
        <f t="shared" si="3"/>
        <v>15.000000000000004</v>
      </c>
      <c r="AI40" s="20">
        <f t="shared" si="3"/>
        <v>14.999999999999995</v>
      </c>
      <c r="AJ40" s="20">
        <f t="shared" si="3"/>
        <v>14.999999999999996</v>
      </c>
      <c r="AK40" s="20">
        <f t="shared" si="3"/>
        <v>14.999999999999988</v>
      </c>
      <c r="AL40" s="20">
        <f t="shared" si="3"/>
        <v>15</v>
      </c>
      <c r="AM40" s="20">
        <f t="shared" si="3"/>
        <v>14.999999999999972</v>
      </c>
    </row>
    <row r="41" spans="1:49" ht="13">
      <c r="B41" s="20">
        <f>D10</f>
        <v>4.080000000000001E-2</v>
      </c>
      <c r="C41" s="20">
        <v>0</v>
      </c>
      <c r="E41" s="16" t="s">
        <v>82</v>
      </c>
      <c r="F41" s="20">
        <f>C40</f>
        <v>7.9687499999999994E-2</v>
      </c>
      <c r="J41" s="24" t="s">
        <v>65</v>
      </c>
      <c r="K41" s="20">
        <f>1/(((F69*F28)-(F29*F68))/(F28-F68))</f>
        <v>14.999999999999995</v>
      </c>
      <c r="L41" s="20">
        <f>1/(((F69*F32)-(F33*F68))/(F32-F68))</f>
        <v>14.999999999999995</v>
      </c>
      <c r="M41" s="20">
        <f>1/(((F69*F36)-(F37*F68))/(F36-F68))</f>
        <v>15.000000000000004</v>
      </c>
      <c r="N41" s="20">
        <f>1/(((F69*F40)-(F41*F68))/(F40-F68))</f>
        <v>15</v>
      </c>
      <c r="O41" s="20">
        <f>1/(((F69*F44)-(F45*F68))/(F44-F68))</f>
        <v>14.999999999999996</v>
      </c>
      <c r="P41" s="20">
        <f>1/(((F69*F48)-(F49*F68))/(F48-F68))</f>
        <v>14.999999999999996</v>
      </c>
      <c r="Q41" s="20">
        <f>1/(((F69*F52)-(F53*F68))/(F52-F68))</f>
        <v>14.999999999999991</v>
      </c>
      <c r="R41" s="20">
        <f>1/(((F69*F56)-(F57*F68))/(F56-F68))</f>
        <v>15.000000000000004</v>
      </c>
      <c r="S41" s="20">
        <f>1/(((F69*F60)-(F61*F68))/(F60-F68))</f>
        <v>14.999999999999984</v>
      </c>
      <c r="T41" s="20">
        <f>1/(((F69*F64)-(F65*F68))/(F64-F68))</f>
        <v>15.000000000000009</v>
      </c>
      <c r="AD41" s="24" t="s">
        <v>65</v>
      </c>
      <c r="AE41" s="20">
        <f t="shared" si="3"/>
        <v>14.999999999999995</v>
      </c>
      <c r="AF41" s="20">
        <f t="shared" si="3"/>
        <v>14.999999999999995</v>
      </c>
      <c r="AG41" s="20">
        <f t="shared" si="3"/>
        <v>15.000000000000004</v>
      </c>
      <c r="AH41" s="20">
        <f t="shared" si="3"/>
        <v>15</v>
      </c>
      <c r="AI41" s="20">
        <f t="shared" si="3"/>
        <v>14.999999999999996</v>
      </c>
      <c r="AJ41" s="20">
        <f t="shared" si="3"/>
        <v>14.999999999999996</v>
      </c>
      <c r="AK41" s="20">
        <f t="shared" si="3"/>
        <v>14.999999999999991</v>
      </c>
      <c r="AL41" s="20">
        <f t="shared" si="3"/>
        <v>15.000000000000004</v>
      </c>
      <c r="AM41" s="20">
        <f t="shared" si="3"/>
        <v>14.999999999999984</v>
      </c>
      <c r="AN41" s="20">
        <f t="shared" si="3"/>
        <v>15.000000000000009</v>
      </c>
    </row>
    <row r="42" spans="1:49" ht="13">
      <c r="B42" s="20"/>
      <c r="C42" s="20"/>
      <c r="E42" s="31"/>
      <c r="F42" s="32"/>
      <c r="J42" s="24" t="s">
        <v>66</v>
      </c>
      <c r="K42" s="20">
        <f>1/(((F73*F28)-(F29*F72))/(F28-F72))</f>
        <v>14.999999999999996</v>
      </c>
      <c r="L42" s="20">
        <f>1/(((F73*F32)-(F33*F72))/(F32-F72))</f>
        <v>14.999999999999995</v>
      </c>
      <c r="M42" s="20">
        <f>1/(((F73*F36)-(F37*F72))/(F36-F72))</f>
        <v>15.000000000000004</v>
      </c>
      <c r="N42" s="20">
        <f>1/(((F73*F40)-(F41*F72))/(F40-F72))</f>
        <v>15</v>
      </c>
      <c r="O42" s="20">
        <f>1/(((F73*F44)-(F45*F72))/(F44-F72))</f>
        <v>14.999999999999996</v>
      </c>
      <c r="P42" s="20">
        <f>1/(((F73*F48)-(F49*F72))/(F48-F72))</f>
        <v>15</v>
      </c>
      <c r="Q42" s="20">
        <f>1/(((F73*F52)-(F53*F72))/(F52-F72))</f>
        <v>14.999999999999995</v>
      </c>
      <c r="R42" s="20">
        <f>1/(((F73*F56)-(F57*F72))/(F56-F72))</f>
        <v>15.000000000000004</v>
      </c>
      <c r="S42" s="20">
        <f>1/(((F73*F60)-(F61*F72))/(F60-F72))</f>
        <v>14.999999999999995</v>
      </c>
      <c r="T42" s="20">
        <f>1/(((F73*F64)-(F65*F72))/(F64-F72))</f>
        <v>15.00000000000002</v>
      </c>
      <c r="U42" s="20">
        <f>1/(((F73*F68)-(F69*F72))/(F68-F72))</f>
        <v>15.000000000000025</v>
      </c>
      <c r="AD42" s="24" t="s">
        <v>66</v>
      </c>
      <c r="AE42" s="20">
        <f t="shared" si="3"/>
        <v>14.999999999999996</v>
      </c>
      <c r="AF42" s="20">
        <f t="shared" si="3"/>
        <v>14.999999999999995</v>
      </c>
      <c r="AG42" s="20">
        <f t="shared" si="3"/>
        <v>15.000000000000004</v>
      </c>
      <c r="AH42" s="20">
        <f t="shared" si="3"/>
        <v>15</v>
      </c>
      <c r="AI42" s="20">
        <f t="shared" si="3"/>
        <v>14.999999999999996</v>
      </c>
      <c r="AJ42" s="20">
        <f t="shared" si="3"/>
        <v>15</v>
      </c>
      <c r="AK42" s="20">
        <f t="shared" si="3"/>
        <v>14.999999999999995</v>
      </c>
      <c r="AL42" s="20">
        <f t="shared" si="3"/>
        <v>15.000000000000004</v>
      </c>
      <c r="AM42" s="20">
        <f t="shared" si="3"/>
        <v>14.999999999999995</v>
      </c>
      <c r="AN42" s="20">
        <f t="shared" si="3"/>
        <v>15.00000000000002</v>
      </c>
      <c r="AO42" s="20">
        <f t="shared" si="3"/>
        <v>15.000000000000025</v>
      </c>
    </row>
    <row r="43" spans="1:49" ht="13">
      <c r="A43" s="30" t="s">
        <v>59</v>
      </c>
      <c r="B43" s="33" t="s">
        <v>79</v>
      </c>
      <c r="C43" s="33" t="s">
        <v>80</v>
      </c>
      <c r="J43" s="24" t="s">
        <v>67</v>
      </c>
      <c r="K43" s="20">
        <f>1/(((F77*F28)-(F29*F76))/(F28-F76))</f>
        <v>14.999999999999995</v>
      </c>
      <c r="L43" s="20">
        <f>1/(((F77*F32)-(F33*F76))/(F32-F76))</f>
        <v>14.999999999999995</v>
      </c>
      <c r="M43" s="20">
        <f>1/(((F77*F36)-(F37*F76))/(F36-F76))</f>
        <v>15</v>
      </c>
      <c r="N43" s="20">
        <f>1/(((F77*F40)-(F41*F76))/(F40-F76))</f>
        <v>15</v>
      </c>
      <c r="O43" s="20">
        <f>1/(((F77*F44)-(F45*F76))/(F44-F76))</f>
        <v>14.999999999999995</v>
      </c>
      <c r="P43" s="20">
        <f>1/(((F77*F48)-(F49*F76))/(F48-F76))</f>
        <v>14.999999999999996</v>
      </c>
      <c r="Q43" s="20">
        <f>1/(((F77*F52)-(F53*F76))/(F52-F76))</f>
        <v>14.999999999999995</v>
      </c>
      <c r="R43" s="20">
        <f>1/(((F77*F56)-(F57*F76))/(F56-F76))</f>
        <v>15</v>
      </c>
      <c r="S43" s="20">
        <f>1/(((F77*F60)-(F61*F76))/(F60-F76))</f>
        <v>14.999999999999988</v>
      </c>
      <c r="T43" s="20">
        <f>1/(((F77*F64)-(F65*F76))/(F64-F76))</f>
        <v>14.999999999999991</v>
      </c>
      <c r="U43" s="20">
        <f>1/(((F77*F68)-(F69*F76))/(F68-F76))</f>
        <v>14.999999999999995</v>
      </c>
      <c r="V43" s="20">
        <f>1/(((F77*F72)-(F73*F76))/(F72-F76))</f>
        <v>14.999999999999954</v>
      </c>
      <c r="AD43" s="24" t="s">
        <v>67</v>
      </c>
      <c r="AE43" s="20">
        <f t="shared" si="3"/>
        <v>14.999999999999995</v>
      </c>
      <c r="AF43" s="20">
        <f t="shared" si="3"/>
        <v>14.999999999999995</v>
      </c>
      <c r="AG43" s="20">
        <f t="shared" si="3"/>
        <v>15</v>
      </c>
      <c r="AH43" s="20">
        <f t="shared" si="3"/>
        <v>15</v>
      </c>
      <c r="AI43" s="20">
        <f t="shared" si="3"/>
        <v>14.999999999999995</v>
      </c>
      <c r="AJ43" s="20">
        <f t="shared" si="3"/>
        <v>14.999999999999996</v>
      </c>
      <c r="AK43" s="20">
        <f t="shared" si="3"/>
        <v>14.999999999999995</v>
      </c>
      <c r="AL43" s="20">
        <f t="shared" si="3"/>
        <v>15</v>
      </c>
      <c r="AM43" s="20">
        <f t="shared" si="3"/>
        <v>14.999999999999988</v>
      </c>
      <c r="AN43" s="20">
        <f t="shared" si="3"/>
        <v>14.999999999999991</v>
      </c>
      <c r="AO43" s="20">
        <f t="shared" si="3"/>
        <v>14.999999999999995</v>
      </c>
      <c r="AP43" s="20">
        <f t="shared" si="3"/>
        <v>14.999999999999954</v>
      </c>
    </row>
    <row r="44" spans="1:49" ht="13">
      <c r="B44" s="20">
        <v>0</v>
      </c>
      <c r="C44" s="20">
        <f>E11</f>
        <v>8.2942708333333337E-2</v>
      </c>
      <c r="E44" s="16" t="s">
        <v>81</v>
      </c>
      <c r="F44" s="20">
        <f>LINEST(C44:C45,B44:B45,TRUE)</f>
        <v>-2.4414062499999982</v>
      </c>
      <c r="J44" s="24" t="s">
        <v>68</v>
      </c>
      <c r="K44" s="20">
        <f>1/(((F81*F28)-(F29*F80))/(F28-F80))</f>
        <v>14.999999999999996</v>
      </c>
      <c r="L44" s="20">
        <f>1/(((F81*F32)-(F33*F80))/(F32-F80))</f>
        <v>14.999999999999996</v>
      </c>
      <c r="M44" s="20">
        <f>1/(((F81*F36)-(F37*F80))/(F36-F80))</f>
        <v>15.000000000000004</v>
      </c>
      <c r="N44" s="20">
        <f>1/(((F81*F40)-(F41*F80))/(F40-F80))</f>
        <v>15</v>
      </c>
      <c r="O44" s="20">
        <f>1/(((F81*F44)-(F45*F80))/(F44-F80))</f>
        <v>14.999999999999996</v>
      </c>
      <c r="P44" s="20">
        <f>1/(((F81*F48)-(F49*F80))/(F48-F80))</f>
        <v>14.999999999999996</v>
      </c>
      <c r="Q44" s="20">
        <f>1/(((F81*F52)-(F53*F80))/(F52-F80))</f>
        <v>14.999999999999995</v>
      </c>
      <c r="R44" s="20">
        <f>1/(((F81*F56)-(F57*F80))/(F56-F80))</f>
        <v>15</v>
      </c>
      <c r="S44" s="20">
        <f>1/(((F81*F60)-(F61*F80))/(F60-F80))</f>
        <v>14.999999999999991</v>
      </c>
      <c r="T44" s="20">
        <f>1/(((F81*F64)-(F65*F80))/(F64-F80))</f>
        <v>15.000000000000004</v>
      </c>
      <c r="U44" s="20">
        <f>1/(((F81*F68)-(F69*F80))/(F68-F80))</f>
        <v>15.000000000000004</v>
      </c>
      <c r="V44" s="20">
        <f>1/(((F81*F72)-(F73*F80))/(F72-F80))</f>
        <v>14.999999999999988</v>
      </c>
      <c r="W44" s="20">
        <f>1/(((F81*F76)-(F77*F80))/(F76-F80))</f>
        <v>15.000000000000041</v>
      </c>
      <c r="AD44" s="24" t="s">
        <v>68</v>
      </c>
      <c r="AE44" s="20">
        <f t="shared" si="3"/>
        <v>14.999999999999996</v>
      </c>
      <c r="AF44" s="20">
        <f t="shared" si="3"/>
        <v>14.999999999999996</v>
      </c>
      <c r="AG44" s="20">
        <f t="shared" si="3"/>
        <v>15.000000000000004</v>
      </c>
      <c r="AH44" s="20">
        <f t="shared" si="3"/>
        <v>15</v>
      </c>
      <c r="AI44" s="20">
        <f t="shared" si="3"/>
        <v>14.999999999999996</v>
      </c>
      <c r="AJ44" s="20">
        <f t="shared" si="3"/>
        <v>14.999999999999996</v>
      </c>
      <c r="AK44" s="20">
        <f t="shared" si="3"/>
        <v>14.999999999999995</v>
      </c>
      <c r="AL44" s="20">
        <f t="shared" si="3"/>
        <v>15</v>
      </c>
      <c r="AM44" s="20">
        <f t="shared" si="3"/>
        <v>14.999999999999991</v>
      </c>
      <c r="AN44" s="20">
        <f t="shared" si="3"/>
        <v>15.000000000000004</v>
      </c>
      <c r="AO44" s="20">
        <f t="shared" si="3"/>
        <v>15.000000000000004</v>
      </c>
      <c r="AP44" s="20">
        <f t="shared" si="3"/>
        <v>14.999999999999988</v>
      </c>
      <c r="AQ44" s="20">
        <f t="shared" si="3"/>
        <v>15.000000000000041</v>
      </c>
    </row>
    <row r="45" spans="1:49" ht="13">
      <c r="B45" s="20">
        <f>D11</f>
        <v>3.3973333333333348E-2</v>
      </c>
      <c r="C45" s="20">
        <v>0</v>
      </c>
      <c r="E45" s="16" t="s">
        <v>82</v>
      </c>
      <c r="F45" s="20">
        <f>C44</f>
        <v>8.2942708333333337E-2</v>
      </c>
      <c r="J45" s="24" t="s">
        <v>69</v>
      </c>
      <c r="K45" s="20">
        <f>1/(((F85*F28)-(F29*F84))/(F28-F84))</f>
        <v>14.999999999999996</v>
      </c>
      <c r="L45" s="20">
        <f>1/(((F85*F32)-(F33*F84))/(F32-F84))</f>
        <v>14.999999999999995</v>
      </c>
      <c r="M45" s="20">
        <f>1/(((F85*F36)-(F37*F84))/(F36-F84))</f>
        <v>15</v>
      </c>
      <c r="N45" s="20">
        <f>1/(((F85*F40)-(F41*F84))/(F40-F84))</f>
        <v>15</v>
      </c>
      <c r="O45" s="20">
        <f>1/(((F85*F44)-(F45*F84))/(F44-F84))</f>
        <v>14.999999999999996</v>
      </c>
      <c r="P45" s="20">
        <f>1/(((F85*F48)-(F49*F84))/(F48-F84))</f>
        <v>15</v>
      </c>
      <c r="Q45" s="20">
        <f>1/(((F85*F52)-(F53*F84))/(F52-F84))</f>
        <v>14.999999999999995</v>
      </c>
      <c r="R45" s="20">
        <f>1/(((F85*F56)-(F57*F84))/(F56-F84))</f>
        <v>15.000000000000004</v>
      </c>
      <c r="S45" s="20">
        <f>1/(((F85*F60)-(F61*F84))/(F60-F84))</f>
        <v>14.999999999999988</v>
      </c>
      <c r="T45" s="20">
        <f>1/(((F85*F64)-(F65*F84))/(F64-F84))</f>
        <v>15</v>
      </c>
      <c r="U45" s="20">
        <f>1/(((F85*F68)-(F69*F84))/(F68-F84))</f>
        <v>15</v>
      </c>
      <c r="V45" s="20">
        <f>1/(((F85*F72)-(F73*F84))/(F72-F84))</f>
        <v>14.999999999999982</v>
      </c>
      <c r="W45" s="20">
        <f>1/(((F85*F76)-(F77*F84))/(F76-F84))</f>
        <v>15</v>
      </c>
      <c r="X45" s="20">
        <f>1/(((F85*F80)-(F81*F84))/(F80-F84))</f>
        <v>14.999999999999991</v>
      </c>
      <c r="AD45" s="24" t="s">
        <v>69</v>
      </c>
      <c r="AE45" s="20">
        <f t="shared" si="3"/>
        <v>14.999999999999996</v>
      </c>
      <c r="AF45" s="20">
        <f t="shared" si="3"/>
        <v>14.999999999999995</v>
      </c>
      <c r="AG45" s="20">
        <f t="shared" si="3"/>
        <v>15</v>
      </c>
      <c r="AH45" s="20">
        <f t="shared" si="3"/>
        <v>15</v>
      </c>
      <c r="AI45" s="20">
        <f t="shared" si="3"/>
        <v>14.999999999999996</v>
      </c>
      <c r="AJ45" s="20">
        <f t="shared" si="3"/>
        <v>15</v>
      </c>
      <c r="AK45" s="20">
        <f t="shared" si="3"/>
        <v>14.999999999999995</v>
      </c>
      <c r="AL45" s="20">
        <f t="shared" si="3"/>
        <v>15.000000000000004</v>
      </c>
      <c r="AM45" s="20">
        <f t="shared" si="3"/>
        <v>14.999999999999988</v>
      </c>
      <c r="AN45" s="20">
        <f t="shared" si="3"/>
        <v>15</v>
      </c>
      <c r="AO45" s="20">
        <f t="shared" si="3"/>
        <v>15</v>
      </c>
      <c r="AP45" s="20">
        <f t="shared" si="3"/>
        <v>14.999999999999982</v>
      </c>
      <c r="AQ45" s="20">
        <f t="shared" si="3"/>
        <v>15</v>
      </c>
      <c r="AR45" s="20">
        <f t="shared" si="3"/>
        <v>14.999999999999991</v>
      </c>
    </row>
    <row r="46" spans="1:49" ht="13">
      <c r="J46" s="35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6"/>
      <c r="AA46" s="36"/>
      <c r="AB46" s="36"/>
      <c r="AD46" s="35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6"/>
      <c r="AU46" s="36"/>
      <c r="AV46" s="36"/>
      <c r="AW46" s="36"/>
    </row>
    <row r="47" spans="1:49" ht="13">
      <c r="A47" s="30" t="s">
        <v>60</v>
      </c>
      <c r="B47" s="23" t="s">
        <v>79</v>
      </c>
      <c r="C47" s="23" t="s">
        <v>80</v>
      </c>
      <c r="J47" s="35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6"/>
      <c r="AB47" s="36"/>
      <c r="AD47" s="35"/>
      <c r="AE47" s="37"/>
      <c r="AF47" s="37"/>
      <c r="AG47" s="37"/>
      <c r="AH47" s="37"/>
      <c r="AI47" s="37"/>
      <c r="AJ47" s="37"/>
      <c r="AK47" s="37"/>
      <c r="AL47" s="37"/>
      <c r="AM47" s="37"/>
      <c r="AN47" s="37"/>
      <c r="AO47" s="37"/>
      <c r="AP47" s="37"/>
      <c r="AQ47" s="37"/>
      <c r="AR47" s="37"/>
      <c r="AS47" s="37"/>
      <c r="AT47" s="37"/>
      <c r="AU47" s="36"/>
      <c r="AV47" s="36"/>
      <c r="AW47" s="36"/>
    </row>
    <row r="48" spans="1:49" ht="13">
      <c r="B48" s="20">
        <v>0</v>
      </c>
      <c r="C48" s="20">
        <f>E12</f>
        <v>8.7011718749999994E-2</v>
      </c>
      <c r="E48" s="16" t="s">
        <v>81</v>
      </c>
      <c r="F48" s="20">
        <f>LINEST(C48:C49,B48:B49,TRUE)</f>
        <v>-3.0517578124999982</v>
      </c>
      <c r="J48" s="35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6"/>
      <c r="AD48" s="35"/>
      <c r="AE48" s="37"/>
      <c r="AF48" s="37"/>
      <c r="AG48" s="37"/>
      <c r="AH48" s="37"/>
      <c r="AI48" s="37"/>
      <c r="AJ48" s="37"/>
      <c r="AK48" s="37"/>
      <c r="AL48" s="37"/>
      <c r="AM48" s="37"/>
      <c r="AN48" s="37"/>
      <c r="AO48" s="37"/>
      <c r="AP48" s="37"/>
      <c r="AQ48" s="37"/>
      <c r="AR48" s="37"/>
      <c r="AS48" s="37"/>
      <c r="AT48" s="37"/>
      <c r="AU48" s="37"/>
      <c r="AV48" s="36"/>
      <c r="AW48" s="36"/>
    </row>
    <row r="49" spans="1:49" ht="13">
      <c r="B49" s="20">
        <f>D12</f>
        <v>2.851200000000001E-2</v>
      </c>
      <c r="C49" s="20">
        <v>0</v>
      </c>
      <c r="E49" s="16" t="s">
        <v>82</v>
      </c>
      <c r="F49" s="20">
        <f>C48</f>
        <v>8.7011718749999994E-2</v>
      </c>
      <c r="J49" s="35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D49" s="35"/>
      <c r="AE49" s="37"/>
      <c r="AF49" s="37"/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  <c r="AR49" s="37"/>
      <c r="AS49" s="37"/>
      <c r="AT49" s="37"/>
      <c r="AU49" s="37"/>
      <c r="AV49" s="37"/>
      <c r="AW49" s="36"/>
    </row>
    <row r="50" spans="1:49">
      <c r="B50" s="20"/>
      <c r="C50" s="20"/>
      <c r="E50" s="31"/>
      <c r="F50" s="32"/>
    </row>
    <row r="51" spans="1:49" ht="15">
      <c r="A51" s="30" t="s">
        <v>61</v>
      </c>
      <c r="B51" s="33" t="s">
        <v>79</v>
      </c>
      <c r="C51" s="33" t="s">
        <v>80</v>
      </c>
      <c r="J51" s="19"/>
      <c r="K51" s="27"/>
      <c r="L51" s="28"/>
      <c r="N51" s="34"/>
      <c r="O51" s="19"/>
      <c r="AE51" s="27" t="s">
        <v>84</v>
      </c>
      <c r="AF51" s="28">
        <f>MEDIAN(AE32:AV49)</f>
        <v>14.999999999999996</v>
      </c>
    </row>
    <row r="52" spans="1:49" ht="13">
      <c r="B52" s="20">
        <v>0</v>
      </c>
      <c r="C52" s="20">
        <f>E13</f>
        <v>9.2097981770833337E-2</v>
      </c>
      <c r="E52" s="16" t="s">
        <v>81</v>
      </c>
      <c r="F52" s="20">
        <f>LINEST(C52:C53,B52:B53,TRUE)</f>
        <v>-3.8146972656249969</v>
      </c>
      <c r="J52" s="19"/>
      <c r="K52" s="29"/>
      <c r="L52" s="28"/>
      <c r="AE52" s="29" t="s">
        <v>78</v>
      </c>
      <c r="AF52" s="28">
        <f>STDEV(AE31:AV49)</f>
        <v>1.1038508461409057E-14</v>
      </c>
    </row>
    <row r="53" spans="1:49" ht="13">
      <c r="B53" s="20">
        <f>D13</f>
        <v>2.4142933333333342E-2</v>
      </c>
      <c r="C53" s="20">
        <v>0</v>
      </c>
      <c r="E53" s="16" t="s">
        <v>82</v>
      </c>
      <c r="F53" s="20">
        <f>C52</f>
        <v>9.2097981770833337E-2</v>
      </c>
    </row>
    <row r="54" spans="1:49">
      <c r="B54" s="20"/>
      <c r="C54" s="20"/>
      <c r="E54" s="31"/>
      <c r="F54" s="32"/>
    </row>
    <row r="55" spans="1:49" ht="13">
      <c r="A55" s="30" t="s">
        <v>62</v>
      </c>
      <c r="B55" s="33" t="s">
        <v>79</v>
      </c>
      <c r="C55" s="33" t="s">
        <v>80</v>
      </c>
      <c r="J55" s="19"/>
      <c r="K55" s="19"/>
      <c r="L55" s="19"/>
      <c r="M55" s="19"/>
      <c r="N55" s="19"/>
    </row>
    <row r="56" spans="1:49" ht="13">
      <c r="B56" s="20">
        <v>0</v>
      </c>
      <c r="C56" s="20">
        <f>E14</f>
        <v>9.8455810546874981E-2</v>
      </c>
      <c r="E56" s="16" t="s">
        <v>81</v>
      </c>
      <c r="F56" s="20">
        <f>LINEST(C56:C57,B56:B57,TRUE)</f>
        <v>-4.7683715820312482</v>
      </c>
      <c r="M56" s="19"/>
      <c r="O56" s="19"/>
    </row>
    <row r="57" spans="1:49" ht="13">
      <c r="B57" s="20">
        <f>D14</f>
        <v>2.0647680000000005E-2</v>
      </c>
      <c r="C57" s="20">
        <v>0</v>
      </c>
      <c r="E57" s="16" t="s">
        <v>82</v>
      </c>
      <c r="F57" s="20">
        <f>C56</f>
        <v>9.8455810546874981E-2</v>
      </c>
      <c r="M57" s="19"/>
      <c r="N57" s="19"/>
    </row>
    <row r="58" spans="1:49">
      <c r="B58" s="20"/>
      <c r="C58" s="20"/>
      <c r="E58" s="31"/>
      <c r="F58" s="32"/>
    </row>
    <row r="59" spans="1:49" ht="13">
      <c r="A59" s="30" t="s">
        <v>63</v>
      </c>
      <c r="B59" s="33" t="s">
        <v>79</v>
      </c>
      <c r="C59" s="33" t="s">
        <v>80</v>
      </c>
    </row>
    <row r="60" spans="1:49" ht="13">
      <c r="B60" s="20">
        <v>0</v>
      </c>
      <c r="C60" s="20">
        <f>E15</f>
        <v>0.10640309651692707</v>
      </c>
      <c r="E60" s="16" t="s">
        <v>81</v>
      </c>
      <c r="F60" s="20">
        <f>LINEST(C60:C61,B60:B61,TRUE)</f>
        <v>-5.9604644775390572</v>
      </c>
    </row>
    <row r="61" spans="1:49" ht="13">
      <c r="B61" s="20">
        <f>D15</f>
        <v>1.7851477333333341E-2</v>
      </c>
      <c r="C61" s="20">
        <v>0</v>
      </c>
      <c r="E61" s="16" t="s">
        <v>82</v>
      </c>
      <c r="F61" s="20">
        <f>C60</f>
        <v>0.10640309651692707</v>
      </c>
    </row>
    <row r="62" spans="1:49">
      <c r="B62" s="20"/>
      <c r="C62" s="20"/>
      <c r="E62" s="31"/>
      <c r="F62" s="32"/>
    </row>
    <row r="63" spans="1:49" ht="13">
      <c r="A63" s="30" t="s">
        <v>64</v>
      </c>
      <c r="B63" s="33" t="s">
        <v>79</v>
      </c>
      <c r="C63" s="33" t="s">
        <v>80</v>
      </c>
    </row>
    <row r="64" spans="1:49" ht="13">
      <c r="B64" s="20">
        <v>0</v>
      </c>
      <c r="C64" s="20">
        <f>E16</f>
        <v>0.11633720397949217</v>
      </c>
      <c r="E64" s="16" t="s">
        <v>81</v>
      </c>
      <c r="F64" s="20">
        <f>LINEST(C64:C65,B64:B65,TRUE)</f>
        <v>-7.4505805969238246</v>
      </c>
    </row>
    <row r="65" spans="1:32" ht="13">
      <c r="B65" s="20">
        <f>D16</f>
        <v>1.5614515200000005E-2</v>
      </c>
      <c r="C65" s="20">
        <v>0</v>
      </c>
      <c r="E65" s="16" t="s">
        <v>82</v>
      </c>
      <c r="F65" s="20">
        <f>C64</f>
        <v>0.11633720397949217</v>
      </c>
    </row>
    <row r="66" spans="1:32">
      <c r="B66" s="20"/>
      <c r="C66" s="20"/>
      <c r="E66" s="31"/>
      <c r="F66" s="32"/>
    </row>
    <row r="67" spans="1:32" ht="13">
      <c r="A67" s="30" t="s">
        <v>65</v>
      </c>
      <c r="B67" s="33" t="s">
        <v>79</v>
      </c>
      <c r="C67" s="33" t="s">
        <v>80</v>
      </c>
      <c r="M67" s="32">
        <f>0</f>
        <v>0</v>
      </c>
      <c r="N67" s="32">
        <f>E7</f>
        <v>7.3333333333333348E-2</v>
      </c>
      <c r="O67" s="32">
        <f>E8</f>
        <v>7.5000000000000011E-2</v>
      </c>
      <c r="P67" s="32">
        <f>E9</f>
        <v>7.7083333333333323E-2</v>
      </c>
      <c r="Q67" s="32">
        <f>E10</f>
        <v>7.9687499999999994E-2</v>
      </c>
      <c r="R67" s="32">
        <f>E11</f>
        <v>8.2942708333333337E-2</v>
      </c>
      <c r="S67" s="20">
        <f>E12</f>
        <v>8.7011718749999994E-2</v>
      </c>
      <c r="T67" s="20">
        <f>E13</f>
        <v>9.2097981770833337E-2</v>
      </c>
      <c r="U67" s="19">
        <f>E14</f>
        <v>9.8455810546874981E-2</v>
      </c>
      <c r="V67" s="19">
        <f>E15</f>
        <v>0.10640309651692707</v>
      </c>
      <c r="W67" s="19">
        <f>E16</f>
        <v>0.11633720397949217</v>
      </c>
      <c r="X67" s="19">
        <f>E17</f>
        <v>0.12875483830769854</v>
      </c>
      <c r="Y67" s="19">
        <f>E18</f>
        <v>0.14427688121795654</v>
      </c>
      <c r="Z67" s="19">
        <f>E19</f>
        <v>0.16367943485577896</v>
      </c>
      <c r="AA67" s="19">
        <f>E20</f>
        <v>0.18793262690305704</v>
      </c>
      <c r="AB67" s="19">
        <f>E21</f>
        <v>0.21824911696215457</v>
      </c>
      <c r="AC67" s="19">
        <f>E22</f>
        <v>0</v>
      </c>
      <c r="AD67" s="19">
        <f>E23</f>
        <v>0</v>
      </c>
      <c r="AE67" s="19">
        <f>E24</f>
        <v>0</v>
      </c>
      <c r="AF67" s="19">
        <f>E25</f>
        <v>0</v>
      </c>
    </row>
    <row r="68" spans="1:32" ht="13">
      <c r="B68" s="20">
        <v>0</v>
      </c>
      <c r="C68" s="20">
        <f>E17</f>
        <v>0.12875483830769854</v>
      </c>
      <c r="E68" s="16" t="s">
        <v>81</v>
      </c>
      <c r="F68" s="20">
        <f>LINEST(C68:C69,B68:B69,TRUE)</f>
        <v>-9.3132257461547816</v>
      </c>
      <c r="M68" s="32">
        <f t="shared" ref="M68:M86" si="4">D7</f>
        <v>7.3333333333333348E-2</v>
      </c>
      <c r="N68" s="32">
        <v>0</v>
      </c>
      <c r="O68" s="32"/>
      <c r="P68" s="32"/>
      <c r="Q68" s="32"/>
      <c r="R68" s="32"/>
    </row>
    <row r="69" spans="1:32" ht="13">
      <c r="B69" s="20">
        <f>D17</f>
        <v>1.3824945493333338E-2</v>
      </c>
      <c r="C69" s="20">
        <v>0</v>
      </c>
      <c r="E69" s="16" t="s">
        <v>82</v>
      </c>
      <c r="F69" s="20">
        <f>C68</f>
        <v>0.12875483830769854</v>
      </c>
      <c r="M69" s="32">
        <f t="shared" si="4"/>
        <v>6.0000000000000012E-2</v>
      </c>
      <c r="N69" s="32"/>
      <c r="O69" s="32">
        <v>0</v>
      </c>
      <c r="P69" s="32"/>
      <c r="Q69" s="32"/>
      <c r="R69" s="32"/>
    </row>
    <row r="70" spans="1:32">
      <c r="B70" s="20"/>
      <c r="C70" s="20"/>
      <c r="E70" s="31"/>
      <c r="F70" s="32"/>
      <c r="M70" s="32">
        <f t="shared" si="4"/>
        <v>4.933333333333334E-2</v>
      </c>
      <c r="N70" s="32"/>
      <c r="O70" s="32"/>
      <c r="P70" s="32">
        <v>0</v>
      </c>
      <c r="Q70" s="32"/>
      <c r="R70" s="32"/>
    </row>
    <row r="71" spans="1:32" ht="13">
      <c r="A71" s="30" t="s">
        <v>66</v>
      </c>
      <c r="B71" s="33" t="s">
        <v>79</v>
      </c>
      <c r="C71" s="33" t="s">
        <v>80</v>
      </c>
      <c r="M71" s="32">
        <f t="shared" si="4"/>
        <v>4.080000000000001E-2</v>
      </c>
      <c r="N71" s="32"/>
      <c r="O71" s="32"/>
      <c r="P71" s="32"/>
      <c r="Q71" s="32">
        <v>0</v>
      </c>
      <c r="R71" s="32"/>
    </row>
    <row r="72" spans="1:32" ht="13">
      <c r="B72" s="20">
        <v>0</v>
      </c>
      <c r="C72" s="20">
        <f>E18</f>
        <v>0.14427688121795654</v>
      </c>
      <c r="E72" s="16" t="s">
        <v>81</v>
      </c>
      <c r="F72" s="20">
        <f>LINEST(C72:C73,B72:B73,TRUE)</f>
        <v>-11.641532182693476</v>
      </c>
      <c r="M72" s="32">
        <f t="shared" si="4"/>
        <v>3.3973333333333348E-2</v>
      </c>
      <c r="N72" s="32"/>
      <c r="O72" s="32"/>
      <c r="P72" s="32"/>
      <c r="Q72" s="32"/>
      <c r="R72" s="32">
        <v>0</v>
      </c>
    </row>
    <row r="73" spans="1:32" ht="13">
      <c r="B73" s="20">
        <f>D18</f>
        <v>1.2393289728000006E-2</v>
      </c>
      <c r="C73" s="20">
        <v>0</v>
      </c>
      <c r="E73" s="16" t="s">
        <v>82</v>
      </c>
      <c r="F73" s="20">
        <f>C72</f>
        <v>0.14427688121795654</v>
      </c>
      <c r="M73" s="32">
        <f t="shared" si="4"/>
        <v>2.851200000000001E-2</v>
      </c>
      <c r="S73" s="15">
        <v>0</v>
      </c>
    </row>
    <row r="74" spans="1:32">
      <c r="B74" s="20"/>
      <c r="C74" s="20"/>
      <c r="E74" s="31"/>
      <c r="F74" s="32"/>
      <c r="M74" s="32">
        <f t="shared" si="4"/>
        <v>2.4142933333333342E-2</v>
      </c>
      <c r="T74" s="15">
        <v>0</v>
      </c>
    </row>
    <row r="75" spans="1:32" ht="13">
      <c r="A75" s="30" t="s">
        <v>67</v>
      </c>
      <c r="B75" s="33" t="s">
        <v>79</v>
      </c>
      <c r="C75" s="33" t="s">
        <v>80</v>
      </c>
      <c r="M75" s="32">
        <f t="shared" si="4"/>
        <v>2.0647680000000005E-2</v>
      </c>
      <c r="U75" s="15">
        <v>0</v>
      </c>
    </row>
    <row r="76" spans="1:32" ht="13">
      <c r="B76" s="20">
        <v>0</v>
      </c>
      <c r="C76" s="20">
        <f>E19</f>
        <v>0.16367943485577896</v>
      </c>
      <c r="E76" s="16" t="s">
        <v>81</v>
      </c>
      <c r="F76" s="20">
        <f>LINEST(C76:C77,B76:B77,TRUE)</f>
        <v>-14.551915228366846</v>
      </c>
      <c r="M76" s="32">
        <f t="shared" si="4"/>
        <v>1.7851477333333341E-2</v>
      </c>
      <c r="V76" s="15">
        <v>0</v>
      </c>
    </row>
    <row r="77" spans="1:32" ht="13">
      <c r="B77" s="20">
        <f>D19</f>
        <v>1.1247965115733337E-2</v>
      </c>
      <c r="C77" s="20">
        <v>0</v>
      </c>
      <c r="E77" s="16" t="s">
        <v>82</v>
      </c>
      <c r="F77" s="20">
        <f>C76</f>
        <v>0.16367943485577896</v>
      </c>
      <c r="M77" s="32">
        <f t="shared" si="4"/>
        <v>1.5614515200000005E-2</v>
      </c>
      <c r="W77" s="15">
        <v>0</v>
      </c>
    </row>
    <row r="78" spans="1:32">
      <c r="M78" s="32">
        <f t="shared" si="4"/>
        <v>1.3824945493333338E-2</v>
      </c>
      <c r="X78" s="15">
        <v>0</v>
      </c>
    </row>
    <row r="79" spans="1:32" ht="13">
      <c r="A79" s="30" t="s">
        <v>68</v>
      </c>
      <c r="B79" s="33" t="s">
        <v>79</v>
      </c>
      <c r="C79" s="33" t="s">
        <v>80</v>
      </c>
      <c r="M79" s="32">
        <f t="shared" si="4"/>
        <v>1.2393289728000006E-2</v>
      </c>
      <c r="Y79" s="15">
        <v>0</v>
      </c>
    </row>
    <row r="80" spans="1:32" ht="13">
      <c r="B80" s="20">
        <v>0</v>
      </c>
      <c r="C80" s="20">
        <f>E20</f>
        <v>0.18793262690305704</v>
      </c>
      <c r="E80" s="16" t="s">
        <v>81</v>
      </c>
      <c r="F80" s="20">
        <f>LINEST(C80:C81,B80:B81,TRUE)</f>
        <v>-18.189894035458554</v>
      </c>
      <c r="M80" s="32">
        <f t="shared" si="4"/>
        <v>1.1247965115733337E-2</v>
      </c>
      <c r="Z80" s="15">
        <v>0</v>
      </c>
    </row>
    <row r="81" spans="1:32" ht="13">
      <c r="B81" s="20">
        <f>D20</f>
        <v>1.0331705425920002E-2</v>
      </c>
      <c r="C81" s="20">
        <v>0</v>
      </c>
      <c r="E81" s="16" t="s">
        <v>82</v>
      </c>
      <c r="F81" s="20">
        <f>C80</f>
        <v>0.18793262690305704</v>
      </c>
      <c r="M81" s="32">
        <f t="shared" si="4"/>
        <v>1.0331705425920002E-2</v>
      </c>
      <c r="AA81" s="15">
        <v>0</v>
      </c>
    </row>
    <row r="82" spans="1:32">
      <c r="B82" s="20"/>
      <c r="C82" s="20"/>
      <c r="E82" s="31"/>
      <c r="F82" s="32"/>
      <c r="M82" s="32">
        <f t="shared" si="4"/>
        <v>9.5986976740693349E-3</v>
      </c>
      <c r="AB82" s="15">
        <v>0</v>
      </c>
    </row>
    <row r="83" spans="1:32" ht="13">
      <c r="A83" s="30" t="s">
        <v>69</v>
      </c>
      <c r="B83" s="33" t="s">
        <v>79</v>
      </c>
      <c r="C83" s="33" t="s">
        <v>80</v>
      </c>
      <c r="M83" s="32">
        <f t="shared" si="4"/>
        <v>0</v>
      </c>
      <c r="AC83" s="15">
        <v>0</v>
      </c>
    </row>
    <row r="84" spans="1:32" ht="13">
      <c r="B84" s="20">
        <v>0</v>
      </c>
      <c r="C84" s="20">
        <f>E21</f>
        <v>0.21824911696215457</v>
      </c>
      <c r="E84" s="16" t="s">
        <v>81</v>
      </c>
      <c r="F84" s="20">
        <f>LINEST(C84:C85,B84:B85,TRUE)</f>
        <v>-22.737367544323188</v>
      </c>
      <c r="M84" s="32">
        <f t="shared" si="4"/>
        <v>0</v>
      </c>
      <c r="AD84" s="15">
        <v>0</v>
      </c>
    </row>
    <row r="85" spans="1:32" ht="13">
      <c r="B85" s="20">
        <f>D21</f>
        <v>9.5986976740693349E-3</v>
      </c>
      <c r="C85" s="20">
        <v>0</v>
      </c>
      <c r="E85" s="16" t="s">
        <v>82</v>
      </c>
      <c r="F85" s="20">
        <f>C84</f>
        <v>0.21824911696215457</v>
      </c>
      <c r="M85" s="32">
        <f t="shared" si="4"/>
        <v>0</v>
      </c>
      <c r="AE85" s="15">
        <v>0</v>
      </c>
    </row>
    <row r="86" spans="1:32">
      <c r="B86" s="20"/>
      <c r="C86" s="20"/>
      <c r="E86" s="31"/>
      <c r="F86" s="32"/>
      <c r="M86" s="32">
        <f t="shared" si="4"/>
        <v>0</v>
      </c>
      <c r="AF86" s="15">
        <v>0</v>
      </c>
    </row>
    <row r="87" spans="1:32" ht="13">
      <c r="A87" s="30"/>
      <c r="B87" s="33"/>
      <c r="C87" s="33"/>
    </row>
    <row r="88" spans="1:32" ht="13">
      <c r="B88" s="20"/>
      <c r="C88" s="20"/>
      <c r="E88" s="16"/>
      <c r="F88" s="20"/>
    </row>
    <row r="89" spans="1:32" ht="13">
      <c r="B89" s="20"/>
      <c r="C89" s="20"/>
      <c r="E89" s="16"/>
      <c r="F89" s="20"/>
    </row>
    <row r="90" spans="1:32">
      <c r="B90" s="20"/>
      <c r="C90" s="20"/>
      <c r="E90" s="31"/>
      <c r="F90" s="32"/>
    </row>
    <row r="91" spans="1:32" ht="13">
      <c r="A91" s="30"/>
      <c r="B91" s="33"/>
      <c r="C91" s="33"/>
    </row>
    <row r="92" spans="1:32" ht="13">
      <c r="B92" s="20"/>
      <c r="C92" s="20"/>
      <c r="E92" s="16"/>
      <c r="F92" s="20"/>
    </row>
    <row r="93" spans="1:32" ht="13">
      <c r="B93" s="20"/>
      <c r="C93" s="20"/>
      <c r="E93" s="16"/>
      <c r="F93" s="20"/>
    </row>
    <row r="95" spans="1:32" ht="13">
      <c r="A95" s="30"/>
      <c r="B95" s="33"/>
      <c r="C95" s="33"/>
    </row>
    <row r="96" spans="1:32" ht="13">
      <c r="B96" s="20"/>
      <c r="C96" s="20"/>
      <c r="E96" s="16"/>
      <c r="F96" s="20"/>
    </row>
    <row r="97" spans="1:6" ht="13">
      <c r="B97" s="20"/>
      <c r="C97" s="20"/>
      <c r="E97" s="16"/>
      <c r="F97" s="20"/>
    </row>
    <row r="98" spans="1:6">
      <c r="B98" s="20"/>
      <c r="C98" s="20"/>
      <c r="E98" s="31"/>
      <c r="F98" s="32"/>
    </row>
    <row r="99" spans="1:6" ht="13">
      <c r="A99" s="30"/>
      <c r="B99" s="33"/>
      <c r="C99" s="33"/>
    </row>
    <row r="100" spans="1:6" ht="13">
      <c r="B100" s="20"/>
      <c r="C100" s="20"/>
      <c r="E100" s="16"/>
      <c r="F100" s="20"/>
    </row>
    <row r="101" spans="1:6" ht="13">
      <c r="B101" s="20"/>
      <c r="C101" s="20"/>
      <c r="E101" s="16"/>
      <c r="F101" s="20"/>
    </row>
  </sheetData>
  <printOptions gridLines="1" gridLinesSet="0"/>
  <pageMargins left="0.75" right="0.75" top="1" bottom="1" header="0.5" footer="0.5"/>
  <pageSetup orientation="portrait" horizontalDpi="4294967293" r:id="rId1"/>
  <headerFooter alignWithMargins="0">
    <oddHeader>&amp;A</oddHeader>
    <oddFooter>Page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C260"/>
  <sheetViews>
    <sheetView topLeftCell="AM67" zoomScaleNormal="100" workbookViewId="0">
      <selection activeCell="AM69" sqref="AM69"/>
    </sheetView>
  </sheetViews>
  <sheetFormatPr defaultRowHeight="14.5"/>
  <cols>
    <col min="3" max="3" width="10.81640625" customWidth="1"/>
  </cols>
  <sheetData>
    <row r="1" spans="1:107" ht="16.5">
      <c r="O1" t="s">
        <v>108</v>
      </c>
      <c r="X1" t="s">
        <v>34</v>
      </c>
      <c r="BF1" t="s">
        <v>36</v>
      </c>
      <c r="BI1" t="s">
        <v>37</v>
      </c>
      <c r="BJ1">
        <f>SUM(BF4:BU18)</f>
        <v>1.1861263267096557E-28</v>
      </c>
      <c r="BW1" t="s">
        <v>38</v>
      </c>
      <c r="CN1" t="s">
        <v>35</v>
      </c>
      <c r="CQ1" t="s">
        <v>40</v>
      </c>
      <c r="CR1">
        <f>SUM(CN4:DC18)</f>
        <v>2.7869953369905696E-14</v>
      </c>
    </row>
    <row r="2" spans="1:107">
      <c r="C2" s="2" t="s">
        <v>0</v>
      </c>
      <c r="D2" s="2" t="s">
        <v>1</v>
      </c>
      <c r="E2" s="2" t="s">
        <v>2</v>
      </c>
      <c r="F2" s="2" t="s">
        <v>3</v>
      </c>
      <c r="G2" s="2" t="s">
        <v>4</v>
      </c>
      <c r="H2" s="2" t="s">
        <v>5</v>
      </c>
      <c r="I2" s="2" t="s">
        <v>6</v>
      </c>
      <c r="J2" s="2" t="s">
        <v>7</v>
      </c>
      <c r="K2" s="2" t="s">
        <v>8</v>
      </c>
      <c r="L2" s="2" t="s">
        <v>9</v>
      </c>
      <c r="M2" s="2" t="s">
        <v>10</v>
      </c>
      <c r="N2" s="2" t="s">
        <v>11</v>
      </c>
      <c r="O2" s="2" t="s">
        <v>12</v>
      </c>
      <c r="P2" s="2" t="s">
        <v>13</v>
      </c>
      <c r="Q2" s="2" t="s">
        <v>14</v>
      </c>
      <c r="R2" s="2" t="s">
        <v>15</v>
      </c>
      <c r="T2" s="3"/>
      <c r="X2" s="2" t="s">
        <v>0</v>
      </c>
      <c r="Y2" s="2" t="s">
        <v>1</v>
      </c>
      <c r="Z2" s="2" t="s">
        <v>2</v>
      </c>
      <c r="AA2" s="2" t="s">
        <v>3</v>
      </c>
      <c r="AB2" s="2" t="s">
        <v>4</v>
      </c>
      <c r="AC2" s="2" t="s">
        <v>5</v>
      </c>
      <c r="AD2" s="2" t="s">
        <v>6</v>
      </c>
      <c r="AE2" s="2" t="s">
        <v>7</v>
      </c>
      <c r="AF2" s="2" t="s">
        <v>8</v>
      </c>
      <c r="AG2" s="2" t="s">
        <v>9</v>
      </c>
      <c r="AH2" s="2" t="s">
        <v>10</v>
      </c>
      <c r="AI2" s="2" t="s">
        <v>11</v>
      </c>
      <c r="AJ2" s="2" t="s">
        <v>12</v>
      </c>
      <c r="AK2" s="2" t="s">
        <v>13</v>
      </c>
      <c r="AL2" s="2" t="s">
        <v>14</v>
      </c>
      <c r="AM2" s="2" t="s">
        <v>15</v>
      </c>
      <c r="BF2" s="2" t="s">
        <v>0</v>
      </c>
      <c r="BG2" s="2" t="s">
        <v>1</v>
      </c>
      <c r="BH2" s="2" t="s">
        <v>2</v>
      </c>
      <c r="BI2" s="2" t="s">
        <v>3</v>
      </c>
      <c r="BJ2" s="2" t="s">
        <v>4</v>
      </c>
      <c r="BK2" s="2" t="s">
        <v>5</v>
      </c>
      <c r="BL2" s="2" t="s">
        <v>6</v>
      </c>
      <c r="BM2" s="2" t="s">
        <v>7</v>
      </c>
      <c r="BN2" s="2" t="s">
        <v>8</v>
      </c>
      <c r="BO2" s="2" t="s">
        <v>9</v>
      </c>
      <c r="BP2" s="2" t="s">
        <v>10</v>
      </c>
      <c r="BQ2" s="2" t="s">
        <v>11</v>
      </c>
      <c r="BR2" s="2" t="s">
        <v>12</v>
      </c>
      <c r="BS2" s="2" t="s">
        <v>13</v>
      </c>
      <c r="BT2" s="2" t="s">
        <v>14</v>
      </c>
      <c r="BU2" s="2" t="s">
        <v>15</v>
      </c>
      <c r="BW2" s="2" t="s">
        <v>0</v>
      </c>
      <c r="BX2" s="2" t="s">
        <v>1</v>
      </c>
      <c r="BY2" s="2" t="s">
        <v>2</v>
      </c>
      <c r="BZ2" s="2" t="s">
        <v>3</v>
      </c>
      <c r="CA2" s="2" t="s">
        <v>4</v>
      </c>
      <c r="CB2" s="2" t="s">
        <v>5</v>
      </c>
      <c r="CC2" s="2" t="s">
        <v>6</v>
      </c>
      <c r="CD2" s="2" t="s">
        <v>7</v>
      </c>
      <c r="CE2" s="2" t="s">
        <v>8</v>
      </c>
      <c r="CF2" s="2" t="s">
        <v>9</v>
      </c>
      <c r="CG2" s="2" t="s">
        <v>10</v>
      </c>
      <c r="CH2" s="2" t="s">
        <v>11</v>
      </c>
      <c r="CI2" s="2" t="s">
        <v>12</v>
      </c>
      <c r="CJ2" s="2" t="s">
        <v>13</v>
      </c>
      <c r="CK2" s="2" t="s">
        <v>14</v>
      </c>
      <c r="CL2" s="2" t="s">
        <v>15</v>
      </c>
      <c r="CN2" s="2" t="s">
        <v>0</v>
      </c>
      <c r="CO2" s="2" t="s">
        <v>1</v>
      </c>
      <c r="CP2" s="2" t="s">
        <v>2</v>
      </c>
      <c r="CQ2" s="2" t="s">
        <v>3</v>
      </c>
      <c r="CR2" s="2" t="s">
        <v>4</v>
      </c>
      <c r="CS2" s="2" t="s">
        <v>5</v>
      </c>
      <c r="CT2" s="2" t="s">
        <v>6</v>
      </c>
      <c r="CU2" s="2" t="s">
        <v>7</v>
      </c>
      <c r="CV2" s="2" t="s">
        <v>8</v>
      </c>
      <c r="CW2" s="2" t="s">
        <v>9</v>
      </c>
      <c r="CX2" s="2" t="s">
        <v>10</v>
      </c>
      <c r="CY2" s="2" t="s">
        <v>11</v>
      </c>
      <c r="CZ2" s="2" t="s">
        <v>12</v>
      </c>
      <c r="DA2" s="2" t="s">
        <v>13</v>
      </c>
      <c r="DB2" s="2" t="s">
        <v>14</v>
      </c>
      <c r="DC2" s="2" t="s">
        <v>15</v>
      </c>
    </row>
    <row r="3" spans="1:107">
      <c r="C3" s="2">
        <f>'Raw data and fitting summary'!C5</f>
        <v>0</v>
      </c>
      <c r="D3" s="2">
        <f>'Raw data and fitting summary'!D5</f>
        <v>4.3980465111040035E-2</v>
      </c>
      <c r="E3" s="2">
        <f>'Raw data and fitting summary'!E5</f>
        <v>5.4975581388800036E-2</v>
      </c>
      <c r="F3" s="2">
        <f>'Raw data and fitting summary'!F5</f>
        <v>6.871947673600004E-2</v>
      </c>
      <c r="G3" s="2">
        <f>'Raw data and fitting summary'!G5</f>
        <v>8.589934592000005E-2</v>
      </c>
      <c r="H3" s="2">
        <f>'Raw data and fitting summary'!H5</f>
        <v>0.10737418240000006</v>
      </c>
      <c r="I3" s="2">
        <f>'Raw data and fitting summary'!I5</f>
        <v>0.13421772800000006</v>
      </c>
      <c r="J3" s="2">
        <f>'Raw data and fitting summary'!J5</f>
        <v>0.16777216000000009</v>
      </c>
      <c r="K3" s="2">
        <f>'Raw data and fitting summary'!K5</f>
        <v>0.2097152000000001</v>
      </c>
      <c r="L3" s="2">
        <f>'Raw data and fitting summary'!L5</f>
        <v>0.2621440000000001</v>
      </c>
      <c r="M3" s="2">
        <f>'Raw data and fitting summary'!M5</f>
        <v>0.32768000000000014</v>
      </c>
      <c r="N3" s="2">
        <f>'Raw data and fitting summary'!N5</f>
        <v>0.40960000000000013</v>
      </c>
      <c r="O3" s="2">
        <f>'Raw data and fitting summary'!O5</f>
        <v>0.51200000000000012</v>
      </c>
      <c r="P3" s="2">
        <f>'Raw data and fitting summary'!P5</f>
        <v>0.64000000000000012</v>
      </c>
      <c r="Q3" s="2">
        <f>'Raw data and fitting summary'!Q5</f>
        <v>0.8</v>
      </c>
      <c r="R3" s="2">
        <f>'Raw data and fitting summary'!R5</f>
        <v>1</v>
      </c>
      <c r="S3" t="s">
        <v>32</v>
      </c>
      <c r="T3" t="s">
        <v>33</v>
      </c>
      <c r="U3" s="5" t="s">
        <v>109</v>
      </c>
      <c r="V3" t="s">
        <v>31</v>
      </c>
      <c r="W3" s="63"/>
      <c r="X3" s="2">
        <f>C3</f>
        <v>0</v>
      </c>
      <c r="Y3" s="2">
        <f t="shared" ref="Y3:AM3" si="0">D3</f>
        <v>4.3980465111040035E-2</v>
      </c>
      <c r="Z3" s="2">
        <f t="shared" si="0"/>
        <v>5.4975581388800036E-2</v>
      </c>
      <c r="AA3" s="2">
        <f t="shared" si="0"/>
        <v>6.871947673600004E-2</v>
      </c>
      <c r="AB3" s="2">
        <f t="shared" si="0"/>
        <v>8.589934592000005E-2</v>
      </c>
      <c r="AC3" s="2">
        <f t="shared" si="0"/>
        <v>0.10737418240000006</v>
      </c>
      <c r="AD3" s="2">
        <f t="shared" si="0"/>
        <v>0.13421772800000006</v>
      </c>
      <c r="AE3" s="2">
        <f t="shared" si="0"/>
        <v>0.16777216000000009</v>
      </c>
      <c r="AF3" s="2">
        <f t="shared" si="0"/>
        <v>0.2097152000000001</v>
      </c>
      <c r="AG3" s="2">
        <f t="shared" si="0"/>
        <v>0.2621440000000001</v>
      </c>
      <c r="AH3" s="2">
        <f t="shared" si="0"/>
        <v>0.32768000000000014</v>
      </c>
      <c r="AI3" s="2">
        <f t="shared" si="0"/>
        <v>0.40960000000000013</v>
      </c>
      <c r="AJ3" s="2">
        <f t="shared" si="0"/>
        <v>0.51200000000000012</v>
      </c>
      <c r="AK3" s="2">
        <f t="shared" si="0"/>
        <v>0.64000000000000012</v>
      </c>
      <c r="AL3" s="2">
        <f t="shared" si="0"/>
        <v>0.8</v>
      </c>
      <c r="AM3" s="2">
        <f t="shared" si="0"/>
        <v>1</v>
      </c>
      <c r="BF3" s="2">
        <f t="shared" ref="BF3:BU3" si="1">X3</f>
        <v>0</v>
      </c>
      <c r="BG3" s="2">
        <f t="shared" si="1"/>
        <v>4.3980465111040035E-2</v>
      </c>
      <c r="BH3" s="2">
        <f t="shared" si="1"/>
        <v>5.4975581388800036E-2</v>
      </c>
      <c r="BI3" s="2">
        <f t="shared" si="1"/>
        <v>6.871947673600004E-2</v>
      </c>
      <c r="BJ3" s="2">
        <f t="shared" si="1"/>
        <v>8.589934592000005E-2</v>
      </c>
      <c r="BK3" s="2">
        <f t="shared" si="1"/>
        <v>0.10737418240000006</v>
      </c>
      <c r="BL3" s="2">
        <f t="shared" si="1"/>
        <v>0.13421772800000006</v>
      </c>
      <c r="BM3" s="2">
        <f t="shared" si="1"/>
        <v>0.16777216000000009</v>
      </c>
      <c r="BN3" s="2">
        <f t="shared" si="1"/>
        <v>0.2097152000000001</v>
      </c>
      <c r="BO3" s="2">
        <f t="shared" si="1"/>
        <v>0.2621440000000001</v>
      </c>
      <c r="BP3" s="2">
        <f t="shared" si="1"/>
        <v>0.32768000000000014</v>
      </c>
      <c r="BQ3" s="2">
        <f t="shared" si="1"/>
        <v>0.40960000000000013</v>
      </c>
      <c r="BR3" s="2">
        <f t="shared" si="1"/>
        <v>0.51200000000000012</v>
      </c>
      <c r="BS3" s="2">
        <f t="shared" si="1"/>
        <v>0.64000000000000012</v>
      </c>
      <c r="BT3" s="2">
        <f t="shared" si="1"/>
        <v>0.8</v>
      </c>
      <c r="BU3" s="2">
        <f t="shared" si="1"/>
        <v>1</v>
      </c>
      <c r="BW3" s="2">
        <f t="shared" ref="BW3:CL3" si="2">AO3</f>
        <v>0</v>
      </c>
      <c r="BX3" s="2">
        <f t="shared" si="2"/>
        <v>0</v>
      </c>
      <c r="BY3" s="2">
        <f t="shared" si="2"/>
        <v>0</v>
      </c>
      <c r="BZ3" s="2">
        <f t="shared" si="2"/>
        <v>0</v>
      </c>
      <c r="CA3" s="2">
        <f t="shared" si="2"/>
        <v>0</v>
      </c>
      <c r="CB3" s="2">
        <f t="shared" si="2"/>
        <v>0</v>
      </c>
      <c r="CC3" s="2">
        <f t="shared" si="2"/>
        <v>0</v>
      </c>
      <c r="CD3" s="2">
        <f t="shared" si="2"/>
        <v>0</v>
      </c>
      <c r="CE3" s="2">
        <f t="shared" si="2"/>
        <v>0</v>
      </c>
      <c r="CF3" s="2">
        <f t="shared" si="2"/>
        <v>0</v>
      </c>
      <c r="CG3" s="2">
        <f t="shared" si="2"/>
        <v>0</v>
      </c>
      <c r="CH3" s="2">
        <f t="shared" si="2"/>
        <v>0</v>
      </c>
      <c r="CI3" s="2">
        <f t="shared" si="2"/>
        <v>0</v>
      </c>
      <c r="CJ3" s="2">
        <f t="shared" si="2"/>
        <v>0</v>
      </c>
      <c r="CK3" s="2">
        <f t="shared" si="2"/>
        <v>0</v>
      </c>
      <c r="CL3" s="2">
        <f t="shared" si="2"/>
        <v>0</v>
      </c>
      <c r="CN3" s="2">
        <f t="shared" ref="CN3:DC3" si="3">BF3</f>
        <v>0</v>
      </c>
      <c r="CO3" s="2">
        <f t="shared" si="3"/>
        <v>4.3980465111040035E-2</v>
      </c>
      <c r="CP3" s="2">
        <f t="shared" si="3"/>
        <v>5.4975581388800036E-2</v>
      </c>
      <c r="CQ3" s="2">
        <f t="shared" si="3"/>
        <v>6.871947673600004E-2</v>
      </c>
      <c r="CR3" s="2">
        <f t="shared" si="3"/>
        <v>8.589934592000005E-2</v>
      </c>
      <c r="CS3" s="2">
        <f t="shared" si="3"/>
        <v>0.10737418240000006</v>
      </c>
      <c r="CT3" s="2">
        <f t="shared" si="3"/>
        <v>0.13421772800000006</v>
      </c>
      <c r="CU3" s="2">
        <f t="shared" si="3"/>
        <v>0.16777216000000009</v>
      </c>
      <c r="CV3" s="2">
        <f t="shared" si="3"/>
        <v>0.2097152000000001</v>
      </c>
      <c r="CW3" s="2">
        <f t="shared" si="3"/>
        <v>0.2621440000000001</v>
      </c>
      <c r="CX3" s="2">
        <f t="shared" si="3"/>
        <v>0.32768000000000014</v>
      </c>
      <c r="CY3" s="2">
        <f t="shared" si="3"/>
        <v>0.40960000000000013</v>
      </c>
      <c r="CZ3" s="2">
        <f t="shared" si="3"/>
        <v>0.51200000000000012</v>
      </c>
      <c r="DA3" s="2">
        <f t="shared" si="3"/>
        <v>0.64000000000000012</v>
      </c>
      <c r="DB3" s="2">
        <f t="shared" si="3"/>
        <v>0.8</v>
      </c>
      <c r="DC3" s="2">
        <f t="shared" si="3"/>
        <v>1</v>
      </c>
    </row>
    <row r="4" spans="1:107">
      <c r="A4" s="1" t="s">
        <v>16</v>
      </c>
      <c r="B4" s="1">
        <f>'Raw data and fitting summary'!B6</f>
        <v>1</v>
      </c>
      <c r="C4">
        <f>'Raw data and fitting summary'!C6</f>
        <v>13.636363636363635</v>
      </c>
      <c r="D4">
        <f>'Raw data and fitting summary'!D6</f>
        <v>10.189231714008006</v>
      </c>
      <c r="E4">
        <f>'Raw data and fitting summary'!E6</f>
        <v>9.583574542204996</v>
      </c>
      <c r="F4">
        <f>'Raw data and fitting summary'!F6</f>
        <v>8.9207525193031323</v>
      </c>
      <c r="G4">
        <f>'Raw data and fitting summary'!G6</f>
        <v>8.2108969120459676</v>
      </c>
      <c r="H4">
        <f>'Raw data and fitting summary'!H6</f>
        <v>7.4680711053068256</v>
      </c>
      <c r="I4">
        <f>'Raw data and fitting summary'!I6</f>
        <v>6.7093426551880428</v>
      </c>
      <c r="J4">
        <f>'Raw data and fitting summary'!J6</f>
        <v>5.9533009154625871</v>
      </c>
      <c r="K4">
        <f>'Raw data and fitting summary'!K6</f>
        <v>5.2182748158671508</v>
      </c>
      <c r="L4">
        <f>'Raw data and fitting summary'!L6</f>
        <v>4.5206028212270803</v>
      </c>
      <c r="M4">
        <f>'Raw data and fitting summary'!M6</f>
        <v>3.8732897935834472</v>
      </c>
      <c r="N4">
        <f>'Raw data and fitting summary'!N6</f>
        <v>3.2852618100950188</v>
      </c>
      <c r="O4">
        <f>'Raw data and fitting summary'!O6</f>
        <v>2.7612574341546301</v>
      </c>
      <c r="P4">
        <f>'Raw data and fitting summary'!P6</f>
        <v>2.3022432113341198</v>
      </c>
      <c r="Q4">
        <f>'Raw data and fitting summary'!Q6</f>
        <v>1.9061583577712606</v>
      </c>
      <c r="R4">
        <f>'Raw data and fitting summary'!R6</f>
        <v>1.5687851971037812</v>
      </c>
      <c r="S4">
        <f>'Raw data and fitting summary'!D40</f>
        <v>9.9999999999999964E-2</v>
      </c>
      <c r="T4">
        <f>'Raw data and fitting summary'!F40</f>
        <v>14.999999999999996</v>
      </c>
      <c r="U4">
        <f>'Raw data and fitting summary'!G40</f>
        <v>0</v>
      </c>
      <c r="V4">
        <f>'Raw data and fitting summary'!H40</f>
        <v>0.13</v>
      </c>
      <c r="X4">
        <f>($T$4*(B4/$S$4 )+$U$4*((B4*$X$3)/($S$4*$V$4 )))/((1+(B4/$S$4)+($X$3/$V$4 )+((B4*$X$3)/($S$4*$V$4 ))))*C20</f>
        <v>13.636363636363635</v>
      </c>
      <c r="Y4">
        <f>($T$4*(B4/$S$4 )+$U$4*((B4*$Y$3)/($S$4*$V$4 )))/((1+(B4/$S$4)+($Y$3/$V$4 )+((B4*$Y$3)/($S$4*$V$4 ))))*D20</f>
        <v>10.189231714008006</v>
      </c>
      <c r="Z4">
        <f>($T$4*(B4/$S$4 )+$U$4*((B4*$Z$3)/($S$4*$V$4 )))/((1+(B4/$S$4)+($Z$3/$V$4 )+((B4*$Z$3)/($S$4*$V$4 ))))*E20</f>
        <v>9.5835745422049978</v>
      </c>
      <c r="AA4">
        <f>($T$4*(B4/$S$4 )+$U$4*((B4*$AA$3)/($S$4*$V$4 )))/((1+(B4/$S$4)+($AA$3/$V$4 )+((B4*$AA$3)/($S$4*$V$4 ))))*F20</f>
        <v>8.9207525193031323</v>
      </c>
      <c r="AB4">
        <f>($T$4*(B4/$S$4 )+$U$4*((B4*$AB$3)/($S$4*$V$4 )))/((1+(B4/$S$4)+($AB$3/$V$4 )+((B4*$AB$3)/($S$4*$V$4 ))))*G20</f>
        <v>8.2108969120459658</v>
      </c>
      <c r="AC4">
        <f>($T$4*(B4/$S$4 )+$U$4*((B4*$AC$3)/($S$4*$V$4 )))/((1+(B4/$S$4)+($AC$3/$V$4 )+((B4*$AC$3)/($S$4*$V$4 ))))*H20</f>
        <v>7.4680711053068265</v>
      </c>
      <c r="AD4">
        <f>($T$4*(B4/$S$4 )+$U$4*((B4*$AD$3)/($S$4*$V$4 )))/((1+(B4/$S$4)+($AD$3/$V$4 )+((B4*$AD$3)/($S$4*$V$4 ))))*I20</f>
        <v>6.7093426551880437</v>
      </c>
      <c r="AE4">
        <f>($T$4*(B4/$S$4 )+$U$4*((B4*$AE$3)/($S$4*$V$4 )))/((1+(B4/$S$4)+($AE$3/$V$4 )+((B4*$AE$3)/($S$4*$V$4 ))))*J20</f>
        <v>5.9533009154625871</v>
      </c>
      <c r="AF4">
        <f>($T$4*(B4/$S$4 )+$U$4*((B4*$AF$3)/($S$4*$V$4 )))/((1+(B4/$S$4)+($AF$3/$V$4 )+((B4*$AF$3)/($S$4*$V$4 ))))*K20</f>
        <v>5.2182748158671499</v>
      </c>
      <c r="AG4">
        <f>($T$4*(B4/$S$4 )+$U$4*((B4*$AG$3)/($S$4*$V$4 )))/((1+(B4/$S$4)+($AG$3/$V$4 )+((B4*$AG$3)/($S$4*$V$4 ))))*L20</f>
        <v>4.5206028212270795</v>
      </c>
      <c r="AH4">
        <f>($T$4*(B4/$S$4 )+$U$4*((B4*$AH$3)/($S$4*$V$4 )))/((1+(B4/$S$4)+($AH$3/$V$4 )+((B4*$AH$3)/($S$4*$V$4 ))))*M20</f>
        <v>3.8732897935834472</v>
      </c>
      <c r="AI4">
        <f>($T$4*(B4/$S$4 )+$U$4*((B4*$AI$3)/($S$4*$V$4 )))/((1+(B4/$S$4)+($AI$3/$V$4 )+((B4*$AI$3)/($S$4*$V$4 ))))*N20</f>
        <v>3.2852618100950184</v>
      </c>
      <c r="AJ4">
        <f>($T$4*(B4/$S$4 )+$U$4*((B4*$AJ$3)/($S$4*$V$4 )))/((1+(B4/$S$4)+($AJ$3/$V$4 )+((B4*$AJ$3)/($S$4*$V$4 ))))*O20</f>
        <v>2.7612574341546292</v>
      </c>
      <c r="AK4">
        <f>($T$4*(B4/$S$4 )+$U$4*((B4*$AK$3)/($S$4*$V$4 )))/((1+(B4/$S$4)+($AK$3/$V$4 )+((B4*$AK$3)/($S$4*$V$4 ))))*P20</f>
        <v>2.3022432113341198</v>
      </c>
      <c r="AL4">
        <f>($T$4*(B4/$S$4 )+$U$4*((B4*$AL$3)/($S$4*$V$4 )))/((1+(B4/$S$4)+($AL$3/$V$4 )+((B4*$AL$3)/($S$4*$V$4 ))))*Q20</f>
        <v>1.9061583577712606</v>
      </c>
      <c r="AM4">
        <f>($T$4*(B4/$S$4 )+$U$4*((B4*$AM$3)/($S$4*$V$4 )))/((1+(B4/$S$4)+($AM$3/$V$4 )+((B4*$AM$3)/($S$4*$V$4 ))))*R20</f>
        <v>1.5687851971037809</v>
      </c>
      <c r="AO4">
        <f>IFERROR(X4, 0)</f>
        <v>13.636363636363635</v>
      </c>
      <c r="AP4">
        <f t="shared" ref="AP4:BD18" si="4">IFERROR(Y4, 0)</f>
        <v>10.189231714008006</v>
      </c>
      <c r="AQ4">
        <f t="shared" si="4"/>
        <v>9.5835745422049978</v>
      </c>
      <c r="AR4">
        <f t="shared" si="4"/>
        <v>8.9207525193031323</v>
      </c>
      <c r="AS4">
        <f t="shared" si="4"/>
        <v>8.2108969120459658</v>
      </c>
      <c r="AT4">
        <f t="shared" si="4"/>
        <v>7.4680711053068265</v>
      </c>
      <c r="AU4">
        <f t="shared" si="4"/>
        <v>6.7093426551880437</v>
      </c>
      <c r="AV4">
        <f t="shared" si="4"/>
        <v>5.9533009154625871</v>
      </c>
      <c r="AW4">
        <f t="shared" si="4"/>
        <v>5.2182748158671499</v>
      </c>
      <c r="AX4">
        <f t="shared" si="4"/>
        <v>4.5206028212270795</v>
      </c>
      <c r="AY4">
        <f t="shared" si="4"/>
        <v>3.8732897935834472</v>
      </c>
      <c r="AZ4">
        <f t="shared" si="4"/>
        <v>3.2852618100950184</v>
      </c>
      <c r="BA4">
        <f t="shared" si="4"/>
        <v>2.7612574341546292</v>
      </c>
      <c r="BB4">
        <f t="shared" si="4"/>
        <v>2.3022432113341198</v>
      </c>
      <c r="BC4">
        <f t="shared" si="4"/>
        <v>1.9061583577712606</v>
      </c>
      <c r="BD4">
        <f t="shared" si="4"/>
        <v>1.5687851971037809</v>
      </c>
      <c r="BF4">
        <f>(C4-AO4)^2</f>
        <v>0</v>
      </c>
      <c r="BG4">
        <f>(D4-AP4)^2</f>
        <v>0</v>
      </c>
      <c r="BH4">
        <f t="shared" ref="BH4:BU18" si="5">(E4-AQ4)^2</f>
        <v>3.1554436208840472E-30</v>
      </c>
      <c r="BI4">
        <f t="shared" si="5"/>
        <v>0</v>
      </c>
      <c r="BJ4">
        <f t="shared" si="5"/>
        <v>3.1554436208840472E-30</v>
      </c>
      <c r="BK4">
        <f t="shared" si="5"/>
        <v>7.8886090522101181E-31</v>
      </c>
      <c r="BL4">
        <f t="shared" si="5"/>
        <v>7.8886090522101181E-31</v>
      </c>
      <c r="BM4">
        <f t="shared" si="5"/>
        <v>0</v>
      </c>
      <c r="BN4">
        <f t="shared" si="5"/>
        <v>7.8886090522101181E-31</v>
      </c>
      <c r="BO4">
        <f t="shared" si="5"/>
        <v>7.8886090522101181E-31</v>
      </c>
      <c r="BP4">
        <f t="shared" si="5"/>
        <v>0</v>
      </c>
      <c r="BQ4">
        <f t="shared" si="5"/>
        <v>1.9721522630525295E-31</v>
      </c>
      <c r="BR4">
        <f t="shared" si="5"/>
        <v>7.8886090522101181E-31</v>
      </c>
      <c r="BS4">
        <f t="shared" si="5"/>
        <v>0</v>
      </c>
      <c r="BT4">
        <f t="shared" si="5"/>
        <v>0</v>
      </c>
      <c r="BU4">
        <f t="shared" si="5"/>
        <v>4.9303806576313238E-32</v>
      </c>
      <c r="BW4">
        <f>ABS((AO4-C4)/AO4)</f>
        <v>0</v>
      </c>
      <c r="BX4">
        <f t="shared" ref="BX4:CL18" si="6">ABS((AP4-D4)/AP4)</f>
        <v>0</v>
      </c>
      <c r="BY4">
        <f t="shared" si="6"/>
        <v>1.853543092483261E-16</v>
      </c>
      <c r="BZ4">
        <f t="shared" si="6"/>
        <v>0</v>
      </c>
      <c r="CA4">
        <f t="shared" si="6"/>
        <v>2.1634138857524924E-16</v>
      </c>
      <c r="CB4">
        <f t="shared" si="6"/>
        <v>1.1893009683169511E-16</v>
      </c>
      <c r="CC4">
        <f t="shared" si="6"/>
        <v>1.3237935001178325E-16</v>
      </c>
      <c r="CD4">
        <f t="shared" si="6"/>
        <v>0</v>
      </c>
      <c r="CE4">
        <f t="shared" si="6"/>
        <v>1.702053745807812E-16</v>
      </c>
      <c r="CF4">
        <f t="shared" si="6"/>
        <v>1.9647344719814086E-16</v>
      </c>
      <c r="CG4">
        <f t="shared" si="6"/>
        <v>0</v>
      </c>
      <c r="CH4">
        <f t="shared" si="6"/>
        <v>1.3517620071723246E-16</v>
      </c>
      <c r="CI4">
        <f t="shared" si="6"/>
        <v>3.2165723076524551E-16</v>
      </c>
      <c r="CJ4">
        <f t="shared" si="6"/>
        <v>0</v>
      </c>
      <c r="CK4">
        <f t="shared" si="6"/>
        <v>0</v>
      </c>
      <c r="CL4">
        <f t="shared" si="6"/>
        <v>1.4153920201118665E-16</v>
      </c>
      <c r="CN4">
        <f>IFERROR(BW4, 0)</f>
        <v>0</v>
      </c>
      <c r="CO4">
        <f t="shared" ref="CO4:DC18" si="7">IFERROR(BX4, 0)</f>
        <v>0</v>
      </c>
      <c r="CP4">
        <f t="shared" si="7"/>
        <v>1.853543092483261E-16</v>
      </c>
      <c r="CQ4">
        <f t="shared" si="7"/>
        <v>0</v>
      </c>
      <c r="CR4">
        <f t="shared" si="7"/>
        <v>2.1634138857524924E-16</v>
      </c>
      <c r="CS4">
        <f t="shared" si="7"/>
        <v>1.1893009683169511E-16</v>
      </c>
      <c r="CT4">
        <f t="shared" si="7"/>
        <v>1.3237935001178325E-16</v>
      </c>
      <c r="CU4">
        <f t="shared" si="7"/>
        <v>0</v>
      </c>
      <c r="CV4">
        <f t="shared" si="7"/>
        <v>1.702053745807812E-16</v>
      </c>
      <c r="CW4">
        <f t="shared" si="7"/>
        <v>1.9647344719814086E-16</v>
      </c>
      <c r="CX4">
        <f t="shared" si="7"/>
        <v>0</v>
      </c>
      <c r="CY4">
        <f t="shared" si="7"/>
        <v>1.3517620071723246E-16</v>
      </c>
      <c r="CZ4">
        <f t="shared" si="7"/>
        <v>3.2165723076524551E-16</v>
      </c>
      <c r="DA4">
        <f t="shared" si="7"/>
        <v>0</v>
      </c>
      <c r="DB4">
        <f t="shared" si="7"/>
        <v>0</v>
      </c>
      <c r="DC4">
        <f t="shared" si="7"/>
        <v>1.4153920201118665E-16</v>
      </c>
    </row>
    <row r="5" spans="1:107">
      <c r="A5" s="1" t="s">
        <v>17</v>
      </c>
      <c r="B5" s="1">
        <f>'Raw data and fitting summary'!B7</f>
        <v>0.8</v>
      </c>
      <c r="C5">
        <f>'Raw data and fitting summary'!C7</f>
        <v>13.333333333333332</v>
      </c>
      <c r="D5">
        <f>'Raw data and fitting summary'!D7</f>
        <v>9.9628043425856063</v>
      </c>
      <c r="E5">
        <f>'Raw data and fitting summary'!E7</f>
        <v>9.3706062190448876</v>
      </c>
      <c r="F5">
        <f>'Raw data and fitting summary'!F7</f>
        <v>8.7225135744297297</v>
      </c>
      <c r="G5">
        <f>'Raw data and fitting summary'!G7</f>
        <v>8.0284325362227236</v>
      </c>
      <c r="H5">
        <f>'Raw data and fitting summary'!H7</f>
        <v>7.302113969633341</v>
      </c>
      <c r="I5">
        <f>'Raw data and fitting summary'!I7</f>
        <v>6.5602461517394195</v>
      </c>
      <c r="J5">
        <f>'Raw data and fitting summary'!J7</f>
        <v>5.8210053395634187</v>
      </c>
      <c r="K5">
        <f>'Raw data and fitting summary'!K7</f>
        <v>5.1023131532923252</v>
      </c>
      <c r="L5">
        <f>'Raw data and fitting summary'!L7</f>
        <v>4.4201449807553672</v>
      </c>
      <c r="M5">
        <f>'Raw data and fitting summary'!M7</f>
        <v>3.7872166870593706</v>
      </c>
      <c r="N5">
        <f>'Raw data and fitting summary'!N7</f>
        <v>3.2122559920929072</v>
      </c>
      <c r="O5">
        <f>'Raw data and fitting summary'!O7</f>
        <v>2.6998961578400831</v>
      </c>
      <c r="P5">
        <f>'Raw data and fitting summary'!P7</f>
        <v>2.2510822510822504</v>
      </c>
      <c r="Q5">
        <f>'Raw data and fitting summary'!Q7</f>
        <v>1.8637992831541219</v>
      </c>
      <c r="R5">
        <f>'Raw data and fitting summary'!R7</f>
        <v>1.5339233038348083</v>
      </c>
      <c r="X5">
        <f t="shared" ref="X5:X18" si="8">($T$4*(B5/$S$4 )+$U$4*((B5*$X$3)/($S$4*$V$4 )))/((1+(B5/$S$4)+($X$3/$V$4 )+((B5*$X$3)/($S$4*$V$4 ))))*C21</f>
        <v>13.33333333333333</v>
      </c>
      <c r="Y5">
        <f t="shared" ref="Y5:Y18" si="9">($T$4*(B5/$S$4 )+$U$4*((B5*$Y$3)/($S$4*$V$4 )))/((1+(B5/$S$4)+($Y$3/$V$4 )+((B5*$Y$3)/($S$4*$V$4 ))))*D21</f>
        <v>9.9628043425856063</v>
      </c>
      <c r="Z5">
        <f t="shared" ref="Z5:Z18" si="10">($T$4*(B5/$S$4 )+$U$4*((B5*$Z$3)/($S$4*$V$4 )))/((1+(B5/$S$4)+($Z$3/$V$4 )+((B5*$Z$3)/($S$4*$V$4 ))))*E21</f>
        <v>9.370606219044884</v>
      </c>
      <c r="AA5">
        <f t="shared" ref="AA5:AA18" si="11">($T$4*(B5/$S$4 )+$U$4*((B5*$AA$3)/($S$4*$V$4 )))/((1+(B5/$S$4)+($AA$3/$V$4 )+((B5*$AA$3)/($S$4*$V$4 ))))*F21</f>
        <v>8.7225135744297297</v>
      </c>
      <c r="AB5">
        <f t="shared" ref="AB5:AB18" si="12">($T$4*(B5/$S$4 )+$U$4*((B5*$AB$3)/($S$4*$V$4 )))/((1+(B5/$S$4)+($AB$3/$V$4 )+((B5*$AB$3)/($S$4*$V$4 ))))*G21</f>
        <v>8.0284325362227236</v>
      </c>
      <c r="AC5">
        <f t="shared" ref="AC5:AC18" si="13">($T$4*(B5/$S$4 )+$U$4*((B5*$AC$3)/($S$4*$V$4 )))/((1+(B5/$S$4)+($AC$3/$V$4 )+((B5*$AC$3)/($S$4*$V$4 ))))*H21</f>
        <v>7.302113969633341</v>
      </c>
      <c r="AD5">
        <f t="shared" ref="AD5:AD18" si="14">($T$4*(B5/$S$4 )+$U$4*((B5*$AD$3)/($S$4*$V$4 )))/((1+(B5/$S$4)+($AD$3/$V$4 )+((B5*$AD$3)/($S$4*$V$4 ))))*I21</f>
        <v>6.5602461517394195</v>
      </c>
      <c r="AE5">
        <f t="shared" ref="AE5:AE18" si="15">($T$4*(B5/$S$4 )+$U$4*((B5*$AE$3)/($S$4*$V$4 )))/((1+(B5/$S$4)+($AE$3/$V$4 )+((B5*$AE$3)/($S$4*$V$4 ))))*J21</f>
        <v>5.8210053395634187</v>
      </c>
      <c r="AF5">
        <f t="shared" ref="AF5:AF18" si="16">($T$4*(B5/$S$4 )+$U$4*((B5*$AF$3)/($S$4*$V$4 )))/((1+(B5/$S$4)+($AF$3/$V$4 )+((B5*$AF$3)/($S$4*$V$4 ))))*K21</f>
        <v>5.1023131532923243</v>
      </c>
      <c r="AG5">
        <f t="shared" ref="AG5:AG18" si="17">($T$4*(B5/$S$4 )+$U$4*((B5*$AG$3)/($S$4*$V$4 )))/((1+(B5/$S$4)+($AG$3/$V$4 )+((B5*$AG$3)/($S$4*$V$4 ))))*L21</f>
        <v>4.4201449807553672</v>
      </c>
      <c r="AH5">
        <f t="shared" ref="AH5:AH18" si="18">($T$4*(B5/$S$4 )+$U$4*((B5*$AH$3)/($S$4*$V$4 )))/((1+(B5/$S$4)+($AH$3/$V$4 )+((B5*$AH$3)/($S$4*$V$4 ))))*M21</f>
        <v>3.7872166870593706</v>
      </c>
      <c r="AI5">
        <f t="shared" ref="AI5:AI18" si="19">($T$4*(B5/$S$4 )+$U$4*((B5*$AI$3)/($S$4*$V$4 )))/((1+(B5/$S$4)+($AI$3/$V$4 )+((B5*$AI$3)/($S$4*$V$4 ))))*N21</f>
        <v>3.2122559920929077</v>
      </c>
      <c r="AJ5">
        <f t="shared" ref="AJ5:AJ18" si="20">($T$4*(B5/$S$4 )+$U$4*((B5*$AJ$3)/($S$4*$V$4 )))/((1+(B5/$S$4)+($AJ$3/$V$4 )+((B5*$AJ$3)/($S$4*$V$4 ))))*O21</f>
        <v>2.6998961578400822</v>
      </c>
      <c r="AK5">
        <f t="shared" ref="AK5:AK18" si="21">($T$4*(B5/$S$4 )+$U$4*((B5*$AK$3)/($S$4*$V$4 )))/((1+(B5/$S$4)+($AK$3/$V$4 )+((B5*$AK$3)/($S$4*$V$4 ))))*P21</f>
        <v>2.2510822510822504</v>
      </c>
      <c r="AL5">
        <f t="shared" ref="AL5:AL18" si="22">($T$4*(B5/$S$4 )+$U$4*((B5*$AL$3)/($S$4*$V$4 )))/((1+(B5/$S$4)+($AL$3/$V$4 )+((B5*$AL$3)/($S$4*$V$4 ))))*Q21</f>
        <v>1.8637992831541215</v>
      </c>
      <c r="AM5">
        <f t="shared" ref="AM5:AM18" si="23">($T$4*(B5/$S$4 )+$U$4*((B5*$AM$3)/($S$4*$V$4 )))/((1+(B5/$S$4)+($AM$3/$V$4 )+((B5*$AM$3)/($S$4*$V$4 ))))*R21</f>
        <v>1.5339233038348081</v>
      </c>
      <c r="AO5">
        <f t="shared" ref="AO5:AO18" si="24">IFERROR(X5, 0)</f>
        <v>13.33333333333333</v>
      </c>
      <c r="AP5">
        <f t="shared" si="4"/>
        <v>9.9628043425856063</v>
      </c>
      <c r="AQ5">
        <f t="shared" si="4"/>
        <v>9.370606219044884</v>
      </c>
      <c r="AR5">
        <f t="shared" si="4"/>
        <v>8.7225135744297297</v>
      </c>
      <c r="AS5">
        <f t="shared" si="4"/>
        <v>8.0284325362227236</v>
      </c>
      <c r="AT5">
        <f t="shared" si="4"/>
        <v>7.302113969633341</v>
      </c>
      <c r="AU5">
        <f t="shared" si="4"/>
        <v>6.5602461517394195</v>
      </c>
      <c r="AV5">
        <f t="shared" si="4"/>
        <v>5.8210053395634187</v>
      </c>
      <c r="AW5">
        <f t="shared" si="4"/>
        <v>5.1023131532923243</v>
      </c>
      <c r="AX5">
        <f t="shared" si="4"/>
        <v>4.4201449807553672</v>
      </c>
      <c r="AY5">
        <f t="shared" si="4"/>
        <v>3.7872166870593706</v>
      </c>
      <c r="AZ5">
        <f t="shared" si="4"/>
        <v>3.2122559920929077</v>
      </c>
      <c r="BA5">
        <f t="shared" si="4"/>
        <v>2.6998961578400822</v>
      </c>
      <c r="BB5">
        <f t="shared" si="4"/>
        <v>2.2510822510822504</v>
      </c>
      <c r="BC5">
        <f t="shared" si="4"/>
        <v>1.8637992831541215</v>
      </c>
      <c r="BD5">
        <f t="shared" si="4"/>
        <v>1.5339233038348081</v>
      </c>
      <c r="BF5">
        <f t="shared" ref="BF5:BG18" si="25">(C5-AO5)^2</f>
        <v>3.1554436208840472E-30</v>
      </c>
      <c r="BG5">
        <f t="shared" si="25"/>
        <v>0</v>
      </c>
      <c r="BH5">
        <f t="shared" si="5"/>
        <v>1.2621774483536189E-29</v>
      </c>
      <c r="BI5">
        <f t="shared" si="5"/>
        <v>0</v>
      </c>
      <c r="BJ5">
        <f t="shared" si="5"/>
        <v>0</v>
      </c>
      <c r="BK5">
        <f t="shared" si="5"/>
        <v>0</v>
      </c>
      <c r="BL5">
        <f t="shared" si="5"/>
        <v>0</v>
      </c>
      <c r="BM5">
        <f t="shared" si="5"/>
        <v>0</v>
      </c>
      <c r="BN5">
        <f t="shared" si="5"/>
        <v>7.8886090522101181E-31</v>
      </c>
      <c r="BO5">
        <f t="shared" si="5"/>
        <v>0</v>
      </c>
      <c r="BP5">
        <f t="shared" si="5"/>
        <v>0</v>
      </c>
      <c r="BQ5">
        <f t="shared" si="5"/>
        <v>1.9721522630525295E-31</v>
      </c>
      <c r="BR5">
        <f t="shared" si="5"/>
        <v>7.8886090522101181E-31</v>
      </c>
      <c r="BS5">
        <f t="shared" si="5"/>
        <v>0</v>
      </c>
      <c r="BT5">
        <f t="shared" si="5"/>
        <v>1.9721522630525295E-31</v>
      </c>
      <c r="BU5">
        <f t="shared" si="5"/>
        <v>4.9303806576313238E-32</v>
      </c>
      <c r="BW5">
        <f t="shared" ref="BW5:BW18" si="26">ABS((AO5-C5)/AO5)</f>
        <v>1.332267629550188E-16</v>
      </c>
      <c r="BX5">
        <f t="shared" si="6"/>
        <v>0</v>
      </c>
      <c r="BY5">
        <f t="shared" si="6"/>
        <v>3.7913381437157626E-16</v>
      </c>
      <c r="BZ5">
        <f t="shared" si="6"/>
        <v>0</v>
      </c>
      <c r="CA5">
        <f t="shared" si="6"/>
        <v>0</v>
      </c>
      <c r="CB5">
        <f t="shared" si="6"/>
        <v>0</v>
      </c>
      <c r="CC5">
        <f t="shared" si="6"/>
        <v>0</v>
      </c>
      <c r="CD5">
        <f t="shared" si="6"/>
        <v>0</v>
      </c>
      <c r="CE5">
        <f t="shared" si="6"/>
        <v>1.7407367854852622E-16</v>
      </c>
      <c r="CF5">
        <f t="shared" si="6"/>
        <v>0</v>
      </c>
      <c r="CG5">
        <f t="shared" si="6"/>
        <v>0</v>
      </c>
      <c r="CH5">
        <f t="shared" si="6"/>
        <v>1.3824838709716953E-16</v>
      </c>
      <c r="CI5">
        <f t="shared" si="6"/>
        <v>3.2896762237354647E-16</v>
      </c>
      <c r="CJ5">
        <f t="shared" si="6"/>
        <v>0</v>
      </c>
      <c r="CK5">
        <f t="shared" si="6"/>
        <v>2.3827094143878364E-16</v>
      </c>
      <c r="CL5">
        <f t="shared" si="6"/>
        <v>1.4475600205689541E-16</v>
      </c>
      <c r="CN5">
        <f t="shared" ref="CN5:CN18" si="27">IFERROR(BW5, 0)</f>
        <v>1.332267629550188E-16</v>
      </c>
      <c r="CO5">
        <f t="shared" si="7"/>
        <v>0</v>
      </c>
      <c r="CP5">
        <f t="shared" si="7"/>
        <v>3.7913381437157626E-16</v>
      </c>
      <c r="CQ5">
        <f t="shared" si="7"/>
        <v>0</v>
      </c>
      <c r="CR5">
        <f t="shared" si="7"/>
        <v>0</v>
      </c>
      <c r="CS5">
        <f t="shared" si="7"/>
        <v>0</v>
      </c>
      <c r="CT5">
        <f t="shared" si="7"/>
        <v>0</v>
      </c>
      <c r="CU5">
        <f t="shared" si="7"/>
        <v>0</v>
      </c>
      <c r="CV5">
        <f t="shared" si="7"/>
        <v>1.7407367854852622E-16</v>
      </c>
      <c r="CW5">
        <f t="shared" si="7"/>
        <v>0</v>
      </c>
      <c r="CX5">
        <f t="shared" si="7"/>
        <v>0</v>
      </c>
      <c r="CY5">
        <f t="shared" si="7"/>
        <v>1.3824838709716953E-16</v>
      </c>
      <c r="CZ5">
        <f t="shared" si="7"/>
        <v>3.2896762237354647E-16</v>
      </c>
      <c r="DA5">
        <f t="shared" si="7"/>
        <v>0</v>
      </c>
      <c r="DB5">
        <f t="shared" si="7"/>
        <v>2.3827094143878364E-16</v>
      </c>
      <c r="DC5">
        <f t="shared" si="7"/>
        <v>1.4475600205689541E-16</v>
      </c>
    </row>
    <row r="6" spans="1:107">
      <c r="A6" s="1" t="s">
        <v>18</v>
      </c>
      <c r="B6" s="1">
        <f>'Raw data and fitting summary'!B8</f>
        <v>0.64000000000000012</v>
      </c>
      <c r="C6">
        <f>'Raw data and fitting summary'!C8</f>
        <v>12.972972972972974</v>
      </c>
      <c r="D6">
        <f>'Raw data and fitting summary'!D8</f>
        <v>9.6935393603535633</v>
      </c>
      <c r="E6">
        <f>'Raw data and fitting summary'!E8</f>
        <v>9.117346591503134</v>
      </c>
      <c r="F6">
        <f>'Raw data and fitting summary'!F8</f>
        <v>8.4867699643100085</v>
      </c>
      <c r="G6">
        <f>'Raw data and fitting summary'!G8</f>
        <v>7.8114478730815691</v>
      </c>
      <c r="H6">
        <f>'Raw data and fitting summary'!H8</f>
        <v>7.1047595380216295</v>
      </c>
      <c r="I6">
        <f>'Raw data and fitting summary'!I8</f>
        <v>6.3829422016924084</v>
      </c>
      <c r="J6">
        <f>'Raw data and fitting summary'!J8</f>
        <v>5.6636808709265702</v>
      </c>
      <c r="K6">
        <f>'Raw data and fitting summary'!K8</f>
        <v>4.9644127977979382</v>
      </c>
      <c r="L6">
        <f>'Raw data and fitting summary'!L8</f>
        <v>4.3006816028971153</v>
      </c>
      <c r="M6">
        <f>'Raw data and fitting summary'!M8</f>
        <v>3.6848594793010094</v>
      </c>
      <c r="N6">
        <f>'Raw data and fitting summary'!N8</f>
        <v>3.1254382625768828</v>
      </c>
      <c r="O6">
        <f>'Raw data and fitting summary'!O8</f>
        <v>2.6269259914119725</v>
      </c>
      <c r="P6">
        <f>'Raw data and fitting summary'!P8</f>
        <v>2.19024219024219</v>
      </c>
      <c r="Q6">
        <f>'Raw data and fitting summary'!Q8</f>
        <v>1.8134263295553619</v>
      </c>
      <c r="R6">
        <f>'Raw data and fitting summary'!R8</f>
        <v>1.4924659172446784</v>
      </c>
      <c r="X6">
        <f t="shared" si="8"/>
        <v>12.972972972972972</v>
      </c>
      <c r="Y6">
        <f t="shared" si="9"/>
        <v>9.6935393603535633</v>
      </c>
      <c r="Z6">
        <f t="shared" si="10"/>
        <v>9.117346591503134</v>
      </c>
      <c r="AA6">
        <f t="shared" si="11"/>
        <v>8.4867699643100085</v>
      </c>
      <c r="AB6">
        <f t="shared" si="12"/>
        <v>7.8114478730815691</v>
      </c>
      <c r="AC6">
        <f t="shared" si="13"/>
        <v>7.1047595380216295</v>
      </c>
      <c r="AD6">
        <f t="shared" si="14"/>
        <v>6.3829422016924084</v>
      </c>
      <c r="AE6">
        <f t="shared" si="15"/>
        <v>5.6636808709265702</v>
      </c>
      <c r="AF6">
        <f t="shared" si="16"/>
        <v>4.9644127977979373</v>
      </c>
      <c r="AG6">
        <f t="shared" si="17"/>
        <v>4.3006816028971144</v>
      </c>
      <c r="AH6">
        <f t="shared" si="18"/>
        <v>3.6848594793010099</v>
      </c>
      <c r="AI6">
        <f t="shared" si="19"/>
        <v>3.1254382625768828</v>
      </c>
      <c r="AJ6">
        <f t="shared" si="20"/>
        <v>2.6269259914119725</v>
      </c>
      <c r="AK6">
        <f t="shared" si="21"/>
        <v>2.1902421902421896</v>
      </c>
      <c r="AL6">
        <f t="shared" si="22"/>
        <v>1.8134263295553616</v>
      </c>
      <c r="AM6">
        <f t="shared" si="23"/>
        <v>1.4924659172446784</v>
      </c>
      <c r="AO6">
        <f t="shared" si="24"/>
        <v>12.972972972972972</v>
      </c>
      <c r="AP6">
        <f t="shared" si="4"/>
        <v>9.6935393603535633</v>
      </c>
      <c r="AQ6">
        <f t="shared" si="4"/>
        <v>9.117346591503134</v>
      </c>
      <c r="AR6">
        <f t="shared" si="4"/>
        <v>8.4867699643100085</v>
      </c>
      <c r="AS6">
        <f t="shared" si="4"/>
        <v>7.8114478730815691</v>
      </c>
      <c r="AT6">
        <f t="shared" si="4"/>
        <v>7.1047595380216295</v>
      </c>
      <c r="AU6">
        <f t="shared" si="4"/>
        <v>6.3829422016924084</v>
      </c>
      <c r="AV6">
        <f t="shared" si="4"/>
        <v>5.6636808709265702</v>
      </c>
      <c r="AW6">
        <f t="shared" si="4"/>
        <v>4.9644127977979373</v>
      </c>
      <c r="AX6">
        <f t="shared" si="4"/>
        <v>4.3006816028971144</v>
      </c>
      <c r="AY6">
        <f t="shared" si="4"/>
        <v>3.6848594793010099</v>
      </c>
      <c r="AZ6">
        <f t="shared" si="4"/>
        <v>3.1254382625768828</v>
      </c>
      <c r="BA6">
        <f t="shared" si="4"/>
        <v>2.6269259914119725</v>
      </c>
      <c r="BB6">
        <f t="shared" si="4"/>
        <v>2.1902421902421896</v>
      </c>
      <c r="BC6">
        <f t="shared" si="4"/>
        <v>1.8134263295553616</v>
      </c>
      <c r="BD6">
        <f t="shared" si="4"/>
        <v>1.4924659172446784</v>
      </c>
      <c r="BF6">
        <f t="shared" si="25"/>
        <v>3.1554436208840472E-30</v>
      </c>
      <c r="BG6">
        <f t="shared" si="25"/>
        <v>0</v>
      </c>
      <c r="BH6">
        <f t="shared" si="5"/>
        <v>0</v>
      </c>
      <c r="BI6">
        <f t="shared" si="5"/>
        <v>0</v>
      </c>
      <c r="BJ6">
        <f t="shared" si="5"/>
        <v>0</v>
      </c>
      <c r="BK6">
        <f t="shared" si="5"/>
        <v>0</v>
      </c>
      <c r="BL6">
        <f t="shared" si="5"/>
        <v>0</v>
      </c>
      <c r="BM6">
        <f t="shared" si="5"/>
        <v>0</v>
      </c>
      <c r="BN6">
        <f t="shared" si="5"/>
        <v>7.8886090522101181E-31</v>
      </c>
      <c r="BO6">
        <f t="shared" si="5"/>
        <v>7.8886090522101181E-31</v>
      </c>
      <c r="BP6">
        <f t="shared" si="5"/>
        <v>1.9721522630525295E-31</v>
      </c>
      <c r="BQ6">
        <f t="shared" si="5"/>
        <v>0</v>
      </c>
      <c r="BR6">
        <f t="shared" si="5"/>
        <v>0</v>
      </c>
      <c r="BS6">
        <f t="shared" si="5"/>
        <v>1.9721522630525295E-31</v>
      </c>
      <c r="BT6">
        <f t="shared" si="5"/>
        <v>4.9303806576313238E-32</v>
      </c>
      <c r="BU6">
        <f t="shared" si="5"/>
        <v>0</v>
      </c>
      <c r="BW6">
        <f t="shared" si="26"/>
        <v>1.3692750637043598E-16</v>
      </c>
      <c r="BX6">
        <f t="shared" si="6"/>
        <v>0</v>
      </c>
      <c r="BY6">
        <f t="shared" si="6"/>
        <v>0</v>
      </c>
      <c r="BZ6">
        <f t="shared" si="6"/>
        <v>0</v>
      </c>
      <c r="CA6">
        <f t="shared" si="6"/>
        <v>0</v>
      </c>
      <c r="CB6">
        <f t="shared" si="6"/>
        <v>0</v>
      </c>
      <c r="CC6">
        <f t="shared" si="6"/>
        <v>0</v>
      </c>
      <c r="CD6">
        <f t="shared" si="6"/>
        <v>0</v>
      </c>
      <c r="CE6">
        <f t="shared" si="6"/>
        <v>1.7890905850820751E-16</v>
      </c>
      <c r="CF6">
        <f t="shared" si="6"/>
        <v>2.0652038483895484E-16</v>
      </c>
      <c r="CG6">
        <f t="shared" si="6"/>
        <v>1.2051727137619451E-16</v>
      </c>
      <c r="CH6">
        <f t="shared" si="6"/>
        <v>0</v>
      </c>
      <c r="CI6">
        <f t="shared" si="6"/>
        <v>0</v>
      </c>
      <c r="CJ6">
        <f t="shared" si="6"/>
        <v>2.0275803827929949E-16</v>
      </c>
      <c r="CK6">
        <f t="shared" si="6"/>
        <v>1.2244478935048602E-16</v>
      </c>
      <c r="CL6">
        <f t="shared" si="6"/>
        <v>0</v>
      </c>
      <c r="CN6">
        <f t="shared" si="27"/>
        <v>1.3692750637043598E-16</v>
      </c>
      <c r="CO6">
        <f t="shared" si="7"/>
        <v>0</v>
      </c>
      <c r="CP6">
        <f t="shared" si="7"/>
        <v>0</v>
      </c>
      <c r="CQ6">
        <f t="shared" si="7"/>
        <v>0</v>
      </c>
      <c r="CR6">
        <f t="shared" si="7"/>
        <v>0</v>
      </c>
      <c r="CS6">
        <f t="shared" si="7"/>
        <v>0</v>
      </c>
      <c r="CT6">
        <f t="shared" si="7"/>
        <v>0</v>
      </c>
      <c r="CU6">
        <f t="shared" si="7"/>
        <v>0</v>
      </c>
      <c r="CV6">
        <f t="shared" si="7"/>
        <v>1.7890905850820751E-16</v>
      </c>
      <c r="CW6">
        <f t="shared" si="7"/>
        <v>2.0652038483895484E-16</v>
      </c>
      <c r="CX6">
        <f t="shared" si="7"/>
        <v>1.2051727137619451E-16</v>
      </c>
      <c r="CY6">
        <f t="shared" si="7"/>
        <v>0</v>
      </c>
      <c r="CZ6">
        <f t="shared" si="7"/>
        <v>0</v>
      </c>
      <c r="DA6">
        <f t="shared" si="7"/>
        <v>2.0275803827929949E-16</v>
      </c>
      <c r="DB6">
        <f t="shared" si="7"/>
        <v>1.2244478935048602E-16</v>
      </c>
      <c r="DC6">
        <f t="shared" si="7"/>
        <v>0</v>
      </c>
    </row>
    <row r="7" spans="1:107">
      <c r="A7" s="1" t="s">
        <v>19</v>
      </c>
      <c r="B7" s="1">
        <f>'Raw data and fitting summary'!B9</f>
        <v>0.51200000000000012</v>
      </c>
      <c r="C7">
        <f>'Raw data and fitting summary'!C9</f>
        <v>12.549019607843137</v>
      </c>
      <c r="D7">
        <f>'Raw data and fitting summary'!D9</f>
        <v>9.3767570283158665</v>
      </c>
      <c r="E7">
        <f>'Raw data and fitting summary'!E9</f>
        <v>8.8193940885128352</v>
      </c>
      <c r="F7">
        <f>'Raw data and fitting summary'!F9</f>
        <v>8.2094245406397466</v>
      </c>
      <c r="G7">
        <f>'Raw data and fitting summary'!G9</f>
        <v>7.5561717987978589</v>
      </c>
      <c r="H7">
        <f>'Raw data and fitting summary'!H9</f>
        <v>6.8725778537725573</v>
      </c>
      <c r="I7">
        <f>'Raw data and fitting summary'!I9</f>
        <v>6.1743493192841603</v>
      </c>
      <c r="J7">
        <f>'Raw data and fitting summary'!J9</f>
        <v>5.4785932607655718</v>
      </c>
      <c r="K7">
        <f>'Raw data and fitting summary'!K9</f>
        <v>4.8021770854515999</v>
      </c>
      <c r="L7">
        <f>'Raw data and fitting summary'!L9</f>
        <v>4.1601364524756397</v>
      </c>
      <c r="M7">
        <f>'Raw data and fitting summary'!M9</f>
        <v>3.5644392348794076</v>
      </c>
      <c r="N7">
        <f>'Raw data and fitting summary'!N9</f>
        <v>3.0232997572639131</v>
      </c>
      <c r="O7">
        <f>'Raw data and fitting summary'!O9</f>
        <v>2.5410787367906664</v>
      </c>
      <c r="P7">
        <f>'Raw data and fitting summary'!P9</f>
        <v>2.1186656480774126</v>
      </c>
      <c r="Q7">
        <f>'Raw data and fitting summary'!Q9</f>
        <v>1.7541640312038795</v>
      </c>
      <c r="R7">
        <f>'Raw data and fitting summary'!R9</f>
        <v>1.4436925212562903</v>
      </c>
      <c r="X7">
        <f t="shared" si="8"/>
        <v>12.549019607843135</v>
      </c>
      <c r="Y7">
        <f t="shared" si="9"/>
        <v>9.3767570283158648</v>
      </c>
      <c r="Z7">
        <f t="shared" si="10"/>
        <v>8.8193940885128335</v>
      </c>
      <c r="AA7">
        <f t="shared" si="11"/>
        <v>8.2094245406397448</v>
      </c>
      <c r="AB7">
        <f t="shared" si="12"/>
        <v>7.5561717987978581</v>
      </c>
      <c r="AC7">
        <f t="shared" si="13"/>
        <v>6.8725778537725564</v>
      </c>
      <c r="AD7">
        <f t="shared" si="14"/>
        <v>6.1743493192841594</v>
      </c>
      <c r="AE7">
        <f t="shared" si="15"/>
        <v>5.478593260765571</v>
      </c>
      <c r="AF7">
        <f t="shared" si="16"/>
        <v>4.8021770854515999</v>
      </c>
      <c r="AG7">
        <f t="shared" si="17"/>
        <v>4.1601364524756388</v>
      </c>
      <c r="AH7">
        <f t="shared" si="18"/>
        <v>3.5644392348794067</v>
      </c>
      <c r="AI7">
        <f t="shared" si="19"/>
        <v>3.0232997572639131</v>
      </c>
      <c r="AJ7">
        <f t="shared" si="20"/>
        <v>2.541078736790666</v>
      </c>
      <c r="AK7">
        <f t="shared" si="21"/>
        <v>2.1186656480774122</v>
      </c>
      <c r="AL7">
        <f t="shared" si="22"/>
        <v>1.7541640312038789</v>
      </c>
      <c r="AM7">
        <f t="shared" si="23"/>
        <v>1.4436925212562901</v>
      </c>
      <c r="AO7">
        <f t="shared" si="24"/>
        <v>12.549019607843135</v>
      </c>
      <c r="AP7">
        <f t="shared" si="4"/>
        <v>9.3767570283158648</v>
      </c>
      <c r="AQ7">
        <f t="shared" si="4"/>
        <v>8.8193940885128335</v>
      </c>
      <c r="AR7">
        <f t="shared" si="4"/>
        <v>8.2094245406397448</v>
      </c>
      <c r="AS7">
        <f t="shared" si="4"/>
        <v>7.5561717987978581</v>
      </c>
      <c r="AT7">
        <f t="shared" si="4"/>
        <v>6.8725778537725564</v>
      </c>
      <c r="AU7">
        <f t="shared" si="4"/>
        <v>6.1743493192841594</v>
      </c>
      <c r="AV7">
        <f t="shared" si="4"/>
        <v>5.478593260765571</v>
      </c>
      <c r="AW7">
        <f t="shared" si="4"/>
        <v>4.8021770854515999</v>
      </c>
      <c r="AX7">
        <f t="shared" si="4"/>
        <v>4.1601364524756388</v>
      </c>
      <c r="AY7">
        <f t="shared" si="4"/>
        <v>3.5644392348794067</v>
      </c>
      <c r="AZ7">
        <f t="shared" si="4"/>
        <v>3.0232997572639131</v>
      </c>
      <c r="BA7">
        <f t="shared" si="4"/>
        <v>2.541078736790666</v>
      </c>
      <c r="BB7">
        <f t="shared" si="4"/>
        <v>2.1186656480774122</v>
      </c>
      <c r="BC7">
        <f t="shared" si="4"/>
        <v>1.7541640312038789</v>
      </c>
      <c r="BD7">
        <f t="shared" si="4"/>
        <v>1.4436925212562901</v>
      </c>
      <c r="BF7">
        <f t="shared" si="25"/>
        <v>3.1554436208840472E-30</v>
      </c>
      <c r="BG7">
        <f t="shared" si="25"/>
        <v>3.1554436208840472E-30</v>
      </c>
      <c r="BH7">
        <f t="shared" si="5"/>
        <v>3.1554436208840472E-30</v>
      </c>
      <c r="BI7">
        <f t="shared" si="5"/>
        <v>3.1554436208840472E-30</v>
      </c>
      <c r="BJ7">
        <f t="shared" si="5"/>
        <v>7.8886090522101181E-31</v>
      </c>
      <c r="BK7">
        <f t="shared" si="5"/>
        <v>7.8886090522101181E-31</v>
      </c>
      <c r="BL7">
        <f t="shared" si="5"/>
        <v>7.8886090522101181E-31</v>
      </c>
      <c r="BM7">
        <f t="shared" si="5"/>
        <v>7.8886090522101181E-31</v>
      </c>
      <c r="BN7">
        <f t="shared" si="5"/>
        <v>0</v>
      </c>
      <c r="BO7">
        <f t="shared" si="5"/>
        <v>7.8886090522101181E-31</v>
      </c>
      <c r="BP7">
        <f t="shared" si="5"/>
        <v>7.8886090522101181E-31</v>
      </c>
      <c r="BQ7">
        <f t="shared" si="5"/>
        <v>0</v>
      </c>
      <c r="BR7">
        <f t="shared" si="5"/>
        <v>1.9721522630525295E-31</v>
      </c>
      <c r="BS7">
        <f t="shared" si="5"/>
        <v>1.9721522630525295E-31</v>
      </c>
      <c r="BT7">
        <f t="shared" si="5"/>
        <v>4.4373425918681914E-31</v>
      </c>
      <c r="BU7">
        <f t="shared" si="5"/>
        <v>4.9303806576313238E-32</v>
      </c>
      <c r="BW7">
        <f t="shared" si="26"/>
        <v>1.4155343563970747E-16</v>
      </c>
      <c r="BX7">
        <f t="shared" si="6"/>
        <v>1.8944255823586135E-16</v>
      </c>
      <c r="BY7">
        <f t="shared" si="6"/>
        <v>2.0141483888489984E-16</v>
      </c>
      <c r="BZ7">
        <f t="shared" si="6"/>
        <v>2.1638018969619792E-16</v>
      </c>
      <c r="CA7">
        <f t="shared" si="6"/>
        <v>1.1754343910516025E-16</v>
      </c>
      <c r="CB7">
        <f t="shared" si="6"/>
        <v>1.2923511942648688E-16</v>
      </c>
      <c r="CC7">
        <f t="shared" si="6"/>
        <v>1.4384971982814518E-16</v>
      </c>
      <c r="CD7">
        <f t="shared" si="6"/>
        <v>1.6211797033021802E-16</v>
      </c>
      <c r="CE7">
        <f t="shared" si="6"/>
        <v>0</v>
      </c>
      <c r="CF7">
        <f t="shared" si="6"/>
        <v>2.1349742486729798E-16</v>
      </c>
      <c r="CG7">
        <f t="shared" si="6"/>
        <v>2.4917760162915902E-16</v>
      </c>
      <c r="CH7">
        <f t="shared" si="6"/>
        <v>0</v>
      </c>
      <c r="CI7">
        <f t="shared" si="6"/>
        <v>1.7476404938594654E-16</v>
      </c>
      <c r="CJ7">
        <f t="shared" si="6"/>
        <v>2.0960797200495149E-16</v>
      </c>
      <c r="CK7">
        <f t="shared" si="6"/>
        <v>3.7974431291806147E-16</v>
      </c>
      <c r="CL7">
        <f t="shared" si="6"/>
        <v>1.5380325218545139E-16</v>
      </c>
      <c r="CN7">
        <f t="shared" si="27"/>
        <v>1.4155343563970747E-16</v>
      </c>
      <c r="CO7">
        <f t="shared" si="7"/>
        <v>1.8944255823586135E-16</v>
      </c>
      <c r="CP7">
        <f t="shared" si="7"/>
        <v>2.0141483888489984E-16</v>
      </c>
      <c r="CQ7">
        <f t="shared" si="7"/>
        <v>2.1638018969619792E-16</v>
      </c>
      <c r="CR7">
        <f t="shared" si="7"/>
        <v>1.1754343910516025E-16</v>
      </c>
      <c r="CS7">
        <f t="shared" si="7"/>
        <v>1.2923511942648688E-16</v>
      </c>
      <c r="CT7">
        <f t="shared" si="7"/>
        <v>1.4384971982814518E-16</v>
      </c>
      <c r="CU7">
        <f t="shared" si="7"/>
        <v>1.6211797033021802E-16</v>
      </c>
      <c r="CV7">
        <f t="shared" si="7"/>
        <v>0</v>
      </c>
      <c r="CW7">
        <f t="shared" si="7"/>
        <v>2.1349742486729798E-16</v>
      </c>
      <c r="CX7">
        <f t="shared" si="7"/>
        <v>2.4917760162915902E-16</v>
      </c>
      <c r="CY7">
        <f t="shared" si="7"/>
        <v>0</v>
      </c>
      <c r="CZ7">
        <f t="shared" si="7"/>
        <v>1.7476404938594654E-16</v>
      </c>
      <c r="DA7">
        <f t="shared" si="7"/>
        <v>2.0960797200495149E-16</v>
      </c>
      <c r="DB7">
        <f t="shared" si="7"/>
        <v>3.7974431291806147E-16</v>
      </c>
      <c r="DC7">
        <f t="shared" si="7"/>
        <v>1.5380325218545139E-16</v>
      </c>
    </row>
    <row r="8" spans="1:107">
      <c r="A8" s="1" t="s">
        <v>20</v>
      </c>
      <c r="B8" s="1">
        <f>'Raw data and fitting summary'!B10</f>
        <v>0.40960000000000013</v>
      </c>
      <c r="C8">
        <f>'Raw data and fitting summary'!C10</f>
        <v>12.05651491365777</v>
      </c>
      <c r="D8">
        <f>'Raw data and fitting summary'!D10</f>
        <v>9.0087524353678319</v>
      </c>
      <c r="E8">
        <f>'Raw data and fitting summary'!E10</f>
        <v>8.4732640222446705</v>
      </c>
      <c r="F8">
        <f>'Raw data and fitting summary'!F10</f>
        <v>7.8872336246020787</v>
      </c>
      <c r="G8">
        <f>'Raw data and fitting summary'!G10</f>
        <v>7.2596187454698411</v>
      </c>
      <c r="H8">
        <f>'Raw data and fitting summary'!H10</f>
        <v>6.6028534482084842</v>
      </c>
      <c r="I8">
        <f>'Raw data and fitting summary'!I10</f>
        <v>5.9320279174284236</v>
      </c>
      <c r="J8">
        <f>'Raw data and fitting summary'!J10</f>
        <v>5.2635778266695912</v>
      </c>
      <c r="K8">
        <f>'Raw data and fitting summary'!K10</f>
        <v>4.6137085970115841</v>
      </c>
      <c r="L8">
        <f>'Raw data and fitting summary'!L10</f>
        <v>3.9968657910754972</v>
      </c>
      <c r="M8">
        <f>'Raw data and fitting summary'!M10</f>
        <v>3.4245475851588658</v>
      </c>
      <c r="N8">
        <f>'Raw data and fitting summary'!N10</f>
        <v>2.9046459206366011</v>
      </c>
      <c r="O8">
        <f>'Raw data and fitting summary'!O10</f>
        <v>2.4413503719244702</v>
      </c>
      <c r="P8">
        <f>'Raw data and fitting summary'!P10</f>
        <v>2.0355155049032594</v>
      </c>
      <c r="Q8">
        <f>'Raw data and fitting summary'!Q10</f>
        <v>1.685319289005925</v>
      </c>
      <c r="R8">
        <f>'Raw data and fitting summary'!R10</f>
        <v>1.3870326891818676</v>
      </c>
      <c r="X8">
        <f t="shared" si="8"/>
        <v>12.05651491365777</v>
      </c>
      <c r="Y8">
        <f t="shared" si="9"/>
        <v>9.0087524353678319</v>
      </c>
      <c r="Z8">
        <f t="shared" si="10"/>
        <v>8.4732640222446705</v>
      </c>
      <c r="AA8">
        <f t="shared" si="11"/>
        <v>7.8872336246020787</v>
      </c>
      <c r="AB8">
        <f t="shared" si="12"/>
        <v>7.2596187454698411</v>
      </c>
      <c r="AC8">
        <f t="shared" si="13"/>
        <v>6.6028534482084833</v>
      </c>
      <c r="AD8">
        <f t="shared" si="14"/>
        <v>5.9320279174284236</v>
      </c>
      <c r="AE8">
        <f t="shared" si="15"/>
        <v>5.2635778266695903</v>
      </c>
      <c r="AF8">
        <f t="shared" si="16"/>
        <v>4.6137085970115841</v>
      </c>
      <c r="AG8">
        <f t="shared" si="17"/>
        <v>3.9968657910754968</v>
      </c>
      <c r="AH8">
        <f t="shared" si="18"/>
        <v>3.4245475851588658</v>
      </c>
      <c r="AI8">
        <f t="shared" si="19"/>
        <v>2.9046459206366002</v>
      </c>
      <c r="AJ8">
        <f t="shared" si="20"/>
        <v>2.4413503719244702</v>
      </c>
      <c r="AK8">
        <f t="shared" si="21"/>
        <v>2.0355155049032594</v>
      </c>
      <c r="AL8">
        <f t="shared" si="22"/>
        <v>1.6853192890059248</v>
      </c>
      <c r="AM8">
        <f t="shared" si="23"/>
        <v>1.3870326891818674</v>
      </c>
      <c r="AO8">
        <f t="shared" si="24"/>
        <v>12.05651491365777</v>
      </c>
      <c r="AP8">
        <f t="shared" si="4"/>
        <v>9.0087524353678319</v>
      </c>
      <c r="AQ8">
        <f t="shared" si="4"/>
        <v>8.4732640222446705</v>
      </c>
      <c r="AR8">
        <f t="shared" si="4"/>
        <v>7.8872336246020787</v>
      </c>
      <c r="AS8">
        <f t="shared" si="4"/>
        <v>7.2596187454698411</v>
      </c>
      <c r="AT8">
        <f t="shared" si="4"/>
        <v>6.6028534482084833</v>
      </c>
      <c r="AU8">
        <f t="shared" si="4"/>
        <v>5.9320279174284236</v>
      </c>
      <c r="AV8">
        <f t="shared" si="4"/>
        <v>5.2635778266695903</v>
      </c>
      <c r="AW8">
        <f t="shared" si="4"/>
        <v>4.6137085970115841</v>
      </c>
      <c r="AX8">
        <f t="shared" si="4"/>
        <v>3.9968657910754968</v>
      </c>
      <c r="AY8">
        <f t="shared" si="4"/>
        <v>3.4245475851588658</v>
      </c>
      <c r="AZ8">
        <f t="shared" si="4"/>
        <v>2.9046459206366002</v>
      </c>
      <c r="BA8">
        <f t="shared" si="4"/>
        <v>2.4413503719244702</v>
      </c>
      <c r="BB8">
        <f t="shared" si="4"/>
        <v>2.0355155049032594</v>
      </c>
      <c r="BC8">
        <f t="shared" si="4"/>
        <v>1.6853192890059248</v>
      </c>
      <c r="BD8">
        <f t="shared" si="4"/>
        <v>1.3870326891818674</v>
      </c>
      <c r="BF8">
        <f t="shared" si="25"/>
        <v>0</v>
      </c>
      <c r="BG8">
        <f t="shared" si="25"/>
        <v>0</v>
      </c>
      <c r="BH8">
        <f t="shared" si="5"/>
        <v>0</v>
      </c>
      <c r="BI8">
        <f t="shared" si="5"/>
        <v>0</v>
      </c>
      <c r="BJ8">
        <f t="shared" si="5"/>
        <v>0</v>
      </c>
      <c r="BK8">
        <f t="shared" si="5"/>
        <v>7.8886090522101181E-31</v>
      </c>
      <c r="BL8">
        <f t="shared" si="5"/>
        <v>0</v>
      </c>
      <c r="BM8">
        <f t="shared" si="5"/>
        <v>7.8886090522101181E-31</v>
      </c>
      <c r="BN8">
        <f t="shared" si="5"/>
        <v>0</v>
      </c>
      <c r="BO8">
        <f t="shared" si="5"/>
        <v>1.9721522630525295E-31</v>
      </c>
      <c r="BP8">
        <f t="shared" si="5"/>
        <v>0</v>
      </c>
      <c r="BQ8">
        <f t="shared" si="5"/>
        <v>7.8886090522101181E-31</v>
      </c>
      <c r="BR8">
        <f t="shared" si="5"/>
        <v>0</v>
      </c>
      <c r="BS8">
        <f t="shared" si="5"/>
        <v>0</v>
      </c>
      <c r="BT8">
        <f t="shared" si="5"/>
        <v>4.9303806576313238E-32</v>
      </c>
      <c r="BU8">
        <f t="shared" si="5"/>
        <v>4.9303806576313238E-32</v>
      </c>
      <c r="BW8">
        <f t="shared" si="26"/>
        <v>0</v>
      </c>
      <c r="BX8">
        <f t="shared" si="6"/>
        <v>0</v>
      </c>
      <c r="BY8">
        <f t="shared" si="6"/>
        <v>0</v>
      </c>
      <c r="BZ8">
        <f t="shared" si="6"/>
        <v>0</v>
      </c>
      <c r="CA8">
        <f t="shared" si="6"/>
        <v>0</v>
      </c>
      <c r="CB8">
        <f t="shared" si="6"/>
        <v>1.3451433182135973E-16</v>
      </c>
      <c r="CC8">
        <f t="shared" si="6"/>
        <v>0</v>
      </c>
      <c r="CD8">
        <f t="shared" si="6"/>
        <v>1.6874043643847859E-16</v>
      </c>
      <c r="CE8">
        <f t="shared" si="6"/>
        <v>0</v>
      </c>
      <c r="CF8">
        <f t="shared" si="6"/>
        <v>1.1110936245136338E-16</v>
      </c>
      <c r="CG8">
        <f t="shared" si="6"/>
        <v>0</v>
      </c>
      <c r="CH8">
        <f t="shared" si="6"/>
        <v>3.057785506281146E-16</v>
      </c>
      <c r="CI8">
        <f t="shared" si="6"/>
        <v>0</v>
      </c>
      <c r="CJ8">
        <f t="shared" si="6"/>
        <v>0</v>
      </c>
      <c r="CK8">
        <f t="shared" si="6"/>
        <v>1.317522480004385E-16</v>
      </c>
      <c r="CL8">
        <f t="shared" si="6"/>
        <v>1.6008606477472634E-16</v>
      </c>
      <c r="CN8">
        <f t="shared" si="27"/>
        <v>0</v>
      </c>
      <c r="CO8">
        <f t="shared" si="7"/>
        <v>0</v>
      </c>
      <c r="CP8">
        <f t="shared" si="7"/>
        <v>0</v>
      </c>
      <c r="CQ8">
        <f t="shared" si="7"/>
        <v>0</v>
      </c>
      <c r="CR8">
        <f t="shared" si="7"/>
        <v>0</v>
      </c>
      <c r="CS8">
        <f t="shared" si="7"/>
        <v>1.3451433182135973E-16</v>
      </c>
      <c r="CT8">
        <f t="shared" si="7"/>
        <v>0</v>
      </c>
      <c r="CU8">
        <f t="shared" si="7"/>
        <v>1.6874043643847859E-16</v>
      </c>
      <c r="CV8">
        <f t="shared" si="7"/>
        <v>0</v>
      </c>
      <c r="CW8">
        <f t="shared" si="7"/>
        <v>1.1110936245136338E-16</v>
      </c>
      <c r="CX8">
        <f t="shared" si="7"/>
        <v>0</v>
      </c>
      <c r="CY8">
        <f t="shared" si="7"/>
        <v>3.057785506281146E-16</v>
      </c>
      <c r="CZ8">
        <f t="shared" si="7"/>
        <v>0</v>
      </c>
      <c r="DA8">
        <f t="shared" si="7"/>
        <v>0</v>
      </c>
      <c r="DB8">
        <f t="shared" si="7"/>
        <v>1.317522480004385E-16</v>
      </c>
      <c r="DC8">
        <f t="shared" si="7"/>
        <v>1.6008606477472634E-16</v>
      </c>
    </row>
    <row r="9" spans="1:107">
      <c r="A9" s="1" t="s">
        <v>21</v>
      </c>
      <c r="B9" s="1">
        <f>'Raw data and fitting summary'!B11</f>
        <v>0.32768000000000014</v>
      </c>
      <c r="C9">
        <f>'Raw data and fitting summary'!C11</f>
        <v>11.49270482603816</v>
      </c>
      <c r="D9">
        <f>'Raw data and fitting summary'!D11</f>
        <v>8.5874677161680655</v>
      </c>
      <c r="E9">
        <f>'Raw data and fitting summary'!E11</f>
        <v>8.0770208487390267</v>
      </c>
      <c r="F9">
        <f>'Raw data and fitting summary'!F11</f>
        <v>7.5183955389023938</v>
      </c>
      <c r="G9">
        <f>'Raw data and fitting summary'!G11</f>
        <v>6.920130401592651</v>
      </c>
      <c r="H9">
        <f>'Raw data and fitting summary'!H11</f>
        <v>6.2940780344314327</v>
      </c>
      <c r="I9">
        <f>'Raw data and fitting summary'!I11</f>
        <v>5.6546229456070423</v>
      </c>
      <c r="J9">
        <f>'Raw data and fitting summary'!J11</f>
        <v>5.01743221187958</v>
      </c>
      <c r="K9">
        <f>'Raw data and fitting summary'!K11</f>
        <v>4.3979534250600514</v>
      </c>
      <c r="L9">
        <f>'Raw data and fitting summary'!L11</f>
        <v>3.8099566164086673</v>
      </c>
      <c r="M9">
        <f>'Raw data and fitting summary'!M11</f>
        <v>3.2644022622464615</v>
      </c>
      <c r="N9">
        <f>'Raw data and fitting summary'!N11</f>
        <v>2.7688132457097119</v>
      </c>
      <c r="O9">
        <f>'Raw data and fitting summary'!O11</f>
        <v>2.3271832202257956</v>
      </c>
      <c r="P9">
        <f>'Raw data and fitting summary'!P11</f>
        <v>1.9403267888116369</v>
      </c>
      <c r="Q9">
        <f>'Raw data and fitting summary'!Q11</f>
        <v>1.6065071262203878</v>
      </c>
      <c r="R9">
        <f>'Raw data and fitting summary'!R11</f>
        <v>1.3221695817566026</v>
      </c>
      <c r="U9" t="str">
        <f>BI1</f>
        <v>Sum R2</v>
      </c>
      <c r="V9">
        <f>BJ1</f>
        <v>1.1861263267096557E-28</v>
      </c>
      <c r="X9">
        <f t="shared" si="8"/>
        <v>11.492704826038159</v>
      </c>
      <c r="Y9">
        <f t="shared" si="9"/>
        <v>8.5874677161680637</v>
      </c>
      <c r="Z9">
        <f t="shared" si="10"/>
        <v>8.0770208487390267</v>
      </c>
      <c r="AA9">
        <f t="shared" si="11"/>
        <v>7.5183955389023929</v>
      </c>
      <c r="AB9">
        <f t="shared" si="12"/>
        <v>6.920130401592651</v>
      </c>
      <c r="AC9">
        <f t="shared" si="13"/>
        <v>6.2940780344314318</v>
      </c>
      <c r="AD9">
        <f t="shared" si="14"/>
        <v>5.6546229456070414</v>
      </c>
      <c r="AE9">
        <f t="shared" si="15"/>
        <v>5.01743221187958</v>
      </c>
      <c r="AF9">
        <f t="shared" si="16"/>
        <v>4.3979534250600505</v>
      </c>
      <c r="AG9">
        <f t="shared" si="17"/>
        <v>3.8099566164086669</v>
      </c>
      <c r="AH9">
        <f t="shared" si="18"/>
        <v>3.264402262246461</v>
      </c>
      <c r="AI9">
        <f t="shared" si="19"/>
        <v>2.768813245709711</v>
      </c>
      <c r="AJ9">
        <f t="shared" si="20"/>
        <v>2.3271832202257947</v>
      </c>
      <c r="AK9">
        <f t="shared" si="21"/>
        <v>1.9403267888116367</v>
      </c>
      <c r="AL9">
        <f t="shared" si="22"/>
        <v>1.6065071262203876</v>
      </c>
      <c r="AM9">
        <f t="shared" si="23"/>
        <v>1.3221695817566024</v>
      </c>
      <c r="AO9">
        <f t="shared" si="24"/>
        <v>11.492704826038159</v>
      </c>
      <c r="AP9">
        <f t="shared" si="4"/>
        <v>8.5874677161680637</v>
      </c>
      <c r="AQ9">
        <f t="shared" si="4"/>
        <v>8.0770208487390267</v>
      </c>
      <c r="AR9">
        <f t="shared" si="4"/>
        <v>7.5183955389023929</v>
      </c>
      <c r="AS9">
        <f t="shared" si="4"/>
        <v>6.920130401592651</v>
      </c>
      <c r="AT9">
        <f t="shared" si="4"/>
        <v>6.2940780344314318</v>
      </c>
      <c r="AU9">
        <f t="shared" si="4"/>
        <v>5.6546229456070414</v>
      </c>
      <c r="AV9">
        <f t="shared" si="4"/>
        <v>5.01743221187958</v>
      </c>
      <c r="AW9">
        <f t="shared" si="4"/>
        <v>4.3979534250600505</v>
      </c>
      <c r="AX9">
        <f t="shared" si="4"/>
        <v>3.8099566164086669</v>
      </c>
      <c r="AY9">
        <f t="shared" si="4"/>
        <v>3.264402262246461</v>
      </c>
      <c r="AZ9">
        <f t="shared" si="4"/>
        <v>2.768813245709711</v>
      </c>
      <c r="BA9">
        <f t="shared" si="4"/>
        <v>2.3271832202257947</v>
      </c>
      <c r="BB9">
        <f t="shared" si="4"/>
        <v>1.9403267888116367</v>
      </c>
      <c r="BC9">
        <f t="shared" si="4"/>
        <v>1.6065071262203876</v>
      </c>
      <c r="BD9">
        <f t="shared" si="4"/>
        <v>1.3221695817566024</v>
      </c>
      <c r="BF9">
        <f t="shared" si="25"/>
        <v>3.1554436208840472E-30</v>
      </c>
      <c r="BG9">
        <f t="shared" si="25"/>
        <v>3.1554436208840472E-30</v>
      </c>
      <c r="BH9">
        <f t="shared" si="5"/>
        <v>0</v>
      </c>
      <c r="BI9">
        <f t="shared" si="5"/>
        <v>7.8886090522101181E-31</v>
      </c>
      <c r="BJ9">
        <f t="shared" si="5"/>
        <v>0</v>
      </c>
      <c r="BK9">
        <f t="shared" si="5"/>
        <v>7.8886090522101181E-31</v>
      </c>
      <c r="BL9">
        <f t="shared" si="5"/>
        <v>7.8886090522101181E-31</v>
      </c>
      <c r="BM9">
        <f t="shared" si="5"/>
        <v>0</v>
      </c>
      <c r="BN9">
        <f t="shared" si="5"/>
        <v>7.8886090522101181E-31</v>
      </c>
      <c r="BO9">
        <f t="shared" si="5"/>
        <v>1.9721522630525295E-31</v>
      </c>
      <c r="BP9">
        <f t="shared" si="5"/>
        <v>1.9721522630525295E-31</v>
      </c>
      <c r="BQ9">
        <f t="shared" si="5"/>
        <v>7.8886090522101181E-31</v>
      </c>
      <c r="BR9">
        <f t="shared" si="5"/>
        <v>7.8886090522101181E-31</v>
      </c>
      <c r="BS9">
        <f t="shared" si="5"/>
        <v>4.9303806576313238E-32</v>
      </c>
      <c r="BT9">
        <f t="shared" si="5"/>
        <v>4.9303806576313238E-32</v>
      </c>
      <c r="BU9">
        <f t="shared" si="5"/>
        <v>4.9303806576313238E-32</v>
      </c>
      <c r="BW9">
        <f t="shared" si="26"/>
        <v>1.5456386170953353E-16</v>
      </c>
      <c r="BX9">
        <f t="shared" si="6"/>
        <v>2.0685455807371629E-16</v>
      </c>
      <c r="BY9">
        <f t="shared" si="6"/>
        <v>0</v>
      </c>
      <c r="BZ9">
        <f t="shared" si="6"/>
        <v>1.1813403738928453E-16</v>
      </c>
      <c r="CA9">
        <f t="shared" si="6"/>
        <v>0</v>
      </c>
      <c r="CB9">
        <f t="shared" si="6"/>
        <v>1.4111334731495076E-16</v>
      </c>
      <c r="CC9">
        <f t="shared" si="6"/>
        <v>1.5707120142999677E-16</v>
      </c>
      <c r="CD9">
        <f t="shared" si="6"/>
        <v>0</v>
      </c>
      <c r="CE9">
        <f t="shared" si="6"/>
        <v>2.0195266612856361E-16</v>
      </c>
      <c r="CF9">
        <f t="shared" si="6"/>
        <v>1.1656017497350641E-16</v>
      </c>
      <c r="CG9">
        <f t="shared" si="6"/>
        <v>1.3603997736003716E-16</v>
      </c>
      <c r="CH9">
        <f t="shared" si="6"/>
        <v>3.2077946068640124E-16</v>
      </c>
      <c r="CI9">
        <f t="shared" si="6"/>
        <v>3.8165384314430978E-16</v>
      </c>
      <c r="CJ9">
        <f t="shared" si="6"/>
        <v>1.1443670530417389E-16</v>
      </c>
      <c r="CK9">
        <f t="shared" si="6"/>
        <v>1.3821576095179441E-16</v>
      </c>
      <c r="CL9">
        <f t="shared" si="6"/>
        <v>1.6793958051132007E-16</v>
      </c>
      <c r="CN9">
        <f t="shared" si="27"/>
        <v>1.5456386170953353E-16</v>
      </c>
      <c r="CO9">
        <f t="shared" si="7"/>
        <v>2.0685455807371629E-16</v>
      </c>
      <c r="CP9">
        <f t="shared" si="7"/>
        <v>0</v>
      </c>
      <c r="CQ9">
        <f t="shared" si="7"/>
        <v>1.1813403738928453E-16</v>
      </c>
      <c r="CR9">
        <f t="shared" si="7"/>
        <v>0</v>
      </c>
      <c r="CS9">
        <f t="shared" si="7"/>
        <v>1.4111334731495076E-16</v>
      </c>
      <c r="CT9">
        <f t="shared" si="7"/>
        <v>1.5707120142999677E-16</v>
      </c>
      <c r="CU9">
        <f t="shared" si="7"/>
        <v>0</v>
      </c>
      <c r="CV9">
        <f t="shared" si="7"/>
        <v>2.0195266612856361E-16</v>
      </c>
      <c r="CW9">
        <f t="shared" si="7"/>
        <v>1.1656017497350641E-16</v>
      </c>
      <c r="CX9">
        <f t="shared" si="7"/>
        <v>1.3603997736003716E-16</v>
      </c>
      <c r="CY9">
        <f t="shared" si="7"/>
        <v>3.2077946068640124E-16</v>
      </c>
      <c r="CZ9">
        <f t="shared" si="7"/>
        <v>3.8165384314430978E-16</v>
      </c>
      <c r="DA9">
        <f t="shared" si="7"/>
        <v>1.1443670530417389E-16</v>
      </c>
      <c r="DB9">
        <f t="shared" si="7"/>
        <v>1.3821576095179441E-16</v>
      </c>
      <c r="DC9">
        <f t="shared" si="7"/>
        <v>1.6793958051132007E-16</v>
      </c>
    </row>
    <row r="10" spans="1:107">
      <c r="A10" s="1" t="s">
        <v>22</v>
      </c>
      <c r="B10" s="1">
        <f>'Raw data and fitting summary'!B12</f>
        <v>0.2621440000000001</v>
      </c>
      <c r="C10">
        <f>'Raw data and fitting summary'!C12</f>
        <v>10.858001237076964</v>
      </c>
      <c r="D10">
        <f>'Raw data and fitting summary'!D12</f>
        <v>8.1132106407412703</v>
      </c>
      <c r="E10">
        <f>'Raw data and fitting summary'!E12</f>
        <v>7.6309540438912862</v>
      </c>
      <c r="F10">
        <f>'Raw data and fitting summary'!F12</f>
        <v>7.1031797386183966</v>
      </c>
      <c r="G10">
        <f>'Raw data and fitting summary'!G12</f>
        <v>6.537954780757147</v>
      </c>
      <c r="H10">
        <f>'Raw data and fitting summary'!H12</f>
        <v>5.9464771886666847</v>
      </c>
      <c r="I10">
        <f>'Raw data and fitting summary'!I12</f>
        <v>5.3423370623337005</v>
      </c>
      <c r="J10">
        <f>'Raw data and fitting summary'!J12</f>
        <v>4.7403362383508414</v>
      </c>
      <c r="K10">
        <f>'Raw data and fitting summary'!K12</f>
        <v>4.1550691897801597</v>
      </c>
      <c r="L10">
        <f>'Raw data and fitting summary'!L12</f>
        <v>3.5995454751825986</v>
      </c>
      <c r="M10">
        <f>'Raw data and fitting summary'!M12</f>
        <v>3.0841202604876878</v>
      </c>
      <c r="N10">
        <f>'Raw data and fitting summary'!N12</f>
        <v>2.6159009651964511</v>
      </c>
      <c r="O10">
        <f>'Raw data and fitting summary'!O12</f>
        <v>2.1986606866355221</v>
      </c>
      <c r="P10">
        <f>'Raw data and fitting summary'!P12</f>
        <v>1.8331690400259804</v>
      </c>
      <c r="Q10">
        <f>'Raw data and fitting summary'!Q12</f>
        <v>1.5177851191612961</v>
      </c>
      <c r="R10">
        <f>'Raw data and fitting summary'!R12</f>
        <v>1.249150584796465</v>
      </c>
      <c r="U10" s="4" t="s">
        <v>39</v>
      </c>
      <c r="V10">
        <f>CR1</f>
        <v>2.7869953369905696E-14</v>
      </c>
      <c r="X10">
        <f t="shared" si="8"/>
        <v>10.858001237076962</v>
      </c>
      <c r="Y10">
        <f t="shared" si="9"/>
        <v>8.1132106407412685</v>
      </c>
      <c r="Z10">
        <f t="shared" si="10"/>
        <v>7.6309540438912844</v>
      </c>
      <c r="AA10">
        <f t="shared" si="11"/>
        <v>7.1031797386183957</v>
      </c>
      <c r="AB10">
        <f t="shared" si="12"/>
        <v>6.537954780757147</v>
      </c>
      <c r="AC10">
        <f t="shared" si="13"/>
        <v>5.9464771886666847</v>
      </c>
      <c r="AD10">
        <f t="shared" si="14"/>
        <v>5.3423370623337014</v>
      </c>
      <c r="AE10">
        <f t="shared" si="15"/>
        <v>4.7403362383508405</v>
      </c>
      <c r="AF10">
        <f t="shared" si="16"/>
        <v>4.1550691897801588</v>
      </c>
      <c r="AG10">
        <f t="shared" si="17"/>
        <v>3.5995454751825986</v>
      </c>
      <c r="AH10">
        <f t="shared" si="18"/>
        <v>3.0841202604876878</v>
      </c>
      <c r="AI10">
        <f t="shared" si="19"/>
        <v>2.6159009651964511</v>
      </c>
      <c r="AJ10">
        <f t="shared" si="20"/>
        <v>2.1986606866355216</v>
      </c>
      <c r="AK10">
        <f t="shared" si="21"/>
        <v>1.8331690400259806</v>
      </c>
      <c r="AL10">
        <f t="shared" si="22"/>
        <v>1.5177851191612957</v>
      </c>
      <c r="AM10">
        <f t="shared" si="23"/>
        <v>1.2491505847964648</v>
      </c>
      <c r="AO10">
        <f t="shared" si="24"/>
        <v>10.858001237076962</v>
      </c>
      <c r="AP10">
        <f t="shared" si="4"/>
        <v>8.1132106407412685</v>
      </c>
      <c r="AQ10">
        <f t="shared" si="4"/>
        <v>7.6309540438912844</v>
      </c>
      <c r="AR10">
        <f t="shared" si="4"/>
        <v>7.1031797386183957</v>
      </c>
      <c r="AS10">
        <f t="shared" si="4"/>
        <v>6.537954780757147</v>
      </c>
      <c r="AT10">
        <f t="shared" si="4"/>
        <v>5.9464771886666847</v>
      </c>
      <c r="AU10">
        <f t="shared" si="4"/>
        <v>5.3423370623337014</v>
      </c>
      <c r="AV10">
        <f t="shared" si="4"/>
        <v>4.7403362383508405</v>
      </c>
      <c r="AW10">
        <f t="shared" si="4"/>
        <v>4.1550691897801588</v>
      </c>
      <c r="AX10">
        <f t="shared" si="4"/>
        <v>3.5995454751825986</v>
      </c>
      <c r="AY10">
        <f t="shared" si="4"/>
        <v>3.0841202604876878</v>
      </c>
      <c r="AZ10">
        <f t="shared" si="4"/>
        <v>2.6159009651964511</v>
      </c>
      <c r="BA10">
        <f t="shared" si="4"/>
        <v>2.1986606866355216</v>
      </c>
      <c r="BB10">
        <f t="shared" si="4"/>
        <v>1.8331690400259806</v>
      </c>
      <c r="BC10">
        <f t="shared" si="4"/>
        <v>1.5177851191612957</v>
      </c>
      <c r="BD10">
        <f t="shared" si="4"/>
        <v>1.2491505847964648</v>
      </c>
      <c r="BF10">
        <f t="shared" si="25"/>
        <v>3.1554436208840472E-30</v>
      </c>
      <c r="BG10">
        <f t="shared" si="25"/>
        <v>3.1554436208840472E-30</v>
      </c>
      <c r="BH10">
        <f t="shared" si="5"/>
        <v>3.1554436208840472E-30</v>
      </c>
      <c r="BI10">
        <f t="shared" si="5"/>
        <v>7.8886090522101181E-31</v>
      </c>
      <c r="BJ10">
        <f t="shared" si="5"/>
        <v>0</v>
      </c>
      <c r="BK10">
        <f t="shared" si="5"/>
        <v>0</v>
      </c>
      <c r="BL10">
        <f t="shared" si="5"/>
        <v>7.8886090522101181E-31</v>
      </c>
      <c r="BM10">
        <f t="shared" si="5"/>
        <v>7.8886090522101181E-31</v>
      </c>
      <c r="BN10">
        <f t="shared" si="5"/>
        <v>7.8886090522101181E-31</v>
      </c>
      <c r="BO10">
        <f t="shared" si="5"/>
        <v>0</v>
      </c>
      <c r="BP10">
        <f t="shared" si="5"/>
        <v>0</v>
      </c>
      <c r="BQ10">
        <f t="shared" si="5"/>
        <v>0</v>
      </c>
      <c r="BR10">
        <f t="shared" si="5"/>
        <v>1.9721522630525295E-31</v>
      </c>
      <c r="BS10">
        <f t="shared" si="5"/>
        <v>4.9303806576313238E-32</v>
      </c>
      <c r="BT10">
        <f t="shared" si="5"/>
        <v>1.9721522630525295E-31</v>
      </c>
      <c r="BU10">
        <f t="shared" si="5"/>
        <v>4.9303806576313238E-32</v>
      </c>
      <c r="BW10">
        <f t="shared" si="26"/>
        <v>1.6359887981357941E-16</v>
      </c>
      <c r="BX10">
        <f t="shared" si="6"/>
        <v>2.189462246277822E-16</v>
      </c>
      <c r="BY10">
        <f t="shared" si="6"/>
        <v>2.3278306083133288E-16</v>
      </c>
      <c r="BZ10">
        <f t="shared" si="6"/>
        <v>1.2503955304288561E-16</v>
      </c>
      <c r="CA10">
        <f t="shared" si="6"/>
        <v>0</v>
      </c>
      <c r="CB10">
        <f t="shared" si="6"/>
        <v>0</v>
      </c>
      <c r="CC10">
        <f t="shared" si="6"/>
        <v>1.66252785875727E-16</v>
      </c>
      <c r="CD10">
        <f t="shared" si="6"/>
        <v>1.8736612236796136E-16</v>
      </c>
      <c r="CE10">
        <f t="shared" si="6"/>
        <v>2.1375779298325427E-16</v>
      </c>
      <c r="CF10">
        <f t="shared" si="6"/>
        <v>0</v>
      </c>
      <c r="CG10">
        <f t="shared" si="6"/>
        <v>0</v>
      </c>
      <c r="CH10">
        <f t="shared" si="6"/>
        <v>0</v>
      </c>
      <c r="CI10">
        <f t="shared" si="6"/>
        <v>2.0198169392368846E-16</v>
      </c>
      <c r="CJ10">
        <f t="shared" si="6"/>
        <v>1.2112609370813091E-16</v>
      </c>
      <c r="CK10">
        <f t="shared" si="6"/>
        <v>2.9259030428197859E-16</v>
      </c>
      <c r="CL10">
        <f t="shared" si="6"/>
        <v>1.7775647518206222E-16</v>
      </c>
      <c r="CN10">
        <f t="shared" si="27"/>
        <v>1.6359887981357941E-16</v>
      </c>
      <c r="CO10">
        <f t="shared" si="7"/>
        <v>2.189462246277822E-16</v>
      </c>
      <c r="CP10">
        <f t="shared" si="7"/>
        <v>2.3278306083133288E-16</v>
      </c>
      <c r="CQ10">
        <f t="shared" si="7"/>
        <v>1.2503955304288561E-16</v>
      </c>
      <c r="CR10">
        <f t="shared" si="7"/>
        <v>0</v>
      </c>
      <c r="CS10">
        <f t="shared" si="7"/>
        <v>0</v>
      </c>
      <c r="CT10">
        <f t="shared" si="7"/>
        <v>1.66252785875727E-16</v>
      </c>
      <c r="CU10">
        <f t="shared" si="7"/>
        <v>1.8736612236796136E-16</v>
      </c>
      <c r="CV10">
        <f t="shared" si="7"/>
        <v>2.1375779298325427E-16</v>
      </c>
      <c r="CW10">
        <f t="shared" si="7"/>
        <v>0</v>
      </c>
      <c r="CX10">
        <f t="shared" si="7"/>
        <v>0</v>
      </c>
      <c r="CY10">
        <f t="shared" si="7"/>
        <v>0</v>
      </c>
      <c r="CZ10">
        <f t="shared" si="7"/>
        <v>2.0198169392368846E-16</v>
      </c>
      <c r="DA10">
        <f t="shared" si="7"/>
        <v>1.2112609370813091E-16</v>
      </c>
      <c r="DB10">
        <f t="shared" si="7"/>
        <v>2.9259030428197859E-16</v>
      </c>
      <c r="DC10">
        <f t="shared" si="7"/>
        <v>1.7775647518206222E-16</v>
      </c>
    </row>
    <row r="11" spans="1:107">
      <c r="A11" s="1" t="s">
        <v>23</v>
      </c>
      <c r="B11" s="1">
        <f>'Raw data and fitting summary'!B13</f>
        <v>0.2097152000000001</v>
      </c>
      <c r="C11">
        <f>'Raw data and fitting summary'!C13</f>
        <v>10.156840865414422</v>
      </c>
      <c r="D11">
        <f>'Raw data and fitting summary'!D13</f>
        <v>7.5892963710676318</v>
      </c>
      <c r="E11">
        <f>'Raw data and fitting summary'!E13</f>
        <v>7.1381817134476222</v>
      </c>
      <c r="F11">
        <f>'Raw data and fitting summary'!F13</f>
        <v>6.644488674142492</v>
      </c>
      <c r="G11">
        <f>'Raw data and fitting summary'!G13</f>
        <v>6.115763375184728</v>
      </c>
      <c r="H11">
        <f>'Raw data and fitting summary'!H13</f>
        <v>5.5624807178014084</v>
      </c>
      <c r="I11">
        <f>'Raw data and fitting summary'!I13</f>
        <v>4.9973532150873474</v>
      </c>
      <c r="J11">
        <f>'Raw data and fitting summary'!J13</f>
        <v>4.4342268683004971</v>
      </c>
      <c r="K11">
        <f>'Raw data and fitting summary'!K13</f>
        <v>3.8867537057625756</v>
      </c>
      <c r="L11">
        <f>'Raw data and fitting summary'!L13</f>
        <v>3.367103187869442</v>
      </c>
      <c r="M11">
        <f>'Raw data and fitting summary'!M13</f>
        <v>2.8849617909978029</v>
      </c>
      <c r="N11">
        <f>'Raw data and fitting summary'!N13</f>
        <v>2.4469779697996188</v>
      </c>
      <c r="O11">
        <f>'Raw data and fitting summary'!O13</f>
        <v>2.0566811721244154</v>
      </c>
      <c r="P11">
        <f>'Raw data and fitting summary'!P13</f>
        <v>1.7147913149400968</v>
      </c>
      <c r="Q11">
        <f>'Raw data and fitting summary'!Q13</f>
        <v>1.4197734543052418</v>
      </c>
      <c r="R11">
        <f>'Raw data and fitting summary'!R13</f>
        <v>1.1684861172600662</v>
      </c>
      <c r="X11">
        <f t="shared" si="8"/>
        <v>10.15684086541442</v>
      </c>
      <c r="Y11">
        <f t="shared" si="9"/>
        <v>7.5892963710676309</v>
      </c>
      <c r="Z11">
        <f t="shared" si="10"/>
        <v>7.1381817134476213</v>
      </c>
      <c r="AA11">
        <f t="shared" si="11"/>
        <v>6.6444886741424911</v>
      </c>
      <c r="AB11">
        <f t="shared" si="12"/>
        <v>6.115763375184728</v>
      </c>
      <c r="AC11">
        <f t="shared" si="13"/>
        <v>5.5624807178014075</v>
      </c>
      <c r="AD11">
        <f t="shared" si="14"/>
        <v>4.9973532150873474</v>
      </c>
      <c r="AE11">
        <f t="shared" si="15"/>
        <v>4.4342268683004962</v>
      </c>
      <c r="AF11">
        <f t="shared" si="16"/>
        <v>3.8867537057625743</v>
      </c>
      <c r="AG11">
        <f t="shared" si="17"/>
        <v>3.367103187869442</v>
      </c>
      <c r="AH11">
        <f t="shared" si="18"/>
        <v>2.884961790997802</v>
      </c>
      <c r="AI11">
        <f t="shared" si="19"/>
        <v>2.4469779697996188</v>
      </c>
      <c r="AJ11">
        <f t="shared" si="20"/>
        <v>2.0566811721244149</v>
      </c>
      <c r="AK11">
        <f t="shared" si="21"/>
        <v>1.7147913149400964</v>
      </c>
      <c r="AL11">
        <f t="shared" si="22"/>
        <v>1.4197734543052414</v>
      </c>
      <c r="AM11">
        <f t="shared" si="23"/>
        <v>1.168486117260066</v>
      </c>
      <c r="AO11">
        <f t="shared" si="24"/>
        <v>10.15684086541442</v>
      </c>
      <c r="AP11">
        <f t="shared" si="4"/>
        <v>7.5892963710676309</v>
      </c>
      <c r="AQ11">
        <f t="shared" si="4"/>
        <v>7.1381817134476213</v>
      </c>
      <c r="AR11">
        <f t="shared" si="4"/>
        <v>6.6444886741424911</v>
      </c>
      <c r="AS11">
        <f t="shared" si="4"/>
        <v>6.115763375184728</v>
      </c>
      <c r="AT11">
        <f t="shared" si="4"/>
        <v>5.5624807178014075</v>
      </c>
      <c r="AU11">
        <f t="shared" si="4"/>
        <v>4.9973532150873474</v>
      </c>
      <c r="AV11">
        <f t="shared" si="4"/>
        <v>4.4342268683004962</v>
      </c>
      <c r="AW11">
        <f t="shared" si="4"/>
        <v>3.8867537057625743</v>
      </c>
      <c r="AX11">
        <f t="shared" si="4"/>
        <v>3.367103187869442</v>
      </c>
      <c r="AY11">
        <f t="shared" si="4"/>
        <v>2.884961790997802</v>
      </c>
      <c r="AZ11">
        <f t="shared" si="4"/>
        <v>2.4469779697996188</v>
      </c>
      <c r="BA11">
        <f t="shared" si="4"/>
        <v>2.0566811721244149</v>
      </c>
      <c r="BB11">
        <f t="shared" si="4"/>
        <v>1.7147913149400964</v>
      </c>
      <c r="BC11">
        <f t="shared" si="4"/>
        <v>1.4197734543052414</v>
      </c>
      <c r="BD11">
        <f t="shared" si="4"/>
        <v>1.168486117260066</v>
      </c>
      <c r="BF11">
        <f t="shared" si="25"/>
        <v>3.1554436208840472E-30</v>
      </c>
      <c r="BG11">
        <f t="shared" si="25"/>
        <v>7.8886090522101181E-31</v>
      </c>
      <c r="BH11">
        <f t="shared" si="5"/>
        <v>7.8886090522101181E-31</v>
      </c>
      <c r="BI11">
        <f t="shared" si="5"/>
        <v>7.8886090522101181E-31</v>
      </c>
      <c r="BJ11">
        <f t="shared" si="5"/>
        <v>0</v>
      </c>
      <c r="BK11">
        <f t="shared" si="5"/>
        <v>7.8886090522101181E-31</v>
      </c>
      <c r="BL11">
        <f t="shared" si="5"/>
        <v>0</v>
      </c>
      <c r="BM11">
        <f t="shared" si="5"/>
        <v>7.8886090522101181E-31</v>
      </c>
      <c r="BN11">
        <f t="shared" si="5"/>
        <v>1.7749370367472766E-30</v>
      </c>
      <c r="BO11">
        <f t="shared" si="5"/>
        <v>0</v>
      </c>
      <c r="BP11">
        <f t="shared" si="5"/>
        <v>7.8886090522101181E-31</v>
      </c>
      <c r="BQ11">
        <f t="shared" si="5"/>
        <v>0</v>
      </c>
      <c r="BR11">
        <f t="shared" si="5"/>
        <v>1.9721522630525295E-31</v>
      </c>
      <c r="BS11">
        <f t="shared" si="5"/>
        <v>1.9721522630525295E-31</v>
      </c>
      <c r="BT11">
        <f t="shared" si="5"/>
        <v>1.9721522630525295E-31</v>
      </c>
      <c r="BU11">
        <f t="shared" si="5"/>
        <v>4.9303806576313238E-32</v>
      </c>
      <c r="BW11">
        <f t="shared" si="26"/>
        <v>1.7489265244363671E-16</v>
      </c>
      <c r="BX11">
        <f t="shared" si="6"/>
        <v>1.1703040391018225E-16</v>
      </c>
      <c r="BY11">
        <f t="shared" si="6"/>
        <v>1.2442642333227324E-16</v>
      </c>
      <c r="BZ11">
        <f t="shared" si="6"/>
        <v>1.3367144760988696E-16</v>
      </c>
      <c r="CA11">
        <f t="shared" si="6"/>
        <v>0</v>
      </c>
      <c r="CB11">
        <f t="shared" si="6"/>
        <v>1.5967307839067554E-16</v>
      </c>
      <c r="CC11">
        <f t="shared" si="6"/>
        <v>0</v>
      </c>
      <c r="CD11">
        <f t="shared" si="6"/>
        <v>2.0030062648565768E-16</v>
      </c>
      <c r="CE11">
        <f t="shared" si="6"/>
        <v>3.4277130232742628E-16</v>
      </c>
      <c r="CF11">
        <f t="shared" si="6"/>
        <v>0</v>
      </c>
      <c r="CG11">
        <f t="shared" si="6"/>
        <v>3.0786488142462954E-16</v>
      </c>
      <c r="CH11">
        <f t="shared" si="6"/>
        <v>0</v>
      </c>
      <c r="CI11">
        <f t="shared" si="6"/>
        <v>2.1592515936310536E-16</v>
      </c>
      <c r="CJ11">
        <f t="shared" si="6"/>
        <v>2.5897565842615442E-16</v>
      </c>
      <c r="CK11">
        <f t="shared" si="6"/>
        <v>3.1278878225496568E-16</v>
      </c>
      <c r="CL11">
        <f t="shared" si="6"/>
        <v>1.9002759352048989E-16</v>
      </c>
      <c r="CN11">
        <f t="shared" si="27"/>
        <v>1.7489265244363671E-16</v>
      </c>
      <c r="CO11">
        <f t="shared" si="7"/>
        <v>1.1703040391018225E-16</v>
      </c>
      <c r="CP11">
        <f t="shared" si="7"/>
        <v>1.2442642333227324E-16</v>
      </c>
      <c r="CQ11">
        <f t="shared" si="7"/>
        <v>1.3367144760988696E-16</v>
      </c>
      <c r="CR11">
        <f t="shared" si="7"/>
        <v>0</v>
      </c>
      <c r="CS11">
        <f t="shared" si="7"/>
        <v>1.5967307839067554E-16</v>
      </c>
      <c r="CT11">
        <f t="shared" si="7"/>
        <v>0</v>
      </c>
      <c r="CU11">
        <f t="shared" si="7"/>
        <v>2.0030062648565768E-16</v>
      </c>
      <c r="CV11">
        <f t="shared" si="7"/>
        <v>3.4277130232742628E-16</v>
      </c>
      <c r="CW11">
        <f t="shared" si="7"/>
        <v>0</v>
      </c>
      <c r="CX11">
        <f t="shared" si="7"/>
        <v>3.0786488142462954E-16</v>
      </c>
      <c r="CY11">
        <f t="shared" si="7"/>
        <v>0</v>
      </c>
      <c r="CZ11">
        <f t="shared" si="7"/>
        <v>2.1592515936310536E-16</v>
      </c>
      <c r="DA11">
        <f t="shared" si="7"/>
        <v>2.5897565842615442E-16</v>
      </c>
      <c r="DB11">
        <f t="shared" si="7"/>
        <v>3.1278878225496568E-16</v>
      </c>
      <c r="DC11">
        <f t="shared" si="7"/>
        <v>1.9002759352048989E-16</v>
      </c>
    </row>
    <row r="12" spans="1:107">
      <c r="A12" s="1" t="s">
        <v>24</v>
      </c>
      <c r="B12" s="1">
        <f>'Raw data and fitting summary'!B14</f>
        <v>0.16777216000000009</v>
      </c>
      <c r="C12">
        <f>'Raw data and fitting summary'!C14</f>
        <v>9.3982227278593875</v>
      </c>
      <c r="D12">
        <f>'Raw data and fitting summary'!D14</f>
        <v>7.0224490654278187</v>
      </c>
      <c r="E12">
        <f>'Raw data and fitting summary'!E14</f>
        <v>6.6050283256236133</v>
      </c>
      <c r="F12">
        <f>'Raw data and fitting summary'!F14</f>
        <v>6.1482093989450632</v>
      </c>
      <c r="G12">
        <f>'Raw data and fitting summary'!G14</f>
        <v>5.6589747848260643</v>
      </c>
      <c r="H12">
        <f>'Raw data and fitting summary'!H14</f>
        <v>5.1470170103120694</v>
      </c>
      <c r="I12">
        <f>'Raw data and fitting summary'!I14</f>
        <v>4.6240990862722127</v>
      </c>
      <c r="J12">
        <f>'Raw data and fitting summary'!J14</f>
        <v>4.1030328510956835</v>
      </c>
      <c r="K12">
        <f>'Raw data and fitting summary'!K14</f>
        <v>3.5964506581445872</v>
      </c>
      <c r="L12">
        <f>'Raw data and fitting summary'!L14</f>
        <v>3.1156130263926518</v>
      </c>
      <c r="M12">
        <f>'Raw data and fitting summary'!M14</f>
        <v>2.6694829457737286</v>
      </c>
      <c r="N12">
        <f>'Raw data and fitting summary'!N14</f>
        <v>2.2642122954442554</v>
      </c>
      <c r="O12">
        <f>'Raw data and fitting summary'!O14</f>
        <v>1.9030669075104676</v>
      </c>
      <c r="P12">
        <f>'Raw data and fitting summary'!P14</f>
        <v>1.586712928080156</v>
      </c>
      <c r="Q12">
        <f>'Raw data and fitting summary'!Q14</f>
        <v>1.3137300587330325</v>
      </c>
      <c r="R12">
        <f>'Raw data and fitting summary'!R14</f>
        <v>1.0812114642670094</v>
      </c>
      <c r="X12">
        <f t="shared" si="8"/>
        <v>9.3982227278593857</v>
      </c>
      <c r="Y12">
        <f t="shared" si="9"/>
        <v>7.0224490654278178</v>
      </c>
      <c r="Z12">
        <f t="shared" si="10"/>
        <v>6.6050283256236133</v>
      </c>
      <c r="AA12">
        <f t="shared" si="11"/>
        <v>6.1482093989450632</v>
      </c>
      <c r="AB12">
        <f t="shared" si="12"/>
        <v>5.6589747848260634</v>
      </c>
      <c r="AC12">
        <f t="shared" si="13"/>
        <v>5.1470170103120694</v>
      </c>
      <c r="AD12">
        <f t="shared" si="14"/>
        <v>4.6240990862722118</v>
      </c>
      <c r="AE12">
        <f t="shared" si="15"/>
        <v>4.1030328510956826</v>
      </c>
      <c r="AF12">
        <f t="shared" si="16"/>
        <v>3.5964506581445868</v>
      </c>
      <c r="AG12">
        <f t="shared" si="17"/>
        <v>3.1156130263926514</v>
      </c>
      <c r="AH12">
        <f t="shared" si="18"/>
        <v>2.6694829457737277</v>
      </c>
      <c r="AI12">
        <f t="shared" si="19"/>
        <v>2.264212295444255</v>
      </c>
      <c r="AJ12">
        <f t="shared" si="20"/>
        <v>1.9030669075104674</v>
      </c>
      <c r="AK12">
        <f t="shared" si="21"/>
        <v>1.586712928080156</v>
      </c>
      <c r="AL12">
        <f t="shared" si="22"/>
        <v>1.3137300587330325</v>
      </c>
      <c r="AM12">
        <f t="shared" si="23"/>
        <v>1.0812114642670092</v>
      </c>
      <c r="AO12">
        <f t="shared" si="24"/>
        <v>9.3982227278593857</v>
      </c>
      <c r="AP12">
        <f t="shared" si="4"/>
        <v>7.0224490654278178</v>
      </c>
      <c r="AQ12">
        <f t="shared" si="4"/>
        <v>6.6050283256236133</v>
      </c>
      <c r="AR12">
        <f t="shared" si="4"/>
        <v>6.1482093989450632</v>
      </c>
      <c r="AS12">
        <f t="shared" si="4"/>
        <v>5.6589747848260634</v>
      </c>
      <c r="AT12">
        <f t="shared" si="4"/>
        <v>5.1470170103120694</v>
      </c>
      <c r="AU12">
        <f t="shared" si="4"/>
        <v>4.6240990862722118</v>
      </c>
      <c r="AV12">
        <f t="shared" si="4"/>
        <v>4.1030328510956826</v>
      </c>
      <c r="AW12">
        <f t="shared" si="4"/>
        <v>3.5964506581445868</v>
      </c>
      <c r="AX12">
        <f t="shared" si="4"/>
        <v>3.1156130263926514</v>
      </c>
      <c r="AY12">
        <f t="shared" si="4"/>
        <v>2.6694829457737277</v>
      </c>
      <c r="AZ12">
        <f t="shared" si="4"/>
        <v>2.264212295444255</v>
      </c>
      <c r="BA12">
        <f t="shared" si="4"/>
        <v>1.9030669075104674</v>
      </c>
      <c r="BB12">
        <f t="shared" si="4"/>
        <v>1.586712928080156</v>
      </c>
      <c r="BC12">
        <f t="shared" si="4"/>
        <v>1.3137300587330325</v>
      </c>
      <c r="BD12">
        <f t="shared" si="4"/>
        <v>1.0812114642670092</v>
      </c>
      <c r="BF12">
        <f t="shared" si="25"/>
        <v>3.1554436208840472E-30</v>
      </c>
      <c r="BG12">
        <f t="shared" si="25"/>
        <v>7.8886090522101181E-31</v>
      </c>
      <c r="BH12">
        <f t="shared" si="5"/>
        <v>0</v>
      </c>
      <c r="BI12">
        <f t="shared" si="5"/>
        <v>0</v>
      </c>
      <c r="BJ12">
        <f t="shared" si="5"/>
        <v>7.8886090522101181E-31</v>
      </c>
      <c r="BK12">
        <f t="shared" si="5"/>
        <v>0</v>
      </c>
      <c r="BL12">
        <f t="shared" si="5"/>
        <v>7.8886090522101181E-31</v>
      </c>
      <c r="BM12">
        <f t="shared" si="5"/>
        <v>7.8886090522101181E-31</v>
      </c>
      <c r="BN12">
        <f t="shared" si="5"/>
        <v>1.9721522630525295E-31</v>
      </c>
      <c r="BO12">
        <f t="shared" si="5"/>
        <v>1.9721522630525295E-31</v>
      </c>
      <c r="BP12">
        <f t="shared" si="5"/>
        <v>7.8886090522101181E-31</v>
      </c>
      <c r="BQ12">
        <f t="shared" si="5"/>
        <v>1.9721522630525295E-31</v>
      </c>
      <c r="BR12">
        <f t="shared" si="5"/>
        <v>4.9303806576313238E-32</v>
      </c>
      <c r="BS12">
        <f t="shared" si="5"/>
        <v>0</v>
      </c>
      <c r="BT12">
        <f t="shared" si="5"/>
        <v>0</v>
      </c>
      <c r="BU12">
        <f t="shared" si="5"/>
        <v>4.9303806576313238E-32</v>
      </c>
      <c r="BW12">
        <f t="shared" si="26"/>
        <v>1.890098682312084E-16</v>
      </c>
      <c r="BX12">
        <f t="shared" si="6"/>
        <v>1.2647701840554626E-16</v>
      </c>
      <c r="BY12">
        <f t="shared" si="6"/>
        <v>0</v>
      </c>
      <c r="BZ12">
        <f t="shared" si="6"/>
        <v>0</v>
      </c>
      <c r="CA12">
        <f t="shared" si="6"/>
        <v>1.5695041124439728E-16</v>
      </c>
      <c r="CB12">
        <f t="shared" si="6"/>
        <v>0</v>
      </c>
      <c r="CC12">
        <f t="shared" si="6"/>
        <v>1.9207599212934336E-16</v>
      </c>
      <c r="CD12">
        <f t="shared" si="6"/>
        <v>2.1646875663277816E-16</v>
      </c>
      <c r="CE12">
        <f t="shared" si="6"/>
        <v>1.2347985613103582E-16</v>
      </c>
      <c r="CF12">
        <f t="shared" si="6"/>
        <v>1.4253670339934425E-16</v>
      </c>
      <c r="CG12">
        <f t="shared" si="6"/>
        <v>3.3271552496945957E-16</v>
      </c>
      <c r="CH12">
        <f t="shared" si="6"/>
        <v>1.9613408634146167E-16</v>
      </c>
      <c r="CI12">
        <f t="shared" si="6"/>
        <v>1.1667724558118828E-16</v>
      </c>
      <c r="CJ12">
        <f t="shared" si="6"/>
        <v>0</v>
      </c>
      <c r="CK12">
        <f t="shared" si="6"/>
        <v>0</v>
      </c>
      <c r="CL12">
        <f t="shared" si="6"/>
        <v>2.0536649144352448E-16</v>
      </c>
      <c r="CN12">
        <f t="shared" si="27"/>
        <v>1.890098682312084E-16</v>
      </c>
      <c r="CO12">
        <f t="shared" si="7"/>
        <v>1.2647701840554626E-16</v>
      </c>
      <c r="CP12">
        <f t="shared" si="7"/>
        <v>0</v>
      </c>
      <c r="CQ12">
        <f t="shared" si="7"/>
        <v>0</v>
      </c>
      <c r="CR12">
        <f t="shared" si="7"/>
        <v>1.5695041124439728E-16</v>
      </c>
      <c r="CS12">
        <f t="shared" si="7"/>
        <v>0</v>
      </c>
      <c r="CT12">
        <f t="shared" si="7"/>
        <v>1.9207599212934336E-16</v>
      </c>
      <c r="CU12">
        <f t="shared" si="7"/>
        <v>2.1646875663277816E-16</v>
      </c>
      <c r="CV12">
        <f t="shared" si="7"/>
        <v>1.2347985613103582E-16</v>
      </c>
      <c r="CW12">
        <f t="shared" si="7"/>
        <v>1.4253670339934425E-16</v>
      </c>
      <c r="CX12">
        <f t="shared" si="7"/>
        <v>3.3271552496945957E-16</v>
      </c>
      <c r="CY12">
        <f t="shared" si="7"/>
        <v>1.9613408634146167E-16</v>
      </c>
      <c r="CZ12">
        <f t="shared" si="7"/>
        <v>1.1667724558118828E-16</v>
      </c>
      <c r="DA12">
        <f t="shared" si="7"/>
        <v>0</v>
      </c>
      <c r="DB12">
        <f t="shared" si="7"/>
        <v>0</v>
      </c>
      <c r="DC12">
        <f t="shared" si="7"/>
        <v>2.0536649144352448E-16</v>
      </c>
    </row>
    <row r="13" spans="1:107">
      <c r="A13" s="1" t="s">
        <v>25</v>
      </c>
      <c r="B13" s="1">
        <f>'Raw data and fitting summary'!B15</f>
        <v>0.13421772800000006</v>
      </c>
      <c r="C13">
        <f>'Raw data and fitting summary'!C15</f>
        <v>8.595702542208933</v>
      </c>
      <c r="D13">
        <f>'Raw data and fitting summary'!D15</f>
        <v>6.4227976961319975</v>
      </c>
      <c r="E13">
        <f>'Raw data and fitting summary'!E15</f>
        <v>6.041020777431223</v>
      </c>
      <c r="F13">
        <f>'Raw data and fitting summary'!F15</f>
        <v>5.6232099079633171</v>
      </c>
      <c r="G13">
        <f>'Raw data and fitting summary'!G15</f>
        <v>5.1757513471171936</v>
      </c>
      <c r="H13">
        <f>'Raw data and fitting summary'!H15</f>
        <v>4.7075099709207509</v>
      </c>
      <c r="I13">
        <f>'Raw data and fitting summary'!I15</f>
        <v>4.2292443393017178</v>
      </c>
      <c r="J13">
        <f>'Raw data and fitting summary'!J15</f>
        <v>3.7526722796622796</v>
      </c>
      <c r="K13">
        <f>'Raw data and fitting summary'!K15</f>
        <v>3.2893474607175688</v>
      </c>
      <c r="L13">
        <f>'Raw data and fitting summary'!L15</f>
        <v>2.8495688586008225</v>
      </c>
      <c r="M13">
        <f>'Raw data and fitting summary'!M15</f>
        <v>2.4415341078639248</v>
      </c>
      <c r="N13">
        <f>'Raw data and fitting summary'!N15</f>
        <v>2.0708697748094167</v>
      </c>
      <c r="O13">
        <f>'Raw data and fitting summary'!O15</f>
        <v>1.74056282007346</v>
      </c>
      <c r="P13">
        <f>'Raw data and fitting summary'!P15</f>
        <v>1.4512225071261833</v>
      </c>
      <c r="Q13">
        <f>'Raw data and fitting summary'!Q15</f>
        <v>1.2015498177281305</v>
      </c>
      <c r="R13">
        <f>'Raw data and fitting summary'!R15</f>
        <v>0.98888613317447915</v>
      </c>
      <c r="X13">
        <f t="shared" si="8"/>
        <v>8.5957025422089313</v>
      </c>
      <c r="Y13">
        <f t="shared" si="9"/>
        <v>6.4227976961319966</v>
      </c>
      <c r="Z13">
        <f t="shared" si="10"/>
        <v>6.041020777431223</v>
      </c>
      <c r="AA13">
        <f t="shared" si="11"/>
        <v>5.6232099079633162</v>
      </c>
      <c r="AB13">
        <f t="shared" si="12"/>
        <v>5.1757513471171936</v>
      </c>
      <c r="AC13">
        <f t="shared" si="13"/>
        <v>4.7075099709207509</v>
      </c>
      <c r="AD13">
        <f t="shared" si="14"/>
        <v>4.2292443393017169</v>
      </c>
      <c r="AE13">
        <f t="shared" si="15"/>
        <v>3.7526722796622787</v>
      </c>
      <c r="AF13">
        <f t="shared" si="16"/>
        <v>3.2893474607175683</v>
      </c>
      <c r="AG13">
        <f t="shared" si="17"/>
        <v>2.8495688586008225</v>
      </c>
      <c r="AH13">
        <f t="shared" si="18"/>
        <v>2.4415341078639243</v>
      </c>
      <c r="AI13">
        <f t="shared" si="19"/>
        <v>2.0708697748094163</v>
      </c>
      <c r="AJ13">
        <f t="shared" si="20"/>
        <v>1.7405628200734597</v>
      </c>
      <c r="AK13">
        <f t="shared" si="21"/>
        <v>1.4512225071261831</v>
      </c>
      <c r="AL13">
        <f t="shared" si="22"/>
        <v>1.2015498177281305</v>
      </c>
      <c r="AM13">
        <f t="shared" si="23"/>
        <v>0.98888613317447893</v>
      </c>
      <c r="AO13">
        <f t="shared" si="24"/>
        <v>8.5957025422089313</v>
      </c>
      <c r="AP13">
        <f t="shared" si="4"/>
        <v>6.4227976961319966</v>
      </c>
      <c r="AQ13">
        <f t="shared" si="4"/>
        <v>6.041020777431223</v>
      </c>
      <c r="AR13">
        <f t="shared" si="4"/>
        <v>5.6232099079633162</v>
      </c>
      <c r="AS13">
        <f t="shared" si="4"/>
        <v>5.1757513471171936</v>
      </c>
      <c r="AT13">
        <f t="shared" si="4"/>
        <v>4.7075099709207509</v>
      </c>
      <c r="AU13">
        <f t="shared" si="4"/>
        <v>4.2292443393017169</v>
      </c>
      <c r="AV13">
        <f t="shared" si="4"/>
        <v>3.7526722796622787</v>
      </c>
      <c r="AW13">
        <f t="shared" si="4"/>
        <v>3.2893474607175683</v>
      </c>
      <c r="AX13">
        <f t="shared" si="4"/>
        <v>2.8495688586008225</v>
      </c>
      <c r="AY13">
        <f t="shared" si="4"/>
        <v>2.4415341078639243</v>
      </c>
      <c r="AZ13">
        <f t="shared" si="4"/>
        <v>2.0708697748094163</v>
      </c>
      <c r="BA13">
        <f t="shared" si="4"/>
        <v>1.7405628200734597</v>
      </c>
      <c r="BB13">
        <f t="shared" si="4"/>
        <v>1.4512225071261831</v>
      </c>
      <c r="BC13">
        <f t="shared" si="4"/>
        <v>1.2015498177281305</v>
      </c>
      <c r="BD13">
        <f t="shared" si="4"/>
        <v>0.98888613317447893</v>
      </c>
      <c r="BF13">
        <f t="shared" si="25"/>
        <v>3.1554436208840472E-30</v>
      </c>
      <c r="BG13">
        <f t="shared" si="25"/>
        <v>7.8886090522101181E-31</v>
      </c>
      <c r="BH13">
        <f t="shared" si="5"/>
        <v>0</v>
      </c>
      <c r="BI13">
        <f t="shared" si="5"/>
        <v>7.8886090522101181E-31</v>
      </c>
      <c r="BJ13">
        <f t="shared" si="5"/>
        <v>0</v>
      </c>
      <c r="BK13">
        <f t="shared" si="5"/>
        <v>0</v>
      </c>
      <c r="BL13">
        <f t="shared" si="5"/>
        <v>7.8886090522101181E-31</v>
      </c>
      <c r="BM13">
        <f t="shared" si="5"/>
        <v>7.8886090522101181E-31</v>
      </c>
      <c r="BN13">
        <f t="shared" si="5"/>
        <v>1.9721522630525295E-31</v>
      </c>
      <c r="BO13">
        <f t="shared" si="5"/>
        <v>0</v>
      </c>
      <c r="BP13">
        <f t="shared" si="5"/>
        <v>1.9721522630525295E-31</v>
      </c>
      <c r="BQ13">
        <f t="shared" si="5"/>
        <v>1.9721522630525295E-31</v>
      </c>
      <c r="BR13">
        <f t="shared" si="5"/>
        <v>4.9303806576313238E-32</v>
      </c>
      <c r="BS13">
        <f t="shared" si="5"/>
        <v>4.9303806576313238E-32</v>
      </c>
      <c r="BT13">
        <f t="shared" si="5"/>
        <v>0</v>
      </c>
      <c r="BU13">
        <f t="shared" si="5"/>
        <v>4.9303806576313238E-32</v>
      </c>
      <c r="BW13">
        <f t="shared" si="26"/>
        <v>2.0665638796567297E-16</v>
      </c>
      <c r="BX13">
        <f t="shared" si="6"/>
        <v>1.3828528652475124E-16</v>
      </c>
      <c r="BY13">
        <f t="shared" si="6"/>
        <v>0</v>
      </c>
      <c r="BZ13">
        <f t="shared" si="6"/>
        <v>1.5794865107957827E-16</v>
      </c>
      <c r="CA13">
        <f t="shared" si="6"/>
        <v>0</v>
      </c>
      <c r="CB13">
        <f t="shared" si="6"/>
        <v>0</v>
      </c>
      <c r="CC13">
        <f t="shared" si="6"/>
        <v>2.1000877424991029E-16</v>
      </c>
      <c r="CD13">
        <f t="shared" si="6"/>
        <v>2.366789193166787E-16</v>
      </c>
      <c r="CE13">
        <f t="shared" si="6"/>
        <v>1.3500830032506962E-16</v>
      </c>
      <c r="CF13">
        <f t="shared" si="6"/>
        <v>0</v>
      </c>
      <c r="CG13">
        <f t="shared" si="6"/>
        <v>1.8188941470024852E-16</v>
      </c>
      <c r="CH13">
        <f t="shared" si="6"/>
        <v>2.1444574412745606E-16</v>
      </c>
      <c r="CI13">
        <f t="shared" si="6"/>
        <v>1.2757057795573272E-16</v>
      </c>
      <c r="CJ13">
        <f t="shared" si="6"/>
        <v>1.5300521032073866E-16</v>
      </c>
      <c r="CK13">
        <f t="shared" si="6"/>
        <v>0</v>
      </c>
      <c r="CL13">
        <f t="shared" si="6"/>
        <v>2.2454011384731775E-16</v>
      </c>
      <c r="CN13">
        <f t="shared" si="27"/>
        <v>2.0665638796567297E-16</v>
      </c>
      <c r="CO13">
        <f t="shared" si="7"/>
        <v>1.3828528652475124E-16</v>
      </c>
      <c r="CP13">
        <f t="shared" si="7"/>
        <v>0</v>
      </c>
      <c r="CQ13">
        <f t="shared" si="7"/>
        <v>1.5794865107957827E-16</v>
      </c>
      <c r="CR13">
        <f t="shared" si="7"/>
        <v>0</v>
      </c>
      <c r="CS13">
        <f t="shared" si="7"/>
        <v>0</v>
      </c>
      <c r="CT13">
        <f t="shared" si="7"/>
        <v>2.1000877424991029E-16</v>
      </c>
      <c r="CU13">
        <f t="shared" si="7"/>
        <v>2.366789193166787E-16</v>
      </c>
      <c r="CV13">
        <f t="shared" si="7"/>
        <v>1.3500830032506962E-16</v>
      </c>
      <c r="CW13">
        <f t="shared" si="7"/>
        <v>0</v>
      </c>
      <c r="CX13">
        <f t="shared" si="7"/>
        <v>1.8188941470024852E-16</v>
      </c>
      <c r="CY13">
        <f t="shared" si="7"/>
        <v>2.1444574412745606E-16</v>
      </c>
      <c r="CZ13">
        <f t="shared" si="7"/>
        <v>1.2757057795573272E-16</v>
      </c>
      <c r="DA13">
        <f t="shared" si="7"/>
        <v>1.5300521032073866E-16</v>
      </c>
      <c r="DB13">
        <f t="shared" si="7"/>
        <v>0</v>
      </c>
      <c r="DC13">
        <f t="shared" si="7"/>
        <v>2.2454011384731775E-16</v>
      </c>
    </row>
    <row r="14" spans="1:107">
      <c r="A14" s="1" t="s">
        <v>26</v>
      </c>
      <c r="B14" s="1">
        <f>'Raw data and fitting summary'!B16</f>
        <v>0.10737418240000006</v>
      </c>
      <c r="C14">
        <f>'Raw data and fitting summary'!C16</f>
        <v>7.7666984258113727</v>
      </c>
      <c r="D14">
        <f>'Raw data and fitting summary'!D16</f>
        <v>5.8033572603169752</v>
      </c>
      <c r="E14">
        <f>'Raw data and fitting summary'!E16</f>
        <v>5.4584004427765631</v>
      </c>
      <c r="F14">
        <f>'Raw data and fitting summary'!F16</f>
        <v>5.0808849335731283</v>
      </c>
      <c r="G14">
        <f>'Raw data and fitting summary'!G16</f>
        <v>4.676581075561038</v>
      </c>
      <c r="H14">
        <f>'Raw data and fitting summary'!H16</f>
        <v>4.2534987804784876</v>
      </c>
      <c r="I14">
        <f>'Raw data and fitting summary'!I16</f>
        <v>3.8213590094737251</v>
      </c>
      <c r="J14">
        <f>'Raw data and fitting summary'!J16</f>
        <v>3.3907494755570102</v>
      </c>
      <c r="K14">
        <f>'Raw data and fitting summary'!K16</f>
        <v>2.9721095651754124</v>
      </c>
      <c r="L14">
        <f>'Raw data and fitting summary'!L16</f>
        <v>2.5747449797918063</v>
      </c>
      <c r="M14">
        <f>'Raw data and fitting summary'!M16</f>
        <v>2.2060627411192932</v>
      </c>
      <c r="N14">
        <f>'Raw data and fitting summary'!N16</f>
        <v>1.8711467667818351</v>
      </c>
      <c r="O14">
        <f>'Raw data and fitting summary'!O16</f>
        <v>1.5726959429213059</v>
      </c>
      <c r="P14">
        <f>'Raw data and fitting summary'!P16</f>
        <v>1.3112607731889327</v>
      </c>
      <c r="Q14">
        <f>'Raw data and fitting summary'!Q16</f>
        <v>1.0856675218876113</v>
      </c>
      <c r="R14">
        <f>'Raw data and fitting summary'!R16</f>
        <v>0.89351397819068901</v>
      </c>
      <c r="X14">
        <f t="shared" si="8"/>
        <v>7.7666984258113718</v>
      </c>
      <c r="Y14">
        <f t="shared" si="9"/>
        <v>5.8033572603169752</v>
      </c>
      <c r="Z14">
        <f t="shared" si="10"/>
        <v>5.458400442776564</v>
      </c>
      <c r="AA14">
        <f t="shared" si="11"/>
        <v>5.0808849335731283</v>
      </c>
      <c r="AB14">
        <f t="shared" si="12"/>
        <v>4.676581075561038</v>
      </c>
      <c r="AC14">
        <f t="shared" si="13"/>
        <v>4.2534987804784876</v>
      </c>
      <c r="AD14">
        <f t="shared" si="14"/>
        <v>3.8213590094737246</v>
      </c>
      <c r="AE14">
        <f t="shared" si="15"/>
        <v>3.3907494755570102</v>
      </c>
      <c r="AF14">
        <f t="shared" si="16"/>
        <v>2.9721095651754115</v>
      </c>
      <c r="AG14">
        <f t="shared" si="17"/>
        <v>2.5747449797918063</v>
      </c>
      <c r="AH14">
        <f t="shared" si="18"/>
        <v>2.2060627411192928</v>
      </c>
      <c r="AI14">
        <f t="shared" si="19"/>
        <v>1.8711467667818347</v>
      </c>
      <c r="AJ14">
        <f t="shared" si="20"/>
        <v>1.5726959429213057</v>
      </c>
      <c r="AK14">
        <f t="shared" si="21"/>
        <v>1.3112607731889327</v>
      </c>
      <c r="AL14">
        <f t="shared" si="22"/>
        <v>1.0856675218876108</v>
      </c>
      <c r="AM14">
        <f t="shared" si="23"/>
        <v>0.89351397819068867</v>
      </c>
      <c r="AO14">
        <f t="shared" si="24"/>
        <v>7.7666984258113718</v>
      </c>
      <c r="AP14">
        <f t="shared" si="4"/>
        <v>5.8033572603169752</v>
      </c>
      <c r="AQ14">
        <f t="shared" si="4"/>
        <v>5.458400442776564</v>
      </c>
      <c r="AR14">
        <f t="shared" si="4"/>
        <v>5.0808849335731283</v>
      </c>
      <c r="AS14">
        <f t="shared" si="4"/>
        <v>4.676581075561038</v>
      </c>
      <c r="AT14">
        <f t="shared" si="4"/>
        <v>4.2534987804784876</v>
      </c>
      <c r="AU14">
        <f t="shared" si="4"/>
        <v>3.8213590094737246</v>
      </c>
      <c r="AV14">
        <f t="shared" si="4"/>
        <v>3.3907494755570102</v>
      </c>
      <c r="AW14">
        <f t="shared" si="4"/>
        <v>2.9721095651754115</v>
      </c>
      <c r="AX14">
        <f t="shared" si="4"/>
        <v>2.5747449797918063</v>
      </c>
      <c r="AY14">
        <f t="shared" si="4"/>
        <v>2.2060627411192928</v>
      </c>
      <c r="AZ14">
        <f t="shared" si="4"/>
        <v>1.8711467667818347</v>
      </c>
      <c r="BA14">
        <f t="shared" si="4"/>
        <v>1.5726959429213057</v>
      </c>
      <c r="BB14">
        <f t="shared" si="4"/>
        <v>1.3112607731889327</v>
      </c>
      <c r="BC14">
        <f t="shared" si="4"/>
        <v>1.0856675218876108</v>
      </c>
      <c r="BD14">
        <f t="shared" si="4"/>
        <v>0.89351397819068867</v>
      </c>
      <c r="BF14">
        <f t="shared" si="25"/>
        <v>7.8886090522101181E-31</v>
      </c>
      <c r="BG14">
        <f t="shared" si="25"/>
        <v>0</v>
      </c>
      <c r="BH14">
        <f t="shared" si="5"/>
        <v>7.8886090522101181E-31</v>
      </c>
      <c r="BI14">
        <f t="shared" si="5"/>
        <v>0</v>
      </c>
      <c r="BJ14">
        <f t="shared" si="5"/>
        <v>0</v>
      </c>
      <c r="BK14">
        <f t="shared" si="5"/>
        <v>0</v>
      </c>
      <c r="BL14">
        <f t="shared" si="5"/>
        <v>1.9721522630525295E-31</v>
      </c>
      <c r="BM14">
        <f t="shared" si="5"/>
        <v>0</v>
      </c>
      <c r="BN14">
        <f t="shared" si="5"/>
        <v>7.8886090522101181E-31</v>
      </c>
      <c r="BO14">
        <f t="shared" si="5"/>
        <v>0</v>
      </c>
      <c r="BP14">
        <f t="shared" si="5"/>
        <v>1.9721522630525295E-31</v>
      </c>
      <c r="BQ14">
        <f t="shared" si="5"/>
        <v>1.9721522630525295E-31</v>
      </c>
      <c r="BR14">
        <f t="shared" si="5"/>
        <v>4.9303806576313238E-32</v>
      </c>
      <c r="BS14">
        <f t="shared" si="5"/>
        <v>0</v>
      </c>
      <c r="BT14">
        <f t="shared" si="5"/>
        <v>1.9721522630525295E-31</v>
      </c>
      <c r="BU14">
        <f t="shared" si="5"/>
        <v>1.1093356479670479E-31</v>
      </c>
      <c r="BW14">
        <f t="shared" si="26"/>
        <v>1.1435726881687684E-16</v>
      </c>
      <c r="BX14">
        <f t="shared" si="6"/>
        <v>0</v>
      </c>
      <c r="BY14">
        <f t="shared" si="6"/>
        <v>1.6271770988797756E-16</v>
      </c>
      <c r="BZ14">
        <f t="shared" si="6"/>
        <v>0</v>
      </c>
      <c r="CA14">
        <f t="shared" si="6"/>
        <v>0</v>
      </c>
      <c r="CB14">
        <f t="shared" si="6"/>
        <v>0</v>
      </c>
      <c r="CC14">
        <f t="shared" si="6"/>
        <v>1.1621237595030946E-16</v>
      </c>
      <c r="CD14">
        <f t="shared" si="6"/>
        <v>0</v>
      </c>
      <c r="CE14">
        <f t="shared" si="6"/>
        <v>2.988377111352238E-16</v>
      </c>
      <c r="CF14">
        <f t="shared" si="6"/>
        <v>0</v>
      </c>
      <c r="CG14">
        <f t="shared" si="6"/>
        <v>2.0130397996964698E-16</v>
      </c>
      <c r="CH14">
        <f t="shared" si="6"/>
        <v>2.373353163599491E-16</v>
      </c>
      <c r="CI14">
        <f t="shared" si="6"/>
        <v>1.4118724342391334E-16</v>
      </c>
      <c r="CJ14">
        <f t="shared" si="6"/>
        <v>0</v>
      </c>
      <c r="CK14">
        <f t="shared" si="6"/>
        <v>4.0904715384498263E-16</v>
      </c>
      <c r="CL14">
        <f t="shared" si="6"/>
        <v>3.7276071277808899E-16</v>
      </c>
      <c r="CN14">
        <f t="shared" si="27"/>
        <v>1.1435726881687684E-16</v>
      </c>
      <c r="CO14">
        <f t="shared" si="7"/>
        <v>0</v>
      </c>
      <c r="CP14">
        <f t="shared" si="7"/>
        <v>1.6271770988797756E-16</v>
      </c>
      <c r="CQ14">
        <f t="shared" si="7"/>
        <v>0</v>
      </c>
      <c r="CR14">
        <f t="shared" si="7"/>
        <v>0</v>
      </c>
      <c r="CS14">
        <f t="shared" si="7"/>
        <v>0</v>
      </c>
      <c r="CT14">
        <f t="shared" si="7"/>
        <v>1.1621237595030946E-16</v>
      </c>
      <c r="CU14">
        <f t="shared" si="7"/>
        <v>0</v>
      </c>
      <c r="CV14">
        <f t="shared" si="7"/>
        <v>2.988377111352238E-16</v>
      </c>
      <c r="CW14">
        <f t="shared" si="7"/>
        <v>0</v>
      </c>
      <c r="CX14">
        <f t="shared" si="7"/>
        <v>2.0130397996964698E-16</v>
      </c>
      <c r="CY14">
        <f t="shared" si="7"/>
        <v>2.373353163599491E-16</v>
      </c>
      <c r="CZ14">
        <f t="shared" si="7"/>
        <v>1.4118724342391334E-16</v>
      </c>
      <c r="DA14">
        <f t="shared" si="7"/>
        <v>0</v>
      </c>
      <c r="DB14">
        <f t="shared" si="7"/>
        <v>4.0904715384498263E-16</v>
      </c>
      <c r="DC14">
        <f t="shared" si="7"/>
        <v>3.7276071277808899E-16</v>
      </c>
    </row>
    <row r="15" spans="1:107">
      <c r="A15" s="1" t="s">
        <v>27</v>
      </c>
      <c r="B15" s="1">
        <f>'Raw data and fitting summary'!B17</f>
        <v>8.589934592000005E-2</v>
      </c>
      <c r="C15">
        <f>'Raw data and fitting summary'!C17</f>
        <v>6.9311173873333018</v>
      </c>
      <c r="D15">
        <f>'Raw data and fitting summary'!D17</f>
        <v>5.1790024804121124</v>
      </c>
      <c r="E15">
        <f>'Raw data and fitting summary'!E17</f>
        <v>4.8711578771006696</v>
      </c>
      <c r="F15">
        <f>'Raw data and fitting summary'!F17</f>
        <v>4.5342574122735488</v>
      </c>
      <c r="G15">
        <f>'Raw data and fitting summary'!G17</f>
        <v>4.1734506258634294</v>
      </c>
      <c r="H15">
        <f>'Raw data and fitting summary'!H17</f>
        <v>3.7958856824411287</v>
      </c>
      <c r="I15">
        <f>'Raw data and fitting summary'!I17</f>
        <v>3.410237712563061</v>
      </c>
      <c r="J15">
        <f>'Raw data and fitting summary'!J17</f>
        <v>3.0259553490606006</v>
      </c>
      <c r="K15">
        <f>'Raw data and fitting summary'!K17</f>
        <v>2.6523548559302883</v>
      </c>
      <c r="L15">
        <f>'Raw data and fitting summary'!L17</f>
        <v>2.2977407797985667</v>
      </c>
      <c r="M15">
        <f>'Raw data and fitting summary'!M17</f>
        <v>1.9687232571957025</v>
      </c>
      <c r="N15">
        <f>'Raw data and fitting summary'!N17</f>
        <v>1.6698392519520555</v>
      </c>
      <c r="O15">
        <f>'Raw data and fitting summary'!O17</f>
        <v>1.4034972902699832</v>
      </c>
      <c r="P15">
        <f>'Raw data and fitting summary'!P17</f>
        <v>1.1701886498095184</v>
      </c>
      <c r="Q15">
        <f>'Raw data and fitting summary'!Q17</f>
        <v>0.96886587134766577</v>
      </c>
      <c r="R15">
        <f>'Raw data and fitting summary'!R17</f>
        <v>0.79738518615338883</v>
      </c>
      <c r="X15">
        <f t="shared" si="8"/>
        <v>6.9311173873333027</v>
      </c>
      <c r="Y15">
        <f t="shared" si="9"/>
        <v>5.1790024804121133</v>
      </c>
      <c r="Z15">
        <f t="shared" si="10"/>
        <v>4.8711578771006696</v>
      </c>
      <c r="AA15">
        <f t="shared" si="11"/>
        <v>4.5342574122735497</v>
      </c>
      <c r="AB15">
        <f t="shared" si="12"/>
        <v>4.1734506258634303</v>
      </c>
      <c r="AC15">
        <f t="shared" si="13"/>
        <v>3.7958856824411296</v>
      </c>
      <c r="AD15">
        <f t="shared" si="14"/>
        <v>3.4102377125630614</v>
      </c>
      <c r="AE15">
        <f t="shared" si="15"/>
        <v>3.025955349060601</v>
      </c>
      <c r="AF15">
        <f t="shared" si="16"/>
        <v>2.6523548559302883</v>
      </c>
      <c r="AG15">
        <f t="shared" si="17"/>
        <v>2.2977407797985667</v>
      </c>
      <c r="AH15">
        <f t="shared" si="18"/>
        <v>1.9687232571957025</v>
      </c>
      <c r="AI15">
        <f t="shared" si="19"/>
        <v>1.6698392519520557</v>
      </c>
      <c r="AJ15">
        <f t="shared" si="20"/>
        <v>1.4034972902699834</v>
      </c>
      <c r="AK15">
        <f t="shared" si="21"/>
        <v>1.1701886498095184</v>
      </c>
      <c r="AL15">
        <f t="shared" si="22"/>
        <v>0.96886587134766589</v>
      </c>
      <c r="AM15">
        <f t="shared" si="23"/>
        <v>0.79738518615338894</v>
      </c>
      <c r="AO15">
        <f t="shared" si="24"/>
        <v>6.9311173873333027</v>
      </c>
      <c r="AP15">
        <f t="shared" si="4"/>
        <v>5.1790024804121133</v>
      </c>
      <c r="AQ15">
        <f t="shared" si="4"/>
        <v>4.8711578771006696</v>
      </c>
      <c r="AR15">
        <f t="shared" si="4"/>
        <v>4.5342574122735497</v>
      </c>
      <c r="AS15">
        <f t="shared" si="4"/>
        <v>4.1734506258634303</v>
      </c>
      <c r="AT15">
        <f t="shared" si="4"/>
        <v>3.7958856824411296</v>
      </c>
      <c r="AU15">
        <f t="shared" si="4"/>
        <v>3.4102377125630614</v>
      </c>
      <c r="AV15">
        <f t="shared" si="4"/>
        <v>3.025955349060601</v>
      </c>
      <c r="AW15">
        <f t="shared" si="4"/>
        <v>2.6523548559302883</v>
      </c>
      <c r="AX15">
        <f t="shared" si="4"/>
        <v>2.2977407797985667</v>
      </c>
      <c r="AY15">
        <f t="shared" si="4"/>
        <v>1.9687232571957025</v>
      </c>
      <c r="AZ15">
        <f t="shared" si="4"/>
        <v>1.6698392519520557</v>
      </c>
      <c r="BA15">
        <f t="shared" si="4"/>
        <v>1.4034972902699834</v>
      </c>
      <c r="BB15">
        <f t="shared" si="4"/>
        <v>1.1701886498095184</v>
      </c>
      <c r="BC15">
        <f t="shared" si="4"/>
        <v>0.96886587134766589</v>
      </c>
      <c r="BD15">
        <f t="shared" si="4"/>
        <v>0.79738518615338894</v>
      </c>
      <c r="BF15">
        <f t="shared" si="25"/>
        <v>7.8886090522101181E-31</v>
      </c>
      <c r="BG15">
        <f t="shared" si="25"/>
        <v>7.8886090522101181E-31</v>
      </c>
      <c r="BH15">
        <f t="shared" si="5"/>
        <v>0</v>
      </c>
      <c r="BI15">
        <f t="shared" si="5"/>
        <v>7.8886090522101181E-31</v>
      </c>
      <c r="BJ15">
        <f t="shared" si="5"/>
        <v>7.8886090522101181E-31</v>
      </c>
      <c r="BK15">
        <f t="shared" si="5"/>
        <v>7.8886090522101181E-31</v>
      </c>
      <c r="BL15">
        <f t="shared" si="5"/>
        <v>1.9721522630525295E-31</v>
      </c>
      <c r="BM15">
        <f t="shared" si="5"/>
        <v>1.9721522630525295E-31</v>
      </c>
      <c r="BN15">
        <f t="shared" si="5"/>
        <v>0</v>
      </c>
      <c r="BO15">
        <f t="shared" si="5"/>
        <v>0</v>
      </c>
      <c r="BP15">
        <f t="shared" si="5"/>
        <v>0</v>
      </c>
      <c r="BQ15">
        <f t="shared" si="5"/>
        <v>4.9303806576313238E-32</v>
      </c>
      <c r="BR15">
        <f t="shared" si="5"/>
        <v>4.9303806576313238E-32</v>
      </c>
      <c r="BS15">
        <f t="shared" si="5"/>
        <v>0</v>
      </c>
      <c r="BT15">
        <f t="shared" si="5"/>
        <v>1.2325951644078309E-32</v>
      </c>
      <c r="BU15">
        <f t="shared" si="5"/>
        <v>1.2325951644078309E-32</v>
      </c>
      <c r="BW15">
        <f t="shared" si="26"/>
        <v>1.2814361235942729E-16</v>
      </c>
      <c r="BX15">
        <f t="shared" si="6"/>
        <v>1.7149604061001519E-16</v>
      </c>
      <c r="BY15">
        <f t="shared" si="6"/>
        <v>0</v>
      </c>
      <c r="BZ15">
        <f t="shared" si="6"/>
        <v>1.9588178150097091E-16</v>
      </c>
      <c r="CA15">
        <f t="shared" si="6"/>
        <v>2.128163237863568E-16</v>
      </c>
      <c r="CB15">
        <f t="shared" si="6"/>
        <v>2.3398450164308918E-16</v>
      </c>
      <c r="CC15">
        <f t="shared" si="6"/>
        <v>1.3022236198200234E-16</v>
      </c>
      <c r="CD15">
        <f t="shared" si="6"/>
        <v>1.4676000093257449E-16</v>
      </c>
      <c r="CE15">
        <f t="shared" si="6"/>
        <v>0</v>
      </c>
      <c r="CF15">
        <f t="shared" si="6"/>
        <v>0</v>
      </c>
      <c r="CG15">
        <f t="shared" si="6"/>
        <v>0</v>
      </c>
      <c r="CH15">
        <f t="shared" si="6"/>
        <v>1.3297364082528264E-16</v>
      </c>
      <c r="CI15">
        <f t="shared" si="6"/>
        <v>1.5820807525913909E-16</v>
      </c>
      <c r="CJ15">
        <f t="shared" si="6"/>
        <v>0</v>
      </c>
      <c r="CK15">
        <f t="shared" si="6"/>
        <v>1.145899610521802E-16</v>
      </c>
      <c r="CL15">
        <f t="shared" si="6"/>
        <v>1.392329634289931E-16</v>
      </c>
      <c r="CN15">
        <f t="shared" si="27"/>
        <v>1.2814361235942729E-16</v>
      </c>
      <c r="CO15">
        <f t="shared" si="7"/>
        <v>1.7149604061001519E-16</v>
      </c>
      <c r="CP15">
        <f t="shared" si="7"/>
        <v>0</v>
      </c>
      <c r="CQ15">
        <f t="shared" si="7"/>
        <v>1.9588178150097091E-16</v>
      </c>
      <c r="CR15">
        <f t="shared" si="7"/>
        <v>2.128163237863568E-16</v>
      </c>
      <c r="CS15">
        <f t="shared" si="7"/>
        <v>2.3398450164308918E-16</v>
      </c>
      <c r="CT15">
        <f t="shared" si="7"/>
        <v>1.3022236198200234E-16</v>
      </c>
      <c r="CU15">
        <f t="shared" si="7"/>
        <v>1.4676000093257449E-16</v>
      </c>
      <c r="CV15">
        <f t="shared" si="7"/>
        <v>0</v>
      </c>
      <c r="CW15">
        <f t="shared" si="7"/>
        <v>0</v>
      </c>
      <c r="CX15">
        <f t="shared" si="7"/>
        <v>0</v>
      </c>
      <c r="CY15">
        <f t="shared" si="7"/>
        <v>1.3297364082528264E-16</v>
      </c>
      <c r="CZ15">
        <f t="shared" si="7"/>
        <v>1.5820807525913909E-16</v>
      </c>
      <c r="DA15">
        <f t="shared" si="7"/>
        <v>0</v>
      </c>
      <c r="DB15">
        <f t="shared" si="7"/>
        <v>1.145899610521802E-16</v>
      </c>
      <c r="DC15">
        <f t="shared" si="7"/>
        <v>1.392329634289931E-16</v>
      </c>
    </row>
    <row r="16" spans="1:107">
      <c r="A16" s="1" t="s">
        <v>28</v>
      </c>
      <c r="B16" s="1">
        <f>'Raw data and fitting summary'!B18</f>
        <v>6.871947673600004E-2</v>
      </c>
      <c r="C16">
        <f>'Raw data and fitting summary'!C18</f>
        <v>6.1095030104491679</v>
      </c>
      <c r="D16">
        <f>'Raw data and fitting summary'!D18</f>
        <v>4.5650837342657109</v>
      </c>
      <c r="E16">
        <f>'Raw data and fitting summary'!E18</f>
        <v>4.2937310178741326</v>
      </c>
      <c r="F16">
        <f>'Raw data and fitting summary'!F18</f>
        <v>3.9967667206246622</v>
      </c>
      <c r="G16">
        <f>'Raw data and fitting summary'!G18</f>
        <v>3.6787299561930591</v>
      </c>
      <c r="H16">
        <f>'Raw data and fitting summary'!H18</f>
        <v>3.345921546008837</v>
      </c>
      <c r="I16">
        <f>'Raw data and fitting summary'!I18</f>
        <v>3.0059882710004664</v>
      </c>
      <c r="J16">
        <f>'Raw data and fitting summary'!J18</f>
        <v>2.6672587234427545</v>
      </c>
      <c r="K16">
        <f>'Raw data and fitting summary'!K18</f>
        <v>2.3379448177720383</v>
      </c>
      <c r="L16">
        <f>'Raw data and fitting summary'!L18</f>
        <v>2.0253666799910022</v>
      </c>
      <c r="M16">
        <f>'Raw data and fitting summary'!M18</f>
        <v>1.7353508813109413</v>
      </c>
      <c r="N16">
        <f>'Raw data and fitting summary'!N18</f>
        <v>1.471896574051875</v>
      </c>
      <c r="O16">
        <f>'Raw data and fitting summary'!O18</f>
        <v>1.2371267778168096</v>
      </c>
      <c r="P16">
        <f>'Raw data and fitting summary'!P18</f>
        <v>1.0314745342316776</v>
      </c>
      <c r="Q16">
        <f>'Raw data and fitting summary'!Q18</f>
        <v>0.85401654984773312</v>
      </c>
      <c r="R16">
        <f>'Raw data and fitting summary'!R18</f>
        <v>0.70286317819326716</v>
      </c>
      <c r="X16">
        <f t="shared" si="8"/>
        <v>6.109503010449167</v>
      </c>
      <c r="Y16">
        <f t="shared" si="9"/>
        <v>4.56508373426571</v>
      </c>
      <c r="Z16">
        <f t="shared" si="10"/>
        <v>4.2937310178741326</v>
      </c>
      <c r="AA16">
        <f t="shared" si="11"/>
        <v>3.9967667206246622</v>
      </c>
      <c r="AB16">
        <f t="shared" si="12"/>
        <v>3.6787299561930586</v>
      </c>
      <c r="AC16">
        <f t="shared" si="13"/>
        <v>3.3459215460088361</v>
      </c>
      <c r="AD16">
        <f t="shared" si="14"/>
        <v>3.0059882710004668</v>
      </c>
      <c r="AE16">
        <f t="shared" si="15"/>
        <v>2.6672587234427541</v>
      </c>
      <c r="AF16">
        <f t="shared" si="16"/>
        <v>2.3379448177720383</v>
      </c>
      <c r="AG16">
        <f t="shared" si="17"/>
        <v>2.0253666799910022</v>
      </c>
      <c r="AH16">
        <f t="shared" si="18"/>
        <v>1.7353508813109413</v>
      </c>
      <c r="AI16">
        <f t="shared" si="19"/>
        <v>1.4718965740518746</v>
      </c>
      <c r="AJ16">
        <f t="shared" si="20"/>
        <v>1.2371267778168096</v>
      </c>
      <c r="AK16">
        <f t="shared" si="21"/>
        <v>1.0314745342316773</v>
      </c>
      <c r="AL16">
        <f t="shared" si="22"/>
        <v>0.85401654984773323</v>
      </c>
      <c r="AM16">
        <f t="shared" si="23"/>
        <v>0.70286317819326705</v>
      </c>
      <c r="AO16">
        <f t="shared" si="24"/>
        <v>6.109503010449167</v>
      </c>
      <c r="AP16">
        <f t="shared" si="4"/>
        <v>4.56508373426571</v>
      </c>
      <c r="AQ16">
        <f t="shared" si="4"/>
        <v>4.2937310178741326</v>
      </c>
      <c r="AR16">
        <f t="shared" si="4"/>
        <v>3.9967667206246622</v>
      </c>
      <c r="AS16">
        <f t="shared" si="4"/>
        <v>3.6787299561930586</v>
      </c>
      <c r="AT16">
        <f t="shared" si="4"/>
        <v>3.3459215460088361</v>
      </c>
      <c r="AU16">
        <f t="shared" si="4"/>
        <v>3.0059882710004668</v>
      </c>
      <c r="AV16">
        <f t="shared" si="4"/>
        <v>2.6672587234427541</v>
      </c>
      <c r="AW16">
        <f t="shared" si="4"/>
        <v>2.3379448177720383</v>
      </c>
      <c r="AX16">
        <f t="shared" si="4"/>
        <v>2.0253666799910022</v>
      </c>
      <c r="AY16">
        <f t="shared" si="4"/>
        <v>1.7353508813109413</v>
      </c>
      <c r="AZ16">
        <f t="shared" si="4"/>
        <v>1.4718965740518746</v>
      </c>
      <c r="BA16">
        <f t="shared" si="4"/>
        <v>1.2371267778168096</v>
      </c>
      <c r="BB16">
        <f t="shared" si="4"/>
        <v>1.0314745342316773</v>
      </c>
      <c r="BC16">
        <f t="shared" si="4"/>
        <v>0.85401654984773323</v>
      </c>
      <c r="BD16">
        <f t="shared" si="4"/>
        <v>0.70286317819326705</v>
      </c>
      <c r="BF16">
        <f t="shared" si="25"/>
        <v>7.8886090522101181E-31</v>
      </c>
      <c r="BG16">
        <f t="shared" si="25"/>
        <v>7.8886090522101181E-31</v>
      </c>
      <c r="BH16">
        <f t="shared" si="5"/>
        <v>0</v>
      </c>
      <c r="BI16">
        <f t="shared" si="5"/>
        <v>0</v>
      </c>
      <c r="BJ16">
        <f t="shared" si="5"/>
        <v>1.9721522630525295E-31</v>
      </c>
      <c r="BK16">
        <f t="shared" si="5"/>
        <v>7.8886090522101181E-31</v>
      </c>
      <c r="BL16">
        <f t="shared" si="5"/>
        <v>1.9721522630525295E-31</v>
      </c>
      <c r="BM16">
        <f t="shared" si="5"/>
        <v>1.9721522630525295E-31</v>
      </c>
      <c r="BN16">
        <f t="shared" si="5"/>
        <v>0</v>
      </c>
      <c r="BO16">
        <f t="shared" si="5"/>
        <v>0</v>
      </c>
      <c r="BP16">
        <f t="shared" si="5"/>
        <v>0</v>
      </c>
      <c r="BQ16">
        <f t="shared" si="5"/>
        <v>1.9721522630525295E-31</v>
      </c>
      <c r="BR16">
        <f t="shared" si="5"/>
        <v>0</v>
      </c>
      <c r="BS16">
        <f t="shared" si="5"/>
        <v>4.9303806576313238E-32</v>
      </c>
      <c r="BT16">
        <f t="shared" si="5"/>
        <v>1.2325951644078309E-32</v>
      </c>
      <c r="BU16">
        <f t="shared" si="5"/>
        <v>1.2325951644078309E-32</v>
      </c>
      <c r="BW16">
        <f t="shared" si="26"/>
        <v>1.4537654178761538E-16</v>
      </c>
      <c r="BX16">
        <f t="shared" si="6"/>
        <v>1.9455906428033745E-16</v>
      </c>
      <c r="BY16">
        <f t="shared" si="6"/>
        <v>0</v>
      </c>
      <c r="BZ16">
        <f t="shared" si="6"/>
        <v>0</v>
      </c>
      <c r="CA16">
        <f t="shared" si="6"/>
        <v>1.2071807801560658E-16</v>
      </c>
      <c r="CB16">
        <f t="shared" si="6"/>
        <v>2.6545105959211263E-16</v>
      </c>
      <c r="CC16">
        <f t="shared" si="6"/>
        <v>1.4773484452161845E-16</v>
      </c>
      <c r="CD16">
        <f t="shared" si="6"/>
        <v>1.6649648792857115E-16</v>
      </c>
      <c r="CE16">
        <f t="shared" si="6"/>
        <v>0</v>
      </c>
      <c r="CF16">
        <f t="shared" si="6"/>
        <v>0</v>
      </c>
      <c r="CG16">
        <f t="shared" si="6"/>
        <v>0</v>
      </c>
      <c r="CH16">
        <f t="shared" si="6"/>
        <v>3.0171223826383564E-16</v>
      </c>
      <c r="CI16">
        <f t="shared" si="6"/>
        <v>0</v>
      </c>
      <c r="CJ16">
        <f t="shared" si="6"/>
        <v>2.1526910995473818E-16</v>
      </c>
      <c r="CK16">
        <f t="shared" si="6"/>
        <v>1.3000017679084832E-16</v>
      </c>
      <c r="CL16">
        <f t="shared" si="6"/>
        <v>1.5795720405769746E-16</v>
      </c>
      <c r="CN16">
        <f t="shared" si="27"/>
        <v>1.4537654178761538E-16</v>
      </c>
      <c r="CO16">
        <f t="shared" si="7"/>
        <v>1.9455906428033745E-16</v>
      </c>
      <c r="CP16">
        <f t="shared" si="7"/>
        <v>0</v>
      </c>
      <c r="CQ16">
        <f t="shared" si="7"/>
        <v>0</v>
      </c>
      <c r="CR16">
        <f t="shared" si="7"/>
        <v>1.2071807801560658E-16</v>
      </c>
      <c r="CS16">
        <f t="shared" si="7"/>
        <v>2.6545105959211263E-16</v>
      </c>
      <c r="CT16">
        <f t="shared" si="7"/>
        <v>1.4773484452161845E-16</v>
      </c>
      <c r="CU16">
        <f t="shared" si="7"/>
        <v>1.6649648792857115E-16</v>
      </c>
      <c r="CV16">
        <f t="shared" si="7"/>
        <v>0</v>
      </c>
      <c r="CW16">
        <f t="shared" si="7"/>
        <v>0</v>
      </c>
      <c r="CX16">
        <f t="shared" si="7"/>
        <v>0</v>
      </c>
      <c r="CY16">
        <f t="shared" si="7"/>
        <v>3.0171223826383564E-16</v>
      </c>
      <c r="CZ16">
        <f t="shared" si="7"/>
        <v>0</v>
      </c>
      <c r="DA16">
        <f t="shared" si="7"/>
        <v>2.1526910995473818E-16</v>
      </c>
      <c r="DB16">
        <f t="shared" si="7"/>
        <v>1.3000017679084832E-16</v>
      </c>
      <c r="DC16">
        <f t="shared" si="7"/>
        <v>1.5795720405769746E-16</v>
      </c>
    </row>
    <row r="17" spans="1:107">
      <c r="A17" s="1" t="s">
        <v>29</v>
      </c>
      <c r="B17" s="1">
        <f>'Raw data and fitting summary'!B19</f>
        <v>5.4975581388800036E-2</v>
      </c>
      <c r="C17">
        <f>'Raw data and fitting summary'!C19</f>
        <v>5.321055829841824</v>
      </c>
      <c r="D17">
        <f>'Raw data and fitting summary'!D19</f>
        <v>3.9759478596516438</v>
      </c>
      <c r="E17">
        <f>'Raw data and fitting summary'!E19</f>
        <v>3.7396139138250635</v>
      </c>
      <c r="F17">
        <f>'Raw data and fitting summary'!F19</f>
        <v>3.4809736279570322</v>
      </c>
      <c r="G17">
        <f>'Raw data and fitting summary'!G19</f>
        <v>3.2039803313519784</v>
      </c>
      <c r="H17">
        <f>'Raw data and fitting summary'!H19</f>
        <v>2.9141217081215189</v>
      </c>
      <c r="I17">
        <f>'Raw data and fitting summary'!I19</f>
        <v>2.6180577023182821</v>
      </c>
      <c r="J17">
        <f>'Raw data and fitting summary'!J19</f>
        <v>2.3230420798218239</v>
      </c>
      <c r="K17">
        <f>'Raw data and fitting summary'!K19</f>
        <v>2.0362269862503561</v>
      </c>
      <c r="L17">
        <f>'Raw data and fitting summary'!L19</f>
        <v>1.763987866394582</v>
      </c>
      <c r="M17">
        <f>'Raw data and fitting summary'!M19</f>
        <v>1.5113993573663627</v>
      </c>
      <c r="N17">
        <f>'Raw data and fitting summary'!N19</f>
        <v>1.2819445105252725</v>
      </c>
      <c r="O17">
        <f>'Raw data and fitting summary'!O19</f>
        <v>1.0774723642981887</v>
      </c>
      <c r="P17">
        <f>'Raw data and fitting summary'!P19</f>
        <v>0.89836007516810001</v>
      </c>
      <c r="Q17">
        <f>'Raw data and fitting summary'!Q19</f>
        <v>0.74380350309616894</v>
      </c>
      <c r="R17">
        <f>'Raw data and fitting summary'!R19</f>
        <v>0.61215686538003289</v>
      </c>
      <c r="X17">
        <f t="shared" si="8"/>
        <v>5.3210558298418249</v>
      </c>
      <c r="Y17">
        <f t="shared" si="9"/>
        <v>3.9759478596516442</v>
      </c>
      <c r="Z17">
        <f t="shared" si="10"/>
        <v>3.7396139138250639</v>
      </c>
      <c r="AA17">
        <f t="shared" si="11"/>
        <v>3.4809736279570327</v>
      </c>
      <c r="AB17">
        <f t="shared" si="12"/>
        <v>3.2039803313519788</v>
      </c>
      <c r="AC17">
        <f t="shared" si="13"/>
        <v>2.9141217081215194</v>
      </c>
      <c r="AD17">
        <f t="shared" si="14"/>
        <v>2.6180577023182825</v>
      </c>
      <c r="AE17">
        <f t="shared" si="15"/>
        <v>2.3230420798218243</v>
      </c>
      <c r="AF17">
        <f t="shared" si="16"/>
        <v>2.0362269862503561</v>
      </c>
      <c r="AG17">
        <f t="shared" si="17"/>
        <v>1.763987866394582</v>
      </c>
      <c r="AH17">
        <f t="shared" si="18"/>
        <v>1.5113993573663629</v>
      </c>
      <c r="AI17">
        <f t="shared" si="19"/>
        <v>1.2819445105252725</v>
      </c>
      <c r="AJ17">
        <f t="shared" si="20"/>
        <v>1.0774723642981887</v>
      </c>
      <c r="AK17">
        <f t="shared" si="21"/>
        <v>0.89836007516810013</v>
      </c>
      <c r="AL17">
        <f t="shared" si="22"/>
        <v>0.74380350309616894</v>
      </c>
      <c r="AM17">
        <f t="shared" si="23"/>
        <v>0.612156865380033</v>
      </c>
      <c r="AO17">
        <f t="shared" si="24"/>
        <v>5.3210558298418249</v>
      </c>
      <c r="AP17">
        <f t="shared" si="4"/>
        <v>3.9759478596516442</v>
      </c>
      <c r="AQ17">
        <f t="shared" si="4"/>
        <v>3.7396139138250639</v>
      </c>
      <c r="AR17">
        <f t="shared" si="4"/>
        <v>3.4809736279570327</v>
      </c>
      <c r="AS17">
        <f t="shared" si="4"/>
        <v>3.2039803313519788</v>
      </c>
      <c r="AT17">
        <f t="shared" si="4"/>
        <v>2.9141217081215194</v>
      </c>
      <c r="AU17">
        <f t="shared" si="4"/>
        <v>2.6180577023182825</v>
      </c>
      <c r="AV17">
        <f t="shared" si="4"/>
        <v>2.3230420798218243</v>
      </c>
      <c r="AW17">
        <f t="shared" si="4"/>
        <v>2.0362269862503561</v>
      </c>
      <c r="AX17">
        <f t="shared" si="4"/>
        <v>1.763987866394582</v>
      </c>
      <c r="AY17">
        <f t="shared" si="4"/>
        <v>1.5113993573663629</v>
      </c>
      <c r="AZ17">
        <f t="shared" si="4"/>
        <v>1.2819445105252725</v>
      </c>
      <c r="BA17">
        <f t="shared" si="4"/>
        <v>1.0774723642981887</v>
      </c>
      <c r="BB17">
        <f t="shared" si="4"/>
        <v>0.89836007516810013</v>
      </c>
      <c r="BC17">
        <f t="shared" si="4"/>
        <v>0.74380350309616894</v>
      </c>
      <c r="BD17">
        <f t="shared" si="4"/>
        <v>0.612156865380033</v>
      </c>
      <c r="BF17">
        <f t="shared" si="25"/>
        <v>7.8886090522101181E-31</v>
      </c>
      <c r="BG17">
        <f t="shared" si="25"/>
        <v>1.9721522630525295E-31</v>
      </c>
      <c r="BH17">
        <f t="shared" si="5"/>
        <v>1.9721522630525295E-31</v>
      </c>
      <c r="BI17">
        <f t="shared" si="5"/>
        <v>1.9721522630525295E-31</v>
      </c>
      <c r="BJ17">
        <f t="shared" si="5"/>
        <v>1.9721522630525295E-31</v>
      </c>
      <c r="BK17">
        <f t="shared" si="5"/>
        <v>1.9721522630525295E-31</v>
      </c>
      <c r="BL17">
        <f t="shared" si="5"/>
        <v>1.9721522630525295E-31</v>
      </c>
      <c r="BM17">
        <f t="shared" si="5"/>
        <v>1.9721522630525295E-31</v>
      </c>
      <c r="BN17">
        <f t="shared" si="5"/>
        <v>0</v>
      </c>
      <c r="BO17">
        <f t="shared" si="5"/>
        <v>0</v>
      </c>
      <c r="BP17">
        <f t="shared" si="5"/>
        <v>4.9303806576313238E-32</v>
      </c>
      <c r="BQ17">
        <f t="shared" si="5"/>
        <v>0</v>
      </c>
      <c r="BR17">
        <f t="shared" si="5"/>
        <v>0</v>
      </c>
      <c r="BS17">
        <f t="shared" si="5"/>
        <v>1.2325951644078309E-32</v>
      </c>
      <c r="BT17">
        <f t="shared" si="5"/>
        <v>0</v>
      </c>
      <c r="BU17">
        <f t="shared" si="5"/>
        <v>1.2325951644078309E-32</v>
      </c>
      <c r="BW17">
        <f t="shared" si="26"/>
        <v>1.6691770357285039E-16</v>
      </c>
      <c r="BX17">
        <f t="shared" si="6"/>
        <v>1.116939219341201E-16</v>
      </c>
      <c r="BY17">
        <f t="shared" si="6"/>
        <v>1.1875268947104381E-16</v>
      </c>
      <c r="BZ17">
        <f t="shared" si="6"/>
        <v>1.2757614889219846E-16</v>
      </c>
      <c r="CA17">
        <f t="shared" si="6"/>
        <v>1.3860547316864176E-16</v>
      </c>
      <c r="CB17">
        <f t="shared" si="6"/>
        <v>1.5239212851419588E-16</v>
      </c>
      <c r="CC17">
        <f t="shared" si="6"/>
        <v>1.6962544769613859E-16</v>
      </c>
      <c r="CD17">
        <f t="shared" si="6"/>
        <v>1.911670966735669E-16</v>
      </c>
      <c r="CE17">
        <f t="shared" si="6"/>
        <v>0</v>
      </c>
      <c r="CF17">
        <f t="shared" si="6"/>
        <v>0</v>
      </c>
      <c r="CG17">
        <f t="shared" si="6"/>
        <v>1.4691325879081193E-16</v>
      </c>
      <c r="CH17">
        <f t="shared" si="6"/>
        <v>0</v>
      </c>
      <c r="CI17">
        <f t="shared" si="6"/>
        <v>0</v>
      </c>
      <c r="CJ17">
        <f t="shared" si="6"/>
        <v>1.2358329976066811E-16</v>
      </c>
      <c r="CK17">
        <f t="shared" si="6"/>
        <v>0</v>
      </c>
      <c r="CL17">
        <f t="shared" si="6"/>
        <v>1.8136250484357783E-16</v>
      </c>
      <c r="CN17">
        <f t="shared" si="27"/>
        <v>1.6691770357285039E-16</v>
      </c>
      <c r="CO17">
        <f t="shared" si="7"/>
        <v>1.116939219341201E-16</v>
      </c>
      <c r="CP17">
        <f t="shared" si="7"/>
        <v>1.1875268947104381E-16</v>
      </c>
      <c r="CQ17">
        <f t="shared" si="7"/>
        <v>1.2757614889219846E-16</v>
      </c>
      <c r="CR17">
        <f t="shared" si="7"/>
        <v>1.3860547316864176E-16</v>
      </c>
      <c r="CS17">
        <f t="shared" si="7"/>
        <v>1.5239212851419588E-16</v>
      </c>
      <c r="CT17">
        <f t="shared" si="7"/>
        <v>1.6962544769613859E-16</v>
      </c>
      <c r="CU17">
        <f t="shared" si="7"/>
        <v>1.911670966735669E-16</v>
      </c>
      <c r="CV17">
        <f t="shared" si="7"/>
        <v>0</v>
      </c>
      <c r="CW17">
        <f t="shared" si="7"/>
        <v>0</v>
      </c>
      <c r="CX17">
        <f t="shared" si="7"/>
        <v>1.4691325879081193E-16</v>
      </c>
      <c r="CY17">
        <f t="shared" si="7"/>
        <v>0</v>
      </c>
      <c r="CZ17">
        <f t="shared" si="7"/>
        <v>0</v>
      </c>
      <c r="DA17">
        <f t="shared" si="7"/>
        <v>1.2358329976066811E-16</v>
      </c>
      <c r="DB17">
        <f t="shared" si="7"/>
        <v>0</v>
      </c>
      <c r="DC17">
        <f t="shared" si="7"/>
        <v>1.8136250484357783E-16</v>
      </c>
    </row>
    <row r="18" spans="1:107">
      <c r="A18" s="1" t="s">
        <v>30</v>
      </c>
      <c r="B18" s="1">
        <f>'Raw data and fitting summary'!B20</f>
        <v>4.3980465111040035E-2</v>
      </c>
      <c r="C18">
        <f>'Raw data and fitting summary'!C20</f>
        <v>4.5819200275316794</v>
      </c>
      <c r="D18">
        <f>'Raw data and fitting summary'!D20</f>
        <v>3.4236579560754432</v>
      </c>
      <c r="E18">
        <f>'Raw data and fitting summary'!E20</f>
        <v>3.2201526228866002</v>
      </c>
      <c r="F18">
        <f>'Raw data and fitting summary'!F20</f>
        <v>2.9974394727822387</v>
      </c>
      <c r="G18">
        <f>'Raw data and fitting summary'!G20</f>
        <v>2.7589226870554389</v>
      </c>
      <c r="H18">
        <f>'Raw data and fitting summary'!H20</f>
        <v>2.5093276680586394</v>
      </c>
      <c r="I18">
        <f>'Raw data and fitting summary'!I20</f>
        <v>2.2543892421144358</v>
      </c>
      <c r="J18">
        <f>'Raw data and fitting summary'!J20</f>
        <v>2.0003535709285853</v>
      </c>
      <c r="K18">
        <f>'Raw data and fitting summary'!K20</f>
        <v>1.7533793117856313</v>
      </c>
      <c r="L18">
        <f>'Raw data and fitting summary'!L20</f>
        <v>1.5189563108937485</v>
      </c>
      <c r="M18">
        <f>'Raw data and fitting summary'!M20</f>
        <v>1.3014542990279629</v>
      </c>
      <c r="N18">
        <f>'Raw data and fitting summary'!N20</f>
        <v>1.1038725047796853</v>
      </c>
      <c r="O18">
        <f>'Raw data and fitting summary'!O20</f>
        <v>0.92780312083974792</v>
      </c>
      <c r="P18">
        <f>'Raw data and fitting summary'!P20</f>
        <v>0.77357091373911446</v>
      </c>
      <c r="Q18">
        <f>'Raw data and fitting summary'!Q20</f>
        <v>0.64048344470872931</v>
      </c>
      <c r="R18">
        <f>'Raw data and fitting summary'!R20</f>
        <v>0.52712354299037012</v>
      </c>
      <c r="X18">
        <f t="shared" si="8"/>
        <v>4.5819200275316794</v>
      </c>
      <c r="Y18">
        <f t="shared" si="9"/>
        <v>3.4236579560754432</v>
      </c>
      <c r="Z18">
        <f t="shared" si="10"/>
        <v>3.2201526228866006</v>
      </c>
      <c r="AA18">
        <f t="shared" si="11"/>
        <v>2.9974394727822387</v>
      </c>
      <c r="AB18">
        <f t="shared" si="12"/>
        <v>2.7589226870554393</v>
      </c>
      <c r="AC18">
        <f t="shared" si="13"/>
        <v>2.5093276680586398</v>
      </c>
      <c r="AD18">
        <f t="shared" si="14"/>
        <v>2.2543892421144358</v>
      </c>
      <c r="AE18">
        <f t="shared" si="15"/>
        <v>2.0003535709285858</v>
      </c>
      <c r="AF18">
        <f t="shared" si="16"/>
        <v>1.7533793117856318</v>
      </c>
      <c r="AG18">
        <f t="shared" si="17"/>
        <v>1.5189563108937485</v>
      </c>
      <c r="AH18">
        <f t="shared" si="18"/>
        <v>1.3014542990279632</v>
      </c>
      <c r="AI18">
        <f t="shared" si="19"/>
        <v>1.1038725047796853</v>
      </c>
      <c r="AJ18">
        <f t="shared" si="20"/>
        <v>0.92780312083974814</v>
      </c>
      <c r="AK18">
        <f t="shared" si="21"/>
        <v>0.77357091373911446</v>
      </c>
      <c r="AL18">
        <f t="shared" si="22"/>
        <v>0.64048344470872931</v>
      </c>
      <c r="AM18">
        <f t="shared" si="23"/>
        <v>0.52712354299037034</v>
      </c>
      <c r="AO18">
        <f t="shared" si="24"/>
        <v>4.5819200275316794</v>
      </c>
      <c r="AP18">
        <f t="shared" si="4"/>
        <v>3.4236579560754432</v>
      </c>
      <c r="AQ18">
        <f t="shared" si="4"/>
        <v>3.2201526228866006</v>
      </c>
      <c r="AR18">
        <f t="shared" si="4"/>
        <v>2.9974394727822387</v>
      </c>
      <c r="AS18">
        <f t="shared" si="4"/>
        <v>2.7589226870554393</v>
      </c>
      <c r="AT18">
        <f t="shared" si="4"/>
        <v>2.5093276680586398</v>
      </c>
      <c r="AU18">
        <f t="shared" si="4"/>
        <v>2.2543892421144358</v>
      </c>
      <c r="AV18">
        <f t="shared" si="4"/>
        <v>2.0003535709285858</v>
      </c>
      <c r="AW18">
        <f t="shared" si="4"/>
        <v>1.7533793117856318</v>
      </c>
      <c r="AX18">
        <f t="shared" si="4"/>
        <v>1.5189563108937485</v>
      </c>
      <c r="AY18">
        <f t="shared" si="4"/>
        <v>1.3014542990279632</v>
      </c>
      <c r="AZ18">
        <f t="shared" si="4"/>
        <v>1.1038725047796853</v>
      </c>
      <c r="BA18">
        <f t="shared" si="4"/>
        <v>0.92780312083974814</v>
      </c>
      <c r="BB18">
        <f t="shared" si="4"/>
        <v>0.77357091373911446</v>
      </c>
      <c r="BC18">
        <f t="shared" si="4"/>
        <v>0.64048344470872931</v>
      </c>
      <c r="BD18">
        <f t="shared" si="4"/>
        <v>0.52712354299037034</v>
      </c>
      <c r="BF18">
        <f t="shared" si="25"/>
        <v>0</v>
      </c>
      <c r="BG18">
        <f t="shared" si="25"/>
        <v>0</v>
      </c>
      <c r="BH18">
        <f t="shared" si="5"/>
        <v>1.9721522630525295E-31</v>
      </c>
      <c r="BI18">
        <f t="shared" si="5"/>
        <v>0</v>
      </c>
      <c r="BJ18">
        <f t="shared" si="5"/>
        <v>1.9721522630525295E-31</v>
      </c>
      <c r="BK18">
        <f t="shared" si="5"/>
        <v>1.9721522630525295E-31</v>
      </c>
      <c r="BL18">
        <f t="shared" si="5"/>
        <v>0</v>
      </c>
      <c r="BM18">
        <f t="shared" si="5"/>
        <v>1.9721522630525295E-31</v>
      </c>
      <c r="BN18">
        <f t="shared" si="5"/>
        <v>1.9721522630525295E-31</v>
      </c>
      <c r="BO18">
        <f t="shared" si="5"/>
        <v>0</v>
      </c>
      <c r="BP18">
        <f t="shared" si="5"/>
        <v>4.9303806576313238E-32</v>
      </c>
      <c r="BQ18">
        <f t="shared" si="5"/>
        <v>0</v>
      </c>
      <c r="BR18">
        <f t="shared" si="5"/>
        <v>4.9303806576313238E-32</v>
      </c>
      <c r="BS18">
        <f t="shared" si="5"/>
        <v>0</v>
      </c>
      <c r="BT18">
        <f t="shared" si="5"/>
        <v>0</v>
      </c>
      <c r="BU18">
        <f t="shared" si="5"/>
        <v>4.9303806576313238E-32</v>
      </c>
      <c r="BW18">
        <f t="shared" si="26"/>
        <v>0</v>
      </c>
      <c r="BX18">
        <f t="shared" si="6"/>
        <v>0</v>
      </c>
      <c r="BY18">
        <f t="shared" si="6"/>
        <v>1.3790936699514985E-16</v>
      </c>
      <c r="BZ18">
        <f t="shared" si="6"/>
        <v>0</v>
      </c>
      <c r="CA18">
        <f t="shared" si="6"/>
        <v>1.6096471710993576E-16</v>
      </c>
      <c r="CB18">
        <f t="shared" si="6"/>
        <v>1.7697537691187041E-16</v>
      </c>
      <c r="CC18">
        <f t="shared" si="6"/>
        <v>0</v>
      </c>
      <c r="CD18">
        <f t="shared" si="6"/>
        <v>2.2200535760481164E-16</v>
      </c>
      <c r="CE18">
        <f t="shared" si="6"/>
        <v>2.5327617753046521E-16</v>
      </c>
      <c r="CF18">
        <f t="shared" si="6"/>
        <v>0</v>
      </c>
      <c r="CG18">
        <f t="shared" si="6"/>
        <v>1.7061267928568303E-16</v>
      </c>
      <c r="CH18">
        <f t="shared" si="6"/>
        <v>0</v>
      </c>
      <c r="CI18">
        <f t="shared" si="6"/>
        <v>2.3932297697388674E-16</v>
      </c>
      <c r="CJ18">
        <f t="shared" si="6"/>
        <v>0</v>
      </c>
      <c r="CK18">
        <f t="shared" si="6"/>
        <v>0</v>
      </c>
      <c r="CL18">
        <f t="shared" si="6"/>
        <v>4.2123826165185663E-16</v>
      </c>
      <c r="CN18">
        <f t="shared" si="27"/>
        <v>0</v>
      </c>
      <c r="CO18">
        <f t="shared" si="7"/>
        <v>0</v>
      </c>
      <c r="CP18">
        <f t="shared" si="7"/>
        <v>1.3790936699514985E-16</v>
      </c>
      <c r="CQ18">
        <f t="shared" si="7"/>
        <v>0</v>
      </c>
      <c r="CR18">
        <f t="shared" si="7"/>
        <v>1.6096471710993576E-16</v>
      </c>
      <c r="CS18">
        <f t="shared" si="7"/>
        <v>1.7697537691187041E-16</v>
      </c>
      <c r="CT18">
        <f t="shared" si="7"/>
        <v>0</v>
      </c>
      <c r="CU18">
        <f t="shared" si="7"/>
        <v>2.2200535760481164E-16</v>
      </c>
      <c r="CV18">
        <f t="shared" si="7"/>
        <v>2.5327617753046521E-16</v>
      </c>
      <c r="CW18">
        <f t="shared" si="7"/>
        <v>0</v>
      </c>
      <c r="CX18">
        <f t="shared" si="7"/>
        <v>1.7061267928568303E-16</v>
      </c>
      <c r="CY18">
        <f t="shared" si="7"/>
        <v>0</v>
      </c>
      <c r="CZ18">
        <f t="shared" si="7"/>
        <v>2.3932297697388674E-16</v>
      </c>
      <c r="DA18">
        <f t="shared" si="7"/>
        <v>0</v>
      </c>
      <c r="DB18">
        <f t="shared" si="7"/>
        <v>0</v>
      </c>
      <c r="DC18">
        <f t="shared" si="7"/>
        <v>4.2123826165185663E-16</v>
      </c>
    </row>
    <row r="19" spans="1:107">
      <c r="A19" s="3"/>
      <c r="B19" s="3"/>
    </row>
    <row r="20" spans="1:107">
      <c r="B20">
        <f t="shared" ref="B20:R20" si="28">B4/B4</f>
        <v>1</v>
      </c>
      <c r="C20">
        <f t="shared" si="28"/>
        <v>1</v>
      </c>
      <c r="D20">
        <f t="shared" si="28"/>
        <v>1</v>
      </c>
      <c r="E20">
        <f t="shared" si="28"/>
        <v>1</v>
      </c>
      <c r="F20">
        <f t="shared" si="28"/>
        <v>1</v>
      </c>
      <c r="G20">
        <f t="shared" si="28"/>
        <v>1</v>
      </c>
      <c r="H20">
        <f t="shared" si="28"/>
        <v>1</v>
      </c>
      <c r="I20">
        <f t="shared" si="28"/>
        <v>1</v>
      </c>
      <c r="J20">
        <f t="shared" si="28"/>
        <v>1</v>
      </c>
      <c r="K20">
        <f t="shared" si="28"/>
        <v>1</v>
      </c>
      <c r="L20">
        <f t="shared" si="28"/>
        <v>1</v>
      </c>
      <c r="M20">
        <f t="shared" si="28"/>
        <v>1</v>
      </c>
      <c r="N20">
        <f t="shared" si="28"/>
        <v>1</v>
      </c>
      <c r="O20">
        <f t="shared" si="28"/>
        <v>1</v>
      </c>
      <c r="P20">
        <f t="shared" si="28"/>
        <v>1</v>
      </c>
      <c r="Q20">
        <f t="shared" si="28"/>
        <v>1</v>
      </c>
      <c r="R20">
        <f t="shared" si="28"/>
        <v>1</v>
      </c>
      <c r="AM20">
        <f t="shared" ref="AM20:AM34" si="29">B4*B20</f>
        <v>1</v>
      </c>
      <c r="AN20">
        <f>IFERROR(AM20, NA())</f>
        <v>1</v>
      </c>
      <c r="AO20">
        <f>IFERROR(X4, NA())</f>
        <v>13.636363636363635</v>
      </c>
      <c r="AP20">
        <f t="shared" ref="AP20:BD34" si="30">IFERROR(Y4, NA())</f>
        <v>10.189231714008006</v>
      </c>
      <c r="AQ20">
        <f t="shared" si="30"/>
        <v>9.5835745422049978</v>
      </c>
      <c r="AR20">
        <f t="shared" si="30"/>
        <v>8.9207525193031323</v>
      </c>
      <c r="AS20">
        <f t="shared" si="30"/>
        <v>8.2108969120459658</v>
      </c>
      <c r="AT20">
        <f t="shared" si="30"/>
        <v>7.4680711053068265</v>
      </c>
      <c r="AU20">
        <f t="shared" si="30"/>
        <v>6.7093426551880437</v>
      </c>
      <c r="AV20">
        <f t="shared" si="30"/>
        <v>5.9533009154625871</v>
      </c>
      <c r="AW20">
        <f t="shared" si="30"/>
        <v>5.2182748158671499</v>
      </c>
      <c r="AX20">
        <f t="shared" si="30"/>
        <v>4.5206028212270795</v>
      </c>
      <c r="AY20">
        <f t="shared" si="30"/>
        <v>3.8732897935834472</v>
      </c>
      <c r="AZ20">
        <f t="shared" si="30"/>
        <v>3.2852618100950184</v>
      </c>
      <c r="BA20">
        <f t="shared" si="30"/>
        <v>2.7612574341546292</v>
      </c>
      <c r="BB20">
        <f t="shared" si="30"/>
        <v>2.3022432113341198</v>
      </c>
      <c r="BC20">
        <f t="shared" si="30"/>
        <v>1.9061583577712606</v>
      </c>
      <c r="BD20">
        <f t="shared" si="30"/>
        <v>1.5687851971037809</v>
      </c>
      <c r="BE20">
        <f t="shared" ref="BE20:BE34" si="31">IFERROR(AO52,NA())</f>
        <v>13.636363636363635</v>
      </c>
      <c r="BF20">
        <f t="shared" ref="BF20:BF34" si="32">IFERROR(AP52,NA())</f>
        <v>10.189231714008006</v>
      </c>
      <c r="BG20">
        <f t="shared" ref="BG20:BG34" si="33">IFERROR(AQ52,NA())</f>
        <v>9.583574542204996</v>
      </c>
      <c r="BH20">
        <f t="shared" ref="BH20:BH34" si="34">IFERROR(AR52,NA())</f>
        <v>8.9207525193031323</v>
      </c>
      <c r="BI20">
        <f t="shared" ref="BI20:BI34" si="35">IFERROR(AS52,NA())</f>
        <v>8.2108969120459676</v>
      </c>
      <c r="BJ20">
        <f t="shared" ref="BJ20:BJ34" si="36">IFERROR(AT52,NA())</f>
        <v>7.4680711053068256</v>
      </c>
      <c r="BK20">
        <f t="shared" ref="BK20:BK34" si="37">IFERROR(AU52,NA())</f>
        <v>6.7093426551880428</v>
      </c>
      <c r="BL20">
        <f t="shared" ref="BL20:BL34" si="38">IFERROR(AV52,NA())</f>
        <v>5.9533009154625871</v>
      </c>
      <c r="BM20">
        <f t="shared" ref="BM20:BM34" si="39">IFERROR(AW52,NA())</f>
        <v>5.2182748158671508</v>
      </c>
      <c r="BN20">
        <f t="shared" ref="BN20:BN34" si="40">IFERROR(AX52,NA())</f>
        <v>4.5206028212270803</v>
      </c>
      <c r="BO20">
        <f t="shared" ref="BO20:BO34" si="41">IFERROR(AY52,NA())</f>
        <v>3.8732897935834472</v>
      </c>
      <c r="BP20">
        <f t="shared" ref="BP20:BP34" si="42">IFERROR(AZ52,NA())</f>
        <v>3.2852618100950188</v>
      </c>
      <c r="BQ20">
        <f t="shared" ref="BQ20:BQ34" si="43">IFERROR(BA52,NA())</f>
        <v>2.7612574341546301</v>
      </c>
      <c r="BR20">
        <f t="shared" ref="BR20:BR34" si="44">IFERROR(BB52,NA())</f>
        <v>2.3022432113341198</v>
      </c>
      <c r="BS20">
        <f t="shared" ref="BS20:BS34" si="45">IFERROR(BC52,NA())</f>
        <v>1.9061583577712606</v>
      </c>
      <c r="BT20">
        <f t="shared" ref="BT20:BT34" si="46">IFERROR(BD52,NA())</f>
        <v>1.5687851971037812</v>
      </c>
    </row>
    <row r="21" spans="1:107">
      <c r="B21">
        <f t="shared" ref="B21:R21" si="47">B5/B5</f>
        <v>1</v>
      </c>
      <c r="C21">
        <f t="shared" si="47"/>
        <v>1</v>
      </c>
      <c r="D21">
        <f t="shared" si="47"/>
        <v>1</v>
      </c>
      <c r="E21">
        <f t="shared" si="47"/>
        <v>1</v>
      </c>
      <c r="F21">
        <f t="shared" si="47"/>
        <v>1</v>
      </c>
      <c r="G21">
        <f t="shared" si="47"/>
        <v>1</v>
      </c>
      <c r="H21">
        <f t="shared" si="47"/>
        <v>1</v>
      </c>
      <c r="I21">
        <f t="shared" si="47"/>
        <v>1</v>
      </c>
      <c r="J21">
        <f t="shared" si="47"/>
        <v>1</v>
      </c>
      <c r="K21">
        <f t="shared" si="47"/>
        <v>1</v>
      </c>
      <c r="L21">
        <f t="shared" si="47"/>
        <v>1</v>
      </c>
      <c r="M21">
        <f t="shared" si="47"/>
        <v>1</v>
      </c>
      <c r="N21">
        <f t="shared" si="47"/>
        <v>1</v>
      </c>
      <c r="O21">
        <f t="shared" si="47"/>
        <v>1</v>
      </c>
      <c r="P21">
        <f t="shared" si="47"/>
        <v>1</v>
      </c>
      <c r="Q21">
        <f t="shared" si="47"/>
        <v>1</v>
      </c>
      <c r="R21">
        <f t="shared" si="47"/>
        <v>1</v>
      </c>
      <c r="W21">
        <f t="shared" ref="W21:W35" si="48">C4*C20</f>
        <v>13.636363636363635</v>
      </c>
      <c r="X21">
        <f>IFERROR(W21, NA())</f>
        <v>13.636363636363635</v>
      </c>
      <c r="Y21">
        <f>AO20</f>
        <v>13.636363636363635</v>
      </c>
      <c r="AA21">
        <f t="shared" ref="AA21:AA35" si="49">X4-C4</f>
        <v>0</v>
      </c>
      <c r="AB21">
        <f>IFERROR(AA21,"")</f>
        <v>0</v>
      </c>
      <c r="AC21">
        <v>1</v>
      </c>
      <c r="AM21">
        <f t="shared" si="29"/>
        <v>0.8</v>
      </c>
      <c r="AN21">
        <f t="shared" ref="AN21:AN34" si="50">IFERROR(AM21, NA())</f>
        <v>0.8</v>
      </c>
      <c r="AO21">
        <f t="shared" ref="AO21:AO34" si="51">IFERROR(X5, NA())</f>
        <v>13.33333333333333</v>
      </c>
      <c r="AP21">
        <f t="shared" si="30"/>
        <v>9.9628043425856063</v>
      </c>
      <c r="AQ21">
        <f t="shared" si="30"/>
        <v>9.370606219044884</v>
      </c>
      <c r="AR21">
        <f t="shared" si="30"/>
        <v>8.7225135744297297</v>
      </c>
      <c r="AS21">
        <f t="shared" si="30"/>
        <v>8.0284325362227236</v>
      </c>
      <c r="AT21">
        <f t="shared" si="30"/>
        <v>7.302113969633341</v>
      </c>
      <c r="AU21">
        <f t="shared" si="30"/>
        <v>6.5602461517394195</v>
      </c>
      <c r="AV21">
        <f t="shared" si="30"/>
        <v>5.8210053395634187</v>
      </c>
      <c r="AW21">
        <f t="shared" si="30"/>
        <v>5.1023131532923243</v>
      </c>
      <c r="AX21">
        <f t="shared" si="30"/>
        <v>4.4201449807553672</v>
      </c>
      <c r="AY21">
        <f t="shared" si="30"/>
        <v>3.7872166870593706</v>
      </c>
      <c r="AZ21">
        <f t="shared" si="30"/>
        <v>3.2122559920929077</v>
      </c>
      <c r="BA21">
        <f t="shared" si="30"/>
        <v>2.6998961578400822</v>
      </c>
      <c r="BB21">
        <f t="shared" si="30"/>
        <v>2.2510822510822504</v>
      </c>
      <c r="BC21">
        <f t="shared" si="30"/>
        <v>1.8637992831541215</v>
      </c>
      <c r="BD21">
        <f t="shared" si="30"/>
        <v>1.5339233038348081</v>
      </c>
      <c r="BE21">
        <f t="shared" si="31"/>
        <v>13.333333333333332</v>
      </c>
      <c r="BF21">
        <f t="shared" si="32"/>
        <v>9.9628043425856063</v>
      </c>
      <c r="BG21">
        <f t="shared" si="33"/>
        <v>9.3706062190448876</v>
      </c>
      <c r="BH21">
        <f t="shared" si="34"/>
        <v>8.7225135744297297</v>
      </c>
      <c r="BI21">
        <f t="shared" si="35"/>
        <v>8.0284325362227236</v>
      </c>
      <c r="BJ21">
        <f t="shared" si="36"/>
        <v>7.302113969633341</v>
      </c>
      <c r="BK21">
        <f t="shared" si="37"/>
        <v>6.5602461517394195</v>
      </c>
      <c r="BL21">
        <f t="shared" si="38"/>
        <v>5.8210053395634187</v>
      </c>
      <c r="BM21">
        <f t="shared" si="39"/>
        <v>5.1023131532923252</v>
      </c>
      <c r="BN21">
        <f t="shared" si="40"/>
        <v>4.4201449807553672</v>
      </c>
      <c r="BO21">
        <f t="shared" si="41"/>
        <v>3.7872166870593706</v>
      </c>
      <c r="BP21">
        <f t="shared" si="42"/>
        <v>3.2122559920929072</v>
      </c>
      <c r="BQ21">
        <f t="shared" si="43"/>
        <v>2.6998961578400831</v>
      </c>
      <c r="BR21">
        <f t="shared" si="44"/>
        <v>2.2510822510822504</v>
      </c>
      <c r="BS21">
        <f t="shared" si="45"/>
        <v>1.8637992831541219</v>
      </c>
      <c r="BT21">
        <f t="shared" si="46"/>
        <v>1.5339233038348083</v>
      </c>
    </row>
    <row r="22" spans="1:107">
      <c r="B22">
        <f t="shared" ref="B22:R22" si="52">B6/B6</f>
        <v>1</v>
      </c>
      <c r="C22">
        <f t="shared" si="52"/>
        <v>1</v>
      </c>
      <c r="D22">
        <f t="shared" si="52"/>
        <v>1</v>
      </c>
      <c r="E22">
        <f t="shared" si="52"/>
        <v>1</v>
      </c>
      <c r="F22">
        <f t="shared" si="52"/>
        <v>1</v>
      </c>
      <c r="G22">
        <f t="shared" si="52"/>
        <v>1</v>
      </c>
      <c r="H22">
        <f t="shared" si="52"/>
        <v>1</v>
      </c>
      <c r="I22">
        <f t="shared" si="52"/>
        <v>1</v>
      </c>
      <c r="J22">
        <f t="shared" si="52"/>
        <v>1</v>
      </c>
      <c r="K22">
        <f t="shared" si="52"/>
        <v>1</v>
      </c>
      <c r="L22">
        <f t="shared" si="52"/>
        <v>1</v>
      </c>
      <c r="M22">
        <f t="shared" si="52"/>
        <v>1</v>
      </c>
      <c r="N22">
        <f t="shared" si="52"/>
        <v>1</v>
      </c>
      <c r="O22">
        <f t="shared" si="52"/>
        <v>1</v>
      </c>
      <c r="P22">
        <f t="shared" si="52"/>
        <v>1</v>
      </c>
      <c r="Q22">
        <f t="shared" si="52"/>
        <v>1</v>
      </c>
      <c r="R22">
        <f t="shared" si="52"/>
        <v>1</v>
      </c>
      <c r="W22">
        <f t="shared" si="48"/>
        <v>13.333333333333332</v>
      </c>
      <c r="X22">
        <f>IFERROR(W22, NA())</f>
        <v>13.333333333333332</v>
      </c>
      <c r="Y22">
        <f t="shared" ref="Y22:Y34" si="53">AO21</f>
        <v>13.33333333333333</v>
      </c>
      <c r="AA22">
        <f t="shared" si="49"/>
        <v>0</v>
      </c>
      <c r="AB22">
        <f t="shared" ref="AB22:AB85" si="54">IFERROR(AA22,"")</f>
        <v>0</v>
      </c>
      <c r="AC22">
        <v>1</v>
      </c>
      <c r="AM22">
        <f t="shared" si="29"/>
        <v>0.64000000000000012</v>
      </c>
      <c r="AN22">
        <f t="shared" si="50"/>
        <v>0.64000000000000012</v>
      </c>
      <c r="AO22">
        <f t="shared" si="51"/>
        <v>12.972972972972972</v>
      </c>
      <c r="AP22">
        <f t="shared" si="30"/>
        <v>9.6935393603535633</v>
      </c>
      <c r="AQ22">
        <f t="shared" si="30"/>
        <v>9.117346591503134</v>
      </c>
      <c r="AR22">
        <f t="shared" si="30"/>
        <v>8.4867699643100085</v>
      </c>
      <c r="AS22">
        <f t="shared" si="30"/>
        <v>7.8114478730815691</v>
      </c>
      <c r="AT22">
        <f t="shared" si="30"/>
        <v>7.1047595380216295</v>
      </c>
      <c r="AU22">
        <f t="shared" si="30"/>
        <v>6.3829422016924084</v>
      </c>
      <c r="AV22">
        <f t="shared" si="30"/>
        <v>5.6636808709265702</v>
      </c>
      <c r="AW22">
        <f t="shared" si="30"/>
        <v>4.9644127977979373</v>
      </c>
      <c r="AX22">
        <f t="shared" si="30"/>
        <v>4.3006816028971144</v>
      </c>
      <c r="AY22">
        <f t="shared" si="30"/>
        <v>3.6848594793010099</v>
      </c>
      <c r="AZ22">
        <f t="shared" si="30"/>
        <v>3.1254382625768828</v>
      </c>
      <c r="BA22">
        <f t="shared" si="30"/>
        <v>2.6269259914119725</v>
      </c>
      <c r="BB22">
        <f t="shared" si="30"/>
        <v>2.1902421902421896</v>
      </c>
      <c r="BC22">
        <f t="shared" si="30"/>
        <v>1.8134263295553616</v>
      </c>
      <c r="BD22">
        <f t="shared" si="30"/>
        <v>1.4924659172446784</v>
      </c>
      <c r="BE22">
        <f t="shared" si="31"/>
        <v>12.972972972972974</v>
      </c>
      <c r="BF22">
        <f t="shared" si="32"/>
        <v>9.6935393603535633</v>
      </c>
      <c r="BG22">
        <f t="shared" si="33"/>
        <v>9.117346591503134</v>
      </c>
      <c r="BH22">
        <f t="shared" si="34"/>
        <v>8.4867699643100085</v>
      </c>
      <c r="BI22">
        <f t="shared" si="35"/>
        <v>7.8114478730815691</v>
      </c>
      <c r="BJ22">
        <f t="shared" si="36"/>
        <v>7.1047595380216295</v>
      </c>
      <c r="BK22">
        <f t="shared" si="37"/>
        <v>6.3829422016924084</v>
      </c>
      <c r="BL22">
        <f t="shared" si="38"/>
        <v>5.6636808709265702</v>
      </c>
      <c r="BM22">
        <f t="shared" si="39"/>
        <v>4.9644127977979382</v>
      </c>
      <c r="BN22">
        <f t="shared" si="40"/>
        <v>4.3006816028971153</v>
      </c>
      <c r="BO22">
        <f t="shared" si="41"/>
        <v>3.6848594793010094</v>
      </c>
      <c r="BP22">
        <f t="shared" si="42"/>
        <v>3.1254382625768828</v>
      </c>
      <c r="BQ22">
        <f t="shared" si="43"/>
        <v>2.6269259914119725</v>
      </c>
      <c r="BR22">
        <f t="shared" si="44"/>
        <v>2.19024219024219</v>
      </c>
      <c r="BS22">
        <f t="shared" si="45"/>
        <v>1.8134263295553619</v>
      </c>
      <c r="BT22">
        <f t="shared" si="46"/>
        <v>1.4924659172446784</v>
      </c>
    </row>
    <row r="23" spans="1:107">
      <c r="B23">
        <f t="shared" ref="B23:R23" si="55">B7/B7</f>
        <v>1</v>
      </c>
      <c r="C23">
        <f t="shared" si="55"/>
        <v>1</v>
      </c>
      <c r="D23">
        <f t="shared" si="55"/>
        <v>1</v>
      </c>
      <c r="E23">
        <f t="shared" si="55"/>
        <v>1</v>
      </c>
      <c r="F23">
        <f t="shared" si="55"/>
        <v>1</v>
      </c>
      <c r="G23">
        <f t="shared" si="55"/>
        <v>1</v>
      </c>
      <c r="H23">
        <f t="shared" si="55"/>
        <v>1</v>
      </c>
      <c r="I23">
        <f t="shared" si="55"/>
        <v>1</v>
      </c>
      <c r="J23">
        <f t="shared" si="55"/>
        <v>1</v>
      </c>
      <c r="K23">
        <f t="shared" si="55"/>
        <v>1</v>
      </c>
      <c r="L23">
        <f t="shared" si="55"/>
        <v>1</v>
      </c>
      <c r="M23">
        <f t="shared" si="55"/>
        <v>1</v>
      </c>
      <c r="N23">
        <f t="shared" si="55"/>
        <v>1</v>
      </c>
      <c r="O23">
        <f t="shared" si="55"/>
        <v>1</v>
      </c>
      <c r="P23">
        <f t="shared" si="55"/>
        <v>1</v>
      </c>
      <c r="Q23">
        <f t="shared" si="55"/>
        <v>1</v>
      </c>
      <c r="R23">
        <f t="shared" si="55"/>
        <v>1</v>
      </c>
      <c r="W23">
        <f t="shared" si="48"/>
        <v>12.972972972972974</v>
      </c>
      <c r="X23">
        <f>IFERROR(W23, NA())</f>
        <v>12.972972972972974</v>
      </c>
      <c r="Y23">
        <f t="shared" si="53"/>
        <v>12.972972972972972</v>
      </c>
      <c r="AA23">
        <f t="shared" si="49"/>
        <v>0</v>
      </c>
      <c r="AB23">
        <f t="shared" si="54"/>
        <v>0</v>
      </c>
      <c r="AC23">
        <v>1</v>
      </c>
      <c r="AM23">
        <f t="shared" si="29"/>
        <v>0.51200000000000012</v>
      </c>
      <c r="AN23">
        <f t="shared" si="50"/>
        <v>0.51200000000000012</v>
      </c>
      <c r="AO23">
        <f t="shared" si="51"/>
        <v>12.549019607843135</v>
      </c>
      <c r="AP23">
        <f t="shared" si="30"/>
        <v>9.3767570283158648</v>
      </c>
      <c r="AQ23">
        <f t="shared" si="30"/>
        <v>8.8193940885128335</v>
      </c>
      <c r="AR23">
        <f t="shared" si="30"/>
        <v>8.2094245406397448</v>
      </c>
      <c r="AS23">
        <f t="shared" si="30"/>
        <v>7.5561717987978581</v>
      </c>
      <c r="AT23">
        <f t="shared" si="30"/>
        <v>6.8725778537725564</v>
      </c>
      <c r="AU23">
        <f t="shared" si="30"/>
        <v>6.1743493192841594</v>
      </c>
      <c r="AV23">
        <f t="shared" si="30"/>
        <v>5.478593260765571</v>
      </c>
      <c r="AW23">
        <f t="shared" si="30"/>
        <v>4.8021770854515999</v>
      </c>
      <c r="AX23">
        <f t="shared" si="30"/>
        <v>4.1601364524756388</v>
      </c>
      <c r="AY23">
        <f t="shared" si="30"/>
        <v>3.5644392348794067</v>
      </c>
      <c r="AZ23">
        <f t="shared" si="30"/>
        <v>3.0232997572639131</v>
      </c>
      <c r="BA23">
        <f t="shared" si="30"/>
        <v>2.541078736790666</v>
      </c>
      <c r="BB23">
        <f t="shared" si="30"/>
        <v>2.1186656480774122</v>
      </c>
      <c r="BC23">
        <f t="shared" si="30"/>
        <v>1.7541640312038789</v>
      </c>
      <c r="BD23">
        <f t="shared" si="30"/>
        <v>1.4436925212562901</v>
      </c>
      <c r="BE23">
        <f t="shared" si="31"/>
        <v>12.549019607843137</v>
      </c>
      <c r="BF23">
        <f t="shared" si="32"/>
        <v>9.3767570283158665</v>
      </c>
      <c r="BG23">
        <f t="shared" si="33"/>
        <v>8.8193940885128352</v>
      </c>
      <c r="BH23">
        <f t="shared" si="34"/>
        <v>8.2094245406397466</v>
      </c>
      <c r="BI23">
        <f t="shared" si="35"/>
        <v>7.5561717987978589</v>
      </c>
      <c r="BJ23">
        <f t="shared" si="36"/>
        <v>6.8725778537725573</v>
      </c>
      <c r="BK23">
        <f t="shared" si="37"/>
        <v>6.1743493192841603</v>
      </c>
      <c r="BL23">
        <f t="shared" si="38"/>
        <v>5.4785932607655718</v>
      </c>
      <c r="BM23">
        <f t="shared" si="39"/>
        <v>4.8021770854515999</v>
      </c>
      <c r="BN23">
        <f t="shared" si="40"/>
        <v>4.1601364524756397</v>
      </c>
      <c r="BO23">
        <f t="shared" si="41"/>
        <v>3.5644392348794076</v>
      </c>
      <c r="BP23">
        <f t="shared" si="42"/>
        <v>3.0232997572639131</v>
      </c>
      <c r="BQ23">
        <f t="shared" si="43"/>
        <v>2.5410787367906664</v>
      </c>
      <c r="BR23">
        <f t="shared" si="44"/>
        <v>2.1186656480774126</v>
      </c>
      <c r="BS23">
        <f t="shared" si="45"/>
        <v>1.7541640312038795</v>
      </c>
      <c r="BT23">
        <f t="shared" si="46"/>
        <v>1.4436925212562903</v>
      </c>
    </row>
    <row r="24" spans="1:107">
      <c r="B24">
        <f t="shared" ref="B24:R24" si="56">B8/B8</f>
        <v>1</v>
      </c>
      <c r="C24">
        <f t="shared" si="56"/>
        <v>1</v>
      </c>
      <c r="D24">
        <f t="shared" si="56"/>
        <v>1</v>
      </c>
      <c r="E24">
        <f t="shared" si="56"/>
        <v>1</v>
      </c>
      <c r="F24">
        <f t="shared" si="56"/>
        <v>1</v>
      </c>
      <c r="G24">
        <f t="shared" si="56"/>
        <v>1</v>
      </c>
      <c r="H24">
        <f t="shared" si="56"/>
        <v>1</v>
      </c>
      <c r="I24">
        <f t="shared" si="56"/>
        <v>1</v>
      </c>
      <c r="J24">
        <f t="shared" si="56"/>
        <v>1</v>
      </c>
      <c r="K24">
        <f t="shared" si="56"/>
        <v>1</v>
      </c>
      <c r="L24">
        <f t="shared" si="56"/>
        <v>1</v>
      </c>
      <c r="M24">
        <f t="shared" si="56"/>
        <v>1</v>
      </c>
      <c r="N24">
        <f t="shared" si="56"/>
        <v>1</v>
      </c>
      <c r="O24">
        <f t="shared" si="56"/>
        <v>1</v>
      </c>
      <c r="P24">
        <f t="shared" si="56"/>
        <v>1</v>
      </c>
      <c r="Q24">
        <f t="shared" si="56"/>
        <v>1</v>
      </c>
      <c r="R24">
        <f t="shared" si="56"/>
        <v>1</v>
      </c>
      <c r="W24">
        <f t="shared" si="48"/>
        <v>12.549019607843137</v>
      </c>
      <c r="X24">
        <f>IFERROR(W24, NA())</f>
        <v>12.549019607843137</v>
      </c>
      <c r="Y24">
        <f t="shared" si="53"/>
        <v>12.549019607843135</v>
      </c>
      <c r="AA24">
        <f t="shared" si="49"/>
        <v>0</v>
      </c>
      <c r="AB24">
        <f t="shared" si="54"/>
        <v>0</v>
      </c>
      <c r="AC24">
        <v>1</v>
      </c>
      <c r="AM24">
        <f t="shared" si="29"/>
        <v>0.40960000000000013</v>
      </c>
      <c r="AN24">
        <f t="shared" si="50"/>
        <v>0.40960000000000013</v>
      </c>
      <c r="AO24">
        <f t="shared" si="51"/>
        <v>12.05651491365777</v>
      </c>
      <c r="AP24">
        <f t="shared" si="30"/>
        <v>9.0087524353678319</v>
      </c>
      <c r="AQ24">
        <f t="shared" si="30"/>
        <v>8.4732640222446705</v>
      </c>
      <c r="AR24">
        <f t="shared" si="30"/>
        <v>7.8872336246020787</v>
      </c>
      <c r="AS24">
        <f t="shared" si="30"/>
        <v>7.2596187454698411</v>
      </c>
      <c r="AT24">
        <f t="shared" si="30"/>
        <v>6.6028534482084833</v>
      </c>
      <c r="AU24">
        <f t="shared" si="30"/>
        <v>5.9320279174284236</v>
      </c>
      <c r="AV24">
        <f t="shared" si="30"/>
        <v>5.2635778266695903</v>
      </c>
      <c r="AW24">
        <f t="shared" si="30"/>
        <v>4.6137085970115841</v>
      </c>
      <c r="AX24">
        <f t="shared" si="30"/>
        <v>3.9968657910754968</v>
      </c>
      <c r="AY24">
        <f t="shared" si="30"/>
        <v>3.4245475851588658</v>
      </c>
      <c r="AZ24">
        <f t="shared" si="30"/>
        <v>2.9046459206366002</v>
      </c>
      <c r="BA24">
        <f t="shared" si="30"/>
        <v>2.4413503719244702</v>
      </c>
      <c r="BB24">
        <f t="shared" si="30"/>
        <v>2.0355155049032594</v>
      </c>
      <c r="BC24">
        <f t="shared" si="30"/>
        <v>1.6853192890059248</v>
      </c>
      <c r="BD24">
        <f t="shared" si="30"/>
        <v>1.3870326891818674</v>
      </c>
      <c r="BE24">
        <f t="shared" si="31"/>
        <v>12.05651491365777</v>
      </c>
      <c r="BF24">
        <f t="shared" si="32"/>
        <v>9.0087524353678319</v>
      </c>
      <c r="BG24">
        <f t="shared" si="33"/>
        <v>8.4732640222446705</v>
      </c>
      <c r="BH24">
        <f t="shared" si="34"/>
        <v>7.8872336246020787</v>
      </c>
      <c r="BI24">
        <f t="shared" si="35"/>
        <v>7.2596187454698411</v>
      </c>
      <c r="BJ24">
        <f t="shared" si="36"/>
        <v>6.6028534482084842</v>
      </c>
      <c r="BK24">
        <f t="shared" si="37"/>
        <v>5.9320279174284236</v>
      </c>
      <c r="BL24">
        <f t="shared" si="38"/>
        <v>5.2635778266695912</v>
      </c>
      <c r="BM24">
        <f t="shared" si="39"/>
        <v>4.6137085970115841</v>
      </c>
      <c r="BN24">
        <f t="shared" si="40"/>
        <v>3.9968657910754972</v>
      </c>
      <c r="BO24">
        <f t="shared" si="41"/>
        <v>3.4245475851588658</v>
      </c>
      <c r="BP24">
        <f t="shared" si="42"/>
        <v>2.9046459206366011</v>
      </c>
      <c r="BQ24">
        <f t="shared" si="43"/>
        <v>2.4413503719244702</v>
      </c>
      <c r="BR24">
        <f t="shared" si="44"/>
        <v>2.0355155049032594</v>
      </c>
      <c r="BS24">
        <f t="shared" si="45"/>
        <v>1.685319289005925</v>
      </c>
      <c r="BT24">
        <f t="shared" si="46"/>
        <v>1.3870326891818676</v>
      </c>
    </row>
    <row r="25" spans="1:107">
      <c r="B25">
        <f t="shared" ref="B25:R25" si="57">B9/B9</f>
        <v>1</v>
      </c>
      <c r="C25">
        <f t="shared" si="57"/>
        <v>1</v>
      </c>
      <c r="D25">
        <f t="shared" si="57"/>
        <v>1</v>
      </c>
      <c r="E25">
        <f t="shared" si="57"/>
        <v>1</v>
      </c>
      <c r="F25">
        <f t="shared" si="57"/>
        <v>1</v>
      </c>
      <c r="G25">
        <f t="shared" si="57"/>
        <v>1</v>
      </c>
      <c r="H25">
        <f t="shared" si="57"/>
        <v>1</v>
      </c>
      <c r="I25">
        <f t="shared" si="57"/>
        <v>1</v>
      </c>
      <c r="J25">
        <f t="shared" si="57"/>
        <v>1</v>
      </c>
      <c r="K25">
        <f t="shared" si="57"/>
        <v>1</v>
      </c>
      <c r="L25">
        <f t="shared" si="57"/>
        <v>1</v>
      </c>
      <c r="M25">
        <f t="shared" si="57"/>
        <v>1</v>
      </c>
      <c r="N25">
        <f t="shared" si="57"/>
        <v>1</v>
      </c>
      <c r="O25">
        <f t="shared" si="57"/>
        <v>1</v>
      </c>
      <c r="P25">
        <f t="shared" si="57"/>
        <v>1</v>
      </c>
      <c r="Q25">
        <f t="shared" si="57"/>
        <v>1</v>
      </c>
      <c r="R25">
        <f t="shared" si="57"/>
        <v>1</v>
      </c>
      <c r="W25">
        <f t="shared" si="48"/>
        <v>12.05651491365777</v>
      </c>
      <c r="X25">
        <f t="shared" ref="X25:X88" si="58">IFERROR(W25, NA())</f>
        <v>12.05651491365777</v>
      </c>
      <c r="Y25">
        <f t="shared" si="53"/>
        <v>12.05651491365777</v>
      </c>
      <c r="AA25">
        <f t="shared" si="49"/>
        <v>0</v>
      </c>
      <c r="AB25">
        <f t="shared" si="54"/>
        <v>0</v>
      </c>
      <c r="AC25">
        <v>1</v>
      </c>
      <c r="AM25">
        <f t="shared" si="29"/>
        <v>0.32768000000000014</v>
      </c>
      <c r="AN25">
        <f t="shared" si="50"/>
        <v>0.32768000000000014</v>
      </c>
      <c r="AO25">
        <f t="shared" si="51"/>
        <v>11.492704826038159</v>
      </c>
      <c r="AP25">
        <f t="shared" si="30"/>
        <v>8.5874677161680637</v>
      </c>
      <c r="AQ25">
        <f t="shared" si="30"/>
        <v>8.0770208487390267</v>
      </c>
      <c r="AR25">
        <f t="shared" si="30"/>
        <v>7.5183955389023929</v>
      </c>
      <c r="AS25">
        <f t="shared" si="30"/>
        <v>6.920130401592651</v>
      </c>
      <c r="AT25">
        <f t="shared" si="30"/>
        <v>6.2940780344314318</v>
      </c>
      <c r="AU25">
        <f t="shared" si="30"/>
        <v>5.6546229456070414</v>
      </c>
      <c r="AV25">
        <f t="shared" si="30"/>
        <v>5.01743221187958</v>
      </c>
      <c r="AW25">
        <f t="shared" si="30"/>
        <v>4.3979534250600505</v>
      </c>
      <c r="AX25">
        <f t="shared" si="30"/>
        <v>3.8099566164086669</v>
      </c>
      <c r="AY25">
        <f t="shared" si="30"/>
        <v>3.264402262246461</v>
      </c>
      <c r="AZ25">
        <f t="shared" si="30"/>
        <v>2.768813245709711</v>
      </c>
      <c r="BA25">
        <f t="shared" si="30"/>
        <v>2.3271832202257947</v>
      </c>
      <c r="BB25">
        <f t="shared" si="30"/>
        <v>1.9403267888116367</v>
      </c>
      <c r="BC25">
        <f t="shared" si="30"/>
        <v>1.6065071262203876</v>
      </c>
      <c r="BD25">
        <f t="shared" si="30"/>
        <v>1.3221695817566024</v>
      </c>
      <c r="BE25">
        <f t="shared" si="31"/>
        <v>11.49270482603816</v>
      </c>
      <c r="BF25">
        <f t="shared" si="32"/>
        <v>8.5874677161680655</v>
      </c>
      <c r="BG25">
        <f t="shared" si="33"/>
        <v>8.0770208487390267</v>
      </c>
      <c r="BH25">
        <f t="shared" si="34"/>
        <v>7.5183955389023938</v>
      </c>
      <c r="BI25">
        <f t="shared" si="35"/>
        <v>6.920130401592651</v>
      </c>
      <c r="BJ25">
        <f t="shared" si="36"/>
        <v>6.2940780344314327</v>
      </c>
      <c r="BK25">
        <f t="shared" si="37"/>
        <v>5.6546229456070423</v>
      </c>
      <c r="BL25">
        <f t="shared" si="38"/>
        <v>5.01743221187958</v>
      </c>
      <c r="BM25">
        <f t="shared" si="39"/>
        <v>4.3979534250600514</v>
      </c>
      <c r="BN25">
        <f t="shared" si="40"/>
        <v>3.8099566164086673</v>
      </c>
      <c r="BO25">
        <f t="shared" si="41"/>
        <v>3.2644022622464615</v>
      </c>
      <c r="BP25">
        <f t="shared" si="42"/>
        <v>2.7688132457097119</v>
      </c>
      <c r="BQ25">
        <f t="shared" si="43"/>
        <v>2.3271832202257956</v>
      </c>
      <c r="BR25">
        <f t="shared" si="44"/>
        <v>1.9403267888116369</v>
      </c>
      <c r="BS25">
        <f t="shared" si="45"/>
        <v>1.6065071262203878</v>
      </c>
      <c r="BT25">
        <f t="shared" si="46"/>
        <v>1.3221695817566026</v>
      </c>
    </row>
    <row r="26" spans="1:107">
      <c r="B26">
        <f t="shared" ref="B26:R26" si="59">B10/B10</f>
        <v>1</v>
      </c>
      <c r="C26">
        <f t="shared" si="59"/>
        <v>1</v>
      </c>
      <c r="D26">
        <f t="shared" si="59"/>
        <v>1</v>
      </c>
      <c r="E26">
        <f t="shared" si="59"/>
        <v>1</v>
      </c>
      <c r="F26">
        <f t="shared" si="59"/>
        <v>1</v>
      </c>
      <c r="G26">
        <f t="shared" si="59"/>
        <v>1</v>
      </c>
      <c r="H26">
        <f t="shared" si="59"/>
        <v>1</v>
      </c>
      <c r="I26">
        <f t="shared" si="59"/>
        <v>1</v>
      </c>
      <c r="J26">
        <f t="shared" si="59"/>
        <v>1</v>
      </c>
      <c r="K26">
        <f t="shared" si="59"/>
        <v>1</v>
      </c>
      <c r="L26">
        <f t="shared" si="59"/>
        <v>1</v>
      </c>
      <c r="M26">
        <f t="shared" si="59"/>
        <v>1</v>
      </c>
      <c r="N26">
        <f t="shared" si="59"/>
        <v>1</v>
      </c>
      <c r="O26">
        <f t="shared" si="59"/>
        <v>1</v>
      </c>
      <c r="P26">
        <f t="shared" si="59"/>
        <v>1</v>
      </c>
      <c r="Q26">
        <f t="shared" si="59"/>
        <v>1</v>
      </c>
      <c r="R26">
        <f t="shared" si="59"/>
        <v>1</v>
      </c>
      <c r="W26">
        <f t="shared" si="48"/>
        <v>11.49270482603816</v>
      </c>
      <c r="X26">
        <f t="shared" si="58"/>
        <v>11.49270482603816</v>
      </c>
      <c r="Y26">
        <f t="shared" si="53"/>
        <v>11.492704826038159</v>
      </c>
      <c r="AA26">
        <f t="shared" si="49"/>
        <v>0</v>
      </c>
      <c r="AB26">
        <f t="shared" si="54"/>
        <v>0</v>
      </c>
      <c r="AC26">
        <v>1</v>
      </c>
      <c r="AM26">
        <f t="shared" si="29"/>
        <v>0.2621440000000001</v>
      </c>
      <c r="AN26">
        <f t="shared" si="50"/>
        <v>0.2621440000000001</v>
      </c>
      <c r="AO26">
        <f t="shared" si="51"/>
        <v>10.858001237076962</v>
      </c>
      <c r="AP26">
        <f t="shared" si="30"/>
        <v>8.1132106407412685</v>
      </c>
      <c r="AQ26">
        <f t="shared" si="30"/>
        <v>7.6309540438912844</v>
      </c>
      <c r="AR26">
        <f t="shared" si="30"/>
        <v>7.1031797386183957</v>
      </c>
      <c r="AS26">
        <f t="shared" si="30"/>
        <v>6.537954780757147</v>
      </c>
      <c r="AT26">
        <f t="shared" si="30"/>
        <v>5.9464771886666847</v>
      </c>
      <c r="AU26">
        <f t="shared" si="30"/>
        <v>5.3423370623337014</v>
      </c>
      <c r="AV26">
        <f t="shared" si="30"/>
        <v>4.7403362383508405</v>
      </c>
      <c r="AW26">
        <f t="shared" si="30"/>
        <v>4.1550691897801588</v>
      </c>
      <c r="AX26">
        <f t="shared" si="30"/>
        <v>3.5995454751825986</v>
      </c>
      <c r="AY26">
        <f t="shared" si="30"/>
        <v>3.0841202604876878</v>
      </c>
      <c r="AZ26">
        <f t="shared" si="30"/>
        <v>2.6159009651964511</v>
      </c>
      <c r="BA26">
        <f t="shared" si="30"/>
        <v>2.1986606866355216</v>
      </c>
      <c r="BB26">
        <f t="shared" si="30"/>
        <v>1.8331690400259806</v>
      </c>
      <c r="BC26">
        <f t="shared" si="30"/>
        <v>1.5177851191612957</v>
      </c>
      <c r="BD26">
        <f t="shared" si="30"/>
        <v>1.2491505847964648</v>
      </c>
      <c r="BE26">
        <f t="shared" si="31"/>
        <v>10.858001237076964</v>
      </c>
      <c r="BF26">
        <f t="shared" si="32"/>
        <v>8.1132106407412703</v>
      </c>
      <c r="BG26">
        <f t="shared" si="33"/>
        <v>7.6309540438912862</v>
      </c>
      <c r="BH26">
        <f t="shared" si="34"/>
        <v>7.1031797386183966</v>
      </c>
      <c r="BI26">
        <f t="shared" si="35"/>
        <v>6.537954780757147</v>
      </c>
      <c r="BJ26">
        <f t="shared" si="36"/>
        <v>5.9464771886666847</v>
      </c>
      <c r="BK26">
        <f t="shared" si="37"/>
        <v>5.3423370623337005</v>
      </c>
      <c r="BL26">
        <f t="shared" si="38"/>
        <v>4.7403362383508414</v>
      </c>
      <c r="BM26">
        <f t="shared" si="39"/>
        <v>4.1550691897801597</v>
      </c>
      <c r="BN26">
        <f t="shared" si="40"/>
        <v>3.5995454751825986</v>
      </c>
      <c r="BO26">
        <f t="shared" si="41"/>
        <v>3.0841202604876878</v>
      </c>
      <c r="BP26">
        <f t="shared" si="42"/>
        <v>2.6159009651964511</v>
      </c>
      <c r="BQ26">
        <f t="shared" si="43"/>
        <v>2.1986606866355221</v>
      </c>
      <c r="BR26">
        <f t="shared" si="44"/>
        <v>1.8331690400259804</v>
      </c>
      <c r="BS26">
        <f t="shared" si="45"/>
        <v>1.5177851191612961</v>
      </c>
      <c r="BT26">
        <f t="shared" si="46"/>
        <v>1.249150584796465</v>
      </c>
    </row>
    <row r="27" spans="1:107">
      <c r="B27">
        <f t="shared" ref="B27:R27" si="60">B11/B11</f>
        <v>1</v>
      </c>
      <c r="C27">
        <f t="shared" si="60"/>
        <v>1</v>
      </c>
      <c r="D27">
        <f t="shared" si="60"/>
        <v>1</v>
      </c>
      <c r="E27">
        <f t="shared" si="60"/>
        <v>1</v>
      </c>
      <c r="F27">
        <f t="shared" si="60"/>
        <v>1</v>
      </c>
      <c r="G27">
        <f t="shared" si="60"/>
        <v>1</v>
      </c>
      <c r="H27">
        <f t="shared" si="60"/>
        <v>1</v>
      </c>
      <c r="I27">
        <f t="shared" si="60"/>
        <v>1</v>
      </c>
      <c r="J27">
        <f t="shared" si="60"/>
        <v>1</v>
      </c>
      <c r="K27">
        <f t="shared" si="60"/>
        <v>1</v>
      </c>
      <c r="L27">
        <f t="shared" si="60"/>
        <v>1</v>
      </c>
      <c r="M27">
        <f t="shared" si="60"/>
        <v>1</v>
      </c>
      <c r="N27">
        <f t="shared" si="60"/>
        <v>1</v>
      </c>
      <c r="O27">
        <f t="shared" si="60"/>
        <v>1</v>
      </c>
      <c r="P27">
        <f t="shared" si="60"/>
        <v>1</v>
      </c>
      <c r="Q27">
        <f t="shared" si="60"/>
        <v>1</v>
      </c>
      <c r="R27">
        <f t="shared" si="60"/>
        <v>1</v>
      </c>
      <c r="W27">
        <f t="shared" si="48"/>
        <v>10.858001237076964</v>
      </c>
      <c r="X27">
        <f t="shared" si="58"/>
        <v>10.858001237076964</v>
      </c>
      <c r="Y27">
        <f t="shared" si="53"/>
        <v>10.858001237076962</v>
      </c>
      <c r="AA27">
        <f t="shared" si="49"/>
        <v>0</v>
      </c>
      <c r="AB27">
        <f t="shared" si="54"/>
        <v>0</v>
      </c>
      <c r="AC27">
        <v>1</v>
      </c>
      <c r="AM27">
        <f t="shared" si="29"/>
        <v>0.2097152000000001</v>
      </c>
      <c r="AN27">
        <f t="shared" si="50"/>
        <v>0.2097152000000001</v>
      </c>
      <c r="AO27">
        <f t="shared" si="51"/>
        <v>10.15684086541442</v>
      </c>
      <c r="AP27">
        <f t="shared" si="30"/>
        <v>7.5892963710676309</v>
      </c>
      <c r="AQ27">
        <f t="shared" si="30"/>
        <v>7.1381817134476213</v>
      </c>
      <c r="AR27">
        <f t="shared" si="30"/>
        <v>6.6444886741424911</v>
      </c>
      <c r="AS27">
        <f t="shared" si="30"/>
        <v>6.115763375184728</v>
      </c>
      <c r="AT27">
        <f t="shared" si="30"/>
        <v>5.5624807178014075</v>
      </c>
      <c r="AU27">
        <f t="shared" si="30"/>
        <v>4.9973532150873474</v>
      </c>
      <c r="AV27">
        <f t="shared" si="30"/>
        <v>4.4342268683004962</v>
      </c>
      <c r="AW27">
        <f t="shared" si="30"/>
        <v>3.8867537057625743</v>
      </c>
      <c r="AX27">
        <f t="shared" si="30"/>
        <v>3.367103187869442</v>
      </c>
      <c r="AY27">
        <f t="shared" si="30"/>
        <v>2.884961790997802</v>
      </c>
      <c r="AZ27">
        <f t="shared" si="30"/>
        <v>2.4469779697996188</v>
      </c>
      <c r="BA27">
        <f t="shared" si="30"/>
        <v>2.0566811721244149</v>
      </c>
      <c r="BB27">
        <f t="shared" si="30"/>
        <v>1.7147913149400964</v>
      </c>
      <c r="BC27">
        <f t="shared" si="30"/>
        <v>1.4197734543052414</v>
      </c>
      <c r="BD27">
        <f t="shared" si="30"/>
        <v>1.168486117260066</v>
      </c>
      <c r="BE27">
        <f t="shared" si="31"/>
        <v>10.156840865414422</v>
      </c>
      <c r="BF27">
        <f t="shared" si="32"/>
        <v>7.5892963710676318</v>
      </c>
      <c r="BG27">
        <f t="shared" si="33"/>
        <v>7.1381817134476222</v>
      </c>
      <c r="BH27">
        <f t="shared" si="34"/>
        <v>6.644488674142492</v>
      </c>
      <c r="BI27">
        <f t="shared" si="35"/>
        <v>6.115763375184728</v>
      </c>
      <c r="BJ27">
        <f t="shared" si="36"/>
        <v>5.5624807178014084</v>
      </c>
      <c r="BK27">
        <f t="shared" si="37"/>
        <v>4.9973532150873474</v>
      </c>
      <c r="BL27">
        <f t="shared" si="38"/>
        <v>4.4342268683004971</v>
      </c>
      <c r="BM27">
        <f t="shared" si="39"/>
        <v>3.8867537057625756</v>
      </c>
      <c r="BN27">
        <f t="shared" si="40"/>
        <v>3.367103187869442</v>
      </c>
      <c r="BO27">
        <f t="shared" si="41"/>
        <v>2.8849617909978029</v>
      </c>
      <c r="BP27">
        <f t="shared" si="42"/>
        <v>2.4469779697996188</v>
      </c>
      <c r="BQ27">
        <f t="shared" si="43"/>
        <v>2.0566811721244154</v>
      </c>
      <c r="BR27">
        <f t="shared" si="44"/>
        <v>1.7147913149400968</v>
      </c>
      <c r="BS27">
        <f t="shared" si="45"/>
        <v>1.4197734543052418</v>
      </c>
      <c r="BT27">
        <f t="shared" si="46"/>
        <v>1.1684861172600662</v>
      </c>
    </row>
    <row r="28" spans="1:107">
      <c r="B28">
        <f t="shared" ref="B28:R28" si="61">B12/B12</f>
        <v>1</v>
      </c>
      <c r="C28">
        <f t="shared" si="61"/>
        <v>1</v>
      </c>
      <c r="D28">
        <f t="shared" si="61"/>
        <v>1</v>
      </c>
      <c r="E28">
        <f t="shared" si="61"/>
        <v>1</v>
      </c>
      <c r="F28">
        <f t="shared" si="61"/>
        <v>1</v>
      </c>
      <c r="G28">
        <f t="shared" si="61"/>
        <v>1</v>
      </c>
      <c r="H28">
        <f t="shared" si="61"/>
        <v>1</v>
      </c>
      <c r="I28">
        <f t="shared" si="61"/>
        <v>1</v>
      </c>
      <c r="J28">
        <f t="shared" si="61"/>
        <v>1</v>
      </c>
      <c r="K28">
        <f t="shared" si="61"/>
        <v>1</v>
      </c>
      <c r="L28">
        <f t="shared" si="61"/>
        <v>1</v>
      </c>
      <c r="M28">
        <f t="shared" si="61"/>
        <v>1</v>
      </c>
      <c r="N28">
        <f t="shared" si="61"/>
        <v>1</v>
      </c>
      <c r="O28">
        <f t="shared" si="61"/>
        <v>1</v>
      </c>
      <c r="P28">
        <f t="shared" si="61"/>
        <v>1</v>
      </c>
      <c r="Q28">
        <f t="shared" si="61"/>
        <v>1</v>
      </c>
      <c r="R28">
        <f t="shared" si="61"/>
        <v>1</v>
      </c>
      <c r="W28">
        <f t="shared" si="48"/>
        <v>10.156840865414422</v>
      </c>
      <c r="X28">
        <f t="shared" si="58"/>
        <v>10.156840865414422</v>
      </c>
      <c r="Y28">
        <f t="shared" si="53"/>
        <v>10.15684086541442</v>
      </c>
      <c r="AA28">
        <f t="shared" si="49"/>
        <v>0</v>
      </c>
      <c r="AB28">
        <f t="shared" si="54"/>
        <v>0</v>
      </c>
      <c r="AC28">
        <v>1</v>
      </c>
      <c r="AM28">
        <f t="shared" si="29"/>
        <v>0.16777216000000009</v>
      </c>
      <c r="AN28">
        <f t="shared" si="50"/>
        <v>0.16777216000000009</v>
      </c>
      <c r="AO28">
        <f t="shared" si="51"/>
        <v>9.3982227278593857</v>
      </c>
      <c r="AP28">
        <f t="shared" si="30"/>
        <v>7.0224490654278178</v>
      </c>
      <c r="AQ28">
        <f t="shared" si="30"/>
        <v>6.6050283256236133</v>
      </c>
      <c r="AR28">
        <f t="shared" si="30"/>
        <v>6.1482093989450632</v>
      </c>
      <c r="AS28">
        <f t="shared" si="30"/>
        <v>5.6589747848260634</v>
      </c>
      <c r="AT28">
        <f t="shared" si="30"/>
        <v>5.1470170103120694</v>
      </c>
      <c r="AU28">
        <f t="shared" si="30"/>
        <v>4.6240990862722118</v>
      </c>
      <c r="AV28">
        <f t="shared" si="30"/>
        <v>4.1030328510956826</v>
      </c>
      <c r="AW28">
        <f t="shared" si="30"/>
        <v>3.5964506581445868</v>
      </c>
      <c r="AX28">
        <f t="shared" si="30"/>
        <v>3.1156130263926514</v>
      </c>
      <c r="AY28">
        <f t="shared" si="30"/>
        <v>2.6694829457737277</v>
      </c>
      <c r="AZ28">
        <f t="shared" si="30"/>
        <v>2.264212295444255</v>
      </c>
      <c r="BA28">
        <f t="shared" si="30"/>
        <v>1.9030669075104674</v>
      </c>
      <c r="BB28">
        <f t="shared" si="30"/>
        <v>1.586712928080156</v>
      </c>
      <c r="BC28">
        <f t="shared" si="30"/>
        <v>1.3137300587330325</v>
      </c>
      <c r="BD28">
        <f t="shared" si="30"/>
        <v>1.0812114642670092</v>
      </c>
      <c r="BE28">
        <f t="shared" si="31"/>
        <v>9.3982227278593875</v>
      </c>
      <c r="BF28">
        <f t="shared" si="32"/>
        <v>7.0224490654278187</v>
      </c>
      <c r="BG28">
        <f t="shared" si="33"/>
        <v>6.6050283256236133</v>
      </c>
      <c r="BH28">
        <f t="shared" si="34"/>
        <v>6.1482093989450632</v>
      </c>
      <c r="BI28">
        <f t="shared" si="35"/>
        <v>5.6589747848260643</v>
      </c>
      <c r="BJ28">
        <f t="shared" si="36"/>
        <v>5.1470170103120694</v>
      </c>
      <c r="BK28">
        <f t="shared" si="37"/>
        <v>4.6240990862722127</v>
      </c>
      <c r="BL28">
        <f t="shared" si="38"/>
        <v>4.1030328510956835</v>
      </c>
      <c r="BM28">
        <f t="shared" si="39"/>
        <v>3.5964506581445872</v>
      </c>
      <c r="BN28">
        <f t="shared" si="40"/>
        <v>3.1156130263926518</v>
      </c>
      <c r="BO28">
        <f t="shared" si="41"/>
        <v>2.6694829457737286</v>
      </c>
      <c r="BP28">
        <f t="shared" si="42"/>
        <v>2.2642122954442554</v>
      </c>
      <c r="BQ28">
        <f t="shared" si="43"/>
        <v>1.9030669075104676</v>
      </c>
      <c r="BR28">
        <f t="shared" si="44"/>
        <v>1.586712928080156</v>
      </c>
      <c r="BS28">
        <f t="shared" si="45"/>
        <v>1.3137300587330325</v>
      </c>
      <c r="BT28">
        <f t="shared" si="46"/>
        <v>1.0812114642670094</v>
      </c>
    </row>
    <row r="29" spans="1:107">
      <c r="B29">
        <f t="shared" ref="B29:R29" si="62">B13/B13</f>
        <v>1</v>
      </c>
      <c r="C29">
        <f t="shared" si="62"/>
        <v>1</v>
      </c>
      <c r="D29">
        <f t="shared" si="62"/>
        <v>1</v>
      </c>
      <c r="E29">
        <f t="shared" si="62"/>
        <v>1</v>
      </c>
      <c r="F29">
        <f t="shared" si="62"/>
        <v>1</v>
      </c>
      <c r="G29">
        <f t="shared" si="62"/>
        <v>1</v>
      </c>
      <c r="H29">
        <f t="shared" si="62"/>
        <v>1</v>
      </c>
      <c r="I29">
        <f t="shared" si="62"/>
        <v>1</v>
      </c>
      <c r="J29">
        <f t="shared" si="62"/>
        <v>1</v>
      </c>
      <c r="K29">
        <f t="shared" si="62"/>
        <v>1</v>
      </c>
      <c r="L29">
        <f t="shared" si="62"/>
        <v>1</v>
      </c>
      <c r="M29">
        <f t="shared" si="62"/>
        <v>1</v>
      </c>
      <c r="N29">
        <f t="shared" si="62"/>
        <v>1</v>
      </c>
      <c r="O29">
        <f t="shared" si="62"/>
        <v>1</v>
      </c>
      <c r="P29">
        <f t="shared" si="62"/>
        <v>1</v>
      </c>
      <c r="Q29">
        <f t="shared" si="62"/>
        <v>1</v>
      </c>
      <c r="R29">
        <f t="shared" si="62"/>
        <v>1</v>
      </c>
      <c r="W29">
        <f t="shared" si="48"/>
        <v>9.3982227278593875</v>
      </c>
      <c r="X29">
        <f t="shared" si="58"/>
        <v>9.3982227278593875</v>
      </c>
      <c r="Y29">
        <f t="shared" si="53"/>
        <v>9.3982227278593857</v>
      </c>
      <c r="AA29">
        <f t="shared" si="49"/>
        <v>0</v>
      </c>
      <c r="AB29">
        <f t="shared" si="54"/>
        <v>0</v>
      </c>
      <c r="AC29">
        <v>1</v>
      </c>
      <c r="AM29">
        <f t="shared" si="29"/>
        <v>0.13421772800000006</v>
      </c>
      <c r="AN29">
        <f t="shared" si="50"/>
        <v>0.13421772800000006</v>
      </c>
      <c r="AO29">
        <f t="shared" si="51"/>
        <v>8.5957025422089313</v>
      </c>
      <c r="AP29">
        <f t="shared" si="30"/>
        <v>6.4227976961319966</v>
      </c>
      <c r="AQ29">
        <f t="shared" si="30"/>
        <v>6.041020777431223</v>
      </c>
      <c r="AR29">
        <f t="shared" si="30"/>
        <v>5.6232099079633162</v>
      </c>
      <c r="AS29">
        <f t="shared" si="30"/>
        <v>5.1757513471171936</v>
      </c>
      <c r="AT29">
        <f t="shared" si="30"/>
        <v>4.7075099709207509</v>
      </c>
      <c r="AU29">
        <f t="shared" si="30"/>
        <v>4.2292443393017169</v>
      </c>
      <c r="AV29">
        <f t="shared" si="30"/>
        <v>3.7526722796622787</v>
      </c>
      <c r="AW29">
        <f t="shared" si="30"/>
        <v>3.2893474607175683</v>
      </c>
      <c r="AX29">
        <f t="shared" si="30"/>
        <v>2.8495688586008225</v>
      </c>
      <c r="AY29">
        <f t="shared" si="30"/>
        <v>2.4415341078639243</v>
      </c>
      <c r="AZ29">
        <f t="shared" si="30"/>
        <v>2.0708697748094163</v>
      </c>
      <c r="BA29">
        <f t="shared" si="30"/>
        <v>1.7405628200734597</v>
      </c>
      <c r="BB29">
        <f t="shared" si="30"/>
        <v>1.4512225071261831</v>
      </c>
      <c r="BC29">
        <f t="shared" si="30"/>
        <v>1.2015498177281305</v>
      </c>
      <c r="BD29">
        <f t="shared" si="30"/>
        <v>0.98888613317447893</v>
      </c>
      <c r="BE29">
        <f t="shared" si="31"/>
        <v>8.595702542208933</v>
      </c>
      <c r="BF29">
        <f t="shared" si="32"/>
        <v>6.4227976961319975</v>
      </c>
      <c r="BG29">
        <f t="shared" si="33"/>
        <v>6.041020777431223</v>
      </c>
      <c r="BH29">
        <f t="shared" si="34"/>
        <v>5.6232099079633171</v>
      </c>
      <c r="BI29">
        <f t="shared" si="35"/>
        <v>5.1757513471171936</v>
      </c>
      <c r="BJ29">
        <f t="shared" si="36"/>
        <v>4.7075099709207509</v>
      </c>
      <c r="BK29">
        <f t="shared" si="37"/>
        <v>4.2292443393017178</v>
      </c>
      <c r="BL29">
        <f t="shared" si="38"/>
        <v>3.7526722796622796</v>
      </c>
      <c r="BM29">
        <f t="shared" si="39"/>
        <v>3.2893474607175688</v>
      </c>
      <c r="BN29">
        <f t="shared" si="40"/>
        <v>2.8495688586008225</v>
      </c>
      <c r="BO29">
        <f t="shared" si="41"/>
        <v>2.4415341078639248</v>
      </c>
      <c r="BP29">
        <f t="shared" si="42"/>
        <v>2.0708697748094167</v>
      </c>
      <c r="BQ29">
        <f t="shared" si="43"/>
        <v>1.74056282007346</v>
      </c>
      <c r="BR29">
        <f t="shared" si="44"/>
        <v>1.4512225071261833</v>
      </c>
      <c r="BS29">
        <f t="shared" si="45"/>
        <v>1.2015498177281305</v>
      </c>
      <c r="BT29">
        <f t="shared" si="46"/>
        <v>0.98888613317447915</v>
      </c>
    </row>
    <row r="30" spans="1:107">
      <c r="B30">
        <f t="shared" ref="B30:R30" si="63">B14/B14</f>
        <v>1</v>
      </c>
      <c r="C30">
        <f t="shared" si="63"/>
        <v>1</v>
      </c>
      <c r="D30">
        <f t="shared" si="63"/>
        <v>1</v>
      </c>
      <c r="E30">
        <f t="shared" si="63"/>
        <v>1</v>
      </c>
      <c r="F30">
        <f t="shared" si="63"/>
        <v>1</v>
      </c>
      <c r="G30">
        <f t="shared" si="63"/>
        <v>1</v>
      </c>
      <c r="H30">
        <f t="shared" si="63"/>
        <v>1</v>
      </c>
      <c r="I30">
        <f t="shared" si="63"/>
        <v>1</v>
      </c>
      <c r="J30">
        <f t="shared" si="63"/>
        <v>1</v>
      </c>
      <c r="K30">
        <f t="shared" si="63"/>
        <v>1</v>
      </c>
      <c r="L30">
        <f t="shared" si="63"/>
        <v>1</v>
      </c>
      <c r="M30">
        <f t="shared" si="63"/>
        <v>1</v>
      </c>
      <c r="N30">
        <f t="shared" si="63"/>
        <v>1</v>
      </c>
      <c r="O30">
        <f t="shared" si="63"/>
        <v>1</v>
      </c>
      <c r="P30">
        <f t="shared" si="63"/>
        <v>1</v>
      </c>
      <c r="Q30">
        <f t="shared" si="63"/>
        <v>1</v>
      </c>
      <c r="R30">
        <f t="shared" si="63"/>
        <v>1</v>
      </c>
      <c r="W30">
        <f t="shared" si="48"/>
        <v>8.595702542208933</v>
      </c>
      <c r="X30">
        <f t="shared" si="58"/>
        <v>8.595702542208933</v>
      </c>
      <c r="Y30">
        <f t="shared" si="53"/>
        <v>8.5957025422089313</v>
      </c>
      <c r="AA30">
        <f t="shared" si="49"/>
        <v>0</v>
      </c>
      <c r="AB30">
        <f t="shared" si="54"/>
        <v>0</v>
      </c>
      <c r="AC30">
        <v>1</v>
      </c>
      <c r="AM30">
        <f t="shared" si="29"/>
        <v>0.10737418240000006</v>
      </c>
      <c r="AN30">
        <f t="shared" si="50"/>
        <v>0.10737418240000006</v>
      </c>
      <c r="AO30">
        <f t="shared" si="51"/>
        <v>7.7666984258113718</v>
      </c>
      <c r="AP30">
        <f t="shared" si="30"/>
        <v>5.8033572603169752</v>
      </c>
      <c r="AQ30">
        <f t="shared" si="30"/>
        <v>5.458400442776564</v>
      </c>
      <c r="AR30">
        <f t="shared" si="30"/>
        <v>5.0808849335731283</v>
      </c>
      <c r="AS30">
        <f t="shared" si="30"/>
        <v>4.676581075561038</v>
      </c>
      <c r="AT30">
        <f t="shared" si="30"/>
        <v>4.2534987804784876</v>
      </c>
      <c r="AU30">
        <f t="shared" si="30"/>
        <v>3.8213590094737246</v>
      </c>
      <c r="AV30">
        <f t="shared" si="30"/>
        <v>3.3907494755570102</v>
      </c>
      <c r="AW30">
        <f t="shared" si="30"/>
        <v>2.9721095651754115</v>
      </c>
      <c r="AX30">
        <f t="shared" si="30"/>
        <v>2.5747449797918063</v>
      </c>
      <c r="AY30">
        <f t="shared" si="30"/>
        <v>2.2060627411192928</v>
      </c>
      <c r="AZ30">
        <f t="shared" si="30"/>
        <v>1.8711467667818347</v>
      </c>
      <c r="BA30">
        <f t="shared" si="30"/>
        <v>1.5726959429213057</v>
      </c>
      <c r="BB30">
        <f t="shared" si="30"/>
        <v>1.3112607731889327</v>
      </c>
      <c r="BC30">
        <f t="shared" si="30"/>
        <v>1.0856675218876108</v>
      </c>
      <c r="BD30">
        <f t="shared" si="30"/>
        <v>0.89351397819068867</v>
      </c>
      <c r="BE30">
        <f t="shared" si="31"/>
        <v>7.7666984258113727</v>
      </c>
      <c r="BF30">
        <f t="shared" si="32"/>
        <v>5.8033572603169752</v>
      </c>
      <c r="BG30">
        <f t="shared" si="33"/>
        <v>5.4584004427765631</v>
      </c>
      <c r="BH30">
        <f t="shared" si="34"/>
        <v>5.0808849335731283</v>
      </c>
      <c r="BI30">
        <f t="shared" si="35"/>
        <v>4.676581075561038</v>
      </c>
      <c r="BJ30">
        <f t="shared" si="36"/>
        <v>4.2534987804784876</v>
      </c>
      <c r="BK30">
        <f t="shared" si="37"/>
        <v>3.8213590094737251</v>
      </c>
      <c r="BL30">
        <f t="shared" si="38"/>
        <v>3.3907494755570102</v>
      </c>
      <c r="BM30">
        <f t="shared" si="39"/>
        <v>2.9721095651754124</v>
      </c>
      <c r="BN30">
        <f t="shared" si="40"/>
        <v>2.5747449797918063</v>
      </c>
      <c r="BO30">
        <f t="shared" si="41"/>
        <v>2.2060627411192932</v>
      </c>
      <c r="BP30">
        <f t="shared" si="42"/>
        <v>1.8711467667818351</v>
      </c>
      <c r="BQ30">
        <f t="shared" si="43"/>
        <v>1.5726959429213059</v>
      </c>
      <c r="BR30">
        <f t="shared" si="44"/>
        <v>1.3112607731889327</v>
      </c>
      <c r="BS30">
        <f t="shared" si="45"/>
        <v>1.0856675218876113</v>
      </c>
      <c r="BT30">
        <f t="shared" si="46"/>
        <v>0.89351397819068901</v>
      </c>
    </row>
    <row r="31" spans="1:107">
      <c r="B31">
        <f t="shared" ref="B31:R31" si="64">B15/B15</f>
        <v>1</v>
      </c>
      <c r="C31">
        <f t="shared" si="64"/>
        <v>1</v>
      </c>
      <c r="D31">
        <f t="shared" si="64"/>
        <v>1</v>
      </c>
      <c r="E31">
        <f t="shared" si="64"/>
        <v>1</v>
      </c>
      <c r="F31">
        <f t="shared" si="64"/>
        <v>1</v>
      </c>
      <c r="G31">
        <f t="shared" si="64"/>
        <v>1</v>
      </c>
      <c r="H31">
        <f t="shared" si="64"/>
        <v>1</v>
      </c>
      <c r="I31">
        <f t="shared" si="64"/>
        <v>1</v>
      </c>
      <c r="J31">
        <f t="shared" si="64"/>
        <v>1</v>
      </c>
      <c r="K31">
        <f t="shared" si="64"/>
        <v>1</v>
      </c>
      <c r="L31">
        <f t="shared" si="64"/>
        <v>1</v>
      </c>
      <c r="M31">
        <f t="shared" si="64"/>
        <v>1</v>
      </c>
      <c r="N31">
        <f t="shared" si="64"/>
        <v>1</v>
      </c>
      <c r="O31">
        <f t="shared" si="64"/>
        <v>1</v>
      </c>
      <c r="P31">
        <f t="shared" si="64"/>
        <v>1</v>
      </c>
      <c r="Q31">
        <f t="shared" si="64"/>
        <v>1</v>
      </c>
      <c r="R31">
        <f t="shared" si="64"/>
        <v>1</v>
      </c>
      <c r="W31">
        <f t="shared" si="48"/>
        <v>7.7666984258113727</v>
      </c>
      <c r="X31">
        <f t="shared" si="58"/>
        <v>7.7666984258113727</v>
      </c>
      <c r="Y31">
        <f t="shared" si="53"/>
        <v>7.7666984258113718</v>
      </c>
      <c r="AA31">
        <f t="shared" si="49"/>
        <v>0</v>
      </c>
      <c r="AB31">
        <f t="shared" si="54"/>
        <v>0</v>
      </c>
      <c r="AC31">
        <v>1</v>
      </c>
      <c r="AM31">
        <f t="shared" si="29"/>
        <v>8.589934592000005E-2</v>
      </c>
      <c r="AN31">
        <f t="shared" si="50"/>
        <v>8.589934592000005E-2</v>
      </c>
      <c r="AO31">
        <f t="shared" si="51"/>
        <v>6.9311173873333027</v>
      </c>
      <c r="AP31">
        <f t="shared" si="30"/>
        <v>5.1790024804121133</v>
      </c>
      <c r="AQ31">
        <f t="shared" si="30"/>
        <v>4.8711578771006696</v>
      </c>
      <c r="AR31">
        <f t="shared" si="30"/>
        <v>4.5342574122735497</v>
      </c>
      <c r="AS31">
        <f t="shared" si="30"/>
        <v>4.1734506258634303</v>
      </c>
      <c r="AT31">
        <f t="shared" si="30"/>
        <v>3.7958856824411296</v>
      </c>
      <c r="AU31">
        <f t="shared" si="30"/>
        <v>3.4102377125630614</v>
      </c>
      <c r="AV31">
        <f t="shared" si="30"/>
        <v>3.025955349060601</v>
      </c>
      <c r="AW31">
        <f t="shared" si="30"/>
        <v>2.6523548559302883</v>
      </c>
      <c r="AX31">
        <f t="shared" si="30"/>
        <v>2.2977407797985667</v>
      </c>
      <c r="AY31">
        <f t="shared" si="30"/>
        <v>1.9687232571957025</v>
      </c>
      <c r="AZ31">
        <f t="shared" si="30"/>
        <v>1.6698392519520557</v>
      </c>
      <c r="BA31">
        <f t="shared" si="30"/>
        <v>1.4034972902699834</v>
      </c>
      <c r="BB31">
        <f t="shared" si="30"/>
        <v>1.1701886498095184</v>
      </c>
      <c r="BC31">
        <f t="shared" si="30"/>
        <v>0.96886587134766589</v>
      </c>
      <c r="BD31">
        <f t="shared" si="30"/>
        <v>0.79738518615338894</v>
      </c>
      <c r="BE31">
        <f t="shared" si="31"/>
        <v>6.9311173873333018</v>
      </c>
      <c r="BF31">
        <f t="shared" si="32"/>
        <v>5.1790024804121124</v>
      </c>
      <c r="BG31">
        <f t="shared" si="33"/>
        <v>4.8711578771006696</v>
      </c>
      <c r="BH31">
        <f t="shared" si="34"/>
        <v>4.5342574122735488</v>
      </c>
      <c r="BI31">
        <f t="shared" si="35"/>
        <v>4.1734506258634294</v>
      </c>
      <c r="BJ31">
        <f t="shared" si="36"/>
        <v>3.7958856824411287</v>
      </c>
      <c r="BK31">
        <f t="shared" si="37"/>
        <v>3.410237712563061</v>
      </c>
      <c r="BL31">
        <f t="shared" si="38"/>
        <v>3.0259553490606006</v>
      </c>
      <c r="BM31">
        <f t="shared" si="39"/>
        <v>2.6523548559302883</v>
      </c>
      <c r="BN31">
        <f t="shared" si="40"/>
        <v>2.2977407797985667</v>
      </c>
      <c r="BO31">
        <f t="shared" si="41"/>
        <v>1.9687232571957025</v>
      </c>
      <c r="BP31">
        <f t="shared" si="42"/>
        <v>1.6698392519520555</v>
      </c>
      <c r="BQ31">
        <f t="shared" si="43"/>
        <v>1.4034972902699832</v>
      </c>
      <c r="BR31">
        <f t="shared" si="44"/>
        <v>1.1701886498095184</v>
      </c>
      <c r="BS31">
        <f t="shared" si="45"/>
        <v>0.96886587134766577</v>
      </c>
      <c r="BT31">
        <f t="shared" si="46"/>
        <v>0.79738518615338883</v>
      </c>
    </row>
    <row r="32" spans="1:107">
      <c r="B32">
        <f t="shared" ref="B32:R32" si="65">B16/B16</f>
        <v>1</v>
      </c>
      <c r="C32">
        <f t="shared" si="65"/>
        <v>1</v>
      </c>
      <c r="D32">
        <f t="shared" si="65"/>
        <v>1</v>
      </c>
      <c r="E32">
        <f t="shared" si="65"/>
        <v>1</v>
      </c>
      <c r="F32">
        <f t="shared" si="65"/>
        <v>1</v>
      </c>
      <c r="G32">
        <f t="shared" si="65"/>
        <v>1</v>
      </c>
      <c r="H32">
        <f t="shared" si="65"/>
        <v>1</v>
      </c>
      <c r="I32">
        <f t="shared" si="65"/>
        <v>1</v>
      </c>
      <c r="J32">
        <f t="shared" si="65"/>
        <v>1</v>
      </c>
      <c r="K32">
        <f t="shared" si="65"/>
        <v>1</v>
      </c>
      <c r="L32">
        <f t="shared" si="65"/>
        <v>1</v>
      </c>
      <c r="M32">
        <f t="shared" si="65"/>
        <v>1</v>
      </c>
      <c r="N32">
        <f t="shared" si="65"/>
        <v>1</v>
      </c>
      <c r="O32">
        <f t="shared" si="65"/>
        <v>1</v>
      </c>
      <c r="P32">
        <f t="shared" si="65"/>
        <v>1</v>
      </c>
      <c r="Q32">
        <f t="shared" si="65"/>
        <v>1</v>
      </c>
      <c r="R32">
        <f t="shared" si="65"/>
        <v>1</v>
      </c>
      <c r="W32">
        <f t="shared" si="48"/>
        <v>6.9311173873333018</v>
      </c>
      <c r="X32">
        <f t="shared" si="58"/>
        <v>6.9311173873333018</v>
      </c>
      <c r="Y32">
        <f t="shared" si="53"/>
        <v>6.9311173873333027</v>
      </c>
      <c r="AA32">
        <f t="shared" si="49"/>
        <v>0</v>
      </c>
      <c r="AB32">
        <f t="shared" si="54"/>
        <v>0</v>
      </c>
      <c r="AC32">
        <v>1</v>
      </c>
      <c r="AM32">
        <f t="shared" si="29"/>
        <v>6.871947673600004E-2</v>
      </c>
      <c r="AN32">
        <f t="shared" si="50"/>
        <v>6.871947673600004E-2</v>
      </c>
      <c r="AO32">
        <f t="shared" si="51"/>
        <v>6.109503010449167</v>
      </c>
      <c r="AP32">
        <f t="shared" si="30"/>
        <v>4.56508373426571</v>
      </c>
      <c r="AQ32">
        <f t="shared" si="30"/>
        <v>4.2937310178741326</v>
      </c>
      <c r="AR32">
        <f t="shared" si="30"/>
        <v>3.9967667206246622</v>
      </c>
      <c r="AS32">
        <f t="shared" si="30"/>
        <v>3.6787299561930586</v>
      </c>
      <c r="AT32">
        <f t="shared" si="30"/>
        <v>3.3459215460088361</v>
      </c>
      <c r="AU32">
        <f t="shared" si="30"/>
        <v>3.0059882710004668</v>
      </c>
      <c r="AV32">
        <f t="shared" si="30"/>
        <v>2.6672587234427541</v>
      </c>
      <c r="AW32">
        <f t="shared" si="30"/>
        <v>2.3379448177720383</v>
      </c>
      <c r="AX32">
        <f t="shared" si="30"/>
        <v>2.0253666799910022</v>
      </c>
      <c r="AY32">
        <f t="shared" si="30"/>
        <v>1.7353508813109413</v>
      </c>
      <c r="AZ32">
        <f t="shared" si="30"/>
        <v>1.4718965740518746</v>
      </c>
      <c r="BA32">
        <f t="shared" si="30"/>
        <v>1.2371267778168096</v>
      </c>
      <c r="BB32">
        <f t="shared" si="30"/>
        <v>1.0314745342316773</v>
      </c>
      <c r="BC32">
        <f t="shared" si="30"/>
        <v>0.85401654984773323</v>
      </c>
      <c r="BD32">
        <f t="shared" si="30"/>
        <v>0.70286317819326705</v>
      </c>
      <c r="BE32">
        <f t="shared" si="31"/>
        <v>6.1095030104491679</v>
      </c>
      <c r="BF32">
        <f t="shared" si="32"/>
        <v>4.5650837342657109</v>
      </c>
      <c r="BG32">
        <f t="shared" si="33"/>
        <v>4.2937310178741326</v>
      </c>
      <c r="BH32">
        <f t="shared" si="34"/>
        <v>3.9967667206246622</v>
      </c>
      <c r="BI32">
        <f t="shared" si="35"/>
        <v>3.6787299561930591</v>
      </c>
      <c r="BJ32">
        <f t="shared" si="36"/>
        <v>3.345921546008837</v>
      </c>
      <c r="BK32">
        <f t="shared" si="37"/>
        <v>3.0059882710004664</v>
      </c>
      <c r="BL32">
        <f t="shared" si="38"/>
        <v>2.6672587234427545</v>
      </c>
      <c r="BM32">
        <f t="shared" si="39"/>
        <v>2.3379448177720383</v>
      </c>
      <c r="BN32">
        <f t="shared" si="40"/>
        <v>2.0253666799910022</v>
      </c>
      <c r="BO32">
        <f t="shared" si="41"/>
        <v>1.7353508813109413</v>
      </c>
      <c r="BP32">
        <f t="shared" si="42"/>
        <v>1.471896574051875</v>
      </c>
      <c r="BQ32">
        <f t="shared" si="43"/>
        <v>1.2371267778168096</v>
      </c>
      <c r="BR32">
        <f t="shared" si="44"/>
        <v>1.0314745342316776</v>
      </c>
      <c r="BS32">
        <f t="shared" si="45"/>
        <v>0.85401654984773312</v>
      </c>
      <c r="BT32">
        <f t="shared" si="46"/>
        <v>0.70286317819326716</v>
      </c>
    </row>
    <row r="33" spans="2:72">
      <c r="B33">
        <f t="shared" ref="B33:R33" si="66">B17/B17</f>
        <v>1</v>
      </c>
      <c r="C33">
        <f t="shared" si="66"/>
        <v>1</v>
      </c>
      <c r="D33">
        <f t="shared" si="66"/>
        <v>1</v>
      </c>
      <c r="E33">
        <f t="shared" si="66"/>
        <v>1</v>
      </c>
      <c r="F33">
        <f t="shared" si="66"/>
        <v>1</v>
      </c>
      <c r="G33">
        <f t="shared" si="66"/>
        <v>1</v>
      </c>
      <c r="H33">
        <f t="shared" si="66"/>
        <v>1</v>
      </c>
      <c r="I33">
        <f t="shared" si="66"/>
        <v>1</v>
      </c>
      <c r="J33">
        <f t="shared" si="66"/>
        <v>1</v>
      </c>
      <c r="K33">
        <f t="shared" si="66"/>
        <v>1</v>
      </c>
      <c r="L33">
        <f t="shared" si="66"/>
        <v>1</v>
      </c>
      <c r="M33">
        <f t="shared" si="66"/>
        <v>1</v>
      </c>
      <c r="N33">
        <f t="shared" si="66"/>
        <v>1</v>
      </c>
      <c r="O33">
        <f t="shared" si="66"/>
        <v>1</v>
      </c>
      <c r="P33">
        <f t="shared" si="66"/>
        <v>1</v>
      </c>
      <c r="Q33">
        <f t="shared" si="66"/>
        <v>1</v>
      </c>
      <c r="R33">
        <f t="shared" si="66"/>
        <v>1</v>
      </c>
      <c r="W33">
        <f t="shared" si="48"/>
        <v>6.1095030104491679</v>
      </c>
      <c r="X33">
        <f t="shared" si="58"/>
        <v>6.1095030104491679</v>
      </c>
      <c r="Y33">
        <f t="shared" si="53"/>
        <v>6.109503010449167</v>
      </c>
      <c r="AA33">
        <f t="shared" si="49"/>
        <v>0</v>
      </c>
      <c r="AB33">
        <f t="shared" si="54"/>
        <v>0</v>
      </c>
      <c r="AC33">
        <v>1</v>
      </c>
      <c r="AM33">
        <f t="shared" si="29"/>
        <v>5.4975581388800036E-2</v>
      </c>
      <c r="AN33">
        <f t="shared" si="50"/>
        <v>5.4975581388800036E-2</v>
      </c>
      <c r="AO33">
        <f t="shared" si="51"/>
        <v>5.3210558298418249</v>
      </c>
      <c r="AP33">
        <f t="shared" si="30"/>
        <v>3.9759478596516442</v>
      </c>
      <c r="AQ33">
        <f t="shared" si="30"/>
        <v>3.7396139138250639</v>
      </c>
      <c r="AR33">
        <f t="shared" si="30"/>
        <v>3.4809736279570327</v>
      </c>
      <c r="AS33">
        <f t="shared" si="30"/>
        <v>3.2039803313519788</v>
      </c>
      <c r="AT33">
        <f t="shared" si="30"/>
        <v>2.9141217081215194</v>
      </c>
      <c r="AU33">
        <f t="shared" si="30"/>
        <v>2.6180577023182825</v>
      </c>
      <c r="AV33">
        <f t="shared" si="30"/>
        <v>2.3230420798218243</v>
      </c>
      <c r="AW33">
        <f t="shared" si="30"/>
        <v>2.0362269862503561</v>
      </c>
      <c r="AX33">
        <f t="shared" si="30"/>
        <v>1.763987866394582</v>
      </c>
      <c r="AY33">
        <f t="shared" si="30"/>
        <v>1.5113993573663629</v>
      </c>
      <c r="AZ33">
        <f t="shared" si="30"/>
        <v>1.2819445105252725</v>
      </c>
      <c r="BA33">
        <f t="shared" si="30"/>
        <v>1.0774723642981887</v>
      </c>
      <c r="BB33">
        <f t="shared" si="30"/>
        <v>0.89836007516810013</v>
      </c>
      <c r="BC33">
        <f t="shared" si="30"/>
        <v>0.74380350309616894</v>
      </c>
      <c r="BD33">
        <f t="shared" si="30"/>
        <v>0.612156865380033</v>
      </c>
      <c r="BE33">
        <f t="shared" si="31"/>
        <v>5.321055829841824</v>
      </c>
      <c r="BF33">
        <f t="shared" si="32"/>
        <v>3.9759478596516438</v>
      </c>
      <c r="BG33">
        <f t="shared" si="33"/>
        <v>3.7396139138250635</v>
      </c>
      <c r="BH33">
        <f t="shared" si="34"/>
        <v>3.4809736279570322</v>
      </c>
      <c r="BI33">
        <f t="shared" si="35"/>
        <v>3.2039803313519784</v>
      </c>
      <c r="BJ33">
        <f t="shared" si="36"/>
        <v>2.9141217081215189</v>
      </c>
      <c r="BK33">
        <f t="shared" si="37"/>
        <v>2.6180577023182821</v>
      </c>
      <c r="BL33">
        <f t="shared" si="38"/>
        <v>2.3230420798218239</v>
      </c>
      <c r="BM33">
        <f t="shared" si="39"/>
        <v>2.0362269862503561</v>
      </c>
      <c r="BN33">
        <f t="shared" si="40"/>
        <v>1.763987866394582</v>
      </c>
      <c r="BO33">
        <f t="shared" si="41"/>
        <v>1.5113993573663627</v>
      </c>
      <c r="BP33">
        <f t="shared" si="42"/>
        <v>1.2819445105252725</v>
      </c>
      <c r="BQ33">
        <f t="shared" si="43"/>
        <v>1.0774723642981887</v>
      </c>
      <c r="BR33">
        <f t="shared" si="44"/>
        <v>0.89836007516810001</v>
      </c>
      <c r="BS33">
        <f t="shared" si="45"/>
        <v>0.74380350309616894</v>
      </c>
      <c r="BT33">
        <f t="shared" si="46"/>
        <v>0.61215686538003289</v>
      </c>
    </row>
    <row r="34" spans="2:72">
      <c r="B34">
        <f t="shared" ref="B34:R34" si="67">B18/B18</f>
        <v>1</v>
      </c>
      <c r="C34">
        <f t="shared" si="67"/>
        <v>1</v>
      </c>
      <c r="D34">
        <f t="shared" si="67"/>
        <v>1</v>
      </c>
      <c r="E34">
        <f t="shared" si="67"/>
        <v>1</v>
      </c>
      <c r="F34">
        <f t="shared" si="67"/>
        <v>1</v>
      </c>
      <c r="G34">
        <f t="shared" si="67"/>
        <v>1</v>
      </c>
      <c r="H34">
        <f t="shared" si="67"/>
        <v>1</v>
      </c>
      <c r="I34">
        <f t="shared" si="67"/>
        <v>1</v>
      </c>
      <c r="J34">
        <f t="shared" si="67"/>
        <v>1</v>
      </c>
      <c r="K34">
        <f t="shared" si="67"/>
        <v>1</v>
      </c>
      <c r="L34">
        <f t="shared" si="67"/>
        <v>1</v>
      </c>
      <c r="M34">
        <f t="shared" si="67"/>
        <v>1</v>
      </c>
      <c r="N34">
        <f t="shared" si="67"/>
        <v>1</v>
      </c>
      <c r="O34">
        <f t="shared" si="67"/>
        <v>1</v>
      </c>
      <c r="P34">
        <f t="shared" si="67"/>
        <v>1</v>
      </c>
      <c r="Q34">
        <f t="shared" si="67"/>
        <v>1</v>
      </c>
      <c r="R34">
        <f t="shared" si="67"/>
        <v>1</v>
      </c>
      <c r="W34">
        <f t="shared" si="48"/>
        <v>5.321055829841824</v>
      </c>
      <c r="X34">
        <f t="shared" si="58"/>
        <v>5.321055829841824</v>
      </c>
      <c r="Y34">
        <f t="shared" si="53"/>
        <v>5.3210558298418249</v>
      </c>
      <c r="AA34">
        <f t="shared" si="49"/>
        <v>0</v>
      </c>
      <c r="AB34">
        <f t="shared" si="54"/>
        <v>0</v>
      </c>
      <c r="AC34">
        <v>1</v>
      </c>
      <c r="AM34">
        <f t="shared" si="29"/>
        <v>4.3980465111040035E-2</v>
      </c>
      <c r="AN34">
        <f t="shared" si="50"/>
        <v>4.3980465111040035E-2</v>
      </c>
      <c r="AO34">
        <f t="shared" si="51"/>
        <v>4.5819200275316794</v>
      </c>
      <c r="AP34">
        <f t="shared" si="30"/>
        <v>3.4236579560754432</v>
      </c>
      <c r="AQ34">
        <f t="shared" si="30"/>
        <v>3.2201526228866006</v>
      </c>
      <c r="AR34">
        <f t="shared" si="30"/>
        <v>2.9974394727822387</v>
      </c>
      <c r="AS34">
        <f t="shared" si="30"/>
        <v>2.7589226870554393</v>
      </c>
      <c r="AT34">
        <f t="shared" si="30"/>
        <v>2.5093276680586398</v>
      </c>
      <c r="AU34">
        <f t="shared" si="30"/>
        <v>2.2543892421144358</v>
      </c>
      <c r="AV34">
        <f t="shared" si="30"/>
        <v>2.0003535709285858</v>
      </c>
      <c r="AW34">
        <f t="shared" si="30"/>
        <v>1.7533793117856318</v>
      </c>
      <c r="AX34">
        <f t="shared" si="30"/>
        <v>1.5189563108937485</v>
      </c>
      <c r="AY34">
        <f t="shared" si="30"/>
        <v>1.3014542990279632</v>
      </c>
      <c r="AZ34">
        <f t="shared" si="30"/>
        <v>1.1038725047796853</v>
      </c>
      <c r="BA34">
        <f t="shared" si="30"/>
        <v>0.92780312083974814</v>
      </c>
      <c r="BB34">
        <f t="shared" si="30"/>
        <v>0.77357091373911446</v>
      </c>
      <c r="BC34">
        <f t="shared" si="30"/>
        <v>0.64048344470872931</v>
      </c>
      <c r="BD34">
        <f t="shared" si="30"/>
        <v>0.52712354299037034</v>
      </c>
      <c r="BE34">
        <f t="shared" si="31"/>
        <v>4.5819200275316794</v>
      </c>
      <c r="BF34">
        <f t="shared" si="32"/>
        <v>3.4236579560754432</v>
      </c>
      <c r="BG34">
        <f t="shared" si="33"/>
        <v>3.2201526228866002</v>
      </c>
      <c r="BH34">
        <f t="shared" si="34"/>
        <v>2.9974394727822387</v>
      </c>
      <c r="BI34">
        <f t="shared" si="35"/>
        <v>2.7589226870554389</v>
      </c>
      <c r="BJ34">
        <f t="shared" si="36"/>
        <v>2.5093276680586394</v>
      </c>
      <c r="BK34">
        <f t="shared" si="37"/>
        <v>2.2543892421144358</v>
      </c>
      <c r="BL34">
        <f t="shared" si="38"/>
        <v>2.0003535709285853</v>
      </c>
      <c r="BM34">
        <f t="shared" si="39"/>
        <v>1.7533793117856313</v>
      </c>
      <c r="BN34">
        <f t="shared" si="40"/>
        <v>1.5189563108937485</v>
      </c>
      <c r="BO34">
        <f t="shared" si="41"/>
        <v>1.3014542990279629</v>
      </c>
      <c r="BP34">
        <f t="shared" si="42"/>
        <v>1.1038725047796853</v>
      </c>
      <c r="BQ34">
        <f t="shared" si="43"/>
        <v>0.92780312083974792</v>
      </c>
      <c r="BR34">
        <f t="shared" si="44"/>
        <v>0.77357091373911446</v>
      </c>
      <c r="BS34">
        <f t="shared" si="45"/>
        <v>0.64048344470872931</v>
      </c>
      <c r="BT34">
        <f t="shared" si="46"/>
        <v>0.52712354299037012</v>
      </c>
    </row>
    <row r="35" spans="2:72">
      <c r="W35">
        <f t="shared" si="48"/>
        <v>4.5819200275316794</v>
      </c>
      <c r="X35">
        <f t="shared" si="58"/>
        <v>4.5819200275316794</v>
      </c>
      <c r="Y35">
        <f>AO34</f>
        <v>4.5819200275316794</v>
      </c>
      <c r="AA35">
        <f t="shared" si="49"/>
        <v>0</v>
      </c>
      <c r="AB35">
        <f t="shared" si="54"/>
        <v>0</v>
      </c>
      <c r="AC35">
        <v>1</v>
      </c>
    </row>
    <row r="36" spans="2:72">
      <c r="C36">
        <f t="shared" ref="C36:R36" si="68">IFERROR(C20,0)</f>
        <v>1</v>
      </c>
      <c r="D36">
        <f t="shared" si="68"/>
        <v>1</v>
      </c>
      <c r="E36">
        <f t="shared" si="68"/>
        <v>1</v>
      </c>
      <c r="F36">
        <f t="shared" si="68"/>
        <v>1</v>
      </c>
      <c r="G36">
        <f t="shared" si="68"/>
        <v>1</v>
      </c>
      <c r="H36">
        <f t="shared" si="68"/>
        <v>1</v>
      </c>
      <c r="I36">
        <f t="shared" si="68"/>
        <v>1</v>
      </c>
      <c r="J36">
        <f t="shared" si="68"/>
        <v>1</v>
      </c>
      <c r="K36">
        <f t="shared" si="68"/>
        <v>1</v>
      </c>
      <c r="L36">
        <f t="shared" si="68"/>
        <v>1</v>
      </c>
      <c r="M36">
        <f t="shared" si="68"/>
        <v>1</v>
      </c>
      <c r="N36">
        <f t="shared" si="68"/>
        <v>1</v>
      </c>
      <c r="O36">
        <f t="shared" si="68"/>
        <v>1</v>
      </c>
      <c r="P36">
        <f t="shared" si="68"/>
        <v>1</v>
      </c>
      <c r="Q36">
        <f t="shared" si="68"/>
        <v>1</v>
      </c>
      <c r="R36">
        <f t="shared" si="68"/>
        <v>1</v>
      </c>
      <c r="W36">
        <f t="shared" ref="W36:W50" si="69">D4*D20</f>
        <v>10.189231714008006</v>
      </c>
      <c r="X36">
        <f t="shared" si="58"/>
        <v>10.189231714008006</v>
      </c>
      <c r="Y36">
        <f>AP20</f>
        <v>10.189231714008006</v>
      </c>
      <c r="AA36">
        <f t="shared" ref="AA36:AA50" si="70">Y4-D4</f>
        <v>0</v>
      </c>
      <c r="AB36">
        <f t="shared" si="54"/>
        <v>0</v>
      </c>
      <c r="AC36">
        <v>1</v>
      </c>
      <c r="AN36">
        <f t="shared" ref="AN36:AN50" si="71">1/AN20</f>
        <v>1</v>
      </c>
      <c r="AO36">
        <f t="shared" ref="AO36:BT44" si="72">1/AO20</f>
        <v>7.3333333333333348E-2</v>
      </c>
      <c r="AP36">
        <f t="shared" si="72"/>
        <v>9.8142826472894393E-2</v>
      </c>
      <c r="AQ36">
        <f t="shared" si="72"/>
        <v>0.10434519975778464</v>
      </c>
      <c r="AR36">
        <f t="shared" si="72"/>
        <v>0.11209816636389747</v>
      </c>
      <c r="AS36">
        <f t="shared" si="72"/>
        <v>0.12178937462153852</v>
      </c>
      <c r="AT36">
        <f t="shared" si="72"/>
        <v>0.13390338494358978</v>
      </c>
      <c r="AU36">
        <f t="shared" si="72"/>
        <v>0.14904589784615388</v>
      </c>
      <c r="AV36">
        <f t="shared" si="72"/>
        <v>0.16797403897435906</v>
      </c>
      <c r="AW36">
        <f t="shared" si="72"/>
        <v>0.19163421538461547</v>
      </c>
      <c r="AX36">
        <f t="shared" si="72"/>
        <v>0.221209435897436</v>
      </c>
      <c r="AY36">
        <f t="shared" si="72"/>
        <v>0.25817846153846163</v>
      </c>
      <c r="AZ36">
        <f t="shared" si="72"/>
        <v>0.30438974358974374</v>
      </c>
      <c r="BA36">
        <f t="shared" si="72"/>
        <v>0.36215384615384633</v>
      </c>
      <c r="BB36">
        <f t="shared" si="72"/>
        <v>0.43435897435897447</v>
      </c>
      <c r="BC36">
        <f t="shared" si="72"/>
        <v>0.52461538461538471</v>
      </c>
      <c r="BD36">
        <f t="shared" si="72"/>
        <v>0.63743589743589757</v>
      </c>
      <c r="BE36">
        <f t="shared" si="72"/>
        <v>7.3333333333333348E-2</v>
      </c>
      <c r="BF36">
        <f t="shared" si="72"/>
        <v>9.8142826472894393E-2</v>
      </c>
      <c r="BG36">
        <f t="shared" si="72"/>
        <v>0.10434519975778467</v>
      </c>
      <c r="BH36">
        <f t="shared" si="72"/>
        <v>0.11209816636389747</v>
      </c>
      <c r="BI36">
        <f t="shared" si="72"/>
        <v>0.12178937462153849</v>
      </c>
      <c r="BJ36">
        <f t="shared" si="72"/>
        <v>0.1339033849435898</v>
      </c>
      <c r="BK36">
        <f t="shared" si="72"/>
        <v>0.14904589784615391</v>
      </c>
      <c r="BL36">
        <f t="shared" si="72"/>
        <v>0.16797403897435906</v>
      </c>
      <c r="BM36">
        <f t="shared" si="72"/>
        <v>0.19163421538461542</v>
      </c>
      <c r="BN36">
        <f t="shared" si="72"/>
        <v>0.22120943589743597</v>
      </c>
      <c r="BO36">
        <f t="shared" si="72"/>
        <v>0.25817846153846163</v>
      </c>
      <c r="BP36">
        <f t="shared" si="72"/>
        <v>0.30438974358974369</v>
      </c>
      <c r="BQ36">
        <f t="shared" si="72"/>
        <v>0.36215384615384622</v>
      </c>
      <c r="BR36">
        <f t="shared" si="72"/>
        <v>0.43435897435897447</v>
      </c>
      <c r="BS36">
        <f t="shared" si="72"/>
        <v>0.52461538461538471</v>
      </c>
      <c r="BT36">
        <f t="shared" si="72"/>
        <v>0.63743589743589746</v>
      </c>
    </row>
    <row r="37" spans="2:72">
      <c r="C37">
        <f t="shared" ref="C37:R37" si="73">IFERROR(C21,0)</f>
        <v>1</v>
      </c>
      <c r="D37">
        <f t="shared" si="73"/>
        <v>1</v>
      </c>
      <c r="E37">
        <f t="shared" si="73"/>
        <v>1</v>
      </c>
      <c r="F37">
        <f t="shared" si="73"/>
        <v>1</v>
      </c>
      <c r="G37">
        <f t="shared" si="73"/>
        <v>1</v>
      </c>
      <c r="H37">
        <f t="shared" si="73"/>
        <v>1</v>
      </c>
      <c r="I37">
        <f t="shared" si="73"/>
        <v>1</v>
      </c>
      <c r="J37">
        <f t="shared" si="73"/>
        <v>1</v>
      </c>
      <c r="K37">
        <f t="shared" si="73"/>
        <v>1</v>
      </c>
      <c r="L37">
        <f t="shared" si="73"/>
        <v>1</v>
      </c>
      <c r="M37">
        <f t="shared" si="73"/>
        <v>1</v>
      </c>
      <c r="N37">
        <f t="shared" si="73"/>
        <v>1</v>
      </c>
      <c r="O37">
        <f t="shared" si="73"/>
        <v>1</v>
      </c>
      <c r="P37">
        <f t="shared" si="73"/>
        <v>1</v>
      </c>
      <c r="Q37">
        <f t="shared" si="73"/>
        <v>1</v>
      </c>
      <c r="R37">
        <f t="shared" si="73"/>
        <v>1</v>
      </c>
      <c r="W37">
        <f t="shared" si="69"/>
        <v>9.9628043425856063</v>
      </c>
      <c r="X37">
        <f t="shared" si="58"/>
        <v>9.9628043425856063</v>
      </c>
      <c r="Y37">
        <f t="shared" ref="Y37:Y49" si="74">AP21</f>
        <v>9.9628043425856063</v>
      </c>
      <c r="AA37">
        <f t="shared" si="70"/>
        <v>0</v>
      </c>
      <c r="AB37">
        <f t="shared" si="54"/>
        <v>0</v>
      </c>
      <c r="AC37">
        <v>1</v>
      </c>
      <c r="AN37">
        <f t="shared" si="71"/>
        <v>1.25</v>
      </c>
      <c r="AO37">
        <f t="shared" ref="AO37:BC37" si="75">1/AO21</f>
        <v>7.5000000000000011E-2</v>
      </c>
      <c r="AP37">
        <f t="shared" si="75"/>
        <v>0.10037334525636926</v>
      </c>
      <c r="AQ37">
        <f t="shared" si="75"/>
        <v>0.1067166815704616</v>
      </c>
      <c r="AR37">
        <f t="shared" si="75"/>
        <v>0.11464585196307696</v>
      </c>
      <c r="AS37">
        <f t="shared" si="75"/>
        <v>0.1245573149538462</v>
      </c>
      <c r="AT37">
        <f t="shared" si="75"/>
        <v>0.13694664369230775</v>
      </c>
      <c r="AU37">
        <f t="shared" si="75"/>
        <v>0.15243330461538468</v>
      </c>
      <c r="AV37">
        <f t="shared" si="75"/>
        <v>0.17179163076923085</v>
      </c>
      <c r="AW37">
        <f t="shared" si="75"/>
        <v>0.19598953846153855</v>
      </c>
      <c r="AX37">
        <f t="shared" si="75"/>
        <v>0.22623692307692317</v>
      </c>
      <c r="AY37">
        <f t="shared" si="75"/>
        <v>0.26404615384615393</v>
      </c>
      <c r="AZ37">
        <f t="shared" si="75"/>
        <v>0.3113076923076924</v>
      </c>
      <c r="BA37">
        <f t="shared" si="75"/>
        <v>0.37038461538461548</v>
      </c>
      <c r="BB37">
        <f t="shared" si="75"/>
        <v>0.44423076923076937</v>
      </c>
      <c r="BC37">
        <f t="shared" si="75"/>
        <v>0.53653846153846163</v>
      </c>
      <c r="BD37">
        <f t="shared" si="72"/>
        <v>0.65192307692307694</v>
      </c>
      <c r="BE37">
        <f t="shared" si="72"/>
        <v>7.5000000000000011E-2</v>
      </c>
      <c r="BF37">
        <f t="shared" si="72"/>
        <v>0.10037334525636926</v>
      </c>
      <c r="BG37">
        <f t="shared" si="72"/>
        <v>0.10671668157046156</v>
      </c>
      <c r="BH37">
        <f t="shared" si="72"/>
        <v>0.11464585196307696</v>
      </c>
      <c r="BI37">
        <f t="shared" si="72"/>
        <v>0.1245573149538462</v>
      </c>
      <c r="BJ37">
        <f t="shared" si="72"/>
        <v>0.13694664369230775</v>
      </c>
      <c r="BK37">
        <f t="shared" si="72"/>
        <v>0.15243330461538468</v>
      </c>
      <c r="BL37">
        <f t="shared" si="72"/>
        <v>0.17179163076923085</v>
      </c>
      <c r="BM37">
        <f t="shared" si="72"/>
        <v>0.19598953846153852</v>
      </c>
      <c r="BN37">
        <f t="shared" si="72"/>
        <v>0.22623692307692317</v>
      </c>
      <c r="BO37">
        <f t="shared" si="72"/>
        <v>0.26404615384615393</v>
      </c>
      <c r="BP37">
        <f t="shared" si="72"/>
        <v>0.3113076923076924</v>
      </c>
      <c r="BQ37">
        <f t="shared" si="72"/>
        <v>0.37038461538461537</v>
      </c>
      <c r="BR37">
        <f t="shared" si="72"/>
        <v>0.44423076923076937</v>
      </c>
      <c r="BS37">
        <f t="shared" si="72"/>
        <v>0.53653846153846152</v>
      </c>
      <c r="BT37">
        <f t="shared" si="72"/>
        <v>0.65192307692307694</v>
      </c>
    </row>
    <row r="38" spans="2:72">
      <c r="C38">
        <f t="shared" ref="C38:R38" si="76">IFERROR(C22,0)</f>
        <v>1</v>
      </c>
      <c r="D38">
        <f t="shared" si="76"/>
        <v>1</v>
      </c>
      <c r="E38">
        <f t="shared" si="76"/>
        <v>1</v>
      </c>
      <c r="F38">
        <f t="shared" si="76"/>
        <v>1</v>
      </c>
      <c r="G38">
        <f t="shared" si="76"/>
        <v>1</v>
      </c>
      <c r="H38">
        <f t="shared" si="76"/>
        <v>1</v>
      </c>
      <c r="I38">
        <f t="shared" si="76"/>
        <v>1</v>
      </c>
      <c r="J38">
        <f t="shared" si="76"/>
        <v>1</v>
      </c>
      <c r="K38">
        <f t="shared" si="76"/>
        <v>1</v>
      </c>
      <c r="L38">
        <f t="shared" si="76"/>
        <v>1</v>
      </c>
      <c r="M38">
        <f t="shared" si="76"/>
        <v>1</v>
      </c>
      <c r="N38">
        <f t="shared" si="76"/>
        <v>1</v>
      </c>
      <c r="O38">
        <f t="shared" si="76"/>
        <v>1</v>
      </c>
      <c r="P38">
        <f t="shared" si="76"/>
        <v>1</v>
      </c>
      <c r="Q38">
        <f t="shared" si="76"/>
        <v>1</v>
      </c>
      <c r="R38">
        <f t="shared" si="76"/>
        <v>1</v>
      </c>
      <c r="W38">
        <f t="shared" si="69"/>
        <v>9.6935393603535633</v>
      </c>
      <c r="X38">
        <f t="shared" si="58"/>
        <v>9.6935393603535633</v>
      </c>
      <c r="Y38">
        <f t="shared" si="74"/>
        <v>9.6935393603535633</v>
      </c>
      <c r="AA38">
        <f t="shared" si="70"/>
        <v>0</v>
      </c>
      <c r="AB38">
        <f t="shared" si="54"/>
        <v>0</v>
      </c>
      <c r="AC38">
        <v>1</v>
      </c>
      <c r="AN38">
        <f t="shared" si="71"/>
        <v>1.5624999999999998</v>
      </c>
      <c r="AO38">
        <f t="shared" si="72"/>
        <v>7.7083333333333337E-2</v>
      </c>
      <c r="AP38">
        <f t="shared" si="72"/>
        <v>0.10316149373571284</v>
      </c>
      <c r="AQ38">
        <f t="shared" si="72"/>
        <v>0.10968103383630771</v>
      </c>
      <c r="AR38">
        <f t="shared" si="72"/>
        <v>0.1178304589620513</v>
      </c>
      <c r="AS38">
        <f t="shared" si="72"/>
        <v>0.12801724036923082</v>
      </c>
      <c r="AT38">
        <f t="shared" si="72"/>
        <v>0.14075071712820517</v>
      </c>
      <c r="AU38">
        <f t="shared" si="72"/>
        <v>0.15666756307692312</v>
      </c>
      <c r="AV38">
        <f t="shared" si="72"/>
        <v>0.17656362051282057</v>
      </c>
      <c r="AW38">
        <f t="shared" si="72"/>
        <v>0.2014336923076924</v>
      </c>
      <c r="AX38">
        <f t="shared" si="72"/>
        <v>0.23252128205128211</v>
      </c>
      <c r="AY38">
        <f t="shared" si="72"/>
        <v>0.27138076923076926</v>
      </c>
      <c r="AZ38">
        <f t="shared" si="72"/>
        <v>0.31995512820512828</v>
      </c>
      <c r="BA38">
        <f t="shared" si="72"/>
        <v>0.38067307692307695</v>
      </c>
      <c r="BB38">
        <f t="shared" si="72"/>
        <v>0.45657051282051297</v>
      </c>
      <c r="BC38">
        <f t="shared" si="72"/>
        <v>0.55144230769230773</v>
      </c>
      <c r="BD38">
        <f t="shared" si="72"/>
        <v>0.67003205128205123</v>
      </c>
      <c r="BE38">
        <f t="shared" si="72"/>
        <v>7.7083333333333323E-2</v>
      </c>
      <c r="BF38">
        <f t="shared" si="72"/>
        <v>0.10316149373571284</v>
      </c>
      <c r="BG38">
        <f t="shared" si="72"/>
        <v>0.10968103383630771</v>
      </c>
      <c r="BH38">
        <f t="shared" si="72"/>
        <v>0.1178304589620513</v>
      </c>
      <c r="BI38">
        <f t="shared" si="72"/>
        <v>0.12801724036923082</v>
      </c>
      <c r="BJ38">
        <f t="shared" si="72"/>
        <v>0.14075071712820517</v>
      </c>
      <c r="BK38">
        <f t="shared" si="72"/>
        <v>0.15666756307692312</v>
      </c>
      <c r="BL38">
        <f t="shared" si="72"/>
        <v>0.17656362051282057</v>
      </c>
      <c r="BM38">
        <f t="shared" si="72"/>
        <v>0.20143369230769234</v>
      </c>
      <c r="BN38">
        <f t="shared" si="72"/>
        <v>0.23252128205128206</v>
      </c>
      <c r="BO38">
        <f t="shared" si="72"/>
        <v>0.27138076923076931</v>
      </c>
      <c r="BP38">
        <f t="shared" si="72"/>
        <v>0.31995512820512828</v>
      </c>
      <c r="BQ38">
        <f t="shared" si="72"/>
        <v>0.38067307692307695</v>
      </c>
      <c r="BR38">
        <f t="shared" si="72"/>
        <v>0.45657051282051286</v>
      </c>
      <c r="BS38">
        <f t="shared" si="72"/>
        <v>0.55144230769230762</v>
      </c>
      <c r="BT38">
        <f t="shared" si="72"/>
        <v>0.67003205128205123</v>
      </c>
    </row>
    <row r="39" spans="2:72">
      <c r="C39">
        <f t="shared" ref="C39:R39" si="77">IFERROR(C23,0)</f>
        <v>1</v>
      </c>
      <c r="D39">
        <f t="shared" si="77"/>
        <v>1</v>
      </c>
      <c r="E39">
        <f t="shared" si="77"/>
        <v>1</v>
      </c>
      <c r="F39">
        <f t="shared" si="77"/>
        <v>1</v>
      </c>
      <c r="G39">
        <f t="shared" si="77"/>
        <v>1</v>
      </c>
      <c r="H39">
        <f t="shared" si="77"/>
        <v>1</v>
      </c>
      <c r="I39">
        <f t="shared" si="77"/>
        <v>1</v>
      </c>
      <c r="J39">
        <f t="shared" si="77"/>
        <v>1</v>
      </c>
      <c r="K39">
        <f t="shared" si="77"/>
        <v>1</v>
      </c>
      <c r="L39">
        <f t="shared" si="77"/>
        <v>1</v>
      </c>
      <c r="M39">
        <f t="shared" si="77"/>
        <v>1</v>
      </c>
      <c r="N39">
        <f t="shared" si="77"/>
        <v>1</v>
      </c>
      <c r="O39">
        <f t="shared" si="77"/>
        <v>1</v>
      </c>
      <c r="P39">
        <f t="shared" si="77"/>
        <v>1</v>
      </c>
      <c r="Q39">
        <f t="shared" si="77"/>
        <v>1</v>
      </c>
      <c r="R39">
        <f t="shared" si="77"/>
        <v>1</v>
      </c>
      <c r="W39">
        <f t="shared" si="69"/>
        <v>9.3767570283158665</v>
      </c>
      <c r="X39">
        <f t="shared" si="58"/>
        <v>9.3767570283158665</v>
      </c>
      <c r="Y39">
        <f t="shared" si="74"/>
        <v>9.3767570283158648</v>
      </c>
      <c r="AA39">
        <f t="shared" si="70"/>
        <v>0</v>
      </c>
      <c r="AB39">
        <f t="shared" si="54"/>
        <v>0</v>
      </c>
      <c r="AC39">
        <v>1</v>
      </c>
      <c r="AN39">
        <f t="shared" si="71"/>
        <v>1.9531249999999996</v>
      </c>
      <c r="AO39">
        <f t="shared" si="72"/>
        <v>7.9687500000000008E-2</v>
      </c>
      <c r="AP39">
        <f t="shared" si="72"/>
        <v>0.10664667933489233</v>
      </c>
      <c r="AQ39">
        <f t="shared" si="72"/>
        <v>0.11338647416861543</v>
      </c>
      <c r="AR39">
        <f t="shared" si="72"/>
        <v>0.12181121771076928</v>
      </c>
      <c r="AS39">
        <f t="shared" si="72"/>
        <v>0.13234214713846157</v>
      </c>
      <c r="AT39">
        <f t="shared" si="72"/>
        <v>0.14550580892307696</v>
      </c>
      <c r="AU39">
        <f t="shared" si="72"/>
        <v>0.16196038615384623</v>
      </c>
      <c r="AV39">
        <f t="shared" si="72"/>
        <v>0.18252860769230775</v>
      </c>
      <c r="AW39">
        <f t="shared" si="72"/>
        <v>0.20823888461538467</v>
      </c>
      <c r="AX39">
        <f t="shared" si="72"/>
        <v>0.24037673076923091</v>
      </c>
      <c r="AY39">
        <f t="shared" si="72"/>
        <v>0.28054903846153861</v>
      </c>
      <c r="AZ39">
        <f t="shared" si="72"/>
        <v>0.33076442307692316</v>
      </c>
      <c r="BA39">
        <f t="shared" si="72"/>
        <v>0.39353365384615391</v>
      </c>
      <c r="BB39">
        <f t="shared" si="72"/>
        <v>0.47199519230769243</v>
      </c>
      <c r="BC39">
        <f t="shared" si="72"/>
        <v>0.57007211538461555</v>
      </c>
      <c r="BD39">
        <f t="shared" si="72"/>
        <v>0.6926682692307693</v>
      </c>
      <c r="BE39">
        <f t="shared" si="72"/>
        <v>7.9687499999999994E-2</v>
      </c>
      <c r="BF39">
        <f t="shared" si="72"/>
        <v>0.10664667933489232</v>
      </c>
      <c r="BG39">
        <f t="shared" si="72"/>
        <v>0.1133864741686154</v>
      </c>
      <c r="BH39">
        <f t="shared" si="72"/>
        <v>0.12181121771076925</v>
      </c>
      <c r="BI39">
        <f t="shared" si="72"/>
        <v>0.13234214713846157</v>
      </c>
      <c r="BJ39">
        <f t="shared" si="72"/>
        <v>0.14550580892307696</v>
      </c>
      <c r="BK39">
        <f t="shared" si="72"/>
        <v>0.1619603861538462</v>
      </c>
      <c r="BL39">
        <f t="shared" si="72"/>
        <v>0.18252860769230772</v>
      </c>
      <c r="BM39">
        <f t="shared" si="72"/>
        <v>0.20823888461538467</v>
      </c>
      <c r="BN39">
        <f t="shared" si="72"/>
        <v>0.24037673076923086</v>
      </c>
      <c r="BO39">
        <f t="shared" si="72"/>
        <v>0.28054903846153856</v>
      </c>
      <c r="BP39">
        <f t="shared" si="72"/>
        <v>0.33076442307692316</v>
      </c>
      <c r="BQ39">
        <f t="shared" si="72"/>
        <v>0.39353365384615385</v>
      </c>
      <c r="BR39">
        <f t="shared" si="72"/>
        <v>0.47199519230769232</v>
      </c>
      <c r="BS39">
        <f t="shared" si="72"/>
        <v>0.57007211538461533</v>
      </c>
      <c r="BT39">
        <f t="shared" si="72"/>
        <v>0.69266826923076918</v>
      </c>
    </row>
    <row r="40" spans="2:72">
      <c r="C40">
        <f t="shared" ref="C40:R40" si="78">IFERROR(C24,0)</f>
        <v>1</v>
      </c>
      <c r="D40">
        <f t="shared" si="78"/>
        <v>1</v>
      </c>
      <c r="E40">
        <f t="shared" si="78"/>
        <v>1</v>
      </c>
      <c r="F40">
        <f t="shared" si="78"/>
        <v>1</v>
      </c>
      <c r="G40">
        <f t="shared" si="78"/>
        <v>1</v>
      </c>
      <c r="H40">
        <f t="shared" si="78"/>
        <v>1</v>
      </c>
      <c r="I40">
        <f t="shared" si="78"/>
        <v>1</v>
      </c>
      <c r="J40">
        <f t="shared" si="78"/>
        <v>1</v>
      </c>
      <c r="K40">
        <f t="shared" si="78"/>
        <v>1</v>
      </c>
      <c r="L40">
        <f t="shared" si="78"/>
        <v>1</v>
      </c>
      <c r="M40">
        <f t="shared" si="78"/>
        <v>1</v>
      </c>
      <c r="N40">
        <f t="shared" si="78"/>
        <v>1</v>
      </c>
      <c r="O40">
        <f t="shared" si="78"/>
        <v>1</v>
      </c>
      <c r="P40">
        <f t="shared" si="78"/>
        <v>1</v>
      </c>
      <c r="Q40">
        <f t="shared" si="78"/>
        <v>1</v>
      </c>
      <c r="R40">
        <f t="shared" si="78"/>
        <v>1</v>
      </c>
      <c r="W40">
        <f t="shared" si="69"/>
        <v>9.0087524353678319</v>
      </c>
      <c r="X40">
        <f t="shared" si="58"/>
        <v>9.0087524353678319</v>
      </c>
      <c r="Y40">
        <f t="shared" si="74"/>
        <v>9.0087524353678319</v>
      </c>
      <c r="AA40">
        <f t="shared" si="70"/>
        <v>0</v>
      </c>
      <c r="AB40">
        <f t="shared" si="54"/>
        <v>0</v>
      </c>
      <c r="AC40">
        <v>1</v>
      </c>
      <c r="AN40">
        <f t="shared" si="71"/>
        <v>2.4414062499999991</v>
      </c>
      <c r="AO40">
        <f t="shared" si="72"/>
        <v>8.2942708333333337E-2</v>
      </c>
      <c r="AP40">
        <f t="shared" si="72"/>
        <v>0.1110031613338667</v>
      </c>
      <c r="AQ40">
        <f t="shared" si="72"/>
        <v>0.11801827458400002</v>
      </c>
      <c r="AR40">
        <f t="shared" si="72"/>
        <v>0.12678716614666671</v>
      </c>
      <c r="AS40">
        <f t="shared" si="72"/>
        <v>0.13774828060000005</v>
      </c>
      <c r="AT40">
        <f t="shared" si="72"/>
        <v>0.15144967366666673</v>
      </c>
      <c r="AU40">
        <f t="shared" si="72"/>
        <v>0.16857641500000006</v>
      </c>
      <c r="AV40">
        <f t="shared" si="72"/>
        <v>0.18998484166666676</v>
      </c>
      <c r="AW40">
        <f t="shared" si="72"/>
        <v>0.21674537500000007</v>
      </c>
      <c r="AX40">
        <f t="shared" si="72"/>
        <v>0.25019604166666676</v>
      </c>
      <c r="AY40">
        <f t="shared" si="72"/>
        <v>0.29200937500000007</v>
      </c>
      <c r="AZ40">
        <f t="shared" si="72"/>
        <v>0.34427604166666681</v>
      </c>
      <c r="BA40">
        <f t="shared" si="72"/>
        <v>0.40960937500000005</v>
      </c>
      <c r="BB40">
        <f t="shared" si="72"/>
        <v>0.49127604166666683</v>
      </c>
      <c r="BC40">
        <f t="shared" si="72"/>
        <v>0.59335937500000002</v>
      </c>
      <c r="BD40">
        <f t="shared" si="72"/>
        <v>0.72096354166666665</v>
      </c>
      <c r="BE40">
        <f t="shared" si="72"/>
        <v>8.2942708333333337E-2</v>
      </c>
      <c r="BF40">
        <f t="shared" si="72"/>
        <v>0.1110031613338667</v>
      </c>
      <c r="BG40">
        <f t="shared" si="72"/>
        <v>0.11801827458400002</v>
      </c>
      <c r="BH40">
        <f t="shared" si="72"/>
        <v>0.12678716614666671</v>
      </c>
      <c r="BI40">
        <f t="shared" si="72"/>
        <v>0.13774828060000005</v>
      </c>
      <c r="BJ40">
        <f t="shared" si="72"/>
        <v>0.15144967366666673</v>
      </c>
      <c r="BK40">
        <f t="shared" si="72"/>
        <v>0.16857641500000006</v>
      </c>
      <c r="BL40">
        <f t="shared" si="72"/>
        <v>0.18998484166666671</v>
      </c>
      <c r="BM40">
        <f t="shared" si="72"/>
        <v>0.21674537500000007</v>
      </c>
      <c r="BN40">
        <f t="shared" si="72"/>
        <v>0.25019604166666676</v>
      </c>
      <c r="BO40">
        <f t="shared" si="72"/>
        <v>0.29200937500000007</v>
      </c>
      <c r="BP40">
        <f t="shared" si="72"/>
        <v>0.3442760416666667</v>
      </c>
      <c r="BQ40">
        <f t="shared" si="72"/>
        <v>0.40960937500000005</v>
      </c>
      <c r="BR40">
        <f t="shared" si="72"/>
        <v>0.49127604166666683</v>
      </c>
      <c r="BS40">
        <f t="shared" si="72"/>
        <v>0.59335937500000002</v>
      </c>
      <c r="BT40">
        <f t="shared" si="72"/>
        <v>0.72096354166666654</v>
      </c>
    </row>
    <row r="41" spans="2:72">
      <c r="C41">
        <f t="shared" ref="C41:R41" si="79">IFERROR(C25,0)</f>
        <v>1</v>
      </c>
      <c r="D41">
        <f t="shared" si="79"/>
        <v>1</v>
      </c>
      <c r="E41">
        <f t="shared" si="79"/>
        <v>1</v>
      </c>
      <c r="F41">
        <f t="shared" si="79"/>
        <v>1</v>
      </c>
      <c r="G41">
        <f t="shared" si="79"/>
        <v>1</v>
      </c>
      <c r="H41">
        <f t="shared" si="79"/>
        <v>1</v>
      </c>
      <c r="I41">
        <f t="shared" si="79"/>
        <v>1</v>
      </c>
      <c r="J41">
        <f t="shared" si="79"/>
        <v>1</v>
      </c>
      <c r="K41">
        <f t="shared" si="79"/>
        <v>1</v>
      </c>
      <c r="L41">
        <f t="shared" si="79"/>
        <v>1</v>
      </c>
      <c r="M41">
        <f t="shared" si="79"/>
        <v>1</v>
      </c>
      <c r="N41">
        <f t="shared" si="79"/>
        <v>1</v>
      </c>
      <c r="O41">
        <f t="shared" si="79"/>
        <v>1</v>
      </c>
      <c r="P41">
        <f t="shared" si="79"/>
        <v>1</v>
      </c>
      <c r="Q41">
        <f t="shared" si="79"/>
        <v>1</v>
      </c>
      <c r="R41">
        <f t="shared" si="79"/>
        <v>1</v>
      </c>
      <c r="W41">
        <f t="shared" si="69"/>
        <v>8.5874677161680655</v>
      </c>
      <c r="X41">
        <f t="shared" si="58"/>
        <v>8.5874677161680655</v>
      </c>
      <c r="Y41">
        <f t="shared" si="74"/>
        <v>8.5874677161680637</v>
      </c>
      <c r="AA41">
        <f t="shared" si="70"/>
        <v>0</v>
      </c>
      <c r="AB41">
        <f t="shared" si="54"/>
        <v>0</v>
      </c>
      <c r="AC41">
        <v>1</v>
      </c>
      <c r="AN41">
        <f t="shared" si="71"/>
        <v>3.0517578124999987</v>
      </c>
      <c r="AO41">
        <f t="shared" si="72"/>
        <v>8.7011718750000008E-2</v>
      </c>
      <c r="AP41">
        <f t="shared" si="72"/>
        <v>0.11644876383258466</v>
      </c>
      <c r="AQ41">
        <f t="shared" si="72"/>
        <v>0.1238080251032308</v>
      </c>
      <c r="AR41">
        <f t="shared" si="72"/>
        <v>0.13300710169153851</v>
      </c>
      <c r="AS41">
        <f t="shared" si="72"/>
        <v>0.14450594742692313</v>
      </c>
      <c r="AT41">
        <f t="shared" si="72"/>
        <v>0.15887950459615391</v>
      </c>
      <c r="AU41">
        <f t="shared" si="72"/>
        <v>0.17684645105769239</v>
      </c>
      <c r="AV41">
        <f t="shared" si="72"/>
        <v>0.19930513413461545</v>
      </c>
      <c r="AW41">
        <f t="shared" si="72"/>
        <v>0.22737848798076932</v>
      </c>
      <c r="AX41">
        <f t="shared" si="72"/>
        <v>0.26247018028846164</v>
      </c>
      <c r="AY41">
        <f t="shared" si="72"/>
        <v>0.30633479567307703</v>
      </c>
      <c r="AZ41">
        <f t="shared" si="72"/>
        <v>0.36116556490384633</v>
      </c>
      <c r="BA41">
        <f t="shared" si="72"/>
        <v>0.42970402644230782</v>
      </c>
      <c r="BB41">
        <f t="shared" si="72"/>
        <v>0.51537710336538478</v>
      </c>
      <c r="BC41">
        <f t="shared" si="72"/>
        <v>0.62246844951923086</v>
      </c>
      <c r="BD41">
        <f t="shared" si="72"/>
        <v>0.75633263221153846</v>
      </c>
      <c r="BE41">
        <f t="shared" si="72"/>
        <v>8.7011718749999994E-2</v>
      </c>
      <c r="BF41">
        <f t="shared" si="72"/>
        <v>0.11644876383258464</v>
      </c>
      <c r="BG41">
        <f t="shared" si="72"/>
        <v>0.1238080251032308</v>
      </c>
      <c r="BH41">
        <f t="shared" si="72"/>
        <v>0.13300710169153848</v>
      </c>
      <c r="BI41">
        <f t="shared" si="72"/>
        <v>0.14450594742692313</v>
      </c>
      <c r="BJ41">
        <f t="shared" si="72"/>
        <v>0.15887950459615388</v>
      </c>
      <c r="BK41">
        <f t="shared" si="72"/>
        <v>0.17684645105769237</v>
      </c>
      <c r="BL41">
        <f t="shared" si="72"/>
        <v>0.19930513413461545</v>
      </c>
      <c r="BM41">
        <f t="shared" si="72"/>
        <v>0.22737848798076929</v>
      </c>
      <c r="BN41">
        <f t="shared" si="72"/>
        <v>0.26247018028846159</v>
      </c>
      <c r="BO41">
        <f t="shared" si="72"/>
        <v>0.30633479567307698</v>
      </c>
      <c r="BP41">
        <f t="shared" si="72"/>
        <v>0.36116556490384621</v>
      </c>
      <c r="BQ41">
        <f t="shared" si="72"/>
        <v>0.42970402644230765</v>
      </c>
      <c r="BR41">
        <f t="shared" si="72"/>
        <v>0.51537710336538467</v>
      </c>
      <c r="BS41">
        <f t="shared" si="72"/>
        <v>0.62246844951923075</v>
      </c>
      <c r="BT41">
        <f t="shared" si="72"/>
        <v>0.75633263221153835</v>
      </c>
    </row>
    <row r="42" spans="2:72">
      <c r="C42">
        <f t="shared" ref="C42:R42" si="80">IFERROR(C26,0)</f>
        <v>1</v>
      </c>
      <c r="D42">
        <f t="shared" si="80"/>
        <v>1</v>
      </c>
      <c r="E42">
        <f t="shared" si="80"/>
        <v>1</v>
      </c>
      <c r="F42">
        <f t="shared" si="80"/>
        <v>1</v>
      </c>
      <c r="G42">
        <f t="shared" si="80"/>
        <v>1</v>
      </c>
      <c r="H42">
        <f t="shared" si="80"/>
        <v>1</v>
      </c>
      <c r="I42">
        <f t="shared" si="80"/>
        <v>1</v>
      </c>
      <c r="J42">
        <f t="shared" si="80"/>
        <v>1</v>
      </c>
      <c r="K42">
        <f t="shared" si="80"/>
        <v>1</v>
      </c>
      <c r="L42">
        <f t="shared" si="80"/>
        <v>1</v>
      </c>
      <c r="M42">
        <f t="shared" si="80"/>
        <v>1</v>
      </c>
      <c r="N42">
        <f t="shared" si="80"/>
        <v>1</v>
      </c>
      <c r="O42">
        <f t="shared" si="80"/>
        <v>1</v>
      </c>
      <c r="P42">
        <f t="shared" si="80"/>
        <v>1</v>
      </c>
      <c r="Q42">
        <f t="shared" si="80"/>
        <v>1</v>
      </c>
      <c r="R42">
        <f t="shared" si="80"/>
        <v>1</v>
      </c>
      <c r="W42">
        <f t="shared" si="69"/>
        <v>8.1132106407412703</v>
      </c>
      <c r="X42">
        <f t="shared" si="58"/>
        <v>8.1132106407412703</v>
      </c>
      <c r="Y42">
        <f t="shared" si="74"/>
        <v>8.1132106407412685</v>
      </c>
      <c r="AA42">
        <f t="shared" si="70"/>
        <v>0</v>
      </c>
      <c r="AB42">
        <f t="shared" si="54"/>
        <v>0</v>
      </c>
      <c r="AC42">
        <v>1</v>
      </c>
      <c r="AN42">
        <f t="shared" si="71"/>
        <v>3.8146972656249987</v>
      </c>
      <c r="AO42">
        <f t="shared" si="72"/>
        <v>9.2097981770833351E-2</v>
      </c>
      <c r="AP42">
        <f t="shared" si="72"/>
        <v>0.1232557669559821</v>
      </c>
      <c r="AQ42">
        <f t="shared" si="72"/>
        <v>0.13104521325226928</v>
      </c>
      <c r="AR42">
        <f t="shared" si="72"/>
        <v>0.14078202112262825</v>
      </c>
      <c r="AS42">
        <f t="shared" si="72"/>
        <v>0.15295303096057694</v>
      </c>
      <c r="AT42">
        <f t="shared" si="72"/>
        <v>0.16816679325801287</v>
      </c>
      <c r="AU42">
        <f t="shared" si="72"/>
        <v>0.18718399612980774</v>
      </c>
      <c r="AV42">
        <f t="shared" si="72"/>
        <v>0.21095549971955138</v>
      </c>
      <c r="AW42">
        <f t="shared" si="72"/>
        <v>0.24066987920673089</v>
      </c>
      <c r="AX42">
        <f t="shared" si="72"/>
        <v>0.27781285356570518</v>
      </c>
      <c r="AY42">
        <f t="shared" si="72"/>
        <v>0.32424157151442318</v>
      </c>
      <c r="AZ42">
        <f t="shared" si="72"/>
        <v>0.38227746895032061</v>
      </c>
      <c r="BA42">
        <f t="shared" si="72"/>
        <v>0.45482234074519245</v>
      </c>
      <c r="BB42">
        <f t="shared" si="72"/>
        <v>0.54550343048878214</v>
      </c>
      <c r="BC42">
        <f t="shared" si="72"/>
        <v>0.65885479266826941</v>
      </c>
      <c r="BD42">
        <f t="shared" si="72"/>
        <v>0.80054399539262822</v>
      </c>
      <c r="BE42">
        <f t="shared" si="72"/>
        <v>9.2097981770833337E-2</v>
      </c>
      <c r="BF42">
        <f t="shared" si="72"/>
        <v>0.12325576695598207</v>
      </c>
      <c r="BG42">
        <f t="shared" si="72"/>
        <v>0.13104521325226925</v>
      </c>
      <c r="BH42">
        <f t="shared" si="72"/>
        <v>0.14078202112262822</v>
      </c>
      <c r="BI42">
        <f t="shared" si="72"/>
        <v>0.15295303096057694</v>
      </c>
      <c r="BJ42">
        <f t="shared" si="72"/>
        <v>0.16816679325801287</v>
      </c>
      <c r="BK42">
        <f t="shared" si="72"/>
        <v>0.18718399612980777</v>
      </c>
      <c r="BL42">
        <f t="shared" si="72"/>
        <v>0.21095549971955135</v>
      </c>
      <c r="BM42">
        <f t="shared" si="72"/>
        <v>0.24066987920673083</v>
      </c>
      <c r="BN42">
        <f t="shared" si="72"/>
        <v>0.27781285356570518</v>
      </c>
      <c r="BO42">
        <f t="shared" si="72"/>
        <v>0.32424157151442318</v>
      </c>
      <c r="BP42">
        <f t="shared" si="72"/>
        <v>0.38227746895032061</v>
      </c>
      <c r="BQ42">
        <f t="shared" si="72"/>
        <v>0.45482234074519234</v>
      </c>
      <c r="BR42">
        <f t="shared" si="72"/>
        <v>0.54550343048878225</v>
      </c>
      <c r="BS42">
        <f t="shared" si="72"/>
        <v>0.65885479266826918</v>
      </c>
      <c r="BT42">
        <f t="shared" si="72"/>
        <v>0.8005439953926281</v>
      </c>
    </row>
    <row r="43" spans="2:72">
      <c r="C43">
        <f t="shared" ref="C43:R43" si="81">IFERROR(C27,0)</f>
        <v>1</v>
      </c>
      <c r="D43">
        <f t="shared" si="81"/>
        <v>1</v>
      </c>
      <c r="E43">
        <f t="shared" si="81"/>
        <v>1</v>
      </c>
      <c r="F43">
        <f t="shared" si="81"/>
        <v>1</v>
      </c>
      <c r="G43">
        <f t="shared" si="81"/>
        <v>1</v>
      </c>
      <c r="H43">
        <f t="shared" si="81"/>
        <v>1</v>
      </c>
      <c r="I43">
        <f t="shared" si="81"/>
        <v>1</v>
      </c>
      <c r="J43">
        <f t="shared" si="81"/>
        <v>1</v>
      </c>
      <c r="K43">
        <f t="shared" si="81"/>
        <v>1</v>
      </c>
      <c r="L43">
        <f t="shared" si="81"/>
        <v>1</v>
      </c>
      <c r="M43">
        <f t="shared" si="81"/>
        <v>1</v>
      </c>
      <c r="N43">
        <f t="shared" si="81"/>
        <v>1</v>
      </c>
      <c r="O43">
        <f t="shared" si="81"/>
        <v>1</v>
      </c>
      <c r="P43">
        <f t="shared" si="81"/>
        <v>1</v>
      </c>
      <c r="Q43">
        <f t="shared" si="81"/>
        <v>1</v>
      </c>
      <c r="R43">
        <f t="shared" si="81"/>
        <v>1</v>
      </c>
      <c r="W43">
        <f t="shared" si="69"/>
        <v>7.5892963710676318</v>
      </c>
      <c r="X43">
        <f t="shared" si="58"/>
        <v>7.5892963710676318</v>
      </c>
      <c r="Y43">
        <f t="shared" si="74"/>
        <v>7.5892963710676309</v>
      </c>
      <c r="AA43">
        <f t="shared" si="70"/>
        <v>0</v>
      </c>
      <c r="AB43">
        <f t="shared" si="54"/>
        <v>0</v>
      </c>
      <c r="AC43">
        <v>1</v>
      </c>
      <c r="AN43">
        <f t="shared" si="71"/>
        <v>4.7683715820312473</v>
      </c>
      <c r="AO43">
        <f t="shared" si="72"/>
        <v>9.8455810546874994E-2</v>
      </c>
      <c r="AP43">
        <f t="shared" si="72"/>
        <v>0.13176452086022886</v>
      </c>
      <c r="AQ43">
        <f t="shared" si="72"/>
        <v>0.14009169843856734</v>
      </c>
      <c r="AR43">
        <f t="shared" si="72"/>
        <v>0.15050067041149043</v>
      </c>
      <c r="AS43">
        <f t="shared" si="72"/>
        <v>0.16351188537764424</v>
      </c>
      <c r="AT43">
        <f t="shared" si="72"/>
        <v>0.17977590408533659</v>
      </c>
      <c r="AU43">
        <f t="shared" si="72"/>
        <v>0.20010592746995196</v>
      </c>
      <c r="AV43">
        <f t="shared" si="72"/>
        <v>0.22551845670072121</v>
      </c>
      <c r="AW43">
        <f t="shared" si="72"/>
        <v>0.25728411823918279</v>
      </c>
      <c r="AX43">
        <f t="shared" si="72"/>
        <v>0.29699119516225964</v>
      </c>
      <c r="AY43">
        <f t="shared" si="72"/>
        <v>0.34662504131610589</v>
      </c>
      <c r="AZ43">
        <f t="shared" si="72"/>
        <v>0.40866734900841351</v>
      </c>
      <c r="BA43">
        <f t="shared" si="72"/>
        <v>0.48622023362379813</v>
      </c>
      <c r="BB43">
        <f t="shared" si="72"/>
        <v>0.58316133939302894</v>
      </c>
      <c r="BC43">
        <f t="shared" si="72"/>
        <v>0.70433772160456731</v>
      </c>
      <c r="BD43">
        <f t="shared" si="72"/>
        <v>0.85580819936899033</v>
      </c>
      <c r="BE43">
        <f t="shared" si="72"/>
        <v>9.8455810546874981E-2</v>
      </c>
      <c r="BF43">
        <f t="shared" si="72"/>
        <v>0.13176452086022883</v>
      </c>
      <c r="BG43">
        <f t="shared" si="72"/>
        <v>0.14009169843856731</v>
      </c>
      <c r="BH43">
        <f t="shared" si="72"/>
        <v>0.1505006704114904</v>
      </c>
      <c r="BI43">
        <f t="shared" si="72"/>
        <v>0.16351188537764424</v>
      </c>
      <c r="BJ43">
        <f t="shared" si="72"/>
        <v>0.17977590408533656</v>
      </c>
      <c r="BK43">
        <f t="shared" si="72"/>
        <v>0.20010592746995196</v>
      </c>
      <c r="BL43">
        <f t="shared" si="72"/>
        <v>0.22551845670072115</v>
      </c>
      <c r="BM43">
        <f t="shared" si="72"/>
        <v>0.25728411823918268</v>
      </c>
      <c r="BN43">
        <f t="shared" si="72"/>
        <v>0.29699119516225964</v>
      </c>
      <c r="BO43">
        <f t="shared" si="72"/>
        <v>0.34662504131610578</v>
      </c>
      <c r="BP43">
        <f t="shared" si="72"/>
        <v>0.40866734900841351</v>
      </c>
      <c r="BQ43">
        <f t="shared" si="72"/>
        <v>0.48622023362379801</v>
      </c>
      <c r="BR43">
        <f t="shared" si="72"/>
        <v>0.58316133939302883</v>
      </c>
      <c r="BS43">
        <f t="shared" si="72"/>
        <v>0.70433772160456709</v>
      </c>
      <c r="BT43">
        <f t="shared" si="72"/>
        <v>0.85580819936899022</v>
      </c>
    </row>
    <row r="44" spans="2:72">
      <c r="C44">
        <f t="shared" ref="C44:R44" si="82">IFERROR(C28,0)</f>
        <v>1</v>
      </c>
      <c r="D44">
        <f t="shared" si="82"/>
        <v>1</v>
      </c>
      <c r="E44">
        <f t="shared" si="82"/>
        <v>1</v>
      </c>
      <c r="F44">
        <f t="shared" si="82"/>
        <v>1</v>
      </c>
      <c r="G44">
        <f t="shared" si="82"/>
        <v>1</v>
      </c>
      <c r="H44">
        <f t="shared" si="82"/>
        <v>1</v>
      </c>
      <c r="I44">
        <f t="shared" si="82"/>
        <v>1</v>
      </c>
      <c r="J44">
        <f t="shared" si="82"/>
        <v>1</v>
      </c>
      <c r="K44">
        <f t="shared" si="82"/>
        <v>1</v>
      </c>
      <c r="L44">
        <f t="shared" si="82"/>
        <v>1</v>
      </c>
      <c r="M44">
        <f t="shared" si="82"/>
        <v>1</v>
      </c>
      <c r="N44">
        <f t="shared" si="82"/>
        <v>1</v>
      </c>
      <c r="O44">
        <f t="shared" si="82"/>
        <v>1</v>
      </c>
      <c r="P44">
        <f t="shared" si="82"/>
        <v>1</v>
      </c>
      <c r="Q44">
        <f t="shared" si="82"/>
        <v>1</v>
      </c>
      <c r="R44">
        <f t="shared" si="82"/>
        <v>1</v>
      </c>
      <c r="W44">
        <f t="shared" si="69"/>
        <v>7.0224490654278187</v>
      </c>
      <c r="X44">
        <f t="shared" si="58"/>
        <v>7.0224490654278187</v>
      </c>
      <c r="Y44">
        <f t="shared" si="74"/>
        <v>7.0224490654278178</v>
      </c>
      <c r="AA44">
        <f t="shared" si="70"/>
        <v>0</v>
      </c>
      <c r="AB44">
        <f t="shared" si="54"/>
        <v>0</v>
      </c>
      <c r="AC44">
        <v>1</v>
      </c>
      <c r="AN44">
        <f t="shared" si="71"/>
        <v>5.9604644775390598</v>
      </c>
      <c r="AO44">
        <f t="shared" si="72"/>
        <v>0.10640309651692709</v>
      </c>
      <c r="AP44">
        <f t="shared" si="72"/>
        <v>0.14240046324053737</v>
      </c>
      <c r="AQ44">
        <f t="shared" si="72"/>
        <v>0.15139980492143992</v>
      </c>
      <c r="AR44">
        <f t="shared" si="72"/>
        <v>0.16264898202256814</v>
      </c>
      <c r="AS44">
        <f t="shared" si="72"/>
        <v>0.17671045339897842</v>
      </c>
      <c r="AT44">
        <f t="shared" si="72"/>
        <v>0.19428729261949124</v>
      </c>
      <c r="AU44">
        <f t="shared" si="72"/>
        <v>0.21625834164513227</v>
      </c>
      <c r="AV44">
        <f t="shared" si="72"/>
        <v>0.24372215292718358</v>
      </c>
      <c r="AW44">
        <f t="shared" si="72"/>
        <v>0.27805191702974769</v>
      </c>
      <c r="AX44">
        <f t="shared" si="72"/>
        <v>0.32096412215795284</v>
      </c>
      <c r="AY44">
        <f t="shared" si="72"/>
        <v>0.37460437856820927</v>
      </c>
      <c r="AZ44">
        <f t="shared" si="72"/>
        <v>0.44165469908102972</v>
      </c>
      <c r="BA44">
        <f t="shared" si="72"/>
        <v>0.52546759972205537</v>
      </c>
      <c r="BB44">
        <f t="shared" si="72"/>
        <v>0.63023372552333734</v>
      </c>
      <c r="BC44">
        <f t="shared" ref="AO44:BT50" si="83">1/BC28</f>
        <v>0.76119138277493992</v>
      </c>
      <c r="BD44">
        <f t="shared" si="83"/>
        <v>0.924888454339443</v>
      </c>
      <c r="BE44">
        <f t="shared" si="83"/>
        <v>0.10640309651692707</v>
      </c>
      <c r="BF44">
        <f t="shared" si="83"/>
        <v>0.14240046324053734</v>
      </c>
      <c r="BG44">
        <f t="shared" si="83"/>
        <v>0.15139980492143992</v>
      </c>
      <c r="BH44">
        <f t="shared" si="83"/>
        <v>0.16264898202256814</v>
      </c>
      <c r="BI44">
        <f t="shared" si="83"/>
        <v>0.1767104533989784</v>
      </c>
      <c r="BJ44">
        <f t="shared" si="83"/>
        <v>0.19428729261949124</v>
      </c>
      <c r="BK44">
        <f t="shared" si="83"/>
        <v>0.21625834164513225</v>
      </c>
      <c r="BL44">
        <f t="shared" si="83"/>
        <v>0.24372215292718352</v>
      </c>
      <c r="BM44">
        <f t="shared" si="83"/>
        <v>0.27805191702974763</v>
      </c>
      <c r="BN44">
        <f t="shared" si="83"/>
        <v>0.32096412215795278</v>
      </c>
      <c r="BO44">
        <f t="shared" si="83"/>
        <v>0.37460437856820916</v>
      </c>
      <c r="BP44">
        <f t="shared" si="83"/>
        <v>0.44165469908102967</v>
      </c>
      <c r="BQ44">
        <f t="shared" si="83"/>
        <v>0.52546759972205526</v>
      </c>
      <c r="BR44">
        <f t="shared" si="83"/>
        <v>0.63023372552333734</v>
      </c>
      <c r="BS44">
        <f t="shared" si="83"/>
        <v>0.76119138277493992</v>
      </c>
      <c r="BT44">
        <f t="shared" si="83"/>
        <v>0.92488845433944278</v>
      </c>
    </row>
    <row r="45" spans="2:72">
      <c r="C45">
        <f t="shared" ref="C45:R45" si="84">IFERROR(C29,0)</f>
        <v>1</v>
      </c>
      <c r="D45">
        <f t="shared" si="84"/>
        <v>1</v>
      </c>
      <c r="E45">
        <f t="shared" si="84"/>
        <v>1</v>
      </c>
      <c r="F45">
        <f t="shared" si="84"/>
        <v>1</v>
      </c>
      <c r="G45">
        <f t="shared" si="84"/>
        <v>1</v>
      </c>
      <c r="H45">
        <f t="shared" si="84"/>
        <v>1</v>
      </c>
      <c r="I45">
        <f t="shared" si="84"/>
        <v>1</v>
      </c>
      <c r="J45">
        <f t="shared" si="84"/>
        <v>1</v>
      </c>
      <c r="K45">
        <f t="shared" si="84"/>
        <v>1</v>
      </c>
      <c r="L45">
        <f t="shared" si="84"/>
        <v>1</v>
      </c>
      <c r="M45">
        <f t="shared" si="84"/>
        <v>1</v>
      </c>
      <c r="N45">
        <f t="shared" si="84"/>
        <v>1</v>
      </c>
      <c r="O45">
        <f t="shared" si="84"/>
        <v>1</v>
      </c>
      <c r="P45">
        <f t="shared" si="84"/>
        <v>1</v>
      </c>
      <c r="Q45">
        <f t="shared" si="84"/>
        <v>1</v>
      </c>
      <c r="R45">
        <f t="shared" si="84"/>
        <v>1</v>
      </c>
      <c r="W45">
        <f t="shared" si="69"/>
        <v>6.4227976961319975</v>
      </c>
      <c r="X45">
        <f t="shared" si="58"/>
        <v>6.4227976961319975</v>
      </c>
      <c r="Y45">
        <f t="shared" si="74"/>
        <v>6.4227976961319966</v>
      </c>
      <c r="AA45">
        <f t="shared" si="70"/>
        <v>0</v>
      </c>
      <c r="AB45">
        <f t="shared" si="54"/>
        <v>0</v>
      </c>
      <c r="AC45">
        <v>1</v>
      </c>
      <c r="AN45">
        <f t="shared" si="71"/>
        <v>7.4505805969238246</v>
      </c>
      <c r="AO45">
        <f t="shared" si="83"/>
        <v>0.11633720397949218</v>
      </c>
      <c r="AP45">
        <f t="shared" si="83"/>
        <v>0.15569539121592299</v>
      </c>
      <c r="AQ45">
        <f t="shared" si="83"/>
        <v>0.16553493802503066</v>
      </c>
      <c r="AR45">
        <f t="shared" si="83"/>
        <v>0.17783437153641529</v>
      </c>
      <c r="AS45">
        <f t="shared" si="83"/>
        <v>0.19320866342564605</v>
      </c>
      <c r="AT45">
        <f t="shared" si="83"/>
        <v>0.2124265282871845</v>
      </c>
      <c r="AU45">
        <f t="shared" si="83"/>
        <v>0.23644885936410764</v>
      </c>
      <c r="AV45">
        <f t="shared" si="83"/>
        <v>0.26647677321026148</v>
      </c>
      <c r="AW45">
        <f t="shared" si="83"/>
        <v>0.30401166551795378</v>
      </c>
      <c r="AX45">
        <f t="shared" si="83"/>
        <v>0.35093028090256917</v>
      </c>
      <c r="AY45">
        <f t="shared" si="83"/>
        <v>0.40957855013333844</v>
      </c>
      <c r="AZ45">
        <f t="shared" si="83"/>
        <v>0.48288888667179991</v>
      </c>
      <c r="BA45">
        <f t="shared" si="83"/>
        <v>0.57452680734487671</v>
      </c>
      <c r="BB45">
        <f t="shared" si="83"/>
        <v>0.689074208186223</v>
      </c>
      <c r="BC45">
        <f t="shared" si="83"/>
        <v>0.83225845923790542</v>
      </c>
      <c r="BD45">
        <f t="shared" si="83"/>
        <v>1.011238773052509</v>
      </c>
      <c r="BE45">
        <f t="shared" si="83"/>
        <v>0.11633720397949217</v>
      </c>
      <c r="BF45">
        <f t="shared" si="83"/>
        <v>0.15569539121592296</v>
      </c>
      <c r="BG45">
        <f t="shared" si="83"/>
        <v>0.16553493802503066</v>
      </c>
      <c r="BH45">
        <f t="shared" si="83"/>
        <v>0.17783437153641526</v>
      </c>
      <c r="BI45">
        <f t="shared" si="83"/>
        <v>0.19320866342564605</v>
      </c>
      <c r="BJ45">
        <f t="shared" si="83"/>
        <v>0.2124265282871845</v>
      </c>
      <c r="BK45">
        <f t="shared" si="83"/>
        <v>0.23644885936410759</v>
      </c>
      <c r="BL45">
        <f t="shared" si="83"/>
        <v>0.26647677321026142</v>
      </c>
      <c r="BM45">
        <f t="shared" si="83"/>
        <v>0.30401166551795372</v>
      </c>
      <c r="BN45">
        <f t="shared" si="83"/>
        <v>0.35093028090256917</v>
      </c>
      <c r="BO45">
        <f t="shared" si="83"/>
        <v>0.40957855013333833</v>
      </c>
      <c r="BP45">
        <f t="shared" si="83"/>
        <v>0.4828888866717998</v>
      </c>
      <c r="BQ45">
        <f t="shared" si="83"/>
        <v>0.57452680734487671</v>
      </c>
      <c r="BR45">
        <f t="shared" si="83"/>
        <v>0.68907420818622289</v>
      </c>
      <c r="BS45">
        <f t="shared" si="83"/>
        <v>0.83225845923790542</v>
      </c>
      <c r="BT45">
        <f t="shared" si="83"/>
        <v>1.0112387730525088</v>
      </c>
    </row>
    <row r="46" spans="2:72">
      <c r="C46">
        <f t="shared" ref="C46:R46" si="85">IFERROR(C30,0)</f>
        <v>1</v>
      </c>
      <c r="D46">
        <f t="shared" si="85"/>
        <v>1</v>
      </c>
      <c r="E46">
        <f t="shared" si="85"/>
        <v>1</v>
      </c>
      <c r="F46">
        <f t="shared" si="85"/>
        <v>1</v>
      </c>
      <c r="G46">
        <f t="shared" si="85"/>
        <v>1</v>
      </c>
      <c r="H46">
        <f t="shared" si="85"/>
        <v>1</v>
      </c>
      <c r="I46">
        <f t="shared" si="85"/>
        <v>1</v>
      </c>
      <c r="J46">
        <f t="shared" si="85"/>
        <v>1</v>
      </c>
      <c r="K46">
        <f t="shared" si="85"/>
        <v>1</v>
      </c>
      <c r="L46">
        <f t="shared" si="85"/>
        <v>1</v>
      </c>
      <c r="M46">
        <f t="shared" si="85"/>
        <v>1</v>
      </c>
      <c r="N46">
        <f t="shared" si="85"/>
        <v>1</v>
      </c>
      <c r="O46">
        <f t="shared" si="85"/>
        <v>1</v>
      </c>
      <c r="P46">
        <f t="shared" si="85"/>
        <v>1</v>
      </c>
      <c r="Q46">
        <f t="shared" si="85"/>
        <v>1</v>
      </c>
      <c r="R46">
        <f t="shared" si="85"/>
        <v>1</v>
      </c>
      <c r="W46">
        <f t="shared" si="69"/>
        <v>5.8033572603169752</v>
      </c>
      <c r="X46">
        <f t="shared" si="58"/>
        <v>5.8033572603169752</v>
      </c>
      <c r="Y46">
        <f t="shared" si="74"/>
        <v>5.8033572603169752</v>
      </c>
      <c r="AA46">
        <f t="shared" si="70"/>
        <v>0</v>
      </c>
      <c r="AB46">
        <f t="shared" si="54"/>
        <v>0</v>
      </c>
      <c r="AC46">
        <v>1</v>
      </c>
      <c r="AN46">
        <f t="shared" si="71"/>
        <v>9.3132257461547798</v>
      </c>
      <c r="AO46">
        <f t="shared" si="83"/>
        <v>0.12875483830769854</v>
      </c>
      <c r="AP46">
        <f t="shared" si="83"/>
        <v>0.17231405118515497</v>
      </c>
      <c r="AQ46">
        <f t="shared" si="83"/>
        <v>0.18320385440451906</v>
      </c>
      <c r="AR46">
        <f t="shared" si="83"/>
        <v>0.19681610842872421</v>
      </c>
      <c r="AS46">
        <f t="shared" si="83"/>
        <v>0.21383142595898061</v>
      </c>
      <c r="AT46">
        <f t="shared" si="83"/>
        <v>0.23510057287180114</v>
      </c>
      <c r="AU46">
        <f t="shared" si="83"/>
        <v>0.26168700651282684</v>
      </c>
      <c r="AV46">
        <f t="shared" si="83"/>
        <v>0.29492004856410881</v>
      </c>
      <c r="AW46">
        <f t="shared" si="83"/>
        <v>0.33646135112821146</v>
      </c>
      <c r="AX46">
        <f t="shared" si="83"/>
        <v>0.38838797933333963</v>
      </c>
      <c r="AY46">
        <f t="shared" si="83"/>
        <v>0.45329626458974998</v>
      </c>
      <c r="AZ46">
        <f t="shared" si="83"/>
        <v>0.53443162116026277</v>
      </c>
      <c r="BA46">
        <f t="shared" si="83"/>
        <v>0.63585081687340361</v>
      </c>
      <c r="BB46">
        <f t="shared" si="83"/>
        <v>0.76262481151482997</v>
      </c>
      <c r="BC46">
        <f t="shared" si="83"/>
        <v>0.92109230481661286</v>
      </c>
      <c r="BD46">
        <f t="shared" si="83"/>
        <v>1.1191766714438414</v>
      </c>
      <c r="BE46">
        <f t="shared" si="83"/>
        <v>0.12875483830769854</v>
      </c>
      <c r="BF46">
        <f t="shared" si="83"/>
        <v>0.17231405118515497</v>
      </c>
      <c r="BG46">
        <f t="shared" si="83"/>
        <v>0.18320385440451908</v>
      </c>
      <c r="BH46">
        <f t="shared" si="83"/>
        <v>0.19681610842872421</v>
      </c>
      <c r="BI46">
        <f t="shared" si="83"/>
        <v>0.21383142595898061</v>
      </c>
      <c r="BJ46">
        <f t="shared" si="83"/>
        <v>0.23510057287180114</v>
      </c>
      <c r="BK46">
        <f t="shared" si="83"/>
        <v>0.26168700651282678</v>
      </c>
      <c r="BL46">
        <f t="shared" si="83"/>
        <v>0.29492004856410881</v>
      </c>
      <c r="BM46">
        <f t="shared" si="83"/>
        <v>0.33646135112821135</v>
      </c>
      <c r="BN46">
        <f t="shared" si="83"/>
        <v>0.38838797933333963</v>
      </c>
      <c r="BO46">
        <f t="shared" si="83"/>
        <v>0.45329626458974986</v>
      </c>
      <c r="BP46">
        <f t="shared" si="83"/>
        <v>0.53443162116026266</v>
      </c>
      <c r="BQ46">
        <f t="shared" si="83"/>
        <v>0.63585081687340361</v>
      </c>
      <c r="BR46">
        <f t="shared" si="83"/>
        <v>0.76262481151482997</v>
      </c>
      <c r="BS46">
        <f t="shared" si="83"/>
        <v>0.92109230481661253</v>
      </c>
      <c r="BT46">
        <f t="shared" si="83"/>
        <v>1.1191766714438409</v>
      </c>
    </row>
    <row r="47" spans="2:72">
      <c r="C47">
        <f t="shared" ref="C47:R47" si="86">IFERROR(C31,0)</f>
        <v>1</v>
      </c>
      <c r="D47">
        <f t="shared" si="86"/>
        <v>1</v>
      </c>
      <c r="E47">
        <f t="shared" si="86"/>
        <v>1</v>
      </c>
      <c r="F47">
        <f t="shared" si="86"/>
        <v>1</v>
      </c>
      <c r="G47">
        <f t="shared" si="86"/>
        <v>1</v>
      </c>
      <c r="H47">
        <f t="shared" si="86"/>
        <v>1</v>
      </c>
      <c r="I47">
        <f t="shared" si="86"/>
        <v>1</v>
      </c>
      <c r="J47">
        <f t="shared" si="86"/>
        <v>1</v>
      </c>
      <c r="K47">
        <f t="shared" si="86"/>
        <v>1</v>
      </c>
      <c r="L47">
        <f t="shared" si="86"/>
        <v>1</v>
      </c>
      <c r="M47">
        <f t="shared" si="86"/>
        <v>1</v>
      </c>
      <c r="N47">
        <f t="shared" si="86"/>
        <v>1</v>
      </c>
      <c r="O47">
        <f t="shared" si="86"/>
        <v>1</v>
      </c>
      <c r="P47">
        <f t="shared" si="86"/>
        <v>1</v>
      </c>
      <c r="Q47">
        <f t="shared" si="86"/>
        <v>1</v>
      </c>
      <c r="R47">
        <f t="shared" si="86"/>
        <v>1</v>
      </c>
      <c r="W47">
        <f t="shared" si="69"/>
        <v>5.1790024804121124</v>
      </c>
      <c r="X47">
        <f t="shared" si="58"/>
        <v>5.1790024804121124</v>
      </c>
      <c r="Y47">
        <f t="shared" si="74"/>
        <v>5.1790024804121133</v>
      </c>
      <c r="AA47">
        <f t="shared" si="70"/>
        <v>0</v>
      </c>
      <c r="AB47">
        <f t="shared" si="54"/>
        <v>0</v>
      </c>
      <c r="AC47">
        <v>1</v>
      </c>
      <c r="AN47">
        <f t="shared" si="71"/>
        <v>11.641532182693474</v>
      </c>
      <c r="AO47">
        <f t="shared" si="83"/>
        <v>0.14427688121795651</v>
      </c>
      <c r="AP47">
        <f t="shared" si="83"/>
        <v>0.19308737614669497</v>
      </c>
      <c r="AQ47">
        <f t="shared" si="83"/>
        <v>0.20528999987887964</v>
      </c>
      <c r="AR47">
        <f t="shared" si="83"/>
        <v>0.22054327954411038</v>
      </c>
      <c r="AS47">
        <f t="shared" si="83"/>
        <v>0.23960987912564882</v>
      </c>
      <c r="AT47">
        <f t="shared" si="83"/>
        <v>0.26344312860257191</v>
      </c>
      <c r="AU47">
        <f t="shared" si="83"/>
        <v>0.2932346904487258</v>
      </c>
      <c r="AV47">
        <f t="shared" si="83"/>
        <v>0.33047414275641807</v>
      </c>
      <c r="AW47">
        <f t="shared" si="83"/>
        <v>0.3770234581410335</v>
      </c>
      <c r="AX47">
        <f t="shared" si="83"/>
        <v>0.43521010237180269</v>
      </c>
      <c r="AY47">
        <f t="shared" si="83"/>
        <v>0.50794340766026425</v>
      </c>
      <c r="AZ47">
        <f t="shared" si="83"/>
        <v>0.59886003927084108</v>
      </c>
      <c r="BA47">
        <f t="shared" si="83"/>
        <v>0.71250582878406221</v>
      </c>
      <c r="BB47">
        <f t="shared" si="83"/>
        <v>0.85456306567558871</v>
      </c>
      <c r="BC47">
        <f t="shared" si="83"/>
        <v>1.0321346117899968</v>
      </c>
      <c r="BD47">
        <f t="shared" si="83"/>
        <v>1.2540990444330065</v>
      </c>
      <c r="BE47">
        <f t="shared" si="83"/>
        <v>0.14427688121795654</v>
      </c>
      <c r="BF47">
        <f t="shared" si="83"/>
        <v>0.19308737614669502</v>
      </c>
      <c r="BG47">
        <f t="shared" si="83"/>
        <v>0.20528999987887964</v>
      </c>
      <c r="BH47">
        <f t="shared" si="83"/>
        <v>0.2205432795441104</v>
      </c>
      <c r="BI47">
        <f t="shared" si="83"/>
        <v>0.23960987912564888</v>
      </c>
      <c r="BJ47">
        <f t="shared" si="83"/>
        <v>0.26344312860257196</v>
      </c>
      <c r="BK47">
        <f t="shared" si="83"/>
        <v>0.2932346904487258</v>
      </c>
      <c r="BL47">
        <f t="shared" si="83"/>
        <v>0.33047414275641812</v>
      </c>
      <c r="BM47">
        <f t="shared" si="83"/>
        <v>0.3770234581410335</v>
      </c>
      <c r="BN47">
        <f t="shared" si="83"/>
        <v>0.43521010237180269</v>
      </c>
      <c r="BO47">
        <f t="shared" si="83"/>
        <v>0.50794340766026425</v>
      </c>
      <c r="BP47">
        <f t="shared" si="83"/>
        <v>0.59886003927084119</v>
      </c>
      <c r="BQ47">
        <f t="shared" si="83"/>
        <v>0.71250582878406232</v>
      </c>
      <c r="BR47">
        <f t="shared" si="83"/>
        <v>0.85456306567558871</v>
      </c>
      <c r="BS47">
        <f t="shared" si="83"/>
        <v>1.0321346117899968</v>
      </c>
      <c r="BT47">
        <f t="shared" si="83"/>
        <v>1.2540990444330067</v>
      </c>
    </row>
    <row r="48" spans="2:72">
      <c r="C48">
        <f t="shared" ref="C48:R48" si="87">IFERROR(C32,0)</f>
        <v>1</v>
      </c>
      <c r="D48">
        <f t="shared" si="87"/>
        <v>1</v>
      </c>
      <c r="E48">
        <f t="shared" si="87"/>
        <v>1</v>
      </c>
      <c r="F48">
        <f t="shared" si="87"/>
        <v>1</v>
      </c>
      <c r="G48">
        <f t="shared" si="87"/>
        <v>1</v>
      </c>
      <c r="H48">
        <f t="shared" si="87"/>
        <v>1</v>
      </c>
      <c r="I48">
        <f t="shared" si="87"/>
        <v>1</v>
      </c>
      <c r="J48">
        <f t="shared" si="87"/>
        <v>1</v>
      </c>
      <c r="K48">
        <f t="shared" si="87"/>
        <v>1</v>
      </c>
      <c r="L48">
        <f t="shared" si="87"/>
        <v>1</v>
      </c>
      <c r="M48">
        <f t="shared" si="87"/>
        <v>1</v>
      </c>
      <c r="N48">
        <f t="shared" si="87"/>
        <v>1</v>
      </c>
      <c r="O48">
        <f t="shared" si="87"/>
        <v>1</v>
      </c>
      <c r="P48">
        <f t="shared" si="87"/>
        <v>1</v>
      </c>
      <c r="Q48">
        <f t="shared" si="87"/>
        <v>1</v>
      </c>
      <c r="R48">
        <f t="shared" si="87"/>
        <v>1</v>
      </c>
      <c r="W48">
        <f t="shared" si="69"/>
        <v>4.5650837342657109</v>
      </c>
      <c r="X48">
        <f t="shared" si="58"/>
        <v>4.5650837342657109</v>
      </c>
      <c r="Y48">
        <f t="shared" si="74"/>
        <v>4.56508373426571</v>
      </c>
      <c r="AA48">
        <f t="shared" si="70"/>
        <v>0</v>
      </c>
      <c r="AB48">
        <f t="shared" si="54"/>
        <v>0</v>
      </c>
      <c r="AC48">
        <v>1</v>
      </c>
      <c r="AN48">
        <f t="shared" si="71"/>
        <v>14.551915228366843</v>
      </c>
      <c r="AO48">
        <f t="shared" si="83"/>
        <v>0.16367943485577899</v>
      </c>
      <c r="AP48">
        <f t="shared" si="83"/>
        <v>0.21905403234862003</v>
      </c>
      <c r="AQ48">
        <f t="shared" si="83"/>
        <v>0.23289768172183026</v>
      </c>
      <c r="AR48">
        <f t="shared" si="83"/>
        <v>0.25020224343834313</v>
      </c>
      <c r="AS48">
        <f t="shared" si="83"/>
        <v>0.27183294558398413</v>
      </c>
      <c r="AT48">
        <f t="shared" si="83"/>
        <v>0.29887132326603544</v>
      </c>
      <c r="AU48">
        <f t="shared" si="83"/>
        <v>0.33266929536859952</v>
      </c>
      <c r="AV48">
        <f t="shared" si="83"/>
        <v>0.37491676049680467</v>
      </c>
      <c r="AW48">
        <f t="shared" si="83"/>
        <v>0.42772609190706107</v>
      </c>
      <c r="AX48">
        <f t="shared" si="83"/>
        <v>0.49373775616988158</v>
      </c>
      <c r="AY48">
        <f t="shared" si="83"/>
        <v>0.57625233649840724</v>
      </c>
      <c r="AZ48">
        <f t="shared" si="83"/>
        <v>0.67939556190906425</v>
      </c>
      <c r="BA48">
        <f t="shared" si="83"/>
        <v>0.80832459367238541</v>
      </c>
      <c r="BB48">
        <f t="shared" si="83"/>
        <v>0.96948588337653718</v>
      </c>
      <c r="BC48">
        <f t="shared" si="83"/>
        <v>1.1709374955067262</v>
      </c>
      <c r="BD48">
        <f t="shared" si="83"/>
        <v>1.4227520106694633</v>
      </c>
      <c r="BE48">
        <f t="shared" si="83"/>
        <v>0.16367943485577896</v>
      </c>
      <c r="BF48">
        <f t="shared" si="83"/>
        <v>0.21905403234862</v>
      </c>
      <c r="BG48">
        <f t="shared" si="83"/>
        <v>0.23289768172183026</v>
      </c>
      <c r="BH48">
        <f t="shared" si="83"/>
        <v>0.25020224343834313</v>
      </c>
      <c r="BI48">
        <f t="shared" si="83"/>
        <v>0.27183294558398408</v>
      </c>
      <c r="BJ48">
        <f t="shared" si="83"/>
        <v>0.29887132326603538</v>
      </c>
      <c r="BK48">
        <f t="shared" si="83"/>
        <v>0.33266929536859952</v>
      </c>
      <c r="BL48">
        <f t="shared" si="83"/>
        <v>0.37491676049680461</v>
      </c>
      <c r="BM48">
        <f t="shared" si="83"/>
        <v>0.42772609190706107</v>
      </c>
      <c r="BN48">
        <f t="shared" si="83"/>
        <v>0.49373775616988158</v>
      </c>
      <c r="BO48">
        <f t="shared" si="83"/>
        <v>0.57625233649840724</v>
      </c>
      <c r="BP48">
        <f t="shared" si="83"/>
        <v>0.67939556190906414</v>
      </c>
      <c r="BQ48">
        <f t="shared" si="83"/>
        <v>0.80832459367238541</v>
      </c>
      <c r="BR48">
        <f t="shared" si="83"/>
        <v>0.96948588337653707</v>
      </c>
      <c r="BS48">
        <f t="shared" si="83"/>
        <v>1.1709374955067264</v>
      </c>
      <c r="BT48">
        <f t="shared" si="83"/>
        <v>1.4227520106694631</v>
      </c>
    </row>
    <row r="49" spans="1:72">
      <c r="C49">
        <f t="shared" ref="C49:R49" si="88">IFERROR(C33,0)</f>
        <v>1</v>
      </c>
      <c r="D49">
        <f t="shared" si="88"/>
        <v>1</v>
      </c>
      <c r="E49">
        <f t="shared" si="88"/>
        <v>1</v>
      </c>
      <c r="F49">
        <f t="shared" si="88"/>
        <v>1</v>
      </c>
      <c r="G49">
        <f t="shared" si="88"/>
        <v>1</v>
      </c>
      <c r="H49">
        <f t="shared" si="88"/>
        <v>1</v>
      </c>
      <c r="I49">
        <f t="shared" si="88"/>
        <v>1</v>
      </c>
      <c r="J49">
        <f t="shared" si="88"/>
        <v>1</v>
      </c>
      <c r="K49">
        <f t="shared" si="88"/>
        <v>1</v>
      </c>
      <c r="L49">
        <f t="shared" si="88"/>
        <v>1</v>
      </c>
      <c r="M49">
        <f t="shared" si="88"/>
        <v>1</v>
      </c>
      <c r="N49">
        <f t="shared" si="88"/>
        <v>1</v>
      </c>
      <c r="O49">
        <f t="shared" si="88"/>
        <v>1</v>
      </c>
      <c r="P49">
        <f t="shared" si="88"/>
        <v>1</v>
      </c>
      <c r="Q49">
        <f t="shared" si="88"/>
        <v>1</v>
      </c>
      <c r="R49">
        <f t="shared" si="88"/>
        <v>1</v>
      </c>
      <c r="W49">
        <f t="shared" si="69"/>
        <v>3.9759478596516438</v>
      </c>
      <c r="X49">
        <f t="shared" si="58"/>
        <v>3.9759478596516438</v>
      </c>
      <c r="Y49">
        <f t="shared" si="74"/>
        <v>3.9759478596516442</v>
      </c>
      <c r="AA49">
        <f t="shared" si="70"/>
        <v>0</v>
      </c>
      <c r="AB49">
        <f t="shared" si="54"/>
        <v>0</v>
      </c>
      <c r="AC49">
        <v>1</v>
      </c>
      <c r="AN49">
        <f t="shared" si="71"/>
        <v>18.189894035458554</v>
      </c>
      <c r="AO49">
        <f t="shared" si="83"/>
        <v>0.18793262690305698</v>
      </c>
      <c r="AP49">
        <f t="shared" si="83"/>
        <v>0.25151235260102628</v>
      </c>
      <c r="AQ49">
        <f t="shared" si="83"/>
        <v>0.26740728402551855</v>
      </c>
      <c r="AR49">
        <f t="shared" si="83"/>
        <v>0.28727594830613395</v>
      </c>
      <c r="AS49">
        <f t="shared" si="83"/>
        <v>0.31211177865690315</v>
      </c>
      <c r="AT49">
        <f t="shared" si="83"/>
        <v>0.34315656659536464</v>
      </c>
      <c r="AU49">
        <f t="shared" si="83"/>
        <v>0.38196255151844166</v>
      </c>
      <c r="AV49">
        <f t="shared" si="83"/>
        <v>0.43047003267228773</v>
      </c>
      <c r="AW49">
        <f t="shared" si="83"/>
        <v>0.49110438411459545</v>
      </c>
      <c r="AX49">
        <f t="shared" si="83"/>
        <v>0.56689732341748011</v>
      </c>
      <c r="AY49">
        <f t="shared" si="83"/>
        <v>0.66163849754608584</v>
      </c>
      <c r="AZ49">
        <f t="shared" si="83"/>
        <v>0.78006496520684299</v>
      </c>
      <c r="BA49">
        <f t="shared" si="83"/>
        <v>0.92809804978278931</v>
      </c>
      <c r="BB49">
        <f t="shared" si="83"/>
        <v>1.1131394055027224</v>
      </c>
      <c r="BC49">
        <f t="shared" si="83"/>
        <v>1.3444411001526388</v>
      </c>
      <c r="BD49">
        <f t="shared" si="83"/>
        <v>1.6335682184650338</v>
      </c>
      <c r="BE49">
        <f t="shared" si="83"/>
        <v>0.18793262690305704</v>
      </c>
      <c r="BF49">
        <f t="shared" si="83"/>
        <v>0.25151235260102628</v>
      </c>
      <c r="BG49">
        <f t="shared" si="83"/>
        <v>0.26740728402551861</v>
      </c>
      <c r="BH49">
        <f t="shared" si="83"/>
        <v>0.28727594830613395</v>
      </c>
      <c r="BI49">
        <f t="shared" si="83"/>
        <v>0.3121117786569032</v>
      </c>
      <c r="BJ49">
        <f t="shared" si="83"/>
        <v>0.3431565665953647</v>
      </c>
      <c r="BK49">
        <f t="shared" si="83"/>
        <v>0.38196255151844172</v>
      </c>
      <c r="BL49">
        <f t="shared" si="83"/>
        <v>0.43047003267228784</v>
      </c>
      <c r="BM49">
        <f t="shared" si="83"/>
        <v>0.49110438411459545</v>
      </c>
      <c r="BN49">
        <f t="shared" si="83"/>
        <v>0.56689732341748011</v>
      </c>
      <c r="BO49">
        <f t="shared" si="83"/>
        <v>0.66163849754608595</v>
      </c>
      <c r="BP49">
        <f t="shared" si="83"/>
        <v>0.78006496520684299</v>
      </c>
      <c r="BQ49">
        <f t="shared" si="83"/>
        <v>0.92809804978278931</v>
      </c>
      <c r="BR49">
        <f t="shared" si="83"/>
        <v>1.1131394055027226</v>
      </c>
      <c r="BS49">
        <f t="shared" si="83"/>
        <v>1.3444411001526388</v>
      </c>
      <c r="BT49">
        <f t="shared" si="83"/>
        <v>1.633568218465034</v>
      </c>
    </row>
    <row r="50" spans="1:72">
      <c r="C50">
        <f t="shared" ref="C50:R50" si="89">IFERROR(C34,0)</f>
        <v>1</v>
      </c>
      <c r="D50">
        <f t="shared" si="89"/>
        <v>1</v>
      </c>
      <c r="E50">
        <f t="shared" si="89"/>
        <v>1</v>
      </c>
      <c r="F50">
        <f t="shared" si="89"/>
        <v>1</v>
      </c>
      <c r="G50">
        <f t="shared" si="89"/>
        <v>1</v>
      </c>
      <c r="H50">
        <f t="shared" si="89"/>
        <v>1</v>
      </c>
      <c r="I50">
        <f t="shared" si="89"/>
        <v>1</v>
      </c>
      <c r="J50">
        <f t="shared" si="89"/>
        <v>1</v>
      </c>
      <c r="K50">
        <f t="shared" si="89"/>
        <v>1</v>
      </c>
      <c r="L50">
        <f t="shared" si="89"/>
        <v>1</v>
      </c>
      <c r="M50">
        <f t="shared" si="89"/>
        <v>1</v>
      </c>
      <c r="N50">
        <f t="shared" si="89"/>
        <v>1</v>
      </c>
      <c r="O50">
        <f t="shared" si="89"/>
        <v>1</v>
      </c>
      <c r="P50">
        <f t="shared" si="89"/>
        <v>1</v>
      </c>
      <c r="Q50">
        <f t="shared" si="89"/>
        <v>1</v>
      </c>
      <c r="R50">
        <f t="shared" si="89"/>
        <v>1</v>
      </c>
      <c r="W50">
        <f t="shared" si="69"/>
        <v>3.4236579560754432</v>
      </c>
      <c r="X50">
        <f t="shared" si="58"/>
        <v>3.4236579560754432</v>
      </c>
      <c r="Y50">
        <f>AP34</f>
        <v>3.4236579560754432</v>
      </c>
      <c r="AA50">
        <f t="shared" si="70"/>
        <v>0</v>
      </c>
      <c r="AB50">
        <f t="shared" si="54"/>
        <v>0</v>
      </c>
      <c r="AC50">
        <v>1</v>
      </c>
      <c r="AN50">
        <f t="shared" si="71"/>
        <v>22.737367544323188</v>
      </c>
      <c r="AO50">
        <f t="shared" si="83"/>
        <v>0.21824911696215457</v>
      </c>
      <c r="AP50">
        <f t="shared" si="83"/>
        <v>0.29208525291653409</v>
      </c>
      <c r="AQ50">
        <f t="shared" si="83"/>
        <v>0.31054428690512892</v>
      </c>
      <c r="AR50">
        <f t="shared" si="83"/>
        <v>0.33361807939087251</v>
      </c>
      <c r="AS50">
        <f t="shared" si="83"/>
        <v>0.36246031999805201</v>
      </c>
      <c r="AT50">
        <f t="shared" si="83"/>
        <v>0.39851312075702633</v>
      </c>
      <c r="AU50">
        <f t="shared" si="83"/>
        <v>0.44357912170574432</v>
      </c>
      <c r="AV50">
        <f t="shared" si="83"/>
        <v>0.4999116228916417</v>
      </c>
      <c r="AW50">
        <f t="shared" si="83"/>
        <v>0.57032724937401336</v>
      </c>
      <c r="AX50">
        <f t="shared" si="83"/>
        <v>0.65834678247697831</v>
      </c>
      <c r="AY50">
        <f t="shared" si="83"/>
        <v>0.76837119885568406</v>
      </c>
      <c r="AZ50">
        <f t="shared" si="83"/>
        <v>0.90590171932906638</v>
      </c>
      <c r="BA50">
        <f t="shared" si="83"/>
        <v>1.0778148699207941</v>
      </c>
      <c r="BB50">
        <f t="shared" si="83"/>
        <v>1.2927063081604544</v>
      </c>
      <c r="BC50">
        <f t="shared" si="83"/>
        <v>1.5613206059600291</v>
      </c>
      <c r="BD50">
        <f t="shared" si="83"/>
        <v>1.897088478209497</v>
      </c>
      <c r="BE50">
        <f t="shared" si="83"/>
        <v>0.21824911696215457</v>
      </c>
      <c r="BF50">
        <f t="shared" si="83"/>
        <v>0.29208525291653409</v>
      </c>
      <c r="BG50">
        <f t="shared" si="83"/>
        <v>0.31054428690512897</v>
      </c>
      <c r="BH50">
        <f t="shared" si="83"/>
        <v>0.33361807939087251</v>
      </c>
      <c r="BI50">
        <f t="shared" si="83"/>
        <v>0.36246031999805206</v>
      </c>
      <c r="BJ50">
        <f t="shared" si="83"/>
        <v>0.39851312075702638</v>
      </c>
      <c r="BK50">
        <f t="shared" si="83"/>
        <v>0.44357912170574432</v>
      </c>
      <c r="BL50">
        <f t="shared" si="83"/>
        <v>0.49991162289164182</v>
      </c>
      <c r="BM50">
        <f t="shared" si="83"/>
        <v>0.57032724937401358</v>
      </c>
      <c r="BN50">
        <f t="shared" si="83"/>
        <v>0.65834678247697831</v>
      </c>
      <c r="BO50">
        <f t="shared" si="83"/>
        <v>0.76837119885568417</v>
      </c>
      <c r="BP50">
        <f t="shared" si="83"/>
        <v>0.90590171932906638</v>
      </c>
      <c r="BQ50">
        <f t="shared" si="83"/>
        <v>1.0778148699207943</v>
      </c>
      <c r="BR50">
        <f t="shared" si="83"/>
        <v>1.2927063081604544</v>
      </c>
      <c r="BS50">
        <f t="shared" si="83"/>
        <v>1.5613206059600291</v>
      </c>
      <c r="BT50">
        <f t="shared" si="83"/>
        <v>1.8970884782094977</v>
      </c>
    </row>
    <row r="51" spans="1:72">
      <c r="W51">
        <f>E4*E20</f>
        <v>9.583574542204996</v>
      </c>
      <c r="X51">
        <f t="shared" si="58"/>
        <v>9.583574542204996</v>
      </c>
      <c r="Y51">
        <f>AQ20</f>
        <v>9.5835745422049978</v>
      </c>
      <c r="AA51">
        <f t="shared" ref="AA51:AA65" si="90">Z4-E4</f>
        <v>0</v>
      </c>
      <c r="AB51">
        <f t="shared" si="54"/>
        <v>0</v>
      </c>
      <c r="AC51">
        <v>1</v>
      </c>
    </row>
    <row r="52" spans="1:72">
      <c r="A52" s="4" t="s">
        <v>49</v>
      </c>
      <c r="B52">
        <f>SUM(B36:R50)</f>
        <v>240</v>
      </c>
      <c r="W52">
        <f t="shared" ref="W52:W65" si="91">E5*E21</f>
        <v>9.3706062190448876</v>
      </c>
      <c r="X52">
        <f t="shared" si="58"/>
        <v>9.3706062190448876</v>
      </c>
      <c r="Y52">
        <f t="shared" ref="Y52:Y65" si="92">AQ21</f>
        <v>9.370606219044884</v>
      </c>
      <c r="AA52">
        <f t="shared" si="90"/>
        <v>0</v>
      </c>
      <c r="AB52">
        <f t="shared" si="54"/>
        <v>0</v>
      </c>
      <c r="AC52">
        <v>1</v>
      </c>
      <c r="AO52">
        <f t="shared" ref="AO52:AO66" si="93">C4*C20</f>
        <v>13.636363636363635</v>
      </c>
      <c r="AP52">
        <f t="shared" ref="AP52:AP66" si="94">D4*D20</f>
        <v>10.189231714008006</v>
      </c>
      <c r="AQ52">
        <f t="shared" ref="AQ52:AQ66" si="95">E4*E20</f>
        <v>9.583574542204996</v>
      </c>
      <c r="AR52">
        <f t="shared" ref="AR52:AR66" si="96">F4*F20</f>
        <v>8.9207525193031323</v>
      </c>
      <c r="AS52">
        <f t="shared" ref="AS52:AS66" si="97">G4*G20</f>
        <v>8.2108969120459676</v>
      </c>
      <c r="AT52">
        <f t="shared" ref="AT52:AT66" si="98">H4*H20</f>
        <v>7.4680711053068256</v>
      </c>
      <c r="AU52">
        <f t="shared" ref="AU52:AU66" si="99">I4*I20</f>
        <v>6.7093426551880428</v>
      </c>
      <c r="AV52">
        <f t="shared" ref="AV52:AV66" si="100">J4*J20</f>
        <v>5.9533009154625871</v>
      </c>
      <c r="AW52">
        <f t="shared" ref="AW52:AW66" si="101">K4*K20</f>
        <v>5.2182748158671508</v>
      </c>
      <c r="AX52">
        <f t="shared" ref="AX52:AX66" si="102">L4*L20</f>
        <v>4.5206028212270803</v>
      </c>
      <c r="AY52">
        <f t="shared" ref="AY52:AY66" si="103">M4*M20</f>
        <v>3.8732897935834472</v>
      </c>
      <c r="AZ52">
        <f t="shared" ref="AZ52:AZ66" si="104">N4*N20</f>
        <v>3.2852618100950188</v>
      </c>
      <c r="BA52">
        <f t="shared" ref="BA52:BA66" si="105">O4*O20</f>
        <v>2.7612574341546301</v>
      </c>
      <c r="BB52">
        <f t="shared" ref="BB52:BB66" si="106">P4*P20</f>
        <v>2.3022432113341198</v>
      </c>
      <c r="BC52">
        <f t="shared" ref="BC52:BC66" si="107">Q4*Q20</f>
        <v>1.9061583577712606</v>
      </c>
      <c r="BD52">
        <f t="shared" ref="BD52:BD66" si="108">R4*R20</f>
        <v>1.5687851971037812</v>
      </c>
    </row>
    <row r="53" spans="1:72">
      <c r="W53">
        <f t="shared" si="91"/>
        <v>9.117346591503134</v>
      </c>
      <c r="X53">
        <f t="shared" si="58"/>
        <v>9.117346591503134</v>
      </c>
      <c r="Y53">
        <f t="shared" si="92"/>
        <v>9.117346591503134</v>
      </c>
      <c r="AA53">
        <f t="shared" si="90"/>
        <v>0</v>
      </c>
      <c r="AB53">
        <f t="shared" si="54"/>
        <v>0</v>
      </c>
      <c r="AC53">
        <v>1</v>
      </c>
      <c r="AO53">
        <f t="shared" si="93"/>
        <v>13.333333333333332</v>
      </c>
      <c r="AP53">
        <f t="shared" si="94"/>
        <v>9.9628043425856063</v>
      </c>
      <c r="AQ53">
        <f t="shared" si="95"/>
        <v>9.3706062190448876</v>
      </c>
      <c r="AR53">
        <f t="shared" si="96"/>
        <v>8.7225135744297297</v>
      </c>
      <c r="AS53">
        <f t="shared" si="97"/>
        <v>8.0284325362227236</v>
      </c>
      <c r="AT53">
        <f t="shared" si="98"/>
        <v>7.302113969633341</v>
      </c>
      <c r="AU53">
        <f t="shared" si="99"/>
        <v>6.5602461517394195</v>
      </c>
      <c r="AV53">
        <f t="shared" si="100"/>
        <v>5.8210053395634187</v>
      </c>
      <c r="AW53">
        <f t="shared" si="101"/>
        <v>5.1023131532923252</v>
      </c>
      <c r="AX53">
        <f t="shared" si="102"/>
        <v>4.4201449807553672</v>
      </c>
      <c r="AY53">
        <f t="shared" si="103"/>
        <v>3.7872166870593706</v>
      </c>
      <c r="AZ53">
        <f t="shared" si="104"/>
        <v>3.2122559920929072</v>
      </c>
      <c r="BA53">
        <f t="shared" si="105"/>
        <v>2.6998961578400831</v>
      </c>
      <c r="BB53">
        <f t="shared" si="106"/>
        <v>2.2510822510822504</v>
      </c>
      <c r="BC53">
        <f t="shared" si="107"/>
        <v>1.8637992831541219</v>
      </c>
      <c r="BD53">
        <f t="shared" si="108"/>
        <v>1.5339233038348083</v>
      </c>
    </row>
    <row r="54" spans="1:72">
      <c r="W54">
        <f t="shared" si="91"/>
        <v>8.8193940885128352</v>
      </c>
      <c r="X54">
        <f t="shared" si="58"/>
        <v>8.8193940885128352</v>
      </c>
      <c r="Y54">
        <f t="shared" si="92"/>
        <v>8.8193940885128335</v>
      </c>
      <c r="AA54">
        <f t="shared" si="90"/>
        <v>0</v>
      </c>
      <c r="AB54">
        <f t="shared" si="54"/>
        <v>0</v>
      </c>
      <c r="AC54">
        <v>1</v>
      </c>
      <c r="AO54">
        <f t="shared" si="93"/>
        <v>12.972972972972974</v>
      </c>
      <c r="AP54">
        <f t="shared" si="94"/>
        <v>9.6935393603535633</v>
      </c>
      <c r="AQ54">
        <f t="shared" si="95"/>
        <v>9.117346591503134</v>
      </c>
      <c r="AR54">
        <f t="shared" si="96"/>
        <v>8.4867699643100085</v>
      </c>
      <c r="AS54">
        <f t="shared" si="97"/>
        <v>7.8114478730815691</v>
      </c>
      <c r="AT54">
        <f t="shared" si="98"/>
        <v>7.1047595380216295</v>
      </c>
      <c r="AU54">
        <f t="shared" si="99"/>
        <v>6.3829422016924084</v>
      </c>
      <c r="AV54">
        <f t="shared" si="100"/>
        <v>5.6636808709265702</v>
      </c>
      <c r="AW54">
        <f t="shared" si="101"/>
        <v>4.9644127977979382</v>
      </c>
      <c r="AX54">
        <f t="shared" si="102"/>
        <v>4.3006816028971153</v>
      </c>
      <c r="AY54">
        <f t="shared" si="103"/>
        <v>3.6848594793010094</v>
      </c>
      <c r="AZ54">
        <f t="shared" si="104"/>
        <v>3.1254382625768828</v>
      </c>
      <c r="BA54">
        <f t="shared" si="105"/>
        <v>2.6269259914119725</v>
      </c>
      <c r="BB54">
        <f t="shared" si="106"/>
        <v>2.19024219024219</v>
      </c>
      <c r="BC54">
        <f t="shared" si="107"/>
        <v>1.8134263295553619</v>
      </c>
      <c r="BD54">
        <f t="shared" si="108"/>
        <v>1.4924659172446784</v>
      </c>
    </row>
    <row r="55" spans="1:72">
      <c r="W55">
        <f t="shared" si="91"/>
        <v>8.4732640222446705</v>
      </c>
      <c r="X55">
        <f t="shared" si="58"/>
        <v>8.4732640222446705</v>
      </c>
      <c r="Y55">
        <f t="shared" si="92"/>
        <v>8.4732640222446705</v>
      </c>
      <c r="AA55">
        <f t="shared" si="90"/>
        <v>0</v>
      </c>
      <c r="AB55">
        <f t="shared" si="54"/>
        <v>0</v>
      </c>
      <c r="AC55">
        <v>1</v>
      </c>
      <c r="AO55">
        <f t="shared" si="93"/>
        <v>12.549019607843137</v>
      </c>
      <c r="AP55">
        <f t="shared" si="94"/>
        <v>9.3767570283158665</v>
      </c>
      <c r="AQ55">
        <f t="shared" si="95"/>
        <v>8.8193940885128352</v>
      </c>
      <c r="AR55">
        <f t="shared" si="96"/>
        <v>8.2094245406397466</v>
      </c>
      <c r="AS55">
        <f t="shared" si="97"/>
        <v>7.5561717987978589</v>
      </c>
      <c r="AT55">
        <f t="shared" si="98"/>
        <v>6.8725778537725573</v>
      </c>
      <c r="AU55">
        <f t="shared" si="99"/>
        <v>6.1743493192841603</v>
      </c>
      <c r="AV55">
        <f t="shared" si="100"/>
        <v>5.4785932607655718</v>
      </c>
      <c r="AW55">
        <f t="shared" si="101"/>
        <v>4.8021770854515999</v>
      </c>
      <c r="AX55">
        <f t="shared" si="102"/>
        <v>4.1601364524756397</v>
      </c>
      <c r="AY55">
        <f t="shared" si="103"/>
        <v>3.5644392348794076</v>
      </c>
      <c r="AZ55">
        <f t="shared" si="104"/>
        <v>3.0232997572639131</v>
      </c>
      <c r="BA55">
        <f t="shared" si="105"/>
        <v>2.5410787367906664</v>
      </c>
      <c r="BB55">
        <f t="shared" si="106"/>
        <v>2.1186656480774126</v>
      </c>
      <c r="BC55">
        <f t="shared" si="107"/>
        <v>1.7541640312038795</v>
      </c>
      <c r="BD55">
        <f t="shared" si="108"/>
        <v>1.4436925212562903</v>
      </c>
    </row>
    <row r="56" spans="1:72">
      <c r="W56">
        <f t="shared" si="91"/>
        <v>8.0770208487390267</v>
      </c>
      <c r="X56">
        <f t="shared" si="58"/>
        <v>8.0770208487390267</v>
      </c>
      <c r="Y56">
        <f t="shared" si="92"/>
        <v>8.0770208487390267</v>
      </c>
      <c r="AA56">
        <f t="shared" si="90"/>
        <v>0</v>
      </c>
      <c r="AB56">
        <f t="shared" si="54"/>
        <v>0</v>
      </c>
      <c r="AC56">
        <v>1</v>
      </c>
      <c r="AO56">
        <f t="shared" si="93"/>
        <v>12.05651491365777</v>
      </c>
      <c r="AP56">
        <f t="shared" si="94"/>
        <v>9.0087524353678319</v>
      </c>
      <c r="AQ56">
        <f t="shared" si="95"/>
        <v>8.4732640222446705</v>
      </c>
      <c r="AR56">
        <f t="shared" si="96"/>
        <v>7.8872336246020787</v>
      </c>
      <c r="AS56">
        <f t="shared" si="97"/>
        <v>7.2596187454698411</v>
      </c>
      <c r="AT56">
        <f t="shared" si="98"/>
        <v>6.6028534482084842</v>
      </c>
      <c r="AU56">
        <f t="shared" si="99"/>
        <v>5.9320279174284236</v>
      </c>
      <c r="AV56">
        <f t="shared" si="100"/>
        <v>5.2635778266695912</v>
      </c>
      <c r="AW56">
        <f t="shared" si="101"/>
        <v>4.6137085970115841</v>
      </c>
      <c r="AX56">
        <f t="shared" si="102"/>
        <v>3.9968657910754972</v>
      </c>
      <c r="AY56">
        <f t="shared" si="103"/>
        <v>3.4245475851588658</v>
      </c>
      <c r="AZ56">
        <f t="shared" si="104"/>
        <v>2.9046459206366011</v>
      </c>
      <c r="BA56">
        <f t="shared" si="105"/>
        <v>2.4413503719244702</v>
      </c>
      <c r="BB56">
        <f t="shared" si="106"/>
        <v>2.0355155049032594</v>
      </c>
      <c r="BC56">
        <f t="shared" si="107"/>
        <v>1.685319289005925</v>
      </c>
      <c r="BD56">
        <f t="shared" si="108"/>
        <v>1.3870326891818676</v>
      </c>
    </row>
    <row r="57" spans="1:72">
      <c r="W57">
        <f t="shared" si="91"/>
        <v>7.6309540438912862</v>
      </c>
      <c r="X57">
        <f t="shared" si="58"/>
        <v>7.6309540438912862</v>
      </c>
      <c r="Y57">
        <f t="shared" si="92"/>
        <v>7.6309540438912844</v>
      </c>
      <c r="AA57">
        <f t="shared" si="90"/>
        <v>0</v>
      </c>
      <c r="AB57">
        <f t="shared" si="54"/>
        <v>0</v>
      </c>
      <c r="AC57">
        <v>1</v>
      </c>
      <c r="AO57">
        <f t="shared" si="93"/>
        <v>11.49270482603816</v>
      </c>
      <c r="AP57">
        <f t="shared" si="94"/>
        <v>8.5874677161680655</v>
      </c>
      <c r="AQ57">
        <f t="shared" si="95"/>
        <v>8.0770208487390267</v>
      </c>
      <c r="AR57">
        <f t="shared" si="96"/>
        <v>7.5183955389023938</v>
      </c>
      <c r="AS57">
        <f t="shared" si="97"/>
        <v>6.920130401592651</v>
      </c>
      <c r="AT57">
        <f t="shared" si="98"/>
        <v>6.2940780344314327</v>
      </c>
      <c r="AU57">
        <f t="shared" si="99"/>
        <v>5.6546229456070423</v>
      </c>
      <c r="AV57">
        <f t="shared" si="100"/>
        <v>5.01743221187958</v>
      </c>
      <c r="AW57">
        <f t="shared" si="101"/>
        <v>4.3979534250600514</v>
      </c>
      <c r="AX57">
        <f t="shared" si="102"/>
        <v>3.8099566164086673</v>
      </c>
      <c r="AY57">
        <f t="shared" si="103"/>
        <v>3.2644022622464615</v>
      </c>
      <c r="AZ57">
        <f t="shared" si="104"/>
        <v>2.7688132457097119</v>
      </c>
      <c r="BA57">
        <f t="shared" si="105"/>
        <v>2.3271832202257956</v>
      </c>
      <c r="BB57">
        <f t="shared" si="106"/>
        <v>1.9403267888116369</v>
      </c>
      <c r="BC57">
        <f t="shared" si="107"/>
        <v>1.6065071262203878</v>
      </c>
      <c r="BD57">
        <f t="shared" si="108"/>
        <v>1.3221695817566026</v>
      </c>
    </row>
    <row r="58" spans="1:72">
      <c r="W58">
        <f t="shared" si="91"/>
        <v>7.1381817134476222</v>
      </c>
      <c r="X58">
        <f t="shared" si="58"/>
        <v>7.1381817134476222</v>
      </c>
      <c r="Y58">
        <f t="shared" si="92"/>
        <v>7.1381817134476213</v>
      </c>
      <c r="AA58">
        <f t="shared" si="90"/>
        <v>0</v>
      </c>
      <c r="AB58">
        <f t="shared" si="54"/>
        <v>0</v>
      </c>
      <c r="AC58">
        <v>1</v>
      </c>
      <c r="AO58">
        <f t="shared" si="93"/>
        <v>10.858001237076964</v>
      </c>
      <c r="AP58">
        <f t="shared" si="94"/>
        <v>8.1132106407412703</v>
      </c>
      <c r="AQ58">
        <f t="shared" si="95"/>
        <v>7.6309540438912862</v>
      </c>
      <c r="AR58">
        <f t="shared" si="96"/>
        <v>7.1031797386183966</v>
      </c>
      <c r="AS58">
        <f t="shared" si="97"/>
        <v>6.537954780757147</v>
      </c>
      <c r="AT58">
        <f t="shared" si="98"/>
        <v>5.9464771886666847</v>
      </c>
      <c r="AU58">
        <f t="shared" si="99"/>
        <v>5.3423370623337005</v>
      </c>
      <c r="AV58">
        <f t="shared" si="100"/>
        <v>4.7403362383508414</v>
      </c>
      <c r="AW58">
        <f t="shared" si="101"/>
        <v>4.1550691897801597</v>
      </c>
      <c r="AX58">
        <f t="shared" si="102"/>
        <v>3.5995454751825986</v>
      </c>
      <c r="AY58">
        <f t="shared" si="103"/>
        <v>3.0841202604876878</v>
      </c>
      <c r="AZ58">
        <f t="shared" si="104"/>
        <v>2.6159009651964511</v>
      </c>
      <c r="BA58">
        <f t="shared" si="105"/>
        <v>2.1986606866355221</v>
      </c>
      <c r="BB58">
        <f t="shared" si="106"/>
        <v>1.8331690400259804</v>
      </c>
      <c r="BC58">
        <f t="shared" si="107"/>
        <v>1.5177851191612961</v>
      </c>
      <c r="BD58">
        <f t="shared" si="108"/>
        <v>1.249150584796465</v>
      </c>
    </row>
    <row r="59" spans="1:72">
      <c r="W59">
        <f t="shared" si="91"/>
        <v>6.6050283256236133</v>
      </c>
      <c r="X59">
        <f t="shared" si="58"/>
        <v>6.6050283256236133</v>
      </c>
      <c r="Y59">
        <f t="shared" si="92"/>
        <v>6.6050283256236133</v>
      </c>
      <c r="AA59">
        <f t="shared" si="90"/>
        <v>0</v>
      </c>
      <c r="AB59">
        <f t="shared" si="54"/>
        <v>0</v>
      </c>
      <c r="AC59">
        <v>1</v>
      </c>
      <c r="AO59">
        <f t="shared" si="93"/>
        <v>10.156840865414422</v>
      </c>
      <c r="AP59">
        <f t="shared" si="94"/>
        <v>7.5892963710676318</v>
      </c>
      <c r="AQ59">
        <f t="shared" si="95"/>
        <v>7.1381817134476222</v>
      </c>
      <c r="AR59">
        <f t="shared" si="96"/>
        <v>6.644488674142492</v>
      </c>
      <c r="AS59">
        <f t="shared" si="97"/>
        <v>6.115763375184728</v>
      </c>
      <c r="AT59">
        <f t="shared" si="98"/>
        <v>5.5624807178014084</v>
      </c>
      <c r="AU59">
        <f t="shared" si="99"/>
        <v>4.9973532150873474</v>
      </c>
      <c r="AV59">
        <f t="shared" si="100"/>
        <v>4.4342268683004971</v>
      </c>
      <c r="AW59">
        <f t="shared" si="101"/>
        <v>3.8867537057625756</v>
      </c>
      <c r="AX59">
        <f t="shared" si="102"/>
        <v>3.367103187869442</v>
      </c>
      <c r="AY59">
        <f t="shared" si="103"/>
        <v>2.8849617909978029</v>
      </c>
      <c r="AZ59">
        <f t="shared" si="104"/>
        <v>2.4469779697996188</v>
      </c>
      <c r="BA59">
        <f t="shared" si="105"/>
        <v>2.0566811721244154</v>
      </c>
      <c r="BB59">
        <f t="shared" si="106"/>
        <v>1.7147913149400968</v>
      </c>
      <c r="BC59">
        <f t="shared" si="107"/>
        <v>1.4197734543052418</v>
      </c>
      <c r="BD59">
        <f t="shared" si="108"/>
        <v>1.1684861172600662</v>
      </c>
    </row>
    <row r="60" spans="1:72">
      <c r="W60">
        <f t="shared" si="91"/>
        <v>6.041020777431223</v>
      </c>
      <c r="X60">
        <f t="shared" si="58"/>
        <v>6.041020777431223</v>
      </c>
      <c r="Y60">
        <f t="shared" si="92"/>
        <v>6.041020777431223</v>
      </c>
      <c r="AA60">
        <f t="shared" si="90"/>
        <v>0</v>
      </c>
      <c r="AB60">
        <f t="shared" si="54"/>
        <v>0</v>
      </c>
      <c r="AC60">
        <v>1</v>
      </c>
      <c r="AO60">
        <f t="shared" si="93"/>
        <v>9.3982227278593875</v>
      </c>
      <c r="AP60">
        <f t="shared" si="94"/>
        <v>7.0224490654278187</v>
      </c>
      <c r="AQ60">
        <f t="shared" si="95"/>
        <v>6.6050283256236133</v>
      </c>
      <c r="AR60">
        <f t="shared" si="96"/>
        <v>6.1482093989450632</v>
      </c>
      <c r="AS60">
        <f t="shared" si="97"/>
        <v>5.6589747848260643</v>
      </c>
      <c r="AT60">
        <f t="shared" si="98"/>
        <v>5.1470170103120694</v>
      </c>
      <c r="AU60">
        <f t="shared" si="99"/>
        <v>4.6240990862722127</v>
      </c>
      <c r="AV60">
        <f t="shared" si="100"/>
        <v>4.1030328510956835</v>
      </c>
      <c r="AW60">
        <f t="shared" si="101"/>
        <v>3.5964506581445872</v>
      </c>
      <c r="AX60">
        <f t="shared" si="102"/>
        <v>3.1156130263926518</v>
      </c>
      <c r="AY60">
        <f t="shared" si="103"/>
        <v>2.6694829457737286</v>
      </c>
      <c r="AZ60">
        <f t="shared" si="104"/>
        <v>2.2642122954442554</v>
      </c>
      <c r="BA60">
        <f t="shared" si="105"/>
        <v>1.9030669075104676</v>
      </c>
      <c r="BB60">
        <f t="shared" si="106"/>
        <v>1.586712928080156</v>
      </c>
      <c r="BC60">
        <f t="shared" si="107"/>
        <v>1.3137300587330325</v>
      </c>
      <c r="BD60">
        <f t="shared" si="108"/>
        <v>1.0812114642670094</v>
      </c>
    </row>
    <row r="61" spans="1:72">
      <c r="W61">
        <f t="shared" si="91"/>
        <v>5.4584004427765631</v>
      </c>
      <c r="X61">
        <f t="shared" si="58"/>
        <v>5.4584004427765631</v>
      </c>
      <c r="Y61">
        <f t="shared" si="92"/>
        <v>5.458400442776564</v>
      </c>
      <c r="AA61">
        <f t="shared" si="90"/>
        <v>0</v>
      </c>
      <c r="AB61">
        <f t="shared" si="54"/>
        <v>0</v>
      </c>
      <c r="AC61">
        <v>1</v>
      </c>
      <c r="AO61">
        <f t="shared" si="93"/>
        <v>8.595702542208933</v>
      </c>
      <c r="AP61">
        <f t="shared" si="94"/>
        <v>6.4227976961319975</v>
      </c>
      <c r="AQ61">
        <f t="shared" si="95"/>
        <v>6.041020777431223</v>
      </c>
      <c r="AR61">
        <f t="shared" si="96"/>
        <v>5.6232099079633171</v>
      </c>
      <c r="AS61">
        <f t="shared" si="97"/>
        <v>5.1757513471171936</v>
      </c>
      <c r="AT61">
        <f t="shared" si="98"/>
        <v>4.7075099709207509</v>
      </c>
      <c r="AU61">
        <f t="shared" si="99"/>
        <v>4.2292443393017178</v>
      </c>
      <c r="AV61">
        <f t="shared" si="100"/>
        <v>3.7526722796622796</v>
      </c>
      <c r="AW61">
        <f t="shared" si="101"/>
        <v>3.2893474607175688</v>
      </c>
      <c r="AX61">
        <f t="shared" si="102"/>
        <v>2.8495688586008225</v>
      </c>
      <c r="AY61">
        <f t="shared" si="103"/>
        <v>2.4415341078639248</v>
      </c>
      <c r="AZ61">
        <f t="shared" si="104"/>
        <v>2.0708697748094167</v>
      </c>
      <c r="BA61">
        <f t="shared" si="105"/>
        <v>1.74056282007346</v>
      </c>
      <c r="BB61">
        <f t="shared" si="106"/>
        <v>1.4512225071261833</v>
      </c>
      <c r="BC61">
        <f t="shared" si="107"/>
        <v>1.2015498177281305</v>
      </c>
      <c r="BD61">
        <f t="shared" si="108"/>
        <v>0.98888613317447915</v>
      </c>
    </row>
    <row r="62" spans="1:72">
      <c r="W62">
        <f t="shared" si="91"/>
        <v>4.8711578771006696</v>
      </c>
      <c r="X62">
        <f t="shared" si="58"/>
        <v>4.8711578771006696</v>
      </c>
      <c r="Y62">
        <f t="shared" si="92"/>
        <v>4.8711578771006696</v>
      </c>
      <c r="AA62">
        <f t="shared" si="90"/>
        <v>0</v>
      </c>
      <c r="AB62">
        <f t="shared" si="54"/>
        <v>0</v>
      </c>
      <c r="AC62">
        <v>1</v>
      </c>
      <c r="AO62">
        <f t="shared" si="93"/>
        <v>7.7666984258113727</v>
      </c>
      <c r="AP62">
        <f t="shared" si="94"/>
        <v>5.8033572603169752</v>
      </c>
      <c r="AQ62">
        <f t="shared" si="95"/>
        <v>5.4584004427765631</v>
      </c>
      <c r="AR62">
        <f t="shared" si="96"/>
        <v>5.0808849335731283</v>
      </c>
      <c r="AS62">
        <f t="shared" si="97"/>
        <v>4.676581075561038</v>
      </c>
      <c r="AT62">
        <f t="shared" si="98"/>
        <v>4.2534987804784876</v>
      </c>
      <c r="AU62">
        <f t="shared" si="99"/>
        <v>3.8213590094737251</v>
      </c>
      <c r="AV62">
        <f t="shared" si="100"/>
        <v>3.3907494755570102</v>
      </c>
      <c r="AW62">
        <f t="shared" si="101"/>
        <v>2.9721095651754124</v>
      </c>
      <c r="AX62">
        <f t="shared" si="102"/>
        <v>2.5747449797918063</v>
      </c>
      <c r="AY62">
        <f t="shared" si="103"/>
        <v>2.2060627411192932</v>
      </c>
      <c r="AZ62">
        <f t="shared" si="104"/>
        <v>1.8711467667818351</v>
      </c>
      <c r="BA62">
        <f t="shared" si="105"/>
        <v>1.5726959429213059</v>
      </c>
      <c r="BB62">
        <f t="shared" si="106"/>
        <v>1.3112607731889327</v>
      </c>
      <c r="BC62">
        <f t="shared" si="107"/>
        <v>1.0856675218876113</v>
      </c>
      <c r="BD62">
        <f t="shared" si="108"/>
        <v>0.89351397819068901</v>
      </c>
    </row>
    <row r="63" spans="1:72">
      <c r="W63">
        <f t="shared" si="91"/>
        <v>4.2937310178741326</v>
      </c>
      <c r="X63">
        <f t="shared" si="58"/>
        <v>4.2937310178741326</v>
      </c>
      <c r="Y63">
        <f t="shared" si="92"/>
        <v>4.2937310178741326</v>
      </c>
      <c r="AA63">
        <f t="shared" si="90"/>
        <v>0</v>
      </c>
      <c r="AB63">
        <f t="shared" si="54"/>
        <v>0</v>
      </c>
      <c r="AC63">
        <v>1</v>
      </c>
      <c r="AO63">
        <f t="shared" si="93"/>
        <v>6.9311173873333018</v>
      </c>
      <c r="AP63">
        <f t="shared" si="94"/>
        <v>5.1790024804121124</v>
      </c>
      <c r="AQ63">
        <f t="shared" si="95"/>
        <v>4.8711578771006696</v>
      </c>
      <c r="AR63">
        <f t="shared" si="96"/>
        <v>4.5342574122735488</v>
      </c>
      <c r="AS63">
        <f t="shared" si="97"/>
        <v>4.1734506258634294</v>
      </c>
      <c r="AT63">
        <f t="shared" si="98"/>
        <v>3.7958856824411287</v>
      </c>
      <c r="AU63">
        <f t="shared" si="99"/>
        <v>3.410237712563061</v>
      </c>
      <c r="AV63">
        <f t="shared" si="100"/>
        <v>3.0259553490606006</v>
      </c>
      <c r="AW63">
        <f t="shared" si="101"/>
        <v>2.6523548559302883</v>
      </c>
      <c r="AX63">
        <f t="shared" si="102"/>
        <v>2.2977407797985667</v>
      </c>
      <c r="AY63">
        <f t="shared" si="103"/>
        <v>1.9687232571957025</v>
      </c>
      <c r="AZ63">
        <f t="shared" si="104"/>
        <v>1.6698392519520555</v>
      </c>
      <c r="BA63">
        <f t="shared" si="105"/>
        <v>1.4034972902699832</v>
      </c>
      <c r="BB63">
        <f t="shared" si="106"/>
        <v>1.1701886498095184</v>
      </c>
      <c r="BC63">
        <f t="shared" si="107"/>
        <v>0.96886587134766577</v>
      </c>
      <c r="BD63">
        <f t="shared" si="108"/>
        <v>0.79738518615338883</v>
      </c>
    </row>
    <row r="64" spans="1:72">
      <c r="W64">
        <f t="shared" si="91"/>
        <v>3.7396139138250635</v>
      </c>
      <c r="X64">
        <f t="shared" si="58"/>
        <v>3.7396139138250635</v>
      </c>
      <c r="Y64">
        <f t="shared" si="92"/>
        <v>3.7396139138250639</v>
      </c>
      <c r="AA64">
        <f t="shared" si="90"/>
        <v>0</v>
      </c>
      <c r="AB64">
        <f t="shared" si="54"/>
        <v>0</v>
      </c>
      <c r="AC64">
        <v>1</v>
      </c>
      <c r="AO64">
        <f t="shared" si="93"/>
        <v>6.1095030104491679</v>
      </c>
      <c r="AP64">
        <f t="shared" si="94"/>
        <v>4.5650837342657109</v>
      </c>
      <c r="AQ64">
        <f t="shared" si="95"/>
        <v>4.2937310178741326</v>
      </c>
      <c r="AR64">
        <f t="shared" si="96"/>
        <v>3.9967667206246622</v>
      </c>
      <c r="AS64">
        <f t="shared" si="97"/>
        <v>3.6787299561930591</v>
      </c>
      <c r="AT64">
        <f t="shared" si="98"/>
        <v>3.345921546008837</v>
      </c>
      <c r="AU64">
        <f t="shared" si="99"/>
        <v>3.0059882710004664</v>
      </c>
      <c r="AV64">
        <f t="shared" si="100"/>
        <v>2.6672587234427545</v>
      </c>
      <c r="AW64">
        <f t="shared" si="101"/>
        <v>2.3379448177720383</v>
      </c>
      <c r="AX64">
        <f t="shared" si="102"/>
        <v>2.0253666799910022</v>
      </c>
      <c r="AY64">
        <f t="shared" si="103"/>
        <v>1.7353508813109413</v>
      </c>
      <c r="AZ64">
        <f t="shared" si="104"/>
        <v>1.471896574051875</v>
      </c>
      <c r="BA64">
        <f t="shared" si="105"/>
        <v>1.2371267778168096</v>
      </c>
      <c r="BB64">
        <f t="shared" si="106"/>
        <v>1.0314745342316776</v>
      </c>
      <c r="BC64">
        <f t="shared" si="107"/>
        <v>0.85401654984773312</v>
      </c>
      <c r="BD64">
        <f t="shared" si="108"/>
        <v>0.70286317819326716</v>
      </c>
    </row>
    <row r="65" spans="23:74">
      <c r="W65">
        <f t="shared" si="91"/>
        <v>3.2201526228866002</v>
      </c>
      <c r="X65">
        <f t="shared" si="58"/>
        <v>3.2201526228866002</v>
      </c>
      <c r="Y65">
        <f t="shared" si="92"/>
        <v>3.2201526228866006</v>
      </c>
      <c r="AA65">
        <f t="shared" si="90"/>
        <v>0</v>
      </c>
      <c r="AB65">
        <f t="shared" si="54"/>
        <v>0</v>
      </c>
      <c r="AC65">
        <v>1</v>
      </c>
      <c r="AO65">
        <f t="shared" si="93"/>
        <v>5.321055829841824</v>
      </c>
      <c r="AP65">
        <f t="shared" si="94"/>
        <v>3.9759478596516438</v>
      </c>
      <c r="AQ65">
        <f t="shared" si="95"/>
        <v>3.7396139138250635</v>
      </c>
      <c r="AR65">
        <f t="shared" si="96"/>
        <v>3.4809736279570322</v>
      </c>
      <c r="AS65">
        <f t="shared" si="97"/>
        <v>3.2039803313519784</v>
      </c>
      <c r="AT65">
        <f t="shared" si="98"/>
        <v>2.9141217081215189</v>
      </c>
      <c r="AU65">
        <f t="shared" si="99"/>
        <v>2.6180577023182821</v>
      </c>
      <c r="AV65">
        <f t="shared" si="100"/>
        <v>2.3230420798218239</v>
      </c>
      <c r="AW65">
        <f t="shared" si="101"/>
        <v>2.0362269862503561</v>
      </c>
      <c r="AX65">
        <f t="shared" si="102"/>
        <v>1.763987866394582</v>
      </c>
      <c r="AY65">
        <f t="shared" si="103"/>
        <v>1.5113993573663627</v>
      </c>
      <c r="AZ65">
        <f t="shared" si="104"/>
        <v>1.2819445105252725</v>
      </c>
      <c r="BA65">
        <f t="shared" si="105"/>
        <v>1.0774723642981887</v>
      </c>
      <c r="BB65">
        <f t="shared" si="106"/>
        <v>0.89836007516810001</v>
      </c>
      <c r="BC65">
        <f t="shared" si="107"/>
        <v>0.74380350309616894</v>
      </c>
      <c r="BD65">
        <f t="shared" si="108"/>
        <v>0.61215686538003289</v>
      </c>
    </row>
    <row r="66" spans="23:74">
      <c r="W66">
        <f>F4*F20</f>
        <v>8.9207525193031323</v>
      </c>
      <c r="X66">
        <f t="shared" si="58"/>
        <v>8.9207525193031323</v>
      </c>
      <c r="Y66">
        <f>AR20</f>
        <v>8.9207525193031323</v>
      </c>
      <c r="AA66">
        <f t="shared" ref="AA66:AA80" si="109">AA4-F4</f>
        <v>0</v>
      </c>
      <c r="AB66">
        <f t="shared" si="54"/>
        <v>0</v>
      </c>
      <c r="AC66">
        <v>1</v>
      </c>
      <c r="AO66">
        <f t="shared" si="93"/>
        <v>4.5819200275316794</v>
      </c>
      <c r="AP66">
        <f t="shared" si="94"/>
        <v>3.4236579560754432</v>
      </c>
      <c r="AQ66">
        <f t="shared" si="95"/>
        <v>3.2201526228866002</v>
      </c>
      <c r="AR66">
        <f t="shared" si="96"/>
        <v>2.9974394727822387</v>
      </c>
      <c r="AS66">
        <f t="shared" si="97"/>
        <v>2.7589226870554389</v>
      </c>
      <c r="AT66">
        <f t="shared" si="98"/>
        <v>2.5093276680586394</v>
      </c>
      <c r="AU66">
        <f t="shared" si="99"/>
        <v>2.2543892421144358</v>
      </c>
      <c r="AV66">
        <f t="shared" si="100"/>
        <v>2.0003535709285853</v>
      </c>
      <c r="AW66">
        <f t="shared" si="101"/>
        <v>1.7533793117856313</v>
      </c>
      <c r="AX66">
        <f t="shared" si="102"/>
        <v>1.5189563108937485</v>
      </c>
      <c r="AY66">
        <f t="shared" si="103"/>
        <v>1.3014542990279629</v>
      </c>
      <c r="AZ66">
        <f t="shared" si="104"/>
        <v>1.1038725047796853</v>
      </c>
      <c r="BA66">
        <f t="shared" si="105"/>
        <v>0.92780312083974792</v>
      </c>
      <c r="BB66">
        <f t="shared" si="106"/>
        <v>0.77357091373911446</v>
      </c>
      <c r="BC66">
        <f t="shared" si="107"/>
        <v>0.64048344470872931</v>
      </c>
      <c r="BD66">
        <f t="shared" si="108"/>
        <v>0.52712354299037012</v>
      </c>
    </row>
    <row r="67" spans="23:74" ht="15" thickBot="1">
      <c r="W67">
        <f t="shared" ref="W67:W80" si="110">F5*F21</f>
        <v>8.7225135744297297</v>
      </c>
      <c r="X67">
        <f t="shared" si="58"/>
        <v>8.7225135744297297</v>
      </c>
      <c r="Y67">
        <f t="shared" ref="Y67:Y80" si="111">AR21</f>
        <v>8.7225135744297297</v>
      </c>
      <c r="AA67">
        <f t="shared" si="109"/>
        <v>0</v>
      </c>
      <c r="AB67">
        <f t="shared" si="54"/>
        <v>0</v>
      </c>
      <c r="AC67">
        <v>1</v>
      </c>
    </row>
    <row r="68" spans="23:74" ht="15" thickBot="1">
      <c r="W68">
        <f t="shared" si="110"/>
        <v>8.4867699643100085</v>
      </c>
      <c r="X68">
        <f t="shared" si="58"/>
        <v>8.4867699643100085</v>
      </c>
      <c r="Y68">
        <f t="shared" si="111"/>
        <v>8.4867699643100085</v>
      </c>
      <c r="AA68">
        <f t="shared" si="109"/>
        <v>0</v>
      </c>
      <c r="AB68">
        <f t="shared" si="54"/>
        <v>0</v>
      </c>
      <c r="AC68">
        <v>1</v>
      </c>
      <c r="AO68" t="s">
        <v>114</v>
      </c>
      <c r="AP68" s="73">
        <f>C3</f>
        <v>0</v>
      </c>
      <c r="AQ68" s="73">
        <f t="shared" ref="AQ68:BE68" si="112">D3</f>
        <v>4.3980465111040035E-2</v>
      </c>
      <c r="AR68" s="73">
        <f t="shared" si="112"/>
        <v>5.4975581388800036E-2</v>
      </c>
      <c r="AS68" s="73">
        <f t="shared" si="112"/>
        <v>6.871947673600004E-2</v>
      </c>
      <c r="AT68" s="73">
        <f t="shared" si="112"/>
        <v>8.589934592000005E-2</v>
      </c>
      <c r="AU68" s="73">
        <f t="shared" si="112"/>
        <v>0.10737418240000006</v>
      </c>
      <c r="AV68" s="73">
        <f t="shared" si="112"/>
        <v>0.13421772800000006</v>
      </c>
      <c r="AW68" s="73">
        <f t="shared" si="112"/>
        <v>0.16777216000000009</v>
      </c>
      <c r="AX68" s="73">
        <f t="shared" si="112"/>
        <v>0.2097152000000001</v>
      </c>
      <c r="AY68" s="73">
        <f t="shared" si="112"/>
        <v>0.2621440000000001</v>
      </c>
      <c r="AZ68" s="73">
        <f t="shared" si="112"/>
        <v>0.32768000000000014</v>
      </c>
      <c r="BA68" s="73">
        <f t="shared" si="112"/>
        <v>0.40960000000000013</v>
      </c>
      <c r="BB68" s="73">
        <f t="shared" si="112"/>
        <v>0.51200000000000012</v>
      </c>
      <c r="BC68" s="73">
        <f t="shared" si="112"/>
        <v>0.64000000000000012</v>
      </c>
      <c r="BD68" s="73">
        <f t="shared" si="112"/>
        <v>0.8</v>
      </c>
      <c r="BE68" s="73">
        <f t="shared" si="112"/>
        <v>1</v>
      </c>
      <c r="BF68" s="73">
        <f>AP68</f>
        <v>0</v>
      </c>
      <c r="BG68" s="73">
        <f t="shared" ref="BG68:BT68" si="113">AQ68</f>
        <v>4.3980465111040035E-2</v>
      </c>
      <c r="BH68" s="73">
        <f t="shared" si="113"/>
        <v>5.4975581388800036E-2</v>
      </c>
      <c r="BI68" s="73">
        <f t="shared" si="113"/>
        <v>6.871947673600004E-2</v>
      </c>
      <c r="BJ68" s="73">
        <f t="shared" si="113"/>
        <v>8.589934592000005E-2</v>
      </c>
      <c r="BK68" s="73">
        <f t="shared" si="113"/>
        <v>0.10737418240000006</v>
      </c>
      <c r="BL68" s="73">
        <f t="shared" si="113"/>
        <v>0.13421772800000006</v>
      </c>
      <c r="BM68" s="73">
        <f t="shared" si="113"/>
        <v>0.16777216000000009</v>
      </c>
      <c r="BN68" s="73">
        <f t="shared" si="113"/>
        <v>0.2097152000000001</v>
      </c>
      <c r="BO68" s="73">
        <f t="shared" si="113"/>
        <v>0.2621440000000001</v>
      </c>
      <c r="BP68" s="73">
        <f t="shared" si="113"/>
        <v>0.32768000000000014</v>
      </c>
      <c r="BQ68" s="73">
        <f t="shared" si="113"/>
        <v>0.40960000000000013</v>
      </c>
      <c r="BR68" s="73">
        <f t="shared" si="113"/>
        <v>0.51200000000000012</v>
      </c>
      <c r="BS68" s="73">
        <f t="shared" si="113"/>
        <v>0.64000000000000012</v>
      </c>
      <c r="BT68" s="73">
        <f t="shared" si="113"/>
        <v>0.8</v>
      </c>
      <c r="BU68" s="73">
        <f>BE68</f>
        <v>1</v>
      </c>
    </row>
    <row r="69" spans="23:74">
      <c r="W69">
        <f t="shared" si="110"/>
        <v>8.2094245406397466</v>
      </c>
      <c r="X69">
        <f t="shared" si="58"/>
        <v>8.2094245406397466</v>
      </c>
      <c r="Y69">
        <f t="shared" si="111"/>
        <v>8.2094245406397448</v>
      </c>
      <c r="AA69">
        <f t="shared" si="109"/>
        <v>0</v>
      </c>
      <c r="AB69">
        <f t="shared" si="54"/>
        <v>0</v>
      </c>
      <c r="AC69">
        <v>1</v>
      </c>
      <c r="AN69">
        <v>1</v>
      </c>
      <c r="AO69">
        <f>AN36</f>
        <v>1</v>
      </c>
      <c r="AP69">
        <f t="shared" ref="AP69:BU77" si="114">AO36</f>
        <v>7.3333333333333348E-2</v>
      </c>
      <c r="AQ69">
        <f t="shared" si="114"/>
        <v>9.8142826472894393E-2</v>
      </c>
      <c r="AR69">
        <f t="shared" si="114"/>
        <v>0.10434519975778464</v>
      </c>
      <c r="AS69">
        <f t="shared" si="114"/>
        <v>0.11209816636389747</v>
      </c>
      <c r="AT69">
        <f t="shared" si="114"/>
        <v>0.12178937462153852</v>
      </c>
      <c r="AU69">
        <f t="shared" si="114"/>
        <v>0.13390338494358978</v>
      </c>
      <c r="AV69">
        <f t="shared" si="114"/>
        <v>0.14904589784615388</v>
      </c>
      <c r="AW69">
        <f t="shared" si="114"/>
        <v>0.16797403897435906</v>
      </c>
      <c r="AX69">
        <f t="shared" si="114"/>
        <v>0.19163421538461547</v>
      </c>
      <c r="AY69">
        <f t="shared" si="114"/>
        <v>0.221209435897436</v>
      </c>
      <c r="AZ69">
        <f t="shared" si="114"/>
        <v>0.25817846153846163</v>
      </c>
      <c r="BA69">
        <f t="shared" si="114"/>
        <v>0.30438974358974374</v>
      </c>
      <c r="BB69">
        <f t="shared" si="114"/>
        <v>0.36215384615384633</v>
      </c>
      <c r="BC69">
        <f t="shared" si="114"/>
        <v>0.43435897435897447</v>
      </c>
      <c r="BD69">
        <f t="shared" si="114"/>
        <v>0.52461538461538471</v>
      </c>
      <c r="BE69">
        <f t="shared" si="114"/>
        <v>0.63743589743589757</v>
      </c>
      <c r="BF69">
        <f t="shared" si="114"/>
        <v>7.3333333333333348E-2</v>
      </c>
      <c r="BG69">
        <f t="shared" si="114"/>
        <v>9.8142826472894393E-2</v>
      </c>
      <c r="BH69">
        <f t="shared" si="114"/>
        <v>0.10434519975778467</v>
      </c>
      <c r="BI69">
        <f t="shared" si="114"/>
        <v>0.11209816636389747</v>
      </c>
      <c r="BJ69">
        <f t="shared" si="114"/>
        <v>0.12178937462153849</v>
      </c>
      <c r="BK69">
        <f t="shared" si="114"/>
        <v>0.1339033849435898</v>
      </c>
      <c r="BL69">
        <f t="shared" si="114"/>
        <v>0.14904589784615391</v>
      </c>
      <c r="BM69">
        <f t="shared" si="114"/>
        <v>0.16797403897435906</v>
      </c>
      <c r="BN69">
        <f t="shared" si="114"/>
        <v>0.19163421538461542</v>
      </c>
      <c r="BO69">
        <f t="shared" si="114"/>
        <v>0.22120943589743597</v>
      </c>
      <c r="BP69">
        <f t="shared" si="114"/>
        <v>0.25817846153846163</v>
      </c>
      <c r="BQ69">
        <f t="shared" si="114"/>
        <v>0.30438974358974369</v>
      </c>
      <c r="BR69">
        <f t="shared" si="114"/>
        <v>0.36215384615384622</v>
      </c>
      <c r="BS69">
        <f t="shared" si="114"/>
        <v>0.43435897435897447</v>
      </c>
      <c r="BT69">
        <f t="shared" si="114"/>
        <v>0.52461538461538471</v>
      </c>
      <c r="BU69">
        <f t="shared" si="114"/>
        <v>0.63743589743589746</v>
      </c>
      <c r="BV69">
        <v>16</v>
      </c>
    </row>
    <row r="70" spans="23:74">
      <c r="W70">
        <f t="shared" si="110"/>
        <v>7.8872336246020787</v>
      </c>
      <c r="X70">
        <f t="shared" si="58"/>
        <v>7.8872336246020787</v>
      </c>
      <c r="Y70">
        <f t="shared" si="111"/>
        <v>7.8872336246020787</v>
      </c>
      <c r="AA70">
        <f t="shared" si="109"/>
        <v>0</v>
      </c>
      <c r="AB70">
        <f t="shared" si="54"/>
        <v>0</v>
      </c>
      <c r="AC70">
        <v>1</v>
      </c>
      <c r="AN70">
        <v>2</v>
      </c>
      <c r="AO70">
        <f t="shared" ref="AO70:BD83" si="115">AN37</f>
        <v>1.25</v>
      </c>
      <c r="AP70">
        <f t="shared" si="115"/>
        <v>7.5000000000000011E-2</v>
      </c>
      <c r="AQ70">
        <f t="shared" si="115"/>
        <v>0.10037334525636926</v>
      </c>
      <c r="AR70">
        <f t="shared" si="115"/>
        <v>0.1067166815704616</v>
      </c>
      <c r="AS70">
        <f t="shared" si="115"/>
        <v>0.11464585196307696</v>
      </c>
      <c r="AT70">
        <f t="shared" si="115"/>
        <v>0.1245573149538462</v>
      </c>
      <c r="AU70">
        <f t="shared" si="115"/>
        <v>0.13694664369230775</v>
      </c>
      <c r="AV70">
        <f t="shared" si="115"/>
        <v>0.15243330461538468</v>
      </c>
      <c r="AW70">
        <f t="shared" si="115"/>
        <v>0.17179163076923085</v>
      </c>
      <c r="AX70">
        <f t="shared" si="115"/>
        <v>0.19598953846153855</v>
      </c>
      <c r="AY70">
        <f t="shared" si="115"/>
        <v>0.22623692307692317</v>
      </c>
      <c r="AZ70">
        <f t="shared" si="115"/>
        <v>0.26404615384615393</v>
      </c>
      <c r="BA70">
        <f t="shared" si="115"/>
        <v>0.3113076923076924</v>
      </c>
      <c r="BB70">
        <f t="shared" si="115"/>
        <v>0.37038461538461548</v>
      </c>
      <c r="BC70">
        <f t="shared" si="115"/>
        <v>0.44423076923076937</v>
      </c>
      <c r="BD70">
        <f t="shared" si="115"/>
        <v>0.53653846153846163</v>
      </c>
      <c r="BE70">
        <f t="shared" si="114"/>
        <v>0.65192307692307694</v>
      </c>
      <c r="BF70">
        <f t="shared" si="114"/>
        <v>7.5000000000000011E-2</v>
      </c>
      <c r="BG70">
        <f t="shared" si="114"/>
        <v>0.10037334525636926</v>
      </c>
      <c r="BH70">
        <f t="shared" si="114"/>
        <v>0.10671668157046156</v>
      </c>
      <c r="BI70">
        <f t="shared" si="114"/>
        <v>0.11464585196307696</v>
      </c>
      <c r="BJ70">
        <f t="shared" si="114"/>
        <v>0.1245573149538462</v>
      </c>
      <c r="BK70">
        <f t="shared" si="114"/>
        <v>0.13694664369230775</v>
      </c>
      <c r="BL70">
        <f t="shared" si="114"/>
        <v>0.15243330461538468</v>
      </c>
      <c r="BM70">
        <f t="shared" si="114"/>
        <v>0.17179163076923085</v>
      </c>
      <c r="BN70">
        <f t="shared" si="114"/>
        <v>0.19598953846153852</v>
      </c>
      <c r="BO70">
        <f t="shared" si="114"/>
        <v>0.22623692307692317</v>
      </c>
      <c r="BP70">
        <f t="shared" si="114"/>
        <v>0.26404615384615393</v>
      </c>
      <c r="BQ70">
        <f t="shared" si="114"/>
        <v>0.3113076923076924</v>
      </c>
      <c r="BR70">
        <f t="shared" si="114"/>
        <v>0.37038461538461537</v>
      </c>
      <c r="BS70">
        <f t="shared" si="114"/>
        <v>0.44423076923076937</v>
      </c>
      <c r="BT70">
        <f t="shared" si="114"/>
        <v>0.53653846153846152</v>
      </c>
      <c r="BU70">
        <f t="shared" si="114"/>
        <v>0.65192307692307694</v>
      </c>
      <c r="BV70">
        <v>17</v>
      </c>
    </row>
    <row r="71" spans="23:74">
      <c r="W71">
        <f t="shared" si="110"/>
        <v>7.5183955389023938</v>
      </c>
      <c r="X71">
        <f t="shared" si="58"/>
        <v>7.5183955389023938</v>
      </c>
      <c r="Y71">
        <f t="shared" si="111"/>
        <v>7.5183955389023929</v>
      </c>
      <c r="AA71">
        <f t="shared" si="109"/>
        <v>0</v>
      </c>
      <c r="AB71">
        <f t="shared" si="54"/>
        <v>0</v>
      </c>
      <c r="AC71">
        <v>1</v>
      </c>
      <c r="AN71">
        <v>3</v>
      </c>
      <c r="AO71">
        <f t="shared" si="115"/>
        <v>1.5624999999999998</v>
      </c>
      <c r="AP71">
        <f t="shared" si="114"/>
        <v>7.7083333333333337E-2</v>
      </c>
      <c r="AQ71">
        <f t="shared" si="114"/>
        <v>0.10316149373571284</v>
      </c>
      <c r="AR71">
        <f t="shared" si="114"/>
        <v>0.10968103383630771</v>
      </c>
      <c r="AS71">
        <f t="shared" si="114"/>
        <v>0.1178304589620513</v>
      </c>
      <c r="AT71">
        <f t="shared" si="114"/>
        <v>0.12801724036923082</v>
      </c>
      <c r="AU71">
        <f t="shared" si="114"/>
        <v>0.14075071712820517</v>
      </c>
      <c r="AV71">
        <f t="shared" si="114"/>
        <v>0.15666756307692312</v>
      </c>
      <c r="AW71">
        <f t="shared" si="114"/>
        <v>0.17656362051282057</v>
      </c>
      <c r="AX71">
        <f t="shared" si="114"/>
        <v>0.2014336923076924</v>
      </c>
      <c r="AY71">
        <f t="shared" si="114"/>
        <v>0.23252128205128211</v>
      </c>
      <c r="AZ71">
        <f t="shared" si="114"/>
        <v>0.27138076923076926</v>
      </c>
      <c r="BA71">
        <f t="shared" si="114"/>
        <v>0.31995512820512828</v>
      </c>
      <c r="BB71">
        <f t="shared" si="114"/>
        <v>0.38067307692307695</v>
      </c>
      <c r="BC71">
        <f t="shared" si="114"/>
        <v>0.45657051282051297</v>
      </c>
      <c r="BD71">
        <f t="shared" si="114"/>
        <v>0.55144230769230773</v>
      </c>
      <c r="BE71">
        <f t="shared" si="114"/>
        <v>0.67003205128205123</v>
      </c>
      <c r="BF71">
        <f t="shared" si="114"/>
        <v>7.7083333333333323E-2</v>
      </c>
      <c r="BG71">
        <f t="shared" si="114"/>
        <v>0.10316149373571284</v>
      </c>
      <c r="BH71">
        <f t="shared" si="114"/>
        <v>0.10968103383630771</v>
      </c>
      <c r="BI71">
        <f t="shared" si="114"/>
        <v>0.1178304589620513</v>
      </c>
      <c r="BJ71">
        <f t="shared" si="114"/>
        <v>0.12801724036923082</v>
      </c>
      <c r="BK71">
        <f t="shared" si="114"/>
        <v>0.14075071712820517</v>
      </c>
      <c r="BL71">
        <f t="shared" si="114"/>
        <v>0.15666756307692312</v>
      </c>
      <c r="BM71">
        <f t="shared" si="114"/>
        <v>0.17656362051282057</v>
      </c>
      <c r="BN71">
        <f t="shared" si="114"/>
        <v>0.20143369230769234</v>
      </c>
      <c r="BO71">
        <f t="shared" si="114"/>
        <v>0.23252128205128206</v>
      </c>
      <c r="BP71">
        <f t="shared" si="114"/>
        <v>0.27138076923076931</v>
      </c>
      <c r="BQ71">
        <f t="shared" si="114"/>
        <v>0.31995512820512828</v>
      </c>
      <c r="BR71">
        <f t="shared" si="114"/>
        <v>0.38067307692307695</v>
      </c>
      <c r="BS71">
        <f t="shared" si="114"/>
        <v>0.45657051282051286</v>
      </c>
      <c r="BT71">
        <f t="shared" si="114"/>
        <v>0.55144230769230762</v>
      </c>
      <c r="BU71">
        <f t="shared" si="114"/>
        <v>0.67003205128205123</v>
      </c>
      <c r="BV71">
        <v>18</v>
      </c>
    </row>
    <row r="72" spans="23:74">
      <c r="W72">
        <f t="shared" si="110"/>
        <v>7.1031797386183966</v>
      </c>
      <c r="X72">
        <f t="shared" si="58"/>
        <v>7.1031797386183966</v>
      </c>
      <c r="Y72">
        <f t="shared" si="111"/>
        <v>7.1031797386183957</v>
      </c>
      <c r="AA72">
        <f t="shared" si="109"/>
        <v>0</v>
      </c>
      <c r="AB72">
        <f t="shared" si="54"/>
        <v>0</v>
      </c>
      <c r="AC72">
        <v>1</v>
      </c>
      <c r="AN72">
        <v>4</v>
      </c>
      <c r="AO72">
        <f t="shared" si="115"/>
        <v>1.9531249999999996</v>
      </c>
      <c r="AP72">
        <f t="shared" si="114"/>
        <v>7.9687500000000008E-2</v>
      </c>
      <c r="AQ72">
        <f t="shared" si="114"/>
        <v>0.10664667933489233</v>
      </c>
      <c r="AR72">
        <f t="shared" si="114"/>
        <v>0.11338647416861543</v>
      </c>
      <c r="AS72">
        <f t="shared" si="114"/>
        <v>0.12181121771076928</v>
      </c>
      <c r="AT72">
        <f t="shared" si="114"/>
        <v>0.13234214713846157</v>
      </c>
      <c r="AU72">
        <f t="shared" si="114"/>
        <v>0.14550580892307696</v>
      </c>
      <c r="AV72">
        <f t="shared" si="114"/>
        <v>0.16196038615384623</v>
      </c>
      <c r="AW72">
        <f t="shared" si="114"/>
        <v>0.18252860769230775</v>
      </c>
      <c r="AX72">
        <f t="shared" si="114"/>
        <v>0.20823888461538467</v>
      </c>
      <c r="AY72">
        <f t="shared" si="114"/>
        <v>0.24037673076923091</v>
      </c>
      <c r="AZ72">
        <f t="shared" si="114"/>
        <v>0.28054903846153861</v>
      </c>
      <c r="BA72">
        <f t="shared" si="114"/>
        <v>0.33076442307692316</v>
      </c>
      <c r="BB72">
        <f t="shared" si="114"/>
        <v>0.39353365384615391</v>
      </c>
      <c r="BC72">
        <f t="shared" si="114"/>
        <v>0.47199519230769243</v>
      </c>
      <c r="BD72">
        <f t="shared" si="114"/>
        <v>0.57007211538461555</v>
      </c>
      <c r="BE72">
        <f t="shared" si="114"/>
        <v>0.6926682692307693</v>
      </c>
      <c r="BF72">
        <f t="shared" si="114"/>
        <v>7.9687499999999994E-2</v>
      </c>
      <c r="BG72">
        <f t="shared" si="114"/>
        <v>0.10664667933489232</v>
      </c>
      <c r="BH72">
        <f t="shared" si="114"/>
        <v>0.1133864741686154</v>
      </c>
      <c r="BI72">
        <f t="shared" si="114"/>
        <v>0.12181121771076925</v>
      </c>
      <c r="BJ72">
        <f t="shared" si="114"/>
        <v>0.13234214713846157</v>
      </c>
      <c r="BK72">
        <f t="shared" si="114"/>
        <v>0.14550580892307696</v>
      </c>
      <c r="BL72">
        <f t="shared" si="114"/>
        <v>0.1619603861538462</v>
      </c>
      <c r="BM72">
        <f t="shared" si="114"/>
        <v>0.18252860769230772</v>
      </c>
      <c r="BN72">
        <f t="shared" si="114"/>
        <v>0.20823888461538467</v>
      </c>
      <c r="BO72">
        <f t="shared" si="114"/>
        <v>0.24037673076923086</v>
      </c>
      <c r="BP72">
        <f t="shared" si="114"/>
        <v>0.28054903846153856</v>
      </c>
      <c r="BQ72">
        <f t="shared" si="114"/>
        <v>0.33076442307692316</v>
      </c>
      <c r="BR72">
        <f t="shared" si="114"/>
        <v>0.39353365384615385</v>
      </c>
      <c r="BS72">
        <f t="shared" si="114"/>
        <v>0.47199519230769232</v>
      </c>
      <c r="BT72">
        <f t="shared" si="114"/>
        <v>0.57007211538461533</v>
      </c>
      <c r="BU72">
        <f t="shared" si="114"/>
        <v>0.69266826923076918</v>
      </c>
      <c r="BV72">
        <v>19</v>
      </c>
    </row>
    <row r="73" spans="23:74">
      <c r="W73">
        <f t="shared" si="110"/>
        <v>6.644488674142492</v>
      </c>
      <c r="X73">
        <f t="shared" si="58"/>
        <v>6.644488674142492</v>
      </c>
      <c r="Y73">
        <f t="shared" si="111"/>
        <v>6.6444886741424911</v>
      </c>
      <c r="AA73">
        <f t="shared" si="109"/>
        <v>0</v>
      </c>
      <c r="AB73">
        <f t="shared" si="54"/>
        <v>0</v>
      </c>
      <c r="AC73">
        <v>1</v>
      </c>
      <c r="AN73">
        <v>5</v>
      </c>
      <c r="AO73">
        <f t="shared" si="115"/>
        <v>2.4414062499999991</v>
      </c>
      <c r="AP73">
        <f t="shared" si="114"/>
        <v>8.2942708333333337E-2</v>
      </c>
      <c r="AQ73">
        <f t="shared" si="114"/>
        <v>0.1110031613338667</v>
      </c>
      <c r="AR73">
        <f t="shared" si="114"/>
        <v>0.11801827458400002</v>
      </c>
      <c r="AS73">
        <f t="shared" si="114"/>
        <v>0.12678716614666671</v>
      </c>
      <c r="AT73">
        <f t="shared" si="114"/>
        <v>0.13774828060000005</v>
      </c>
      <c r="AU73">
        <f t="shared" si="114"/>
        <v>0.15144967366666673</v>
      </c>
      <c r="AV73">
        <f t="shared" si="114"/>
        <v>0.16857641500000006</v>
      </c>
      <c r="AW73">
        <f t="shared" si="114"/>
        <v>0.18998484166666676</v>
      </c>
      <c r="AX73">
        <f t="shared" si="114"/>
        <v>0.21674537500000007</v>
      </c>
      <c r="AY73">
        <f t="shared" si="114"/>
        <v>0.25019604166666676</v>
      </c>
      <c r="AZ73">
        <f t="shared" si="114"/>
        <v>0.29200937500000007</v>
      </c>
      <c r="BA73">
        <f t="shared" si="114"/>
        <v>0.34427604166666681</v>
      </c>
      <c r="BB73">
        <f t="shared" si="114"/>
        <v>0.40960937500000005</v>
      </c>
      <c r="BC73">
        <f t="shared" si="114"/>
        <v>0.49127604166666683</v>
      </c>
      <c r="BD73">
        <f t="shared" si="114"/>
        <v>0.59335937500000002</v>
      </c>
      <c r="BE73">
        <f t="shared" si="114"/>
        <v>0.72096354166666665</v>
      </c>
      <c r="BF73">
        <f t="shared" si="114"/>
        <v>8.2942708333333337E-2</v>
      </c>
      <c r="BG73">
        <f t="shared" si="114"/>
        <v>0.1110031613338667</v>
      </c>
      <c r="BH73">
        <f t="shared" si="114"/>
        <v>0.11801827458400002</v>
      </c>
      <c r="BI73">
        <f t="shared" si="114"/>
        <v>0.12678716614666671</v>
      </c>
      <c r="BJ73">
        <f t="shared" si="114"/>
        <v>0.13774828060000005</v>
      </c>
      <c r="BK73">
        <f t="shared" si="114"/>
        <v>0.15144967366666673</v>
      </c>
      <c r="BL73">
        <f t="shared" si="114"/>
        <v>0.16857641500000006</v>
      </c>
      <c r="BM73">
        <f t="shared" si="114"/>
        <v>0.18998484166666671</v>
      </c>
      <c r="BN73">
        <f t="shared" si="114"/>
        <v>0.21674537500000007</v>
      </c>
      <c r="BO73">
        <f t="shared" si="114"/>
        <v>0.25019604166666676</v>
      </c>
      <c r="BP73">
        <f t="shared" si="114"/>
        <v>0.29200937500000007</v>
      </c>
      <c r="BQ73">
        <f t="shared" si="114"/>
        <v>0.3442760416666667</v>
      </c>
      <c r="BR73">
        <f t="shared" si="114"/>
        <v>0.40960937500000005</v>
      </c>
      <c r="BS73">
        <f t="shared" si="114"/>
        <v>0.49127604166666683</v>
      </c>
      <c r="BT73">
        <f t="shared" si="114"/>
        <v>0.59335937500000002</v>
      </c>
      <c r="BU73">
        <f t="shared" si="114"/>
        <v>0.72096354166666654</v>
      </c>
      <c r="BV73">
        <v>20</v>
      </c>
    </row>
    <row r="74" spans="23:74">
      <c r="W74">
        <f t="shared" si="110"/>
        <v>6.1482093989450632</v>
      </c>
      <c r="X74">
        <f t="shared" si="58"/>
        <v>6.1482093989450632</v>
      </c>
      <c r="Y74">
        <f t="shared" si="111"/>
        <v>6.1482093989450632</v>
      </c>
      <c r="AA74">
        <f t="shared" si="109"/>
        <v>0</v>
      </c>
      <c r="AB74">
        <f t="shared" si="54"/>
        <v>0</v>
      </c>
      <c r="AC74">
        <v>1</v>
      </c>
      <c r="AN74">
        <v>6</v>
      </c>
      <c r="AO74">
        <f t="shared" si="115"/>
        <v>3.0517578124999987</v>
      </c>
      <c r="AP74">
        <f t="shared" si="114"/>
        <v>8.7011718750000008E-2</v>
      </c>
      <c r="AQ74">
        <f t="shared" si="114"/>
        <v>0.11644876383258466</v>
      </c>
      <c r="AR74">
        <f t="shared" si="114"/>
        <v>0.1238080251032308</v>
      </c>
      <c r="AS74">
        <f t="shared" si="114"/>
        <v>0.13300710169153851</v>
      </c>
      <c r="AT74">
        <f t="shared" si="114"/>
        <v>0.14450594742692313</v>
      </c>
      <c r="AU74">
        <f t="shared" si="114"/>
        <v>0.15887950459615391</v>
      </c>
      <c r="AV74">
        <f t="shared" si="114"/>
        <v>0.17684645105769239</v>
      </c>
      <c r="AW74">
        <f t="shared" si="114"/>
        <v>0.19930513413461545</v>
      </c>
      <c r="AX74">
        <f t="shared" si="114"/>
        <v>0.22737848798076932</v>
      </c>
      <c r="AY74">
        <f t="shared" si="114"/>
        <v>0.26247018028846164</v>
      </c>
      <c r="AZ74">
        <f t="shared" si="114"/>
        <v>0.30633479567307703</v>
      </c>
      <c r="BA74">
        <f t="shared" si="114"/>
        <v>0.36116556490384633</v>
      </c>
      <c r="BB74">
        <f t="shared" si="114"/>
        <v>0.42970402644230782</v>
      </c>
      <c r="BC74">
        <f t="shared" si="114"/>
        <v>0.51537710336538478</v>
      </c>
      <c r="BD74">
        <f t="shared" si="114"/>
        <v>0.62246844951923086</v>
      </c>
      <c r="BE74">
        <f t="shared" si="114"/>
        <v>0.75633263221153846</v>
      </c>
      <c r="BF74">
        <f t="shared" si="114"/>
        <v>8.7011718749999994E-2</v>
      </c>
      <c r="BG74">
        <f t="shared" si="114"/>
        <v>0.11644876383258464</v>
      </c>
      <c r="BH74">
        <f t="shared" si="114"/>
        <v>0.1238080251032308</v>
      </c>
      <c r="BI74">
        <f t="shared" si="114"/>
        <v>0.13300710169153848</v>
      </c>
      <c r="BJ74">
        <f t="shared" si="114"/>
        <v>0.14450594742692313</v>
      </c>
      <c r="BK74">
        <f t="shared" si="114"/>
        <v>0.15887950459615388</v>
      </c>
      <c r="BL74">
        <f t="shared" si="114"/>
        <v>0.17684645105769237</v>
      </c>
      <c r="BM74">
        <f t="shared" si="114"/>
        <v>0.19930513413461545</v>
      </c>
      <c r="BN74">
        <f t="shared" si="114"/>
        <v>0.22737848798076929</v>
      </c>
      <c r="BO74">
        <f t="shared" si="114"/>
        <v>0.26247018028846159</v>
      </c>
      <c r="BP74">
        <f t="shared" si="114"/>
        <v>0.30633479567307698</v>
      </c>
      <c r="BQ74">
        <f t="shared" si="114"/>
        <v>0.36116556490384621</v>
      </c>
      <c r="BR74">
        <f t="shared" si="114"/>
        <v>0.42970402644230765</v>
      </c>
      <c r="BS74">
        <f t="shared" si="114"/>
        <v>0.51537710336538467</v>
      </c>
      <c r="BT74">
        <f t="shared" si="114"/>
        <v>0.62246844951923075</v>
      </c>
      <c r="BU74">
        <f t="shared" si="114"/>
        <v>0.75633263221153835</v>
      </c>
      <c r="BV74">
        <v>21</v>
      </c>
    </row>
    <row r="75" spans="23:74">
      <c r="W75">
        <f t="shared" si="110"/>
        <v>5.6232099079633171</v>
      </c>
      <c r="X75">
        <f t="shared" si="58"/>
        <v>5.6232099079633171</v>
      </c>
      <c r="Y75">
        <f t="shared" si="111"/>
        <v>5.6232099079633162</v>
      </c>
      <c r="AA75">
        <f t="shared" si="109"/>
        <v>0</v>
      </c>
      <c r="AB75">
        <f t="shared" si="54"/>
        <v>0</v>
      </c>
      <c r="AC75">
        <v>1</v>
      </c>
      <c r="AN75">
        <v>7</v>
      </c>
      <c r="AO75">
        <f t="shared" si="115"/>
        <v>3.8146972656249987</v>
      </c>
      <c r="AP75">
        <f t="shared" si="114"/>
        <v>9.2097981770833351E-2</v>
      </c>
      <c r="AQ75">
        <f t="shared" si="114"/>
        <v>0.1232557669559821</v>
      </c>
      <c r="AR75">
        <f t="shared" si="114"/>
        <v>0.13104521325226928</v>
      </c>
      <c r="AS75">
        <f t="shared" si="114"/>
        <v>0.14078202112262825</v>
      </c>
      <c r="AT75">
        <f t="shared" si="114"/>
        <v>0.15295303096057694</v>
      </c>
      <c r="AU75">
        <f t="shared" si="114"/>
        <v>0.16816679325801287</v>
      </c>
      <c r="AV75">
        <f t="shared" si="114"/>
        <v>0.18718399612980774</v>
      </c>
      <c r="AW75">
        <f t="shared" si="114"/>
        <v>0.21095549971955138</v>
      </c>
      <c r="AX75">
        <f t="shared" si="114"/>
        <v>0.24066987920673089</v>
      </c>
      <c r="AY75">
        <f t="shared" si="114"/>
        <v>0.27781285356570518</v>
      </c>
      <c r="AZ75">
        <f t="shared" si="114"/>
        <v>0.32424157151442318</v>
      </c>
      <c r="BA75">
        <f t="shared" si="114"/>
        <v>0.38227746895032061</v>
      </c>
      <c r="BB75">
        <f t="shared" si="114"/>
        <v>0.45482234074519245</v>
      </c>
      <c r="BC75">
        <f t="shared" si="114"/>
        <v>0.54550343048878214</v>
      </c>
      <c r="BD75">
        <f t="shared" si="114"/>
        <v>0.65885479266826941</v>
      </c>
      <c r="BE75">
        <f t="shared" si="114"/>
        <v>0.80054399539262822</v>
      </c>
      <c r="BF75">
        <f t="shared" si="114"/>
        <v>9.2097981770833337E-2</v>
      </c>
      <c r="BG75">
        <f t="shared" si="114"/>
        <v>0.12325576695598207</v>
      </c>
      <c r="BH75">
        <f t="shared" si="114"/>
        <v>0.13104521325226925</v>
      </c>
      <c r="BI75">
        <f t="shared" si="114"/>
        <v>0.14078202112262822</v>
      </c>
      <c r="BJ75">
        <f t="shared" si="114"/>
        <v>0.15295303096057694</v>
      </c>
      <c r="BK75">
        <f t="shared" si="114"/>
        <v>0.16816679325801287</v>
      </c>
      <c r="BL75">
        <f t="shared" si="114"/>
        <v>0.18718399612980777</v>
      </c>
      <c r="BM75">
        <f t="shared" si="114"/>
        <v>0.21095549971955135</v>
      </c>
      <c r="BN75">
        <f t="shared" si="114"/>
        <v>0.24066987920673083</v>
      </c>
      <c r="BO75">
        <f t="shared" si="114"/>
        <v>0.27781285356570518</v>
      </c>
      <c r="BP75">
        <f t="shared" si="114"/>
        <v>0.32424157151442318</v>
      </c>
      <c r="BQ75">
        <f t="shared" si="114"/>
        <v>0.38227746895032061</v>
      </c>
      <c r="BR75">
        <f t="shared" si="114"/>
        <v>0.45482234074519234</v>
      </c>
      <c r="BS75">
        <f t="shared" si="114"/>
        <v>0.54550343048878225</v>
      </c>
      <c r="BT75">
        <f t="shared" si="114"/>
        <v>0.65885479266826918</v>
      </c>
      <c r="BU75">
        <f t="shared" si="114"/>
        <v>0.8005439953926281</v>
      </c>
      <c r="BV75">
        <v>22</v>
      </c>
    </row>
    <row r="76" spans="23:74">
      <c r="W76">
        <f t="shared" si="110"/>
        <v>5.0808849335731283</v>
      </c>
      <c r="X76">
        <f t="shared" si="58"/>
        <v>5.0808849335731283</v>
      </c>
      <c r="Y76">
        <f t="shared" si="111"/>
        <v>5.0808849335731283</v>
      </c>
      <c r="AA76">
        <f t="shared" si="109"/>
        <v>0</v>
      </c>
      <c r="AB76">
        <f t="shared" si="54"/>
        <v>0</v>
      </c>
      <c r="AC76">
        <v>1</v>
      </c>
      <c r="AN76">
        <v>8</v>
      </c>
      <c r="AO76">
        <f t="shared" si="115"/>
        <v>4.7683715820312473</v>
      </c>
      <c r="AP76">
        <f t="shared" si="114"/>
        <v>9.8455810546874994E-2</v>
      </c>
      <c r="AQ76">
        <f t="shared" si="114"/>
        <v>0.13176452086022886</v>
      </c>
      <c r="AR76">
        <f t="shared" si="114"/>
        <v>0.14009169843856734</v>
      </c>
      <c r="AS76">
        <f t="shared" si="114"/>
        <v>0.15050067041149043</v>
      </c>
      <c r="AT76">
        <f t="shared" si="114"/>
        <v>0.16351188537764424</v>
      </c>
      <c r="AU76">
        <f t="shared" si="114"/>
        <v>0.17977590408533659</v>
      </c>
      <c r="AV76">
        <f t="shared" si="114"/>
        <v>0.20010592746995196</v>
      </c>
      <c r="AW76">
        <f t="shared" si="114"/>
        <v>0.22551845670072121</v>
      </c>
      <c r="AX76">
        <f t="shared" si="114"/>
        <v>0.25728411823918279</v>
      </c>
      <c r="AY76">
        <f t="shared" si="114"/>
        <v>0.29699119516225964</v>
      </c>
      <c r="AZ76">
        <f t="shared" si="114"/>
        <v>0.34662504131610589</v>
      </c>
      <c r="BA76">
        <f t="shared" si="114"/>
        <v>0.40866734900841351</v>
      </c>
      <c r="BB76">
        <f t="shared" si="114"/>
        <v>0.48622023362379813</v>
      </c>
      <c r="BC76">
        <f t="shared" si="114"/>
        <v>0.58316133939302894</v>
      </c>
      <c r="BD76">
        <f t="shared" si="114"/>
        <v>0.70433772160456731</v>
      </c>
      <c r="BE76">
        <f t="shared" si="114"/>
        <v>0.85580819936899033</v>
      </c>
      <c r="BF76">
        <f t="shared" si="114"/>
        <v>9.8455810546874981E-2</v>
      </c>
      <c r="BG76">
        <f t="shared" si="114"/>
        <v>0.13176452086022883</v>
      </c>
      <c r="BH76">
        <f t="shared" si="114"/>
        <v>0.14009169843856731</v>
      </c>
      <c r="BI76">
        <f t="shared" si="114"/>
        <v>0.1505006704114904</v>
      </c>
      <c r="BJ76">
        <f t="shared" si="114"/>
        <v>0.16351188537764424</v>
      </c>
      <c r="BK76">
        <f t="shared" si="114"/>
        <v>0.17977590408533656</v>
      </c>
      <c r="BL76">
        <f t="shared" si="114"/>
        <v>0.20010592746995196</v>
      </c>
      <c r="BM76">
        <f t="shared" si="114"/>
        <v>0.22551845670072115</v>
      </c>
      <c r="BN76">
        <f t="shared" si="114"/>
        <v>0.25728411823918268</v>
      </c>
      <c r="BO76">
        <f t="shared" si="114"/>
        <v>0.29699119516225964</v>
      </c>
      <c r="BP76">
        <f t="shared" si="114"/>
        <v>0.34662504131610578</v>
      </c>
      <c r="BQ76">
        <f t="shared" si="114"/>
        <v>0.40866734900841351</v>
      </c>
      <c r="BR76">
        <f t="shared" si="114"/>
        <v>0.48622023362379801</v>
      </c>
      <c r="BS76">
        <f t="shared" si="114"/>
        <v>0.58316133939302883</v>
      </c>
      <c r="BT76">
        <f t="shared" si="114"/>
        <v>0.70433772160456709</v>
      </c>
      <c r="BU76">
        <f t="shared" si="114"/>
        <v>0.85580819936899022</v>
      </c>
      <c r="BV76">
        <v>23</v>
      </c>
    </row>
    <row r="77" spans="23:74">
      <c r="W77">
        <f t="shared" si="110"/>
        <v>4.5342574122735488</v>
      </c>
      <c r="X77">
        <f t="shared" si="58"/>
        <v>4.5342574122735488</v>
      </c>
      <c r="Y77">
        <f t="shared" si="111"/>
        <v>4.5342574122735497</v>
      </c>
      <c r="AA77">
        <f t="shared" si="109"/>
        <v>0</v>
      </c>
      <c r="AB77">
        <f t="shared" si="54"/>
        <v>0</v>
      </c>
      <c r="AC77">
        <v>1</v>
      </c>
      <c r="AN77">
        <v>9</v>
      </c>
      <c r="AO77">
        <f t="shared" si="115"/>
        <v>5.9604644775390598</v>
      </c>
      <c r="AP77">
        <f t="shared" si="114"/>
        <v>0.10640309651692709</v>
      </c>
      <c r="AQ77">
        <f t="shared" si="114"/>
        <v>0.14240046324053737</v>
      </c>
      <c r="AR77">
        <f t="shared" si="114"/>
        <v>0.15139980492143992</v>
      </c>
      <c r="AS77">
        <f t="shared" si="114"/>
        <v>0.16264898202256814</v>
      </c>
      <c r="AT77">
        <f t="shared" si="114"/>
        <v>0.17671045339897842</v>
      </c>
      <c r="AU77">
        <f t="shared" si="114"/>
        <v>0.19428729261949124</v>
      </c>
      <c r="AV77">
        <f t="shared" si="114"/>
        <v>0.21625834164513227</v>
      </c>
      <c r="AW77">
        <f t="shared" si="114"/>
        <v>0.24372215292718358</v>
      </c>
      <c r="AX77">
        <f t="shared" si="114"/>
        <v>0.27805191702974769</v>
      </c>
      <c r="AY77">
        <f t="shared" si="114"/>
        <v>0.32096412215795284</v>
      </c>
      <c r="AZ77">
        <f t="shared" si="114"/>
        <v>0.37460437856820927</v>
      </c>
      <c r="BA77">
        <f t="shared" si="114"/>
        <v>0.44165469908102972</v>
      </c>
      <c r="BB77">
        <f t="shared" si="114"/>
        <v>0.52546759972205537</v>
      </c>
      <c r="BC77">
        <f t="shared" si="114"/>
        <v>0.63023372552333734</v>
      </c>
      <c r="BD77">
        <f t="shared" ref="AP77:BU83" si="116">BC44</f>
        <v>0.76119138277493992</v>
      </c>
      <c r="BE77">
        <f t="shared" si="116"/>
        <v>0.924888454339443</v>
      </c>
      <c r="BF77">
        <f t="shared" si="116"/>
        <v>0.10640309651692707</v>
      </c>
      <c r="BG77">
        <f t="shared" si="116"/>
        <v>0.14240046324053734</v>
      </c>
      <c r="BH77">
        <f t="shared" si="116"/>
        <v>0.15139980492143992</v>
      </c>
      <c r="BI77">
        <f t="shared" si="116"/>
        <v>0.16264898202256814</v>
      </c>
      <c r="BJ77">
        <f t="shared" si="116"/>
        <v>0.1767104533989784</v>
      </c>
      <c r="BK77">
        <f t="shared" si="116"/>
        <v>0.19428729261949124</v>
      </c>
      <c r="BL77">
        <f t="shared" si="116"/>
        <v>0.21625834164513225</v>
      </c>
      <c r="BM77">
        <f t="shared" si="116"/>
        <v>0.24372215292718352</v>
      </c>
      <c r="BN77">
        <f t="shared" si="116"/>
        <v>0.27805191702974763</v>
      </c>
      <c r="BO77">
        <f t="shared" si="116"/>
        <v>0.32096412215795278</v>
      </c>
      <c r="BP77">
        <f t="shared" si="116"/>
        <v>0.37460437856820916</v>
      </c>
      <c r="BQ77">
        <f t="shared" si="116"/>
        <v>0.44165469908102967</v>
      </c>
      <c r="BR77">
        <f t="shared" si="116"/>
        <v>0.52546759972205526</v>
      </c>
      <c r="BS77">
        <f t="shared" si="116"/>
        <v>0.63023372552333734</v>
      </c>
      <c r="BT77">
        <f t="shared" si="116"/>
        <v>0.76119138277493992</v>
      </c>
      <c r="BU77">
        <f t="shared" si="116"/>
        <v>0.92488845433944278</v>
      </c>
      <c r="BV77">
        <v>24</v>
      </c>
    </row>
    <row r="78" spans="23:74">
      <c r="W78">
        <f t="shared" si="110"/>
        <v>3.9967667206246622</v>
      </c>
      <c r="X78">
        <f t="shared" si="58"/>
        <v>3.9967667206246622</v>
      </c>
      <c r="Y78">
        <f t="shared" si="111"/>
        <v>3.9967667206246622</v>
      </c>
      <c r="AA78">
        <f t="shared" si="109"/>
        <v>0</v>
      </c>
      <c r="AB78">
        <f t="shared" si="54"/>
        <v>0</v>
      </c>
      <c r="AC78">
        <v>1</v>
      </c>
      <c r="AN78">
        <v>10</v>
      </c>
      <c r="AO78">
        <f t="shared" si="115"/>
        <v>7.4505805969238246</v>
      </c>
      <c r="AP78">
        <f t="shared" si="116"/>
        <v>0.11633720397949218</v>
      </c>
      <c r="AQ78">
        <f t="shared" si="116"/>
        <v>0.15569539121592299</v>
      </c>
      <c r="AR78">
        <f t="shared" si="116"/>
        <v>0.16553493802503066</v>
      </c>
      <c r="AS78">
        <f t="shared" si="116"/>
        <v>0.17783437153641529</v>
      </c>
      <c r="AT78">
        <f t="shared" si="116"/>
        <v>0.19320866342564605</v>
      </c>
      <c r="AU78">
        <f t="shared" si="116"/>
        <v>0.2124265282871845</v>
      </c>
      <c r="AV78">
        <f t="shared" si="116"/>
        <v>0.23644885936410764</v>
      </c>
      <c r="AW78">
        <f t="shared" si="116"/>
        <v>0.26647677321026148</v>
      </c>
      <c r="AX78">
        <f t="shared" si="116"/>
        <v>0.30401166551795378</v>
      </c>
      <c r="AY78">
        <f t="shared" si="116"/>
        <v>0.35093028090256917</v>
      </c>
      <c r="AZ78">
        <f t="shared" si="116"/>
        <v>0.40957855013333844</v>
      </c>
      <c r="BA78">
        <f t="shared" si="116"/>
        <v>0.48288888667179991</v>
      </c>
      <c r="BB78">
        <f t="shared" si="116"/>
        <v>0.57452680734487671</v>
      </c>
      <c r="BC78">
        <f t="shared" si="116"/>
        <v>0.689074208186223</v>
      </c>
      <c r="BD78">
        <f t="shared" si="116"/>
        <v>0.83225845923790542</v>
      </c>
      <c r="BE78">
        <f t="shared" si="116"/>
        <v>1.011238773052509</v>
      </c>
      <c r="BF78">
        <f t="shared" si="116"/>
        <v>0.11633720397949217</v>
      </c>
      <c r="BG78">
        <f t="shared" si="116"/>
        <v>0.15569539121592296</v>
      </c>
      <c r="BH78">
        <f t="shared" si="116"/>
        <v>0.16553493802503066</v>
      </c>
      <c r="BI78">
        <f t="shared" si="116"/>
        <v>0.17783437153641526</v>
      </c>
      <c r="BJ78">
        <f t="shared" si="116"/>
        <v>0.19320866342564605</v>
      </c>
      <c r="BK78">
        <f t="shared" si="116"/>
        <v>0.2124265282871845</v>
      </c>
      <c r="BL78">
        <f t="shared" si="116"/>
        <v>0.23644885936410759</v>
      </c>
      <c r="BM78">
        <f t="shared" si="116"/>
        <v>0.26647677321026142</v>
      </c>
      <c r="BN78">
        <f t="shared" si="116"/>
        <v>0.30401166551795372</v>
      </c>
      <c r="BO78">
        <f t="shared" si="116"/>
        <v>0.35093028090256917</v>
      </c>
      <c r="BP78">
        <f t="shared" si="116"/>
        <v>0.40957855013333833</v>
      </c>
      <c r="BQ78">
        <f t="shared" si="116"/>
        <v>0.4828888866717998</v>
      </c>
      <c r="BR78">
        <f t="shared" si="116"/>
        <v>0.57452680734487671</v>
      </c>
      <c r="BS78">
        <f t="shared" si="116"/>
        <v>0.68907420818622289</v>
      </c>
      <c r="BT78">
        <f t="shared" si="116"/>
        <v>0.83225845923790542</v>
      </c>
      <c r="BU78">
        <f t="shared" si="116"/>
        <v>1.0112387730525088</v>
      </c>
      <c r="BV78">
        <v>25</v>
      </c>
    </row>
    <row r="79" spans="23:74">
      <c r="W79">
        <f t="shared" si="110"/>
        <v>3.4809736279570322</v>
      </c>
      <c r="X79">
        <f t="shared" si="58"/>
        <v>3.4809736279570322</v>
      </c>
      <c r="Y79">
        <f t="shared" si="111"/>
        <v>3.4809736279570327</v>
      </c>
      <c r="AA79">
        <f t="shared" si="109"/>
        <v>0</v>
      </c>
      <c r="AB79">
        <f t="shared" si="54"/>
        <v>0</v>
      </c>
      <c r="AC79">
        <v>1</v>
      </c>
      <c r="AN79">
        <v>11</v>
      </c>
      <c r="AO79">
        <f t="shared" si="115"/>
        <v>9.3132257461547798</v>
      </c>
      <c r="AP79">
        <f t="shared" si="116"/>
        <v>0.12875483830769854</v>
      </c>
      <c r="AQ79">
        <f t="shared" si="116"/>
        <v>0.17231405118515497</v>
      </c>
      <c r="AR79">
        <f t="shared" si="116"/>
        <v>0.18320385440451906</v>
      </c>
      <c r="AS79">
        <f t="shared" si="116"/>
        <v>0.19681610842872421</v>
      </c>
      <c r="AT79">
        <f t="shared" si="116"/>
        <v>0.21383142595898061</v>
      </c>
      <c r="AU79">
        <f t="shared" si="116"/>
        <v>0.23510057287180114</v>
      </c>
      <c r="AV79">
        <f t="shared" si="116"/>
        <v>0.26168700651282684</v>
      </c>
      <c r="AW79">
        <f t="shared" si="116"/>
        <v>0.29492004856410881</v>
      </c>
      <c r="AX79">
        <f t="shared" si="116"/>
        <v>0.33646135112821146</v>
      </c>
      <c r="AY79">
        <f t="shared" si="116"/>
        <v>0.38838797933333963</v>
      </c>
      <c r="AZ79">
        <f t="shared" si="116"/>
        <v>0.45329626458974998</v>
      </c>
      <c r="BA79">
        <f t="shared" si="116"/>
        <v>0.53443162116026277</v>
      </c>
      <c r="BB79">
        <f t="shared" si="116"/>
        <v>0.63585081687340361</v>
      </c>
      <c r="BC79">
        <f t="shared" si="116"/>
        <v>0.76262481151482997</v>
      </c>
      <c r="BD79">
        <f t="shared" si="116"/>
        <v>0.92109230481661286</v>
      </c>
      <c r="BE79">
        <f t="shared" si="116"/>
        <v>1.1191766714438414</v>
      </c>
      <c r="BF79">
        <f t="shared" si="116"/>
        <v>0.12875483830769854</v>
      </c>
      <c r="BG79">
        <f t="shared" si="116"/>
        <v>0.17231405118515497</v>
      </c>
      <c r="BH79">
        <f t="shared" si="116"/>
        <v>0.18320385440451908</v>
      </c>
      <c r="BI79">
        <f t="shared" si="116"/>
        <v>0.19681610842872421</v>
      </c>
      <c r="BJ79">
        <f t="shared" si="116"/>
        <v>0.21383142595898061</v>
      </c>
      <c r="BK79">
        <f t="shared" si="116"/>
        <v>0.23510057287180114</v>
      </c>
      <c r="BL79">
        <f t="shared" si="116"/>
        <v>0.26168700651282678</v>
      </c>
      <c r="BM79">
        <f t="shared" si="116"/>
        <v>0.29492004856410881</v>
      </c>
      <c r="BN79">
        <f t="shared" si="116"/>
        <v>0.33646135112821135</v>
      </c>
      <c r="BO79">
        <f t="shared" si="116"/>
        <v>0.38838797933333963</v>
      </c>
      <c r="BP79">
        <f t="shared" si="116"/>
        <v>0.45329626458974986</v>
      </c>
      <c r="BQ79">
        <f t="shared" si="116"/>
        <v>0.53443162116026266</v>
      </c>
      <c r="BR79">
        <f t="shared" si="116"/>
        <v>0.63585081687340361</v>
      </c>
      <c r="BS79">
        <f t="shared" si="116"/>
        <v>0.76262481151482997</v>
      </c>
      <c r="BT79">
        <f t="shared" si="116"/>
        <v>0.92109230481661253</v>
      </c>
      <c r="BU79">
        <f t="shared" si="116"/>
        <v>1.1191766714438409</v>
      </c>
      <c r="BV79">
        <v>26</v>
      </c>
    </row>
    <row r="80" spans="23:74">
      <c r="W80">
        <f t="shared" si="110"/>
        <v>2.9974394727822387</v>
      </c>
      <c r="X80">
        <f t="shared" si="58"/>
        <v>2.9974394727822387</v>
      </c>
      <c r="Y80">
        <f t="shared" si="111"/>
        <v>2.9974394727822387</v>
      </c>
      <c r="AA80">
        <f t="shared" si="109"/>
        <v>0</v>
      </c>
      <c r="AB80">
        <f t="shared" si="54"/>
        <v>0</v>
      </c>
      <c r="AC80">
        <v>1</v>
      </c>
      <c r="AN80">
        <v>12</v>
      </c>
      <c r="AO80">
        <f t="shared" si="115"/>
        <v>11.641532182693474</v>
      </c>
      <c r="AP80">
        <f t="shared" si="116"/>
        <v>0.14427688121795651</v>
      </c>
      <c r="AQ80">
        <f t="shared" si="116"/>
        <v>0.19308737614669497</v>
      </c>
      <c r="AR80">
        <f t="shared" si="116"/>
        <v>0.20528999987887964</v>
      </c>
      <c r="AS80">
        <f t="shared" si="116"/>
        <v>0.22054327954411038</v>
      </c>
      <c r="AT80">
        <f t="shared" si="116"/>
        <v>0.23960987912564882</v>
      </c>
      <c r="AU80">
        <f t="shared" si="116"/>
        <v>0.26344312860257191</v>
      </c>
      <c r="AV80">
        <f t="shared" si="116"/>
        <v>0.2932346904487258</v>
      </c>
      <c r="AW80">
        <f t="shared" si="116"/>
        <v>0.33047414275641807</v>
      </c>
      <c r="AX80">
        <f t="shared" si="116"/>
        <v>0.3770234581410335</v>
      </c>
      <c r="AY80">
        <f t="shared" si="116"/>
        <v>0.43521010237180269</v>
      </c>
      <c r="AZ80">
        <f t="shared" si="116"/>
        <v>0.50794340766026425</v>
      </c>
      <c r="BA80">
        <f t="shared" si="116"/>
        <v>0.59886003927084108</v>
      </c>
      <c r="BB80">
        <f t="shared" si="116"/>
        <v>0.71250582878406221</v>
      </c>
      <c r="BC80">
        <f t="shared" si="116"/>
        <v>0.85456306567558871</v>
      </c>
      <c r="BD80">
        <f t="shared" si="116"/>
        <v>1.0321346117899968</v>
      </c>
      <c r="BE80">
        <f t="shared" si="116"/>
        <v>1.2540990444330065</v>
      </c>
      <c r="BF80">
        <f t="shared" si="116"/>
        <v>0.14427688121795654</v>
      </c>
      <c r="BG80">
        <f t="shared" si="116"/>
        <v>0.19308737614669502</v>
      </c>
      <c r="BH80">
        <f t="shared" si="116"/>
        <v>0.20528999987887964</v>
      </c>
      <c r="BI80">
        <f t="shared" si="116"/>
        <v>0.2205432795441104</v>
      </c>
      <c r="BJ80">
        <f t="shared" si="116"/>
        <v>0.23960987912564888</v>
      </c>
      <c r="BK80">
        <f t="shared" si="116"/>
        <v>0.26344312860257196</v>
      </c>
      <c r="BL80">
        <f t="shared" si="116"/>
        <v>0.2932346904487258</v>
      </c>
      <c r="BM80">
        <f t="shared" si="116"/>
        <v>0.33047414275641812</v>
      </c>
      <c r="BN80">
        <f t="shared" si="116"/>
        <v>0.3770234581410335</v>
      </c>
      <c r="BO80">
        <f t="shared" si="116"/>
        <v>0.43521010237180269</v>
      </c>
      <c r="BP80">
        <f t="shared" si="116"/>
        <v>0.50794340766026425</v>
      </c>
      <c r="BQ80">
        <f t="shared" si="116"/>
        <v>0.59886003927084119</v>
      </c>
      <c r="BR80">
        <f t="shared" si="116"/>
        <v>0.71250582878406232</v>
      </c>
      <c r="BS80">
        <f t="shared" si="116"/>
        <v>0.85456306567558871</v>
      </c>
      <c r="BT80">
        <f t="shared" si="116"/>
        <v>1.0321346117899968</v>
      </c>
      <c r="BU80">
        <f t="shared" si="116"/>
        <v>1.2540990444330067</v>
      </c>
      <c r="BV80">
        <v>27</v>
      </c>
    </row>
    <row r="81" spans="23:74">
      <c r="W81">
        <f>G4*G20</f>
        <v>8.2108969120459676</v>
      </c>
      <c r="X81">
        <f t="shared" si="58"/>
        <v>8.2108969120459676</v>
      </c>
      <c r="Y81">
        <f>AS20</f>
        <v>8.2108969120459658</v>
      </c>
      <c r="AA81">
        <f t="shared" ref="AA81:AA95" si="117">AB4-G4</f>
        <v>0</v>
      </c>
      <c r="AB81">
        <f t="shared" si="54"/>
        <v>0</v>
      </c>
      <c r="AC81">
        <v>1</v>
      </c>
      <c r="AN81">
        <v>13</v>
      </c>
      <c r="AO81">
        <f t="shared" si="115"/>
        <v>14.551915228366843</v>
      </c>
      <c r="AP81">
        <f t="shared" si="116"/>
        <v>0.16367943485577899</v>
      </c>
      <c r="AQ81">
        <f t="shared" si="116"/>
        <v>0.21905403234862003</v>
      </c>
      <c r="AR81">
        <f t="shared" si="116"/>
        <v>0.23289768172183026</v>
      </c>
      <c r="AS81">
        <f t="shared" si="116"/>
        <v>0.25020224343834313</v>
      </c>
      <c r="AT81">
        <f t="shared" si="116"/>
        <v>0.27183294558398413</v>
      </c>
      <c r="AU81">
        <f t="shared" si="116"/>
        <v>0.29887132326603544</v>
      </c>
      <c r="AV81">
        <f t="shared" si="116"/>
        <v>0.33266929536859952</v>
      </c>
      <c r="AW81">
        <f t="shared" si="116"/>
        <v>0.37491676049680467</v>
      </c>
      <c r="AX81">
        <f t="shared" si="116"/>
        <v>0.42772609190706107</v>
      </c>
      <c r="AY81">
        <f t="shared" si="116"/>
        <v>0.49373775616988158</v>
      </c>
      <c r="AZ81">
        <f t="shared" si="116"/>
        <v>0.57625233649840724</v>
      </c>
      <c r="BA81">
        <f t="shared" si="116"/>
        <v>0.67939556190906425</v>
      </c>
      <c r="BB81">
        <f t="shared" si="116"/>
        <v>0.80832459367238541</v>
      </c>
      <c r="BC81">
        <f t="shared" si="116"/>
        <v>0.96948588337653718</v>
      </c>
      <c r="BD81">
        <f t="shared" si="116"/>
        <v>1.1709374955067262</v>
      </c>
      <c r="BE81">
        <f t="shared" si="116"/>
        <v>1.4227520106694633</v>
      </c>
      <c r="BF81">
        <f t="shared" si="116"/>
        <v>0.16367943485577896</v>
      </c>
      <c r="BG81">
        <f t="shared" si="116"/>
        <v>0.21905403234862</v>
      </c>
      <c r="BH81">
        <f t="shared" si="116"/>
        <v>0.23289768172183026</v>
      </c>
      <c r="BI81">
        <f t="shared" si="116"/>
        <v>0.25020224343834313</v>
      </c>
      <c r="BJ81">
        <f t="shared" si="116"/>
        <v>0.27183294558398408</v>
      </c>
      <c r="BK81">
        <f t="shared" si="116"/>
        <v>0.29887132326603538</v>
      </c>
      <c r="BL81">
        <f t="shared" si="116"/>
        <v>0.33266929536859952</v>
      </c>
      <c r="BM81">
        <f t="shared" si="116"/>
        <v>0.37491676049680461</v>
      </c>
      <c r="BN81">
        <f t="shared" si="116"/>
        <v>0.42772609190706107</v>
      </c>
      <c r="BO81">
        <f t="shared" si="116"/>
        <v>0.49373775616988158</v>
      </c>
      <c r="BP81">
        <f t="shared" si="116"/>
        <v>0.57625233649840724</v>
      </c>
      <c r="BQ81">
        <f t="shared" si="116"/>
        <v>0.67939556190906414</v>
      </c>
      <c r="BR81">
        <f t="shared" si="116"/>
        <v>0.80832459367238541</v>
      </c>
      <c r="BS81">
        <f t="shared" si="116"/>
        <v>0.96948588337653707</v>
      </c>
      <c r="BT81">
        <f t="shared" si="116"/>
        <v>1.1709374955067264</v>
      </c>
      <c r="BU81">
        <f t="shared" si="116"/>
        <v>1.4227520106694631</v>
      </c>
      <c r="BV81">
        <v>28</v>
      </c>
    </row>
    <row r="82" spans="23:74">
      <c r="W82">
        <f t="shared" ref="W82:W95" si="118">G5*G21</f>
        <v>8.0284325362227236</v>
      </c>
      <c r="X82">
        <f t="shared" si="58"/>
        <v>8.0284325362227236</v>
      </c>
      <c r="Y82">
        <f t="shared" ref="Y82:Y95" si="119">AS21</f>
        <v>8.0284325362227236</v>
      </c>
      <c r="AA82">
        <f t="shared" si="117"/>
        <v>0</v>
      </c>
      <c r="AB82">
        <f t="shared" si="54"/>
        <v>0</v>
      </c>
      <c r="AC82">
        <v>1</v>
      </c>
      <c r="AN82">
        <v>14</v>
      </c>
      <c r="AO82">
        <f t="shared" si="115"/>
        <v>18.189894035458554</v>
      </c>
      <c r="AP82">
        <f t="shared" si="116"/>
        <v>0.18793262690305698</v>
      </c>
      <c r="AQ82">
        <f t="shared" si="116"/>
        <v>0.25151235260102628</v>
      </c>
      <c r="AR82">
        <f t="shared" si="116"/>
        <v>0.26740728402551855</v>
      </c>
      <c r="AS82">
        <f t="shared" si="116"/>
        <v>0.28727594830613395</v>
      </c>
      <c r="AT82">
        <f t="shared" si="116"/>
        <v>0.31211177865690315</v>
      </c>
      <c r="AU82">
        <f t="shared" si="116"/>
        <v>0.34315656659536464</v>
      </c>
      <c r="AV82">
        <f t="shared" si="116"/>
        <v>0.38196255151844166</v>
      </c>
      <c r="AW82">
        <f t="shared" si="116"/>
        <v>0.43047003267228773</v>
      </c>
      <c r="AX82">
        <f t="shared" si="116"/>
        <v>0.49110438411459545</v>
      </c>
      <c r="AY82">
        <f t="shared" si="116"/>
        <v>0.56689732341748011</v>
      </c>
      <c r="AZ82">
        <f t="shared" si="116"/>
        <v>0.66163849754608584</v>
      </c>
      <c r="BA82">
        <f t="shared" si="116"/>
        <v>0.78006496520684299</v>
      </c>
      <c r="BB82">
        <f t="shared" si="116"/>
        <v>0.92809804978278931</v>
      </c>
      <c r="BC82">
        <f t="shared" si="116"/>
        <v>1.1131394055027224</v>
      </c>
      <c r="BD82">
        <f t="shared" si="116"/>
        <v>1.3444411001526388</v>
      </c>
      <c r="BE82">
        <f t="shared" si="116"/>
        <v>1.6335682184650338</v>
      </c>
      <c r="BF82">
        <f t="shared" si="116"/>
        <v>0.18793262690305704</v>
      </c>
      <c r="BG82">
        <f t="shared" si="116"/>
        <v>0.25151235260102628</v>
      </c>
      <c r="BH82">
        <f t="shared" si="116"/>
        <v>0.26740728402551861</v>
      </c>
      <c r="BI82">
        <f t="shared" si="116"/>
        <v>0.28727594830613395</v>
      </c>
      <c r="BJ82">
        <f t="shared" si="116"/>
        <v>0.3121117786569032</v>
      </c>
      <c r="BK82">
        <f t="shared" si="116"/>
        <v>0.3431565665953647</v>
      </c>
      <c r="BL82">
        <f t="shared" si="116"/>
        <v>0.38196255151844172</v>
      </c>
      <c r="BM82">
        <f t="shared" si="116"/>
        <v>0.43047003267228784</v>
      </c>
      <c r="BN82">
        <f t="shared" si="116"/>
        <v>0.49110438411459545</v>
      </c>
      <c r="BO82">
        <f t="shared" si="116"/>
        <v>0.56689732341748011</v>
      </c>
      <c r="BP82">
        <f t="shared" si="116"/>
        <v>0.66163849754608595</v>
      </c>
      <c r="BQ82">
        <f t="shared" si="116"/>
        <v>0.78006496520684299</v>
      </c>
      <c r="BR82">
        <f t="shared" si="116"/>
        <v>0.92809804978278931</v>
      </c>
      <c r="BS82">
        <f t="shared" si="116"/>
        <v>1.1131394055027226</v>
      </c>
      <c r="BT82">
        <f t="shared" si="116"/>
        <v>1.3444411001526388</v>
      </c>
      <c r="BU82">
        <f t="shared" si="116"/>
        <v>1.633568218465034</v>
      </c>
      <c r="BV82">
        <v>29</v>
      </c>
    </row>
    <row r="83" spans="23:74">
      <c r="W83">
        <f t="shared" si="118"/>
        <v>7.8114478730815691</v>
      </c>
      <c r="X83">
        <f t="shared" si="58"/>
        <v>7.8114478730815691</v>
      </c>
      <c r="Y83">
        <f t="shared" si="119"/>
        <v>7.8114478730815691</v>
      </c>
      <c r="AA83">
        <f t="shared" si="117"/>
        <v>0</v>
      </c>
      <c r="AB83">
        <f t="shared" si="54"/>
        <v>0</v>
      </c>
      <c r="AC83">
        <v>1</v>
      </c>
      <c r="AN83">
        <v>15</v>
      </c>
      <c r="AO83">
        <f t="shared" si="115"/>
        <v>22.737367544323188</v>
      </c>
      <c r="AP83">
        <f t="shared" si="116"/>
        <v>0.21824911696215457</v>
      </c>
      <c r="AQ83">
        <f t="shared" si="116"/>
        <v>0.29208525291653409</v>
      </c>
      <c r="AR83">
        <f t="shared" si="116"/>
        <v>0.31054428690512892</v>
      </c>
      <c r="AS83">
        <f t="shared" si="116"/>
        <v>0.33361807939087251</v>
      </c>
      <c r="AT83">
        <f t="shared" si="116"/>
        <v>0.36246031999805201</v>
      </c>
      <c r="AU83">
        <f t="shared" si="116"/>
        <v>0.39851312075702633</v>
      </c>
      <c r="AV83">
        <f t="shared" si="116"/>
        <v>0.44357912170574432</v>
      </c>
      <c r="AW83">
        <f t="shared" si="116"/>
        <v>0.4999116228916417</v>
      </c>
      <c r="AX83">
        <f t="shared" si="116"/>
        <v>0.57032724937401336</v>
      </c>
      <c r="AY83">
        <f t="shared" si="116"/>
        <v>0.65834678247697831</v>
      </c>
      <c r="AZ83">
        <f t="shared" si="116"/>
        <v>0.76837119885568406</v>
      </c>
      <c r="BA83">
        <f t="shared" si="116"/>
        <v>0.90590171932906638</v>
      </c>
      <c r="BB83">
        <f t="shared" si="116"/>
        <v>1.0778148699207941</v>
      </c>
      <c r="BC83">
        <f t="shared" si="116"/>
        <v>1.2927063081604544</v>
      </c>
      <c r="BD83">
        <f t="shared" si="116"/>
        <v>1.5613206059600291</v>
      </c>
      <c r="BE83">
        <f t="shared" si="116"/>
        <v>1.897088478209497</v>
      </c>
      <c r="BF83">
        <f t="shared" si="116"/>
        <v>0.21824911696215457</v>
      </c>
      <c r="BG83">
        <f t="shared" si="116"/>
        <v>0.29208525291653409</v>
      </c>
      <c r="BH83">
        <f t="shared" si="116"/>
        <v>0.31054428690512897</v>
      </c>
      <c r="BI83">
        <f t="shared" si="116"/>
        <v>0.33361807939087251</v>
      </c>
      <c r="BJ83">
        <f t="shared" si="116"/>
        <v>0.36246031999805206</v>
      </c>
      <c r="BK83">
        <f t="shared" si="116"/>
        <v>0.39851312075702638</v>
      </c>
      <c r="BL83">
        <f t="shared" si="116"/>
        <v>0.44357912170574432</v>
      </c>
      <c r="BM83">
        <f t="shared" si="116"/>
        <v>0.49991162289164182</v>
      </c>
      <c r="BN83">
        <f t="shared" si="116"/>
        <v>0.57032724937401358</v>
      </c>
      <c r="BO83">
        <f t="shared" si="116"/>
        <v>0.65834678247697831</v>
      </c>
      <c r="BP83">
        <f t="shared" si="116"/>
        <v>0.76837119885568417</v>
      </c>
      <c r="BQ83">
        <f t="shared" si="116"/>
        <v>0.90590171932906638</v>
      </c>
      <c r="BR83">
        <f t="shared" si="116"/>
        <v>1.0778148699207943</v>
      </c>
      <c r="BS83">
        <f t="shared" si="116"/>
        <v>1.2927063081604544</v>
      </c>
      <c r="BT83">
        <f t="shared" si="116"/>
        <v>1.5613206059600291</v>
      </c>
      <c r="BU83">
        <f t="shared" si="116"/>
        <v>1.8970884782094977</v>
      </c>
      <c r="BV83">
        <v>30</v>
      </c>
    </row>
    <row r="84" spans="23:74">
      <c r="W84">
        <f t="shared" si="118"/>
        <v>7.5561717987978589</v>
      </c>
      <c r="X84">
        <f t="shared" si="58"/>
        <v>7.5561717987978589</v>
      </c>
      <c r="Y84">
        <f t="shared" si="119"/>
        <v>7.5561717987978581</v>
      </c>
      <c r="AA84">
        <f t="shared" si="117"/>
        <v>0</v>
      </c>
      <c r="AB84">
        <f t="shared" si="54"/>
        <v>0</v>
      </c>
      <c r="AC84">
        <v>1</v>
      </c>
    </row>
    <row r="85" spans="23:74">
      <c r="W85">
        <f t="shared" si="118"/>
        <v>7.2596187454698411</v>
      </c>
      <c r="X85">
        <f t="shared" si="58"/>
        <v>7.2596187454698411</v>
      </c>
      <c r="Y85">
        <f t="shared" si="119"/>
        <v>7.2596187454698411</v>
      </c>
      <c r="AA85">
        <f t="shared" si="117"/>
        <v>0</v>
      </c>
      <c r="AB85">
        <f t="shared" si="54"/>
        <v>0</v>
      </c>
      <c r="AC85">
        <v>1</v>
      </c>
    </row>
    <row r="86" spans="23:74">
      <c r="W86">
        <f t="shared" si="118"/>
        <v>6.920130401592651</v>
      </c>
      <c r="X86">
        <f t="shared" si="58"/>
        <v>6.920130401592651</v>
      </c>
      <c r="Y86">
        <f t="shared" si="119"/>
        <v>6.920130401592651</v>
      </c>
      <c r="AA86">
        <f t="shared" si="117"/>
        <v>0</v>
      </c>
      <c r="AB86">
        <f t="shared" ref="AB86:AB149" si="120">IFERROR(AA86,"")</f>
        <v>0</v>
      </c>
      <c r="AC86">
        <v>1</v>
      </c>
    </row>
    <row r="87" spans="23:74">
      <c r="W87">
        <f t="shared" si="118"/>
        <v>6.537954780757147</v>
      </c>
      <c r="X87">
        <f t="shared" si="58"/>
        <v>6.537954780757147</v>
      </c>
      <c r="Y87">
        <f t="shared" si="119"/>
        <v>6.537954780757147</v>
      </c>
      <c r="AA87">
        <f t="shared" si="117"/>
        <v>0</v>
      </c>
      <c r="AB87">
        <f t="shared" si="120"/>
        <v>0</v>
      </c>
      <c r="AC87">
        <v>1</v>
      </c>
    </row>
    <row r="88" spans="23:74">
      <c r="W88">
        <f t="shared" si="118"/>
        <v>6.115763375184728</v>
      </c>
      <c r="X88">
        <f t="shared" si="58"/>
        <v>6.115763375184728</v>
      </c>
      <c r="Y88">
        <f t="shared" si="119"/>
        <v>6.115763375184728</v>
      </c>
      <c r="AA88">
        <f t="shared" si="117"/>
        <v>0</v>
      </c>
      <c r="AB88">
        <f t="shared" si="120"/>
        <v>0</v>
      </c>
      <c r="AC88">
        <v>1</v>
      </c>
    </row>
    <row r="89" spans="23:74">
      <c r="W89">
        <f t="shared" si="118"/>
        <v>5.6589747848260643</v>
      </c>
      <c r="X89">
        <f t="shared" ref="X89:X152" si="121">IFERROR(W89, NA())</f>
        <v>5.6589747848260643</v>
      </c>
      <c r="Y89">
        <f t="shared" si="119"/>
        <v>5.6589747848260634</v>
      </c>
      <c r="AA89">
        <f t="shared" si="117"/>
        <v>0</v>
      </c>
      <c r="AB89">
        <f t="shared" si="120"/>
        <v>0</v>
      </c>
      <c r="AC89">
        <v>1</v>
      </c>
    </row>
    <row r="90" spans="23:74">
      <c r="W90">
        <f t="shared" si="118"/>
        <v>5.1757513471171936</v>
      </c>
      <c r="X90">
        <f t="shared" si="121"/>
        <v>5.1757513471171936</v>
      </c>
      <c r="Y90">
        <f t="shared" si="119"/>
        <v>5.1757513471171936</v>
      </c>
      <c r="AA90">
        <f t="shared" si="117"/>
        <v>0</v>
      </c>
      <c r="AB90">
        <f t="shared" si="120"/>
        <v>0</v>
      </c>
      <c r="AC90">
        <v>1</v>
      </c>
    </row>
    <row r="91" spans="23:74">
      <c r="W91">
        <f t="shared" si="118"/>
        <v>4.676581075561038</v>
      </c>
      <c r="X91">
        <f t="shared" si="121"/>
        <v>4.676581075561038</v>
      </c>
      <c r="Y91">
        <f t="shared" si="119"/>
        <v>4.676581075561038</v>
      </c>
      <c r="AA91">
        <f t="shared" si="117"/>
        <v>0</v>
      </c>
      <c r="AB91">
        <f t="shared" si="120"/>
        <v>0</v>
      </c>
      <c r="AC91">
        <v>1</v>
      </c>
    </row>
    <row r="92" spans="23:74">
      <c r="W92">
        <f t="shared" si="118"/>
        <v>4.1734506258634294</v>
      </c>
      <c r="X92">
        <f t="shared" si="121"/>
        <v>4.1734506258634294</v>
      </c>
      <c r="Y92">
        <f t="shared" si="119"/>
        <v>4.1734506258634303</v>
      </c>
      <c r="AA92">
        <f t="shared" si="117"/>
        <v>0</v>
      </c>
      <c r="AB92">
        <f t="shared" si="120"/>
        <v>0</v>
      </c>
      <c r="AC92">
        <v>1</v>
      </c>
    </row>
    <row r="93" spans="23:74">
      <c r="W93">
        <f t="shared" si="118"/>
        <v>3.6787299561930591</v>
      </c>
      <c r="X93">
        <f t="shared" si="121"/>
        <v>3.6787299561930591</v>
      </c>
      <c r="Y93">
        <f t="shared" si="119"/>
        <v>3.6787299561930586</v>
      </c>
      <c r="AA93">
        <f t="shared" si="117"/>
        <v>0</v>
      </c>
      <c r="AB93">
        <f t="shared" si="120"/>
        <v>0</v>
      </c>
      <c r="AC93">
        <v>1</v>
      </c>
    </row>
    <row r="94" spans="23:74">
      <c r="W94">
        <f t="shared" si="118"/>
        <v>3.2039803313519784</v>
      </c>
      <c r="X94">
        <f t="shared" si="121"/>
        <v>3.2039803313519784</v>
      </c>
      <c r="Y94">
        <f t="shared" si="119"/>
        <v>3.2039803313519788</v>
      </c>
      <c r="AA94">
        <f t="shared" si="117"/>
        <v>0</v>
      </c>
      <c r="AB94">
        <f t="shared" si="120"/>
        <v>0</v>
      </c>
      <c r="AC94">
        <v>1</v>
      </c>
    </row>
    <row r="95" spans="23:74">
      <c r="W95">
        <f t="shared" si="118"/>
        <v>2.7589226870554389</v>
      </c>
      <c r="X95">
        <f t="shared" si="121"/>
        <v>2.7589226870554389</v>
      </c>
      <c r="Y95">
        <f t="shared" si="119"/>
        <v>2.7589226870554393</v>
      </c>
      <c r="AA95">
        <f t="shared" si="117"/>
        <v>0</v>
      </c>
      <c r="AB95">
        <f t="shared" si="120"/>
        <v>0</v>
      </c>
      <c r="AC95">
        <v>1</v>
      </c>
    </row>
    <row r="96" spans="23:74">
      <c r="W96">
        <f>H4*H20</f>
        <v>7.4680711053068256</v>
      </c>
      <c r="X96">
        <f t="shared" si="121"/>
        <v>7.4680711053068256</v>
      </c>
      <c r="Y96">
        <f>AT20</f>
        <v>7.4680711053068265</v>
      </c>
      <c r="AA96">
        <f t="shared" ref="AA96:AA110" si="122">AC4-H4</f>
        <v>0</v>
      </c>
      <c r="AB96">
        <f t="shared" si="120"/>
        <v>0</v>
      </c>
      <c r="AC96">
        <v>1</v>
      </c>
    </row>
    <row r="97" spans="23:29">
      <c r="W97">
        <f t="shared" ref="W97:W110" si="123">H5*H21</f>
        <v>7.302113969633341</v>
      </c>
      <c r="X97">
        <f t="shared" si="121"/>
        <v>7.302113969633341</v>
      </c>
      <c r="Y97">
        <f t="shared" ref="Y97:Y110" si="124">AT21</f>
        <v>7.302113969633341</v>
      </c>
      <c r="AA97">
        <f t="shared" si="122"/>
        <v>0</v>
      </c>
      <c r="AB97">
        <f t="shared" si="120"/>
        <v>0</v>
      </c>
      <c r="AC97">
        <v>1</v>
      </c>
    </row>
    <row r="98" spans="23:29">
      <c r="W98">
        <f t="shared" si="123"/>
        <v>7.1047595380216295</v>
      </c>
      <c r="X98">
        <f t="shared" si="121"/>
        <v>7.1047595380216295</v>
      </c>
      <c r="Y98">
        <f t="shared" si="124"/>
        <v>7.1047595380216295</v>
      </c>
      <c r="AA98">
        <f t="shared" si="122"/>
        <v>0</v>
      </c>
      <c r="AB98">
        <f t="shared" si="120"/>
        <v>0</v>
      </c>
      <c r="AC98">
        <v>1</v>
      </c>
    </row>
    <row r="99" spans="23:29">
      <c r="W99">
        <f t="shared" si="123"/>
        <v>6.8725778537725573</v>
      </c>
      <c r="X99">
        <f t="shared" si="121"/>
        <v>6.8725778537725573</v>
      </c>
      <c r="Y99">
        <f t="shared" si="124"/>
        <v>6.8725778537725564</v>
      </c>
      <c r="AA99">
        <f t="shared" si="122"/>
        <v>0</v>
      </c>
      <c r="AB99">
        <f t="shared" si="120"/>
        <v>0</v>
      </c>
      <c r="AC99">
        <v>1</v>
      </c>
    </row>
    <row r="100" spans="23:29">
      <c r="W100">
        <f t="shared" si="123"/>
        <v>6.6028534482084842</v>
      </c>
      <c r="X100">
        <f t="shared" si="121"/>
        <v>6.6028534482084842</v>
      </c>
      <c r="Y100">
        <f t="shared" si="124"/>
        <v>6.6028534482084833</v>
      </c>
      <c r="AA100">
        <f t="shared" si="122"/>
        <v>0</v>
      </c>
      <c r="AB100">
        <f t="shared" si="120"/>
        <v>0</v>
      </c>
      <c r="AC100">
        <v>1</v>
      </c>
    </row>
    <row r="101" spans="23:29">
      <c r="W101">
        <f t="shared" si="123"/>
        <v>6.2940780344314327</v>
      </c>
      <c r="X101">
        <f t="shared" si="121"/>
        <v>6.2940780344314327</v>
      </c>
      <c r="Y101">
        <f t="shared" si="124"/>
        <v>6.2940780344314318</v>
      </c>
      <c r="AA101">
        <f t="shared" si="122"/>
        <v>0</v>
      </c>
      <c r="AB101">
        <f t="shared" si="120"/>
        <v>0</v>
      </c>
      <c r="AC101">
        <v>1</v>
      </c>
    </row>
    <row r="102" spans="23:29">
      <c r="W102">
        <f t="shared" si="123"/>
        <v>5.9464771886666847</v>
      </c>
      <c r="X102">
        <f t="shared" si="121"/>
        <v>5.9464771886666847</v>
      </c>
      <c r="Y102">
        <f t="shared" si="124"/>
        <v>5.9464771886666847</v>
      </c>
      <c r="AA102">
        <f t="shared" si="122"/>
        <v>0</v>
      </c>
      <c r="AB102">
        <f t="shared" si="120"/>
        <v>0</v>
      </c>
      <c r="AC102">
        <v>1</v>
      </c>
    </row>
    <row r="103" spans="23:29">
      <c r="W103">
        <f t="shared" si="123"/>
        <v>5.5624807178014084</v>
      </c>
      <c r="X103">
        <f t="shared" si="121"/>
        <v>5.5624807178014084</v>
      </c>
      <c r="Y103">
        <f t="shared" si="124"/>
        <v>5.5624807178014075</v>
      </c>
      <c r="AA103">
        <f t="shared" si="122"/>
        <v>0</v>
      </c>
      <c r="AB103">
        <f t="shared" si="120"/>
        <v>0</v>
      </c>
      <c r="AC103">
        <v>1</v>
      </c>
    </row>
    <row r="104" spans="23:29">
      <c r="W104">
        <f t="shared" si="123"/>
        <v>5.1470170103120694</v>
      </c>
      <c r="X104">
        <f t="shared" si="121"/>
        <v>5.1470170103120694</v>
      </c>
      <c r="Y104">
        <f t="shared" si="124"/>
        <v>5.1470170103120694</v>
      </c>
      <c r="AA104">
        <f t="shared" si="122"/>
        <v>0</v>
      </c>
      <c r="AB104">
        <f t="shared" si="120"/>
        <v>0</v>
      </c>
      <c r="AC104">
        <v>1</v>
      </c>
    </row>
    <row r="105" spans="23:29">
      <c r="W105">
        <f t="shared" si="123"/>
        <v>4.7075099709207509</v>
      </c>
      <c r="X105">
        <f t="shared" si="121"/>
        <v>4.7075099709207509</v>
      </c>
      <c r="Y105">
        <f t="shared" si="124"/>
        <v>4.7075099709207509</v>
      </c>
      <c r="AA105">
        <f t="shared" si="122"/>
        <v>0</v>
      </c>
      <c r="AB105">
        <f t="shared" si="120"/>
        <v>0</v>
      </c>
      <c r="AC105">
        <v>1</v>
      </c>
    </row>
    <row r="106" spans="23:29">
      <c r="W106">
        <f t="shared" si="123"/>
        <v>4.2534987804784876</v>
      </c>
      <c r="X106">
        <f t="shared" si="121"/>
        <v>4.2534987804784876</v>
      </c>
      <c r="Y106">
        <f t="shared" si="124"/>
        <v>4.2534987804784876</v>
      </c>
      <c r="AA106">
        <f t="shared" si="122"/>
        <v>0</v>
      </c>
      <c r="AB106">
        <f t="shared" si="120"/>
        <v>0</v>
      </c>
      <c r="AC106">
        <v>1</v>
      </c>
    </row>
    <row r="107" spans="23:29">
      <c r="W107">
        <f t="shared" si="123"/>
        <v>3.7958856824411287</v>
      </c>
      <c r="X107">
        <f t="shared" si="121"/>
        <v>3.7958856824411287</v>
      </c>
      <c r="Y107">
        <f t="shared" si="124"/>
        <v>3.7958856824411296</v>
      </c>
      <c r="AA107">
        <f t="shared" si="122"/>
        <v>0</v>
      </c>
      <c r="AB107">
        <f t="shared" si="120"/>
        <v>0</v>
      </c>
      <c r="AC107">
        <v>1</v>
      </c>
    </row>
    <row r="108" spans="23:29">
      <c r="W108">
        <f t="shared" si="123"/>
        <v>3.345921546008837</v>
      </c>
      <c r="X108">
        <f t="shared" si="121"/>
        <v>3.345921546008837</v>
      </c>
      <c r="Y108">
        <f t="shared" si="124"/>
        <v>3.3459215460088361</v>
      </c>
      <c r="AA108">
        <f t="shared" si="122"/>
        <v>0</v>
      </c>
      <c r="AB108">
        <f t="shared" si="120"/>
        <v>0</v>
      </c>
      <c r="AC108">
        <v>1</v>
      </c>
    </row>
    <row r="109" spans="23:29">
      <c r="W109">
        <f t="shared" si="123"/>
        <v>2.9141217081215189</v>
      </c>
      <c r="X109">
        <f t="shared" si="121"/>
        <v>2.9141217081215189</v>
      </c>
      <c r="Y109">
        <f t="shared" si="124"/>
        <v>2.9141217081215194</v>
      </c>
      <c r="AA109">
        <f t="shared" si="122"/>
        <v>0</v>
      </c>
      <c r="AB109">
        <f t="shared" si="120"/>
        <v>0</v>
      </c>
      <c r="AC109">
        <v>1</v>
      </c>
    </row>
    <row r="110" spans="23:29">
      <c r="W110">
        <f t="shared" si="123"/>
        <v>2.5093276680586394</v>
      </c>
      <c r="X110">
        <f t="shared" si="121"/>
        <v>2.5093276680586394</v>
      </c>
      <c r="Y110">
        <f t="shared" si="124"/>
        <v>2.5093276680586398</v>
      </c>
      <c r="AA110">
        <f t="shared" si="122"/>
        <v>0</v>
      </c>
      <c r="AB110">
        <f t="shared" si="120"/>
        <v>0</v>
      </c>
      <c r="AC110">
        <v>1</v>
      </c>
    </row>
    <row r="111" spans="23:29">
      <c r="W111">
        <f>I4*I20</f>
        <v>6.7093426551880428</v>
      </c>
      <c r="X111">
        <f t="shared" si="121"/>
        <v>6.7093426551880428</v>
      </c>
      <c r="Y111">
        <f>AU20</f>
        <v>6.7093426551880437</v>
      </c>
      <c r="AA111">
        <f t="shared" ref="AA111:AA125" si="125">AD4-I4</f>
        <v>0</v>
      </c>
      <c r="AB111">
        <f t="shared" si="120"/>
        <v>0</v>
      </c>
      <c r="AC111">
        <v>1</v>
      </c>
    </row>
    <row r="112" spans="23:29">
      <c r="W112">
        <f t="shared" ref="W112:W125" si="126">I5*I21</f>
        <v>6.5602461517394195</v>
      </c>
      <c r="X112">
        <f t="shared" si="121"/>
        <v>6.5602461517394195</v>
      </c>
      <c r="Y112">
        <f t="shared" ref="Y112:Y125" si="127">AU21</f>
        <v>6.5602461517394195</v>
      </c>
      <c r="AA112">
        <f t="shared" si="125"/>
        <v>0</v>
      </c>
      <c r="AB112">
        <f t="shared" si="120"/>
        <v>0</v>
      </c>
      <c r="AC112">
        <v>1</v>
      </c>
    </row>
    <row r="113" spans="23:29">
      <c r="W113">
        <f t="shared" si="126"/>
        <v>6.3829422016924084</v>
      </c>
      <c r="X113">
        <f t="shared" si="121"/>
        <v>6.3829422016924084</v>
      </c>
      <c r="Y113">
        <f t="shared" si="127"/>
        <v>6.3829422016924084</v>
      </c>
      <c r="AA113">
        <f t="shared" si="125"/>
        <v>0</v>
      </c>
      <c r="AB113">
        <f t="shared" si="120"/>
        <v>0</v>
      </c>
      <c r="AC113">
        <v>1</v>
      </c>
    </row>
    <row r="114" spans="23:29">
      <c r="W114">
        <f t="shared" si="126"/>
        <v>6.1743493192841603</v>
      </c>
      <c r="X114">
        <f t="shared" si="121"/>
        <v>6.1743493192841603</v>
      </c>
      <c r="Y114">
        <f t="shared" si="127"/>
        <v>6.1743493192841594</v>
      </c>
      <c r="AA114">
        <f t="shared" si="125"/>
        <v>0</v>
      </c>
      <c r="AB114">
        <f t="shared" si="120"/>
        <v>0</v>
      </c>
      <c r="AC114">
        <v>1</v>
      </c>
    </row>
    <row r="115" spans="23:29">
      <c r="W115">
        <f t="shared" si="126"/>
        <v>5.9320279174284236</v>
      </c>
      <c r="X115">
        <f t="shared" si="121"/>
        <v>5.9320279174284236</v>
      </c>
      <c r="Y115">
        <f t="shared" si="127"/>
        <v>5.9320279174284236</v>
      </c>
      <c r="AA115">
        <f t="shared" si="125"/>
        <v>0</v>
      </c>
      <c r="AB115">
        <f t="shared" si="120"/>
        <v>0</v>
      </c>
      <c r="AC115">
        <v>1</v>
      </c>
    </row>
    <row r="116" spans="23:29">
      <c r="W116">
        <f t="shared" si="126"/>
        <v>5.6546229456070423</v>
      </c>
      <c r="X116">
        <f t="shared" si="121"/>
        <v>5.6546229456070423</v>
      </c>
      <c r="Y116">
        <f t="shared" si="127"/>
        <v>5.6546229456070414</v>
      </c>
      <c r="AA116">
        <f t="shared" si="125"/>
        <v>0</v>
      </c>
      <c r="AB116">
        <f t="shared" si="120"/>
        <v>0</v>
      </c>
      <c r="AC116">
        <v>1</v>
      </c>
    </row>
    <row r="117" spans="23:29">
      <c r="W117">
        <f t="shared" si="126"/>
        <v>5.3423370623337005</v>
      </c>
      <c r="X117">
        <f t="shared" si="121"/>
        <v>5.3423370623337005</v>
      </c>
      <c r="Y117">
        <f t="shared" si="127"/>
        <v>5.3423370623337014</v>
      </c>
      <c r="AA117">
        <f t="shared" si="125"/>
        <v>0</v>
      </c>
      <c r="AB117">
        <f t="shared" si="120"/>
        <v>0</v>
      </c>
      <c r="AC117">
        <v>1</v>
      </c>
    </row>
    <row r="118" spans="23:29">
      <c r="W118">
        <f t="shared" si="126"/>
        <v>4.9973532150873474</v>
      </c>
      <c r="X118">
        <f t="shared" si="121"/>
        <v>4.9973532150873474</v>
      </c>
      <c r="Y118">
        <f t="shared" si="127"/>
        <v>4.9973532150873474</v>
      </c>
      <c r="AA118">
        <f t="shared" si="125"/>
        <v>0</v>
      </c>
      <c r="AB118">
        <f t="shared" si="120"/>
        <v>0</v>
      </c>
      <c r="AC118">
        <v>1</v>
      </c>
    </row>
    <row r="119" spans="23:29">
      <c r="W119">
        <f t="shared" si="126"/>
        <v>4.6240990862722127</v>
      </c>
      <c r="X119">
        <f t="shared" si="121"/>
        <v>4.6240990862722127</v>
      </c>
      <c r="Y119">
        <f t="shared" si="127"/>
        <v>4.6240990862722118</v>
      </c>
      <c r="AA119">
        <f t="shared" si="125"/>
        <v>0</v>
      </c>
      <c r="AB119">
        <f t="shared" si="120"/>
        <v>0</v>
      </c>
      <c r="AC119">
        <v>1</v>
      </c>
    </row>
    <row r="120" spans="23:29">
      <c r="W120">
        <f t="shared" si="126"/>
        <v>4.2292443393017178</v>
      </c>
      <c r="X120">
        <f t="shared" si="121"/>
        <v>4.2292443393017178</v>
      </c>
      <c r="Y120">
        <f t="shared" si="127"/>
        <v>4.2292443393017169</v>
      </c>
      <c r="AA120">
        <f t="shared" si="125"/>
        <v>0</v>
      </c>
      <c r="AB120">
        <f t="shared" si="120"/>
        <v>0</v>
      </c>
      <c r="AC120">
        <v>1</v>
      </c>
    </row>
    <row r="121" spans="23:29">
      <c r="W121">
        <f t="shared" si="126"/>
        <v>3.8213590094737251</v>
      </c>
      <c r="X121">
        <f t="shared" si="121"/>
        <v>3.8213590094737251</v>
      </c>
      <c r="Y121">
        <f t="shared" si="127"/>
        <v>3.8213590094737246</v>
      </c>
      <c r="AA121">
        <f t="shared" si="125"/>
        <v>0</v>
      </c>
      <c r="AB121">
        <f t="shared" si="120"/>
        <v>0</v>
      </c>
      <c r="AC121">
        <v>1</v>
      </c>
    </row>
    <row r="122" spans="23:29">
      <c r="W122">
        <f t="shared" si="126"/>
        <v>3.410237712563061</v>
      </c>
      <c r="X122">
        <f t="shared" si="121"/>
        <v>3.410237712563061</v>
      </c>
      <c r="Y122">
        <f t="shared" si="127"/>
        <v>3.4102377125630614</v>
      </c>
      <c r="AA122">
        <f t="shared" si="125"/>
        <v>0</v>
      </c>
      <c r="AB122">
        <f t="shared" si="120"/>
        <v>0</v>
      </c>
      <c r="AC122">
        <v>1</v>
      </c>
    </row>
    <row r="123" spans="23:29">
      <c r="W123">
        <f t="shared" si="126"/>
        <v>3.0059882710004664</v>
      </c>
      <c r="X123">
        <f t="shared" si="121"/>
        <v>3.0059882710004664</v>
      </c>
      <c r="Y123">
        <f t="shared" si="127"/>
        <v>3.0059882710004668</v>
      </c>
      <c r="AA123">
        <f t="shared" si="125"/>
        <v>0</v>
      </c>
      <c r="AB123">
        <f t="shared" si="120"/>
        <v>0</v>
      </c>
      <c r="AC123">
        <v>1</v>
      </c>
    </row>
    <row r="124" spans="23:29">
      <c r="W124">
        <f t="shared" si="126"/>
        <v>2.6180577023182821</v>
      </c>
      <c r="X124">
        <f t="shared" si="121"/>
        <v>2.6180577023182821</v>
      </c>
      <c r="Y124">
        <f t="shared" si="127"/>
        <v>2.6180577023182825</v>
      </c>
      <c r="AA124">
        <f t="shared" si="125"/>
        <v>0</v>
      </c>
      <c r="AB124">
        <f t="shared" si="120"/>
        <v>0</v>
      </c>
      <c r="AC124">
        <v>1</v>
      </c>
    </row>
    <row r="125" spans="23:29">
      <c r="W125">
        <f t="shared" si="126"/>
        <v>2.2543892421144358</v>
      </c>
      <c r="X125">
        <f t="shared" si="121"/>
        <v>2.2543892421144358</v>
      </c>
      <c r="Y125">
        <f t="shared" si="127"/>
        <v>2.2543892421144358</v>
      </c>
      <c r="AA125">
        <f t="shared" si="125"/>
        <v>0</v>
      </c>
      <c r="AB125">
        <f t="shared" si="120"/>
        <v>0</v>
      </c>
      <c r="AC125">
        <v>1</v>
      </c>
    </row>
    <row r="126" spans="23:29">
      <c r="W126">
        <f>J4*J20</f>
        <v>5.9533009154625871</v>
      </c>
      <c r="X126">
        <f t="shared" si="121"/>
        <v>5.9533009154625871</v>
      </c>
      <c r="Y126">
        <f>AV20</f>
        <v>5.9533009154625871</v>
      </c>
      <c r="AA126">
        <f t="shared" ref="AA126:AA140" si="128">AE4-J4</f>
        <v>0</v>
      </c>
      <c r="AB126">
        <f t="shared" si="120"/>
        <v>0</v>
      </c>
      <c r="AC126">
        <v>1</v>
      </c>
    </row>
    <row r="127" spans="23:29">
      <c r="W127">
        <f t="shared" ref="W127:W140" si="129">J5*J21</f>
        <v>5.8210053395634187</v>
      </c>
      <c r="X127">
        <f t="shared" si="121"/>
        <v>5.8210053395634187</v>
      </c>
      <c r="Y127">
        <f t="shared" ref="Y127:Y139" si="130">AV21</f>
        <v>5.8210053395634187</v>
      </c>
      <c r="AA127">
        <f t="shared" si="128"/>
        <v>0</v>
      </c>
      <c r="AB127">
        <f t="shared" si="120"/>
        <v>0</v>
      </c>
      <c r="AC127">
        <v>1</v>
      </c>
    </row>
    <row r="128" spans="23:29">
      <c r="W128">
        <f t="shared" si="129"/>
        <v>5.6636808709265702</v>
      </c>
      <c r="X128">
        <f t="shared" si="121"/>
        <v>5.6636808709265702</v>
      </c>
      <c r="Y128">
        <f t="shared" si="130"/>
        <v>5.6636808709265702</v>
      </c>
      <c r="AA128">
        <f t="shared" si="128"/>
        <v>0</v>
      </c>
      <c r="AB128">
        <f t="shared" si="120"/>
        <v>0</v>
      </c>
      <c r="AC128">
        <v>1</v>
      </c>
    </row>
    <row r="129" spans="23:29">
      <c r="W129">
        <f t="shared" si="129"/>
        <v>5.4785932607655718</v>
      </c>
      <c r="X129">
        <f t="shared" si="121"/>
        <v>5.4785932607655718</v>
      </c>
      <c r="Y129">
        <f t="shared" si="130"/>
        <v>5.478593260765571</v>
      </c>
      <c r="AA129">
        <f t="shared" si="128"/>
        <v>0</v>
      </c>
      <c r="AB129">
        <f t="shared" si="120"/>
        <v>0</v>
      </c>
      <c r="AC129">
        <v>1</v>
      </c>
    </row>
    <row r="130" spans="23:29">
      <c r="W130">
        <f t="shared" si="129"/>
        <v>5.2635778266695912</v>
      </c>
      <c r="X130">
        <f t="shared" si="121"/>
        <v>5.2635778266695912</v>
      </c>
      <c r="Y130">
        <f t="shared" si="130"/>
        <v>5.2635778266695903</v>
      </c>
      <c r="AA130">
        <f t="shared" si="128"/>
        <v>0</v>
      </c>
      <c r="AB130">
        <f t="shared" si="120"/>
        <v>0</v>
      </c>
      <c r="AC130">
        <v>1</v>
      </c>
    </row>
    <row r="131" spans="23:29">
      <c r="W131">
        <f t="shared" si="129"/>
        <v>5.01743221187958</v>
      </c>
      <c r="X131">
        <f t="shared" si="121"/>
        <v>5.01743221187958</v>
      </c>
      <c r="Y131">
        <f t="shared" si="130"/>
        <v>5.01743221187958</v>
      </c>
      <c r="AA131">
        <f t="shared" si="128"/>
        <v>0</v>
      </c>
      <c r="AB131">
        <f t="shared" si="120"/>
        <v>0</v>
      </c>
      <c r="AC131">
        <v>1</v>
      </c>
    </row>
    <row r="132" spans="23:29">
      <c r="W132">
        <f t="shared" si="129"/>
        <v>4.7403362383508414</v>
      </c>
      <c r="X132">
        <f t="shared" si="121"/>
        <v>4.7403362383508414</v>
      </c>
      <c r="Y132">
        <f t="shared" si="130"/>
        <v>4.7403362383508405</v>
      </c>
      <c r="AA132">
        <f t="shared" si="128"/>
        <v>0</v>
      </c>
      <c r="AB132">
        <f t="shared" si="120"/>
        <v>0</v>
      </c>
      <c r="AC132">
        <v>1</v>
      </c>
    </row>
    <row r="133" spans="23:29">
      <c r="W133">
        <f t="shared" si="129"/>
        <v>4.4342268683004971</v>
      </c>
      <c r="X133">
        <f t="shared" si="121"/>
        <v>4.4342268683004971</v>
      </c>
      <c r="Y133">
        <f t="shared" si="130"/>
        <v>4.4342268683004962</v>
      </c>
      <c r="AA133">
        <f t="shared" si="128"/>
        <v>0</v>
      </c>
      <c r="AB133">
        <f t="shared" si="120"/>
        <v>0</v>
      </c>
      <c r="AC133">
        <v>1</v>
      </c>
    </row>
    <row r="134" spans="23:29">
      <c r="W134">
        <f t="shared" si="129"/>
        <v>4.1030328510956835</v>
      </c>
      <c r="X134">
        <f t="shared" si="121"/>
        <v>4.1030328510956835</v>
      </c>
      <c r="Y134">
        <f t="shared" si="130"/>
        <v>4.1030328510956826</v>
      </c>
      <c r="AA134">
        <f t="shared" si="128"/>
        <v>0</v>
      </c>
      <c r="AB134">
        <f t="shared" si="120"/>
        <v>0</v>
      </c>
      <c r="AC134">
        <v>1</v>
      </c>
    </row>
    <row r="135" spans="23:29">
      <c r="W135">
        <f t="shared" si="129"/>
        <v>3.7526722796622796</v>
      </c>
      <c r="X135">
        <f t="shared" si="121"/>
        <v>3.7526722796622796</v>
      </c>
      <c r="Y135">
        <f t="shared" si="130"/>
        <v>3.7526722796622787</v>
      </c>
      <c r="AA135">
        <f t="shared" si="128"/>
        <v>0</v>
      </c>
      <c r="AB135">
        <f t="shared" si="120"/>
        <v>0</v>
      </c>
      <c r="AC135">
        <v>1</v>
      </c>
    </row>
    <row r="136" spans="23:29">
      <c r="W136">
        <f t="shared" si="129"/>
        <v>3.3907494755570102</v>
      </c>
      <c r="X136">
        <f t="shared" si="121"/>
        <v>3.3907494755570102</v>
      </c>
      <c r="Y136">
        <f t="shared" si="130"/>
        <v>3.3907494755570102</v>
      </c>
      <c r="AA136">
        <f t="shared" si="128"/>
        <v>0</v>
      </c>
      <c r="AB136">
        <f t="shared" si="120"/>
        <v>0</v>
      </c>
      <c r="AC136">
        <v>1</v>
      </c>
    </row>
    <row r="137" spans="23:29">
      <c r="W137">
        <f t="shared" si="129"/>
        <v>3.0259553490606006</v>
      </c>
      <c r="X137">
        <f t="shared" si="121"/>
        <v>3.0259553490606006</v>
      </c>
      <c r="Y137">
        <f t="shared" si="130"/>
        <v>3.025955349060601</v>
      </c>
      <c r="AA137">
        <f t="shared" si="128"/>
        <v>0</v>
      </c>
      <c r="AB137">
        <f t="shared" si="120"/>
        <v>0</v>
      </c>
      <c r="AC137">
        <v>1</v>
      </c>
    </row>
    <row r="138" spans="23:29">
      <c r="W138">
        <f t="shared" si="129"/>
        <v>2.6672587234427545</v>
      </c>
      <c r="X138">
        <f t="shared" si="121"/>
        <v>2.6672587234427545</v>
      </c>
      <c r="Y138">
        <f t="shared" si="130"/>
        <v>2.6672587234427541</v>
      </c>
      <c r="AA138">
        <f t="shared" si="128"/>
        <v>0</v>
      </c>
      <c r="AB138">
        <f t="shared" si="120"/>
        <v>0</v>
      </c>
      <c r="AC138">
        <v>1</v>
      </c>
    </row>
    <row r="139" spans="23:29">
      <c r="W139">
        <f t="shared" si="129"/>
        <v>2.3230420798218239</v>
      </c>
      <c r="X139">
        <f t="shared" si="121"/>
        <v>2.3230420798218239</v>
      </c>
      <c r="Y139">
        <f t="shared" si="130"/>
        <v>2.3230420798218243</v>
      </c>
      <c r="AA139">
        <f t="shared" si="128"/>
        <v>0</v>
      </c>
      <c r="AB139">
        <f t="shared" si="120"/>
        <v>0</v>
      </c>
      <c r="AC139">
        <v>1</v>
      </c>
    </row>
    <row r="140" spans="23:29">
      <c r="W140">
        <f t="shared" si="129"/>
        <v>2.0003535709285853</v>
      </c>
      <c r="X140">
        <f t="shared" si="121"/>
        <v>2.0003535709285853</v>
      </c>
      <c r="Y140">
        <f>AV34</f>
        <v>2.0003535709285858</v>
      </c>
      <c r="AA140">
        <f t="shared" si="128"/>
        <v>0</v>
      </c>
      <c r="AB140">
        <f t="shared" si="120"/>
        <v>0</v>
      </c>
      <c r="AC140">
        <v>1</v>
      </c>
    </row>
    <row r="141" spans="23:29">
      <c r="W141">
        <f>K4*K20</f>
        <v>5.2182748158671508</v>
      </c>
      <c r="X141">
        <f t="shared" si="121"/>
        <v>5.2182748158671508</v>
      </c>
      <c r="Y141">
        <f>AW20</f>
        <v>5.2182748158671499</v>
      </c>
      <c r="AA141">
        <f t="shared" ref="AA141:AA155" si="131">AF4-K4</f>
        <v>0</v>
      </c>
      <c r="AB141">
        <f t="shared" si="120"/>
        <v>0</v>
      </c>
      <c r="AC141">
        <v>1</v>
      </c>
    </row>
    <row r="142" spans="23:29">
      <c r="W142">
        <f t="shared" ref="W142:W155" si="132">K5*K21</f>
        <v>5.1023131532923252</v>
      </c>
      <c r="X142">
        <f t="shared" si="121"/>
        <v>5.1023131532923252</v>
      </c>
      <c r="Y142">
        <f t="shared" ref="Y142:Y155" si="133">AW21</f>
        <v>5.1023131532923243</v>
      </c>
      <c r="AA142">
        <f t="shared" si="131"/>
        <v>0</v>
      </c>
      <c r="AB142">
        <f t="shared" si="120"/>
        <v>0</v>
      </c>
      <c r="AC142">
        <v>1</v>
      </c>
    </row>
    <row r="143" spans="23:29">
      <c r="W143">
        <f t="shared" si="132"/>
        <v>4.9644127977979382</v>
      </c>
      <c r="X143">
        <f t="shared" si="121"/>
        <v>4.9644127977979382</v>
      </c>
      <c r="Y143">
        <f t="shared" si="133"/>
        <v>4.9644127977979373</v>
      </c>
      <c r="AA143">
        <f t="shared" si="131"/>
        <v>0</v>
      </c>
      <c r="AB143">
        <f t="shared" si="120"/>
        <v>0</v>
      </c>
      <c r="AC143">
        <v>1</v>
      </c>
    </row>
    <row r="144" spans="23:29">
      <c r="W144">
        <f t="shared" si="132"/>
        <v>4.8021770854515999</v>
      </c>
      <c r="X144">
        <f t="shared" si="121"/>
        <v>4.8021770854515999</v>
      </c>
      <c r="Y144">
        <f t="shared" si="133"/>
        <v>4.8021770854515999</v>
      </c>
      <c r="AA144">
        <f t="shared" si="131"/>
        <v>0</v>
      </c>
      <c r="AB144">
        <f t="shared" si="120"/>
        <v>0</v>
      </c>
      <c r="AC144">
        <v>1</v>
      </c>
    </row>
    <row r="145" spans="23:29">
      <c r="W145">
        <f t="shared" si="132"/>
        <v>4.6137085970115841</v>
      </c>
      <c r="X145">
        <f t="shared" si="121"/>
        <v>4.6137085970115841</v>
      </c>
      <c r="Y145">
        <f t="shared" si="133"/>
        <v>4.6137085970115841</v>
      </c>
      <c r="AA145">
        <f t="shared" si="131"/>
        <v>0</v>
      </c>
      <c r="AB145">
        <f t="shared" si="120"/>
        <v>0</v>
      </c>
      <c r="AC145">
        <v>1</v>
      </c>
    </row>
    <row r="146" spans="23:29">
      <c r="W146">
        <f t="shared" si="132"/>
        <v>4.3979534250600514</v>
      </c>
      <c r="X146">
        <f t="shared" si="121"/>
        <v>4.3979534250600514</v>
      </c>
      <c r="Y146">
        <f t="shared" si="133"/>
        <v>4.3979534250600505</v>
      </c>
      <c r="AA146">
        <f t="shared" si="131"/>
        <v>0</v>
      </c>
      <c r="AB146">
        <f t="shared" si="120"/>
        <v>0</v>
      </c>
      <c r="AC146">
        <v>1</v>
      </c>
    </row>
    <row r="147" spans="23:29">
      <c r="W147">
        <f t="shared" si="132"/>
        <v>4.1550691897801597</v>
      </c>
      <c r="X147">
        <f t="shared" si="121"/>
        <v>4.1550691897801597</v>
      </c>
      <c r="Y147">
        <f t="shared" si="133"/>
        <v>4.1550691897801588</v>
      </c>
      <c r="AA147">
        <f t="shared" si="131"/>
        <v>0</v>
      </c>
      <c r="AB147">
        <f t="shared" si="120"/>
        <v>0</v>
      </c>
      <c r="AC147">
        <v>1</v>
      </c>
    </row>
    <row r="148" spans="23:29">
      <c r="W148">
        <f t="shared" si="132"/>
        <v>3.8867537057625756</v>
      </c>
      <c r="X148">
        <f t="shared" si="121"/>
        <v>3.8867537057625756</v>
      </c>
      <c r="Y148">
        <f t="shared" si="133"/>
        <v>3.8867537057625743</v>
      </c>
      <c r="AA148">
        <f t="shared" si="131"/>
        <v>0</v>
      </c>
      <c r="AB148">
        <f t="shared" si="120"/>
        <v>0</v>
      </c>
      <c r="AC148">
        <v>1</v>
      </c>
    </row>
    <row r="149" spans="23:29">
      <c r="W149">
        <f t="shared" si="132"/>
        <v>3.5964506581445872</v>
      </c>
      <c r="X149">
        <f t="shared" si="121"/>
        <v>3.5964506581445872</v>
      </c>
      <c r="Y149">
        <f t="shared" si="133"/>
        <v>3.5964506581445868</v>
      </c>
      <c r="AA149">
        <f t="shared" si="131"/>
        <v>0</v>
      </c>
      <c r="AB149">
        <f t="shared" si="120"/>
        <v>0</v>
      </c>
      <c r="AC149">
        <v>1</v>
      </c>
    </row>
    <row r="150" spans="23:29">
      <c r="W150">
        <f t="shared" si="132"/>
        <v>3.2893474607175688</v>
      </c>
      <c r="X150">
        <f t="shared" si="121"/>
        <v>3.2893474607175688</v>
      </c>
      <c r="Y150">
        <f t="shared" si="133"/>
        <v>3.2893474607175683</v>
      </c>
      <c r="AA150">
        <f t="shared" si="131"/>
        <v>0</v>
      </c>
      <c r="AB150">
        <f t="shared" ref="AB150:AB213" si="134">IFERROR(AA150,"")</f>
        <v>0</v>
      </c>
      <c r="AC150">
        <v>1</v>
      </c>
    </row>
    <row r="151" spans="23:29">
      <c r="W151">
        <f t="shared" si="132"/>
        <v>2.9721095651754124</v>
      </c>
      <c r="X151">
        <f t="shared" si="121"/>
        <v>2.9721095651754124</v>
      </c>
      <c r="Y151">
        <f t="shared" si="133"/>
        <v>2.9721095651754115</v>
      </c>
      <c r="AA151">
        <f t="shared" si="131"/>
        <v>0</v>
      </c>
      <c r="AB151">
        <f t="shared" si="134"/>
        <v>0</v>
      </c>
      <c r="AC151">
        <v>1</v>
      </c>
    </row>
    <row r="152" spans="23:29">
      <c r="W152">
        <f t="shared" si="132"/>
        <v>2.6523548559302883</v>
      </c>
      <c r="X152">
        <f t="shared" si="121"/>
        <v>2.6523548559302883</v>
      </c>
      <c r="Y152">
        <f t="shared" si="133"/>
        <v>2.6523548559302883</v>
      </c>
      <c r="AA152">
        <f t="shared" si="131"/>
        <v>0</v>
      </c>
      <c r="AB152">
        <f t="shared" si="134"/>
        <v>0</v>
      </c>
      <c r="AC152">
        <v>1</v>
      </c>
    </row>
    <row r="153" spans="23:29">
      <c r="W153">
        <f t="shared" si="132"/>
        <v>2.3379448177720383</v>
      </c>
      <c r="X153">
        <f t="shared" ref="X153:X216" si="135">IFERROR(W153, NA())</f>
        <v>2.3379448177720383</v>
      </c>
      <c r="Y153">
        <f t="shared" si="133"/>
        <v>2.3379448177720383</v>
      </c>
      <c r="AA153">
        <f t="shared" si="131"/>
        <v>0</v>
      </c>
      <c r="AB153">
        <f t="shared" si="134"/>
        <v>0</v>
      </c>
      <c r="AC153">
        <v>1</v>
      </c>
    </row>
    <row r="154" spans="23:29">
      <c r="W154">
        <f t="shared" si="132"/>
        <v>2.0362269862503561</v>
      </c>
      <c r="X154">
        <f t="shared" si="135"/>
        <v>2.0362269862503561</v>
      </c>
      <c r="Y154">
        <f t="shared" si="133"/>
        <v>2.0362269862503561</v>
      </c>
      <c r="AA154">
        <f t="shared" si="131"/>
        <v>0</v>
      </c>
      <c r="AB154">
        <f t="shared" si="134"/>
        <v>0</v>
      </c>
      <c r="AC154">
        <v>1</v>
      </c>
    </row>
    <row r="155" spans="23:29">
      <c r="W155">
        <f t="shared" si="132"/>
        <v>1.7533793117856313</v>
      </c>
      <c r="X155">
        <f t="shared" si="135"/>
        <v>1.7533793117856313</v>
      </c>
      <c r="Y155">
        <f t="shared" si="133"/>
        <v>1.7533793117856318</v>
      </c>
      <c r="AA155">
        <f t="shared" si="131"/>
        <v>0</v>
      </c>
      <c r="AB155">
        <f t="shared" si="134"/>
        <v>0</v>
      </c>
      <c r="AC155">
        <v>1</v>
      </c>
    </row>
    <row r="156" spans="23:29">
      <c r="W156">
        <f>L4*L20</f>
        <v>4.5206028212270803</v>
      </c>
      <c r="X156">
        <f t="shared" si="135"/>
        <v>4.5206028212270803</v>
      </c>
      <c r="Y156">
        <f>AX20</f>
        <v>4.5206028212270795</v>
      </c>
      <c r="AA156">
        <f t="shared" ref="AA156:AA170" si="136">AG4-L4</f>
        <v>0</v>
      </c>
      <c r="AB156">
        <f t="shared" si="134"/>
        <v>0</v>
      </c>
      <c r="AC156">
        <v>1</v>
      </c>
    </row>
    <row r="157" spans="23:29">
      <c r="W157">
        <f t="shared" ref="W157:W170" si="137">L5*L21</f>
        <v>4.4201449807553672</v>
      </c>
      <c r="X157">
        <f t="shared" si="135"/>
        <v>4.4201449807553672</v>
      </c>
      <c r="Y157">
        <f t="shared" ref="Y157:Y170" si="138">AX21</f>
        <v>4.4201449807553672</v>
      </c>
      <c r="AA157">
        <f t="shared" si="136"/>
        <v>0</v>
      </c>
      <c r="AB157">
        <f t="shared" si="134"/>
        <v>0</v>
      </c>
      <c r="AC157">
        <v>1</v>
      </c>
    </row>
    <row r="158" spans="23:29">
      <c r="W158">
        <f t="shared" si="137"/>
        <v>4.3006816028971153</v>
      </c>
      <c r="X158">
        <f t="shared" si="135"/>
        <v>4.3006816028971153</v>
      </c>
      <c r="Y158">
        <f t="shared" si="138"/>
        <v>4.3006816028971144</v>
      </c>
      <c r="AA158">
        <f t="shared" si="136"/>
        <v>0</v>
      </c>
      <c r="AB158">
        <f t="shared" si="134"/>
        <v>0</v>
      </c>
      <c r="AC158">
        <v>1</v>
      </c>
    </row>
    <row r="159" spans="23:29">
      <c r="W159">
        <f t="shared" si="137"/>
        <v>4.1601364524756397</v>
      </c>
      <c r="X159">
        <f t="shared" si="135"/>
        <v>4.1601364524756397</v>
      </c>
      <c r="Y159">
        <f t="shared" si="138"/>
        <v>4.1601364524756388</v>
      </c>
      <c r="AA159">
        <f t="shared" si="136"/>
        <v>0</v>
      </c>
      <c r="AB159">
        <f t="shared" si="134"/>
        <v>0</v>
      </c>
      <c r="AC159">
        <v>1</v>
      </c>
    </row>
    <row r="160" spans="23:29">
      <c r="W160">
        <f t="shared" si="137"/>
        <v>3.9968657910754972</v>
      </c>
      <c r="X160">
        <f t="shared" si="135"/>
        <v>3.9968657910754972</v>
      </c>
      <c r="Y160">
        <f t="shared" si="138"/>
        <v>3.9968657910754968</v>
      </c>
      <c r="AA160">
        <f t="shared" si="136"/>
        <v>0</v>
      </c>
      <c r="AB160">
        <f t="shared" si="134"/>
        <v>0</v>
      </c>
      <c r="AC160">
        <v>1</v>
      </c>
    </row>
    <row r="161" spans="23:29">
      <c r="W161">
        <f t="shared" si="137"/>
        <v>3.8099566164086673</v>
      </c>
      <c r="X161">
        <f t="shared" si="135"/>
        <v>3.8099566164086673</v>
      </c>
      <c r="Y161">
        <f t="shared" si="138"/>
        <v>3.8099566164086669</v>
      </c>
      <c r="AA161">
        <f t="shared" si="136"/>
        <v>0</v>
      </c>
      <c r="AB161">
        <f t="shared" si="134"/>
        <v>0</v>
      </c>
      <c r="AC161">
        <v>1</v>
      </c>
    </row>
    <row r="162" spans="23:29">
      <c r="W162">
        <f t="shared" si="137"/>
        <v>3.5995454751825986</v>
      </c>
      <c r="X162">
        <f t="shared" si="135"/>
        <v>3.5995454751825986</v>
      </c>
      <c r="Y162">
        <f t="shared" si="138"/>
        <v>3.5995454751825986</v>
      </c>
      <c r="AA162">
        <f t="shared" si="136"/>
        <v>0</v>
      </c>
      <c r="AB162">
        <f t="shared" si="134"/>
        <v>0</v>
      </c>
      <c r="AC162">
        <v>1</v>
      </c>
    </row>
    <row r="163" spans="23:29">
      <c r="W163">
        <f t="shared" si="137"/>
        <v>3.367103187869442</v>
      </c>
      <c r="X163">
        <f t="shared" si="135"/>
        <v>3.367103187869442</v>
      </c>
      <c r="Y163">
        <f t="shared" si="138"/>
        <v>3.367103187869442</v>
      </c>
      <c r="AA163">
        <f t="shared" si="136"/>
        <v>0</v>
      </c>
      <c r="AB163">
        <f t="shared" si="134"/>
        <v>0</v>
      </c>
      <c r="AC163">
        <v>1</v>
      </c>
    </row>
    <row r="164" spans="23:29">
      <c r="W164">
        <f t="shared" si="137"/>
        <v>3.1156130263926518</v>
      </c>
      <c r="X164">
        <f t="shared" si="135"/>
        <v>3.1156130263926518</v>
      </c>
      <c r="Y164">
        <f t="shared" si="138"/>
        <v>3.1156130263926514</v>
      </c>
      <c r="AA164">
        <f t="shared" si="136"/>
        <v>0</v>
      </c>
      <c r="AB164">
        <f t="shared" si="134"/>
        <v>0</v>
      </c>
      <c r="AC164">
        <v>1</v>
      </c>
    </row>
    <row r="165" spans="23:29">
      <c r="W165">
        <f t="shared" si="137"/>
        <v>2.8495688586008225</v>
      </c>
      <c r="X165">
        <f t="shared" si="135"/>
        <v>2.8495688586008225</v>
      </c>
      <c r="Y165">
        <f t="shared" si="138"/>
        <v>2.8495688586008225</v>
      </c>
      <c r="AA165">
        <f t="shared" si="136"/>
        <v>0</v>
      </c>
      <c r="AB165">
        <f t="shared" si="134"/>
        <v>0</v>
      </c>
      <c r="AC165">
        <v>1</v>
      </c>
    </row>
    <row r="166" spans="23:29">
      <c r="W166">
        <f t="shared" si="137"/>
        <v>2.5747449797918063</v>
      </c>
      <c r="X166">
        <f t="shared" si="135"/>
        <v>2.5747449797918063</v>
      </c>
      <c r="Y166">
        <f t="shared" si="138"/>
        <v>2.5747449797918063</v>
      </c>
      <c r="AA166">
        <f t="shared" si="136"/>
        <v>0</v>
      </c>
      <c r="AB166">
        <f t="shared" si="134"/>
        <v>0</v>
      </c>
      <c r="AC166">
        <v>1</v>
      </c>
    </row>
    <row r="167" spans="23:29">
      <c r="W167">
        <f t="shared" si="137"/>
        <v>2.2977407797985667</v>
      </c>
      <c r="X167">
        <f t="shared" si="135"/>
        <v>2.2977407797985667</v>
      </c>
      <c r="Y167">
        <f t="shared" si="138"/>
        <v>2.2977407797985667</v>
      </c>
      <c r="AA167">
        <f t="shared" si="136"/>
        <v>0</v>
      </c>
      <c r="AB167">
        <f t="shared" si="134"/>
        <v>0</v>
      </c>
      <c r="AC167">
        <v>1</v>
      </c>
    </row>
    <row r="168" spans="23:29">
      <c r="W168">
        <f t="shared" si="137"/>
        <v>2.0253666799910022</v>
      </c>
      <c r="X168">
        <f t="shared" si="135"/>
        <v>2.0253666799910022</v>
      </c>
      <c r="Y168">
        <f t="shared" si="138"/>
        <v>2.0253666799910022</v>
      </c>
      <c r="AA168">
        <f t="shared" si="136"/>
        <v>0</v>
      </c>
      <c r="AB168">
        <f t="shared" si="134"/>
        <v>0</v>
      </c>
      <c r="AC168">
        <v>1</v>
      </c>
    </row>
    <row r="169" spans="23:29">
      <c r="W169">
        <f t="shared" si="137"/>
        <v>1.763987866394582</v>
      </c>
      <c r="X169">
        <f t="shared" si="135"/>
        <v>1.763987866394582</v>
      </c>
      <c r="Y169">
        <f t="shared" si="138"/>
        <v>1.763987866394582</v>
      </c>
      <c r="AA169">
        <f t="shared" si="136"/>
        <v>0</v>
      </c>
      <c r="AB169">
        <f t="shared" si="134"/>
        <v>0</v>
      </c>
      <c r="AC169">
        <v>1</v>
      </c>
    </row>
    <row r="170" spans="23:29">
      <c r="W170">
        <f t="shared" si="137"/>
        <v>1.5189563108937485</v>
      </c>
      <c r="X170">
        <f t="shared" si="135"/>
        <v>1.5189563108937485</v>
      </c>
      <c r="Y170">
        <f t="shared" si="138"/>
        <v>1.5189563108937485</v>
      </c>
      <c r="AA170">
        <f t="shared" si="136"/>
        <v>0</v>
      </c>
      <c r="AB170">
        <f t="shared" si="134"/>
        <v>0</v>
      </c>
      <c r="AC170">
        <v>1</v>
      </c>
    </row>
    <row r="171" spans="23:29">
      <c r="W171">
        <f>M4*M20</f>
        <v>3.8732897935834472</v>
      </c>
      <c r="X171">
        <f t="shared" si="135"/>
        <v>3.8732897935834472</v>
      </c>
      <c r="Y171">
        <f>AY20</f>
        <v>3.8732897935834472</v>
      </c>
      <c r="AA171">
        <f t="shared" ref="AA171:AA185" si="139">AH4-M4</f>
        <v>0</v>
      </c>
      <c r="AB171">
        <f t="shared" si="134"/>
        <v>0</v>
      </c>
      <c r="AC171">
        <v>1</v>
      </c>
    </row>
    <row r="172" spans="23:29">
      <c r="W172">
        <f t="shared" ref="W172:W185" si="140">M5*M21</f>
        <v>3.7872166870593706</v>
      </c>
      <c r="X172">
        <f t="shared" si="135"/>
        <v>3.7872166870593706</v>
      </c>
      <c r="Y172">
        <f t="shared" ref="Y172:Y185" si="141">AY21</f>
        <v>3.7872166870593706</v>
      </c>
      <c r="AA172">
        <f t="shared" si="139"/>
        <v>0</v>
      </c>
      <c r="AB172">
        <f t="shared" si="134"/>
        <v>0</v>
      </c>
      <c r="AC172">
        <v>1</v>
      </c>
    </row>
    <row r="173" spans="23:29">
      <c r="W173">
        <f t="shared" si="140"/>
        <v>3.6848594793010094</v>
      </c>
      <c r="X173">
        <f t="shared" si="135"/>
        <v>3.6848594793010094</v>
      </c>
      <c r="Y173">
        <f t="shared" si="141"/>
        <v>3.6848594793010099</v>
      </c>
      <c r="AA173">
        <f t="shared" si="139"/>
        <v>0</v>
      </c>
      <c r="AB173">
        <f t="shared" si="134"/>
        <v>0</v>
      </c>
      <c r="AC173">
        <v>1</v>
      </c>
    </row>
    <row r="174" spans="23:29">
      <c r="W174">
        <f t="shared" si="140"/>
        <v>3.5644392348794076</v>
      </c>
      <c r="X174">
        <f t="shared" si="135"/>
        <v>3.5644392348794076</v>
      </c>
      <c r="Y174">
        <f t="shared" si="141"/>
        <v>3.5644392348794067</v>
      </c>
      <c r="AA174">
        <f t="shared" si="139"/>
        <v>0</v>
      </c>
      <c r="AB174">
        <f t="shared" si="134"/>
        <v>0</v>
      </c>
      <c r="AC174">
        <v>1</v>
      </c>
    </row>
    <row r="175" spans="23:29">
      <c r="W175">
        <f t="shared" si="140"/>
        <v>3.4245475851588658</v>
      </c>
      <c r="X175">
        <f t="shared" si="135"/>
        <v>3.4245475851588658</v>
      </c>
      <c r="Y175">
        <f t="shared" si="141"/>
        <v>3.4245475851588658</v>
      </c>
      <c r="AA175">
        <f t="shared" si="139"/>
        <v>0</v>
      </c>
      <c r="AB175">
        <f t="shared" si="134"/>
        <v>0</v>
      </c>
      <c r="AC175">
        <v>1</v>
      </c>
    </row>
    <row r="176" spans="23:29">
      <c r="W176">
        <f t="shared" si="140"/>
        <v>3.2644022622464615</v>
      </c>
      <c r="X176">
        <f t="shared" si="135"/>
        <v>3.2644022622464615</v>
      </c>
      <c r="Y176">
        <f t="shared" si="141"/>
        <v>3.264402262246461</v>
      </c>
      <c r="AA176">
        <f t="shared" si="139"/>
        <v>0</v>
      </c>
      <c r="AB176">
        <f t="shared" si="134"/>
        <v>0</v>
      </c>
      <c r="AC176">
        <v>1</v>
      </c>
    </row>
    <row r="177" spans="23:29">
      <c r="W177">
        <f t="shared" si="140"/>
        <v>3.0841202604876878</v>
      </c>
      <c r="X177">
        <f t="shared" si="135"/>
        <v>3.0841202604876878</v>
      </c>
      <c r="Y177">
        <f t="shared" si="141"/>
        <v>3.0841202604876878</v>
      </c>
      <c r="AA177">
        <f t="shared" si="139"/>
        <v>0</v>
      </c>
      <c r="AB177">
        <f t="shared" si="134"/>
        <v>0</v>
      </c>
      <c r="AC177">
        <v>1</v>
      </c>
    </row>
    <row r="178" spans="23:29">
      <c r="W178">
        <f t="shared" si="140"/>
        <v>2.8849617909978029</v>
      </c>
      <c r="X178">
        <f t="shared" si="135"/>
        <v>2.8849617909978029</v>
      </c>
      <c r="Y178">
        <f t="shared" si="141"/>
        <v>2.884961790997802</v>
      </c>
      <c r="AA178">
        <f t="shared" si="139"/>
        <v>0</v>
      </c>
      <c r="AB178">
        <f t="shared" si="134"/>
        <v>0</v>
      </c>
      <c r="AC178">
        <v>1</v>
      </c>
    </row>
    <row r="179" spans="23:29">
      <c r="W179">
        <f t="shared" si="140"/>
        <v>2.6694829457737286</v>
      </c>
      <c r="X179">
        <f t="shared" si="135"/>
        <v>2.6694829457737286</v>
      </c>
      <c r="Y179">
        <f t="shared" si="141"/>
        <v>2.6694829457737277</v>
      </c>
      <c r="AA179">
        <f t="shared" si="139"/>
        <v>0</v>
      </c>
      <c r="AB179">
        <f t="shared" si="134"/>
        <v>0</v>
      </c>
      <c r="AC179">
        <v>1</v>
      </c>
    </row>
    <row r="180" spans="23:29">
      <c r="W180">
        <f t="shared" si="140"/>
        <v>2.4415341078639248</v>
      </c>
      <c r="X180">
        <f t="shared" si="135"/>
        <v>2.4415341078639248</v>
      </c>
      <c r="Y180">
        <f t="shared" si="141"/>
        <v>2.4415341078639243</v>
      </c>
      <c r="AA180">
        <f t="shared" si="139"/>
        <v>0</v>
      </c>
      <c r="AB180">
        <f t="shared" si="134"/>
        <v>0</v>
      </c>
      <c r="AC180">
        <v>1</v>
      </c>
    </row>
    <row r="181" spans="23:29">
      <c r="W181">
        <f t="shared" si="140"/>
        <v>2.2060627411192932</v>
      </c>
      <c r="X181">
        <f t="shared" si="135"/>
        <v>2.2060627411192932</v>
      </c>
      <c r="Y181">
        <f t="shared" si="141"/>
        <v>2.2060627411192928</v>
      </c>
      <c r="AA181">
        <f t="shared" si="139"/>
        <v>0</v>
      </c>
      <c r="AB181">
        <f t="shared" si="134"/>
        <v>0</v>
      </c>
      <c r="AC181">
        <v>1</v>
      </c>
    </row>
    <row r="182" spans="23:29">
      <c r="W182">
        <f t="shared" si="140"/>
        <v>1.9687232571957025</v>
      </c>
      <c r="X182">
        <f t="shared" si="135"/>
        <v>1.9687232571957025</v>
      </c>
      <c r="Y182">
        <f t="shared" si="141"/>
        <v>1.9687232571957025</v>
      </c>
      <c r="AA182">
        <f t="shared" si="139"/>
        <v>0</v>
      </c>
      <c r="AB182">
        <f t="shared" si="134"/>
        <v>0</v>
      </c>
      <c r="AC182">
        <v>1</v>
      </c>
    </row>
    <row r="183" spans="23:29">
      <c r="W183">
        <f t="shared" si="140"/>
        <v>1.7353508813109413</v>
      </c>
      <c r="X183">
        <f t="shared" si="135"/>
        <v>1.7353508813109413</v>
      </c>
      <c r="Y183">
        <f t="shared" si="141"/>
        <v>1.7353508813109413</v>
      </c>
      <c r="AA183">
        <f t="shared" si="139"/>
        <v>0</v>
      </c>
      <c r="AB183">
        <f t="shared" si="134"/>
        <v>0</v>
      </c>
      <c r="AC183">
        <v>1</v>
      </c>
    </row>
    <row r="184" spans="23:29">
      <c r="W184">
        <f t="shared" si="140"/>
        <v>1.5113993573663627</v>
      </c>
      <c r="X184">
        <f t="shared" si="135"/>
        <v>1.5113993573663627</v>
      </c>
      <c r="Y184">
        <f t="shared" si="141"/>
        <v>1.5113993573663629</v>
      </c>
      <c r="AA184">
        <f t="shared" si="139"/>
        <v>0</v>
      </c>
      <c r="AB184">
        <f t="shared" si="134"/>
        <v>0</v>
      </c>
      <c r="AC184">
        <v>1</v>
      </c>
    </row>
    <row r="185" spans="23:29">
      <c r="W185">
        <f t="shared" si="140"/>
        <v>1.3014542990279629</v>
      </c>
      <c r="X185">
        <f t="shared" si="135"/>
        <v>1.3014542990279629</v>
      </c>
      <c r="Y185">
        <f t="shared" si="141"/>
        <v>1.3014542990279632</v>
      </c>
      <c r="AA185">
        <f t="shared" si="139"/>
        <v>0</v>
      </c>
      <c r="AB185">
        <f t="shared" si="134"/>
        <v>0</v>
      </c>
      <c r="AC185">
        <v>1</v>
      </c>
    </row>
    <row r="186" spans="23:29">
      <c r="W186">
        <f>N4*N20</f>
        <v>3.2852618100950188</v>
      </c>
      <c r="X186">
        <f t="shared" si="135"/>
        <v>3.2852618100950188</v>
      </c>
      <c r="Y186">
        <f>AZ20</f>
        <v>3.2852618100950184</v>
      </c>
      <c r="AA186">
        <f t="shared" ref="AA186:AA200" si="142">AI4-N4</f>
        <v>0</v>
      </c>
      <c r="AB186">
        <f t="shared" si="134"/>
        <v>0</v>
      </c>
      <c r="AC186">
        <v>1</v>
      </c>
    </row>
    <row r="187" spans="23:29">
      <c r="W187">
        <f t="shared" ref="W187:W200" si="143">N5*N21</f>
        <v>3.2122559920929072</v>
      </c>
      <c r="X187">
        <f t="shared" si="135"/>
        <v>3.2122559920929072</v>
      </c>
      <c r="Y187">
        <f t="shared" ref="Y187:Y200" si="144">AZ21</f>
        <v>3.2122559920929077</v>
      </c>
      <c r="AA187">
        <f t="shared" si="142"/>
        <v>0</v>
      </c>
      <c r="AB187">
        <f t="shared" si="134"/>
        <v>0</v>
      </c>
      <c r="AC187">
        <v>1</v>
      </c>
    </row>
    <row r="188" spans="23:29">
      <c r="W188">
        <f t="shared" si="143"/>
        <v>3.1254382625768828</v>
      </c>
      <c r="X188">
        <f t="shared" si="135"/>
        <v>3.1254382625768828</v>
      </c>
      <c r="Y188">
        <f t="shared" si="144"/>
        <v>3.1254382625768828</v>
      </c>
      <c r="AA188">
        <f t="shared" si="142"/>
        <v>0</v>
      </c>
      <c r="AB188">
        <f t="shared" si="134"/>
        <v>0</v>
      </c>
      <c r="AC188">
        <v>1</v>
      </c>
    </row>
    <row r="189" spans="23:29">
      <c r="W189">
        <f t="shared" si="143"/>
        <v>3.0232997572639131</v>
      </c>
      <c r="X189">
        <f t="shared" si="135"/>
        <v>3.0232997572639131</v>
      </c>
      <c r="Y189">
        <f t="shared" si="144"/>
        <v>3.0232997572639131</v>
      </c>
      <c r="AA189">
        <f t="shared" si="142"/>
        <v>0</v>
      </c>
      <c r="AB189">
        <f t="shared" si="134"/>
        <v>0</v>
      </c>
      <c r="AC189">
        <v>1</v>
      </c>
    </row>
    <row r="190" spans="23:29">
      <c r="W190">
        <f t="shared" si="143"/>
        <v>2.9046459206366011</v>
      </c>
      <c r="X190">
        <f t="shared" si="135"/>
        <v>2.9046459206366011</v>
      </c>
      <c r="Y190">
        <f t="shared" si="144"/>
        <v>2.9046459206366002</v>
      </c>
      <c r="AA190">
        <f t="shared" si="142"/>
        <v>0</v>
      </c>
      <c r="AB190">
        <f t="shared" si="134"/>
        <v>0</v>
      </c>
      <c r="AC190">
        <v>1</v>
      </c>
    </row>
    <row r="191" spans="23:29">
      <c r="W191">
        <f t="shared" si="143"/>
        <v>2.7688132457097119</v>
      </c>
      <c r="X191">
        <f t="shared" si="135"/>
        <v>2.7688132457097119</v>
      </c>
      <c r="Y191">
        <f t="shared" si="144"/>
        <v>2.768813245709711</v>
      </c>
      <c r="AA191">
        <f t="shared" si="142"/>
        <v>0</v>
      </c>
      <c r="AB191">
        <f t="shared" si="134"/>
        <v>0</v>
      </c>
      <c r="AC191">
        <v>1</v>
      </c>
    </row>
    <row r="192" spans="23:29">
      <c r="W192">
        <f t="shared" si="143"/>
        <v>2.6159009651964511</v>
      </c>
      <c r="X192">
        <f t="shared" si="135"/>
        <v>2.6159009651964511</v>
      </c>
      <c r="Y192">
        <f t="shared" si="144"/>
        <v>2.6159009651964511</v>
      </c>
      <c r="AA192">
        <f t="shared" si="142"/>
        <v>0</v>
      </c>
      <c r="AB192">
        <f t="shared" si="134"/>
        <v>0</v>
      </c>
      <c r="AC192">
        <v>1</v>
      </c>
    </row>
    <row r="193" spans="23:29">
      <c r="W193">
        <f t="shared" si="143"/>
        <v>2.4469779697996188</v>
      </c>
      <c r="X193">
        <f t="shared" si="135"/>
        <v>2.4469779697996188</v>
      </c>
      <c r="Y193">
        <f t="shared" si="144"/>
        <v>2.4469779697996188</v>
      </c>
      <c r="AA193">
        <f t="shared" si="142"/>
        <v>0</v>
      </c>
      <c r="AB193">
        <f t="shared" si="134"/>
        <v>0</v>
      </c>
      <c r="AC193">
        <v>1</v>
      </c>
    </row>
    <row r="194" spans="23:29">
      <c r="W194">
        <f t="shared" si="143"/>
        <v>2.2642122954442554</v>
      </c>
      <c r="X194">
        <f t="shared" si="135"/>
        <v>2.2642122954442554</v>
      </c>
      <c r="Y194">
        <f t="shared" si="144"/>
        <v>2.264212295444255</v>
      </c>
      <c r="AA194">
        <f t="shared" si="142"/>
        <v>0</v>
      </c>
      <c r="AB194">
        <f t="shared" si="134"/>
        <v>0</v>
      </c>
      <c r="AC194">
        <v>1</v>
      </c>
    </row>
    <row r="195" spans="23:29">
      <c r="W195">
        <f t="shared" si="143"/>
        <v>2.0708697748094167</v>
      </c>
      <c r="X195">
        <f t="shared" si="135"/>
        <v>2.0708697748094167</v>
      </c>
      <c r="Y195">
        <f t="shared" si="144"/>
        <v>2.0708697748094163</v>
      </c>
      <c r="AA195">
        <f t="shared" si="142"/>
        <v>0</v>
      </c>
      <c r="AB195">
        <f t="shared" si="134"/>
        <v>0</v>
      </c>
      <c r="AC195">
        <v>1</v>
      </c>
    </row>
    <row r="196" spans="23:29">
      <c r="W196">
        <f t="shared" si="143"/>
        <v>1.8711467667818351</v>
      </c>
      <c r="X196">
        <f t="shared" si="135"/>
        <v>1.8711467667818351</v>
      </c>
      <c r="Y196">
        <f t="shared" si="144"/>
        <v>1.8711467667818347</v>
      </c>
      <c r="AA196">
        <f t="shared" si="142"/>
        <v>0</v>
      </c>
      <c r="AB196">
        <f t="shared" si="134"/>
        <v>0</v>
      </c>
      <c r="AC196">
        <v>1</v>
      </c>
    </row>
    <row r="197" spans="23:29">
      <c r="W197">
        <f t="shared" si="143"/>
        <v>1.6698392519520555</v>
      </c>
      <c r="X197">
        <f t="shared" si="135"/>
        <v>1.6698392519520555</v>
      </c>
      <c r="Y197">
        <f t="shared" si="144"/>
        <v>1.6698392519520557</v>
      </c>
      <c r="AA197">
        <f t="shared" si="142"/>
        <v>0</v>
      </c>
      <c r="AB197">
        <f t="shared" si="134"/>
        <v>0</v>
      </c>
      <c r="AC197">
        <v>1</v>
      </c>
    </row>
    <row r="198" spans="23:29">
      <c r="W198">
        <f t="shared" si="143"/>
        <v>1.471896574051875</v>
      </c>
      <c r="X198">
        <f t="shared" si="135"/>
        <v>1.471896574051875</v>
      </c>
      <c r="Y198">
        <f t="shared" si="144"/>
        <v>1.4718965740518746</v>
      </c>
      <c r="AA198">
        <f t="shared" si="142"/>
        <v>0</v>
      </c>
      <c r="AB198">
        <f t="shared" si="134"/>
        <v>0</v>
      </c>
      <c r="AC198">
        <v>1</v>
      </c>
    </row>
    <row r="199" spans="23:29">
      <c r="W199">
        <f t="shared" si="143"/>
        <v>1.2819445105252725</v>
      </c>
      <c r="X199">
        <f t="shared" si="135"/>
        <v>1.2819445105252725</v>
      </c>
      <c r="Y199">
        <f t="shared" si="144"/>
        <v>1.2819445105252725</v>
      </c>
      <c r="AA199">
        <f t="shared" si="142"/>
        <v>0</v>
      </c>
      <c r="AB199">
        <f t="shared" si="134"/>
        <v>0</v>
      </c>
      <c r="AC199">
        <v>1</v>
      </c>
    </row>
    <row r="200" spans="23:29">
      <c r="W200">
        <f t="shared" si="143"/>
        <v>1.1038725047796853</v>
      </c>
      <c r="X200">
        <f t="shared" si="135"/>
        <v>1.1038725047796853</v>
      </c>
      <c r="Y200">
        <f t="shared" si="144"/>
        <v>1.1038725047796853</v>
      </c>
      <c r="AA200">
        <f t="shared" si="142"/>
        <v>0</v>
      </c>
      <c r="AB200">
        <f t="shared" si="134"/>
        <v>0</v>
      </c>
      <c r="AC200">
        <v>1</v>
      </c>
    </row>
    <row r="201" spans="23:29">
      <c r="W201">
        <f>O4*O20</f>
        <v>2.7612574341546301</v>
      </c>
      <c r="X201">
        <f t="shared" si="135"/>
        <v>2.7612574341546301</v>
      </c>
      <c r="Y201">
        <f>BA20</f>
        <v>2.7612574341546292</v>
      </c>
      <c r="AA201">
        <f t="shared" ref="AA201:AA215" si="145">AJ4-O4</f>
        <v>0</v>
      </c>
      <c r="AB201">
        <f t="shared" si="134"/>
        <v>0</v>
      </c>
      <c r="AC201">
        <v>1</v>
      </c>
    </row>
    <row r="202" spans="23:29">
      <c r="W202">
        <f t="shared" ref="W202:W215" si="146">O5*O21</f>
        <v>2.6998961578400831</v>
      </c>
      <c r="X202">
        <f t="shared" si="135"/>
        <v>2.6998961578400831</v>
      </c>
      <c r="Y202">
        <f t="shared" ref="Y202:Y215" si="147">BA21</f>
        <v>2.6998961578400822</v>
      </c>
      <c r="AA202">
        <f t="shared" si="145"/>
        <v>0</v>
      </c>
      <c r="AB202">
        <f t="shared" si="134"/>
        <v>0</v>
      </c>
      <c r="AC202">
        <v>1</v>
      </c>
    </row>
    <row r="203" spans="23:29">
      <c r="W203">
        <f t="shared" si="146"/>
        <v>2.6269259914119725</v>
      </c>
      <c r="X203">
        <f t="shared" si="135"/>
        <v>2.6269259914119725</v>
      </c>
      <c r="Y203">
        <f t="shared" si="147"/>
        <v>2.6269259914119725</v>
      </c>
      <c r="AA203">
        <f t="shared" si="145"/>
        <v>0</v>
      </c>
      <c r="AB203">
        <f t="shared" si="134"/>
        <v>0</v>
      </c>
      <c r="AC203">
        <v>1</v>
      </c>
    </row>
    <row r="204" spans="23:29">
      <c r="W204">
        <f t="shared" si="146"/>
        <v>2.5410787367906664</v>
      </c>
      <c r="X204">
        <f t="shared" si="135"/>
        <v>2.5410787367906664</v>
      </c>
      <c r="Y204">
        <f t="shared" si="147"/>
        <v>2.541078736790666</v>
      </c>
      <c r="AA204">
        <f t="shared" si="145"/>
        <v>0</v>
      </c>
      <c r="AB204">
        <f t="shared" si="134"/>
        <v>0</v>
      </c>
      <c r="AC204">
        <v>1</v>
      </c>
    </row>
    <row r="205" spans="23:29">
      <c r="W205">
        <f t="shared" si="146"/>
        <v>2.4413503719244702</v>
      </c>
      <c r="X205">
        <f t="shared" si="135"/>
        <v>2.4413503719244702</v>
      </c>
      <c r="Y205">
        <f t="shared" si="147"/>
        <v>2.4413503719244702</v>
      </c>
      <c r="AA205">
        <f t="shared" si="145"/>
        <v>0</v>
      </c>
      <c r="AB205">
        <f t="shared" si="134"/>
        <v>0</v>
      </c>
      <c r="AC205">
        <v>1</v>
      </c>
    </row>
    <row r="206" spans="23:29">
      <c r="W206">
        <f t="shared" si="146"/>
        <v>2.3271832202257956</v>
      </c>
      <c r="X206">
        <f t="shared" si="135"/>
        <v>2.3271832202257956</v>
      </c>
      <c r="Y206">
        <f t="shared" si="147"/>
        <v>2.3271832202257947</v>
      </c>
      <c r="AA206">
        <f t="shared" si="145"/>
        <v>0</v>
      </c>
      <c r="AB206">
        <f t="shared" si="134"/>
        <v>0</v>
      </c>
      <c r="AC206">
        <v>1</v>
      </c>
    </row>
    <row r="207" spans="23:29">
      <c r="W207">
        <f t="shared" si="146"/>
        <v>2.1986606866355221</v>
      </c>
      <c r="X207">
        <f t="shared" si="135"/>
        <v>2.1986606866355221</v>
      </c>
      <c r="Y207">
        <f t="shared" si="147"/>
        <v>2.1986606866355216</v>
      </c>
      <c r="AA207">
        <f t="shared" si="145"/>
        <v>0</v>
      </c>
      <c r="AB207">
        <f t="shared" si="134"/>
        <v>0</v>
      </c>
      <c r="AC207">
        <v>1</v>
      </c>
    </row>
    <row r="208" spans="23:29">
      <c r="W208">
        <f t="shared" si="146"/>
        <v>2.0566811721244154</v>
      </c>
      <c r="X208">
        <f t="shared" si="135"/>
        <v>2.0566811721244154</v>
      </c>
      <c r="Y208">
        <f t="shared" si="147"/>
        <v>2.0566811721244149</v>
      </c>
      <c r="AA208">
        <f t="shared" si="145"/>
        <v>0</v>
      </c>
      <c r="AB208">
        <f t="shared" si="134"/>
        <v>0</v>
      </c>
      <c r="AC208">
        <v>1</v>
      </c>
    </row>
    <row r="209" spans="23:29">
      <c r="W209">
        <f t="shared" si="146"/>
        <v>1.9030669075104676</v>
      </c>
      <c r="X209">
        <f t="shared" si="135"/>
        <v>1.9030669075104676</v>
      </c>
      <c r="Y209">
        <f t="shared" si="147"/>
        <v>1.9030669075104674</v>
      </c>
      <c r="AA209">
        <f t="shared" si="145"/>
        <v>0</v>
      </c>
      <c r="AB209">
        <f t="shared" si="134"/>
        <v>0</v>
      </c>
      <c r="AC209">
        <v>1</v>
      </c>
    </row>
    <row r="210" spans="23:29">
      <c r="W210">
        <f t="shared" si="146"/>
        <v>1.74056282007346</v>
      </c>
      <c r="X210">
        <f t="shared" si="135"/>
        <v>1.74056282007346</v>
      </c>
      <c r="Y210">
        <f t="shared" si="147"/>
        <v>1.7405628200734597</v>
      </c>
      <c r="AA210">
        <f t="shared" si="145"/>
        <v>0</v>
      </c>
      <c r="AB210">
        <f t="shared" si="134"/>
        <v>0</v>
      </c>
      <c r="AC210">
        <v>1</v>
      </c>
    </row>
    <row r="211" spans="23:29">
      <c r="W211">
        <f t="shared" si="146"/>
        <v>1.5726959429213059</v>
      </c>
      <c r="X211">
        <f t="shared" si="135"/>
        <v>1.5726959429213059</v>
      </c>
      <c r="Y211">
        <f t="shared" si="147"/>
        <v>1.5726959429213057</v>
      </c>
      <c r="AA211">
        <f t="shared" si="145"/>
        <v>0</v>
      </c>
      <c r="AB211">
        <f t="shared" si="134"/>
        <v>0</v>
      </c>
      <c r="AC211">
        <v>1</v>
      </c>
    </row>
    <row r="212" spans="23:29">
      <c r="W212">
        <f t="shared" si="146"/>
        <v>1.4034972902699832</v>
      </c>
      <c r="X212">
        <f t="shared" si="135"/>
        <v>1.4034972902699832</v>
      </c>
      <c r="Y212">
        <f t="shared" si="147"/>
        <v>1.4034972902699834</v>
      </c>
      <c r="AA212">
        <f t="shared" si="145"/>
        <v>0</v>
      </c>
      <c r="AB212">
        <f t="shared" si="134"/>
        <v>0</v>
      </c>
      <c r="AC212">
        <v>1</v>
      </c>
    </row>
    <row r="213" spans="23:29">
      <c r="W213">
        <f t="shared" si="146"/>
        <v>1.2371267778168096</v>
      </c>
      <c r="X213">
        <f t="shared" si="135"/>
        <v>1.2371267778168096</v>
      </c>
      <c r="Y213">
        <f t="shared" si="147"/>
        <v>1.2371267778168096</v>
      </c>
      <c r="AA213">
        <f t="shared" si="145"/>
        <v>0</v>
      </c>
      <c r="AB213">
        <f t="shared" si="134"/>
        <v>0</v>
      </c>
      <c r="AC213">
        <v>1</v>
      </c>
    </row>
    <row r="214" spans="23:29">
      <c r="W214">
        <f t="shared" si="146"/>
        <v>1.0774723642981887</v>
      </c>
      <c r="X214">
        <f t="shared" si="135"/>
        <v>1.0774723642981887</v>
      </c>
      <c r="Y214">
        <f t="shared" si="147"/>
        <v>1.0774723642981887</v>
      </c>
      <c r="AA214">
        <f t="shared" si="145"/>
        <v>0</v>
      </c>
      <c r="AB214">
        <f t="shared" ref="AB214:AB260" si="148">IFERROR(AA214,"")</f>
        <v>0</v>
      </c>
      <c r="AC214">
        <v>1</v>
      </c>
    </row>
    <row r="215" spans="23:29">
      <c r="W215">
        <f t="shared" si="146"/>
        <v>0.92780312083974792</v>
      </c>
      <c r="X215">
        <f t="shared" si="135"/>
        <v>0.92780312083974792</v>
      </c>
      <c r="Y215">
        <f t="shared" si="147"/>
        <v>0.92780312083974814</v>
      </c>
      <c r="AA215">
        <f t="shared" si="145"/>
        <v>0</v>
      </c>
      <c r="AB215">
        <f t="shared" si="148"/>
        <v>0</v>
      </c>
      <c r="AC215">
        <v>1</v>
      </c>
    </row>
    <row r="216" spans="23:29">
      <c r="W216">
        <f>P4*P20</f>
        <v>2.3022432113341198</v>
      </c>
      <c r="X216">
        <f t="shared" si="135"/>
        <v>2.3022432113341198</v>
      </c>
      <c r="Y216">
        <f>BB20</f>
        <v>2.3022432113341198</v>
      </c>
      <c r="AA216">
        <f t="shared" ref="AA216:AA230" si="149">AK4-P4</f>
        <v>0</v>
      </c>
      <c r="AB216">
        <f t="shared" si="148"/>
        <v>0</v>
      </c>
      <c r="AC216">
        <v>1</v>
      </c>
    </row>
    <row r="217" spans="23:29">
      <c r="W217">
        <f t="shared" ref="W217:W230" si="150">P5*P21</f>
        <v>2.2510822510822504</v>
      </c>
      <c r="X217">
        <f t="shared" ref="X217:X260" si="151">IFERROR(W217, NA())</f>
        <v>2.2510822510822504</v>
      </c>
      <c r="Y217">
        <f t="shared" ref="Y217:Y230" si="152">BB21</f>
        <v>2.2510822510822504</v>
      </c>
      <c r="AA217">
        <f t="shared" si="149"/>
        <v>0</v>
      </c>
      <c r="AB217">
        <f t="shared" si="148"/>
        <v>0</v>
      </c>
      <c r="AC217">
        <v>1</v>
      </c>
    </row>
    <row r="218" spans="23:29">
      <c r="W218">
        <f t="shared" si="150"/>
        <v>2.19024219024219</v>
      </c>
      <c r="X218">
        <f t="shared" si="151"/>
        <v>2.19024219024219</v>
      </c>
      <c r="Y218">
        <f t="shared" si="152"/>
        <v>2.1902421902421896</v>
      </c>
      <c r="AA218">
        <f t="shared" si="149"/>
        <v>0</v>
      </c>
      <c r="AB218">
        <f t="shared" si="148"/>
        <v>0</v>
      </c>
      <c r="AC218">
        <v>1</v>
      </c>
    </row>
    <row r="219" spans="23:29">
      <c r="W219">
        <f t="shared" si="150"/>
        <v>2.1186656480774126</v>
      </c>
      <c r="X219">
        <f t="shared" si="151"/>
        <v>2.1186656480774126</v>
      </c>
      <c r="Y219">
        <f t="shared" si="152"/>
        <v>2.1186656480774122</v>
      </c>
      <c r="AA219">
        <f t="shared" si="149"/>
        <v>0</v>
      </c>
      <c r="AB219">
        <f t="shared" si="148"/>
        <v>0</v>
      </c>
      <c r="AC219">
        <v>1</v>
      </c>
    </row>
    <row r="220" spans="23:29">
      <c r="W220">
        <f t="shared" si="150"/>
        <v>2.0355155049032594</v>
      </c>
      <c r="X220">
        <f t="shared" si="151"/>
        <v>2.0355155049032594</v>
      </c>
      <c r="Y220">
        <f t="shared" si="152"/>
        <v>2.0355155049032594</v>
      </c>
      <c r="AA220">
        <f t="shared" si="149"/>
        <v>0</v>
      </c>
      <c r="AB220">
        <f t="shared" si="148"/>
        <v>0</v>
      </c>
      <c r="AC220">
        <v>1</v>
      </c>
    </row>
    <row r="221" spans="23:29">
      <c r="W221">
        <f t="shared" si="150"/>
        <v>1.9403267888116369</v>
      </c>
      <c r="X221">
        <f t="shared" si="151"/>
        <v>1.9403267888116369</v>
      </c>
      <c r="Y221">
        <f t="shared" si="152"/>
        <v>1.9403267888116367</v>
      </c>
      <c r="AA221">
        <f t="shared" si="149"/>
        <v>0</v>
      </c>
      <c r="AB221">
        <f t="shared" si="148"/>
        <v>0</v>
      </c>
      <c r="AC221">
        <v>1</v>
      </c>
    </row>
    <row r="222" spans="23:29">
      <c r="W222">
        <f t="shared" si="150"/>
        <v>1.8331690400259804</v>
      </c>
      <c r="X222">
        <f t="shared" si="151"/>
        <v>1.8331690400259804</v>
      </c>
      <c r="Y222">
        <f t="shared" si="152"/>
        <v>1.8331690400259806</v>
      </c>
      <c r="AA222">
        <f t="shared" si="149"/>
        <v>0</v>
      </c>
      <c r="AB222">
        <f t="shared" si="148"/>
        <v>0</v>
      </c>
      <c r="AC222">
        <v>1</v>
      </c>
    </row>
    <row r="223" spans="23:29">
      <c r="W223">
        <f t="shared" si="150"/>
        <v>1.7147913149400968</v>
      </c>
      <c r="X223">
        <f t="shared" si="151"/>
        <v>1.7147913149400968</v>
      </c>
      <c r="Y223">
        <f t="shared" si="152"/>
        <v>1.7147913149400964</v>
      </c>
      <c r="AA223">
        <f t="shared" si="149"/>
        <v>0</v>
      </c>
      <c r="AB223">
        <f t="shared" si="148"/>
        <v>0</v>
      </c>
      <c r="AC223">
        <v>1</v>
      </c>
    </row>
    <row r="224" spans="23:29">
      <c r="W224">
        <f t="shared" si="150"/>
        <v>1.586712928080156</v>
      </c>
      <c r="X224">
        <f t="shared" si="151"/>
        <v>1.586712928080156</v>
      </c>
      <c r="Y224">
        <f t="shared" si="152"/>
        <v>1.586712928080156</v>
      </c>
      <c r="AA224">
        <f t="shared" si="149"/>
        <v>0</v>
      </c>
      <c r="AB224">
        <f t="shared" si="148"/>
        <v>0</v>
      </c>
      <c r="AC224">
        <v>1</v>
      </c>
    </row>
    <row r="225" spans="23:29">
      <c r="W225">
        <f t="shared" si="150"/>
        <v>1.4512225071261833</v>
      </c>
      <c r="X225">
        <f t="shared" si="151"/>
        <v>1.4512225071261833</v>
      </c>
      <c r="Y225">
        <f t="shared" si="152"/>
        <v>1.4512225071261831</v>
      </c>
      <c r="AA225">
        <f t="shared" si="149"/>
        <v>0</v>
      </c>
      <c r="AB225">
        <f t="shared" si="148"/>
        <v>0</v>
      </c>
      <c r="AC225">
        <v>1</v>
      </c>
    </row>
    <row r="226" spans="23:29">
      <c r="W226">
        <f t="shared" si="150"/>
        <v>1.3112607731889327</v>
      </c>
      <c r="X226">
        <f t="shared" si="151"/>
        <v>1.3112607731889327</v>
      </c>
      <c r="Y226">
        <f t="shared" si="152"/>
        <v>1.3112607731889327</v>
      </c>
      <c r="AA226">
        <f t="shared" si="149"/>
        <v>0</v>
      </c>
      <c r="AB226">
        <f t="shared" si="148"/>
        <v>0</v>
      </c>
      <c r="AC226">
        <v>1</v>
      </c>
    </row>
    <row r="227" spans="23:29">
      <c r="W227">
        <f t="shared" si="150"/>
        <v>1.1701886498095184</v>
      </c>
      <c r="X227">
        <f t="shared" si="151"/>
        <v>1.1701886498095184</v>
      </c>
      <c r="Y227">
        <f t="shared" si="152"/>
        <v>1.1701886498095184</v>
      </c>
      <c r="AA227">
        <f t="shared" si="149"/>
        <v>0</v>
      </c>
      <c r="AB227">
        <f t="shared" si="148"/>
        <v>0</v>
      </c>
      <c r="AC227">
        <v>1</v>
      </c>
    </row>
    <row r="228" spans="23:29">
      <c r="W228">
        <f t="shared" si="150"/>
        <v>1.0314745342316776</v>
      </c>
      <c r="X228">
        <f t="shared" si="151"/>
        <v>1.0314745342316776</v>
      </c>
      <c r="Y228">
        <f t="shared" si="152"/>
        <v>1.0314745342316773</v>
      </c>
      <c r="AA228">
        <f t="shared" si="149"/>
        <v>0</v>
      </c>
      <c r="AB228">
        <f t="shared" si="148"/>
        <v>0</v>
      </c>
      <c r="AC228">
        <v>1</v>
      </c>
    </row>
    <row r="229" spans="23:29">
      <c r="W229">
        <f t="shared" si="150"/>
        <v>0.89836007516810001</v>
      </c>
      <c r="X229">
        <f t="shared" si="151"/>
        <v>0.89836007516810001</v>
      </c>
      <c r="Y229">
        <f>BB33</f>
        <v>0.89836007516810013</v>
      </c>
      <c r="AA229">
        <f t="shared" si="149"/>
        <v>0</v>
      </c>
      <c r="AB229">
        <f t="shared" si="148"/>
        <v>0</v>
      </c>
      <c r="AC229">
        <v>1</v>
      </c>
    </row>
    <row r="230" spans="23:29">
      <c r="W230">
        <f t="shared" si="150"/>
        <v>0.77357091373911446</v>
      </c>
      <c r="X230">
        <f t="shared" si="151"/>
        <v>0.77357091373911446</v>
      </c>
      <c r="Y230">
        <f t="shared" si="152"/>
        <v>0.77357091373911446</v>
      </c>
      <c r="AA230">
        <f t="shared" si="149"/>
        <v>0</v>
      </c>
      <c r="AB230">
        <f t="shared" si="148"/>
        <v>0</v>
      </c>
      <c r="AC230">
        <v>1</v>
      </c>
    </row>
    <row r="231" spans="23:29">
      <c r="W231">
        <f>Q4*Q20</f>
        <v>1.9061583577712606</v>
      </c>
      <c r="X231">
        <f t="shared" si="151"/>
        <v>1.9061583577712606</v>
      </c>
      <c r="Y231">
        <f>BC20</f>
        <v>1.9061583577712606</v>
      </c>
      <c r="AA231">
        <f t="shared" ref="AA231:AA245" si="153">AL4-Q4</f>
        <v>0</v>
      </c>
      <c r="AB231">
        <f t="shared" si="148"/>
        <v>0</v>
      </c>
      <c r="AC231">
        <v>1</v>
      </c>
    </row>
    <row r="232" spans="23:29">
      <c r="W232">
        <f t="shared" ref="W232:W245" si="154">Q5*Q21</f>
        <v>1.8637992831541219</v>
      </c>
      <c r="X232">
        <f t="shared" si="151"/>
        <v>1.8637992831541219</v>
      </c>
      <c r="Y232">
        <f t="shared" ref="Y232:Y245" si="155">BC21</f>
        <v>1.8637992831541215</v>
      </c>
      <c r="AA232">
        <f t="shared" si="153"/>
        <v>0</v>
      </c>
      <c r="AB232">
        <f t="shared" si="148"/>
        <v>0</v>
      </c>
      <c r="AC232">
        <v>1</v>
      </c>
    </row>
    <row r="233" spans="23:29">
      <c r="W233">
        <f t="shared" si="154"/>
        <v>1.8134263295553619</v>
      </c>
      <c r="X233">
        <f t="shared" si="151"/>
        <v>1.8134263295553619</v>
      </c>
      <c r="Y233">
        <f t="shared" si="155"/>
        <v>1.8134263295553616</v>
      </c>
      <c r="AA233">
        <f t="shared" si="153"/>
        <v>0</v>
      </c>
      <c r="AB233">
        <f t="shared" si="148"/>
        <v>0</v>
      </c>
      <c r="AC233">
        <v>1</v>
      </c>
    </row>
    <row r="234" spans="23:29">
      <c r="W234">
        <f t="shared" si="154"/>
        <v>1.7541640312038795</v>
      </c>
      <c r="X234">
        <f t="shared" si="151"/>
        <v>1.7541640312038795</v>
      </c>
      <c r="Y234">
        <f t="shared" si="155"/>
        <v>1.7541640312038789</v>
      </c>
      <c r="AA234">
        <f t="shared" si="153"/>
        <v>0</v>
      </c>
      <c r="AB234">
        <f t="shared" si="148"/>
        <v>0</v>
      </c>
      <c r="AC234">
        <v>1</v>
      </c>
    </row>
    <row r="235" spans="23:29">
      <c r="W235">
        <f t="shared" si="154"/>
        <v>1.685319289005925</v>
      </c>
      <c r="X235">
        <f t="shared" si="151"/>
        <v>1.685319289005925</v>
      </c>
      <c r="Y235">
        <f t="shared" si="155"/>
        <v>1.6853192890059248</v>
      </c>
      <c r="AA235">
        <f t="shared" si="153"/>
        <v>0</v>
      </c>
      <c r="AB235">
        <f t="shared" si="148"/>
        <v>0</v>
      </c>
      <c r="AC235">
        <v>1</v>
      </c>
    </row>
    <row r="236" spans="23:29">
      <c r="W236">
        <f t="shared" si="154"/>
        <v>1.6065071262203878</v>
      </c>
      <c r="X236">
        <f t="shared" si="151"/>
        <v>1.6065071262203878</v>
      </c>
      <c r="Y236">
        <f t="shared" si="155"/>
        <v>1.6065071262203876</v>
      </c>
      <c r="AA236">
        <f t="shared" si="153"/>
        <v>0</v>
      </c>
      <c r="AB236">
        <f t="shared" si="148"/>
        <v>0</v>
      </c>
      <c r="AC236">
        <v>1</v>
      </c>
    </row>
    <row r="237" spans="23:29">
      <c r="W237">
        <f t="shared" si="154"/>
        <v>1.5177851191612961</v>
      </c>
      <c r="X237">
        <f t="shared" si="151"/>
        <v>1.5177851191612961</v>
      </c>
      <c r="Y237">
        <f t="shared" si="155"/>
        <v>1.5177851191612957</v>
      </c>
      <c r="AA237">
        <f t="shared" si="153"/>
        <v>0</v>
      </c>
      <c r="AB237">
        <f t="shared" si="148"/>
        <v>0</v>
      </c>
      <c r="AC237">
        <v>1</v>
      </c>
    </row>
    <row r="238" spans="23:29">
      <c r="W238">
        <f t="shared" si="154"/>
        <v>1.4197734543052418</v>
      </c>
      <c r="X238">
        <f t="shared" si="151"/>
        <v>1.4197734543052418</v>
      </c>
      <c r="Y238">
        <f t="shared" si="155"/>
        <v>1.4197734543052414</v>
      </c>
      <c r="AA238">
        <f t="shared" si="153"/>
        <v>0</v>
      </c>
      <c r="AB238">
        <f t="shared" si="148"/>
        <v>0</v>
      </c>
      <c r="AC238">
        <v>1</v>
      </c>
    </row>
    <row r="239" spans="23:29">
      <c r="W239">
        <f t="shared" si="154"/>
        <v>1.3137300587330325</v>
      </c>
      <c r="X239">
        <f t="shared" si="151"/>
        <v>1.3137300587330325</v>
      </c>
      <c r="Y239">
        <f t="shared" si="155"/>
        <v>1.3137300587330325</v>
      </c>
      <c r="AA239">
        <f t="shared" si="153"/>
        <v>0</v>
      </c>
      <c r="AB239">
        <f t="shared" si="148"/>
        <v>0</v>
      </c>
      <c r="AC239">
        <v>1</v>
      </c>
    </row>
    <row r="240" spans="23:29">
      <c r="W240">
        <f t="shared" si="154"/>
        <v>1.2015498177281305</v>
      </c>
      <c r="X240">
        <f t="shared" si="151"/>
        <v>1.2015498177281305</v>
      </c>
      <c r="Y240">
        <f t="shared" si="155"/>
        <v>1.2015498177281305</v>
      </c>
      <c r="AA240">
        <f t="shared" si="153"/>
        <v>0</v>
      </c>
      <c r="AB240">
        <f t="shared" si="148"/>
        <v>0</v>
      </c>
      <c r="AC240">
        <v>1</v>
      </c>
    </row>
    <row r="241" spans="23:29">
      <c r="W241">
        <f t="shared" si="154"/>
        <v>1.0856675218876113</v>
      </c>
      <c r="X241">
        <f t="shared" si="151"/>
        <v>1.0856675218876113</v>
      </c>
      <c r="Y241">
        <f t="shared" si="155"/>
        <v>1.0856675218876108</v>
      </c>
      <c r="AA241">
        <f t="shared" si="153"/>
        <v>0</v>
      </c>
      <c r="AB241">
        <f t="shared" si="148"/>
        <v>0</v>
      </c>
      <c r="AC241">
        <v>1</v>
      </c>
    </row>
    <row r="242" spans="23:29">
      <c r="W242">
        <f t="shared" si="154"/>
        <v>0.96886587134766577</v>
      </c>
      <c r="X242">
        <f t="shared" si="151"/>
        <v>0.96886587134766577</v>
      </c>
      <c r="Y242">
        <f t="shared" si="155"/>
        <v>0.96886587134766589</v>
      </c>
      <c r="AA242">
        <f t="shared" si="153"/>
        <v>0</v>
      </c>
      <c r="AB242">
        <f t="shared" si="148"/>
        <v>0</v>
      </c>
      <c r="AC242">
        <v>1</v>
      </c>
    </row>
    <row r="243" spans="23:29">
      <c r="W243">
        <f t="shared" si="154"/>
        <v>0.85401654984773312</v>
      </c>
      <c r="X243">
        <f t="shared" si="151"/>
        <v>0.85401654984773312</v>
      </c>
      <c r="Y243">
        <f t="shared" si="155"/>
        <v>0.85401654984773323</v>
      </c>
      <c r="AA243">
        <f t="shared" si="153"/>
        <v>0</v>
      </c>
      <c r="AB243">
        <f t="shared" si="148"/>
        <v>0</v>
      </c>
      <c r="AC243">
        <v>1</v>
      </c>
    </row>
    <row r="244" spans="23:29">
      <c r="W244">
        <f t="shared" si="154"/>
        <v>0.74380350309616894</v>
      </c>
      <c r="X244">
        <f t="shared" si="151"/>
        <v>0.74380350309616894</v>
      </c>
      <c r="Y244">
        <f t="shared" si="155"/>
        <v>0.74380350309616894</v>
      </c>
      <c r="AA244">
        <f t="shared" si="153"/>
        <v>0</v>
      </c>
      <c r="AB244">
        <f t="shared" si="148"/>
        <v>0</v>
      </c>
      <c r="AC244">
        <v>1</v>
      </c>
    </row>
    <row r="245" spans="23:29">
      <c r="W245">
        <f t="shared" si="154"/>
        <v>0.64048344470872931</v>
      </c>
      <c r="X245">
        <f t="shared" si="151"/>
        <v>0.64048344470872931</v>
      </c>
      <c r="Y245">
        <f t="shared" si="155"/>
        <v>0.64048344470872931</v>
      </c>
      <c r="AA245">
        <f t="shared" si="153"/>
        <v>0</v>
      </c>
      <c r="AB245">
        <f t="shared" si="148"/>
        <v>0</v>
      </c>
      <c r="AC245">
        <v>1</v>
      </c>
    </row>
    <row r="246" spans="23:29">
      <c r="W246">
        <f>R4*R20</f>
        <v>1.5687851971037812</v>
      </c>
      <c r="X246">
        <f t="shared" si="151"/>
        <v>1.5687851971037812</v>
      </c>
      <c r="Y246">
        <f>BD20</f>
        <v>1.5687851971037809</v>
      </c>
      <c r="AA246">
        <f t="shared" ref="AA246:AA260" si="156">AM4-R4</f>
        <v>0</v>
      </c>
      <c r="AB246">
        <f t="shared" si="148"/>
        <v>0</v>
      </c>
      <c r="AC246">
        <v>1</v>
      </c>
    </row>
    <row r="247" spans="23:29">
      <c r="W247">
        <f t="shared" ref="W247:W260" si="157">R5*R21</f>
        <v>1.5339233038348083</v>
      </c>
      <c r="X247">
        <f t="shared" si="151"/>
        <v>1.5339233038348083</v>
      </c>
      <c r="Y247">
        <f t="shared" ref="Y247:Y260" si="158">BD21</f>
        <v>1.5339233038348081</v>
      </c>
      <c r="AA247">
        <f t="shared" si="156"/>
        <v>0</v>
      </c>
      <c r="AB247">
        <f t="shared" si="148"/>
        <v>0</v>
      </c>
      <c r="AC247">
        <v>1</v>
      </c>
    </row>
    <row r="248" spans="23:29">
      <c r="W248">
        <f t="shared" si="157"/>
        <v>1.4924659172446784</v>
      </c>
      <c r="X248">
        <f t="shared" si="151"/>
        <v>1.4924659172446784</v>
      </c>
      <c r="Y248">
        <f t="shared" si="158"/>
        <v>1.4924659172446784</v>
      </c>
      <c r="AA248">
        <f t="shared" si="156"/>
        <v>0</v>
      </c>
      <c r="AB248">
        <f t="shared" si="148"/>
        <v>0</v>
      </c>
      <c r="AC248">
        <v>1</v>
      </c>
    </row>
    <row r="249" spans="23:29">
      <c r="W249">
        <f t="shared" si="157"/>
        <v>1.4436925212562903</v>
      </c>
      <c r="X249">
        <f t="shared" si="151"/>
        <v>1.4436925212562903</v>
      </c>
      <c r="Y249">
        <f t="shared" si="158"/>
        <v>1.4436925212562901</v>
      </c>
      <c r="AA249">
        <f t="shared" si="156"/>
        <v>0</v>
      </c>
      <c r="AB249">
        <f t="shared" si="148"/>
        <v>0</v>
      </c>
      <c r="AC249">
        <v>1</v>
      </c>
    </row>
    <row r="250" spans="23:29">
      <c r="W250">
        <f t="shared" si="157"/>
        <v>1.3870326891818676</v>
      </c>
      <c r="X250">
        <f t="shared" si="151"/>
        <v>1.3870326891818676</v>
      </c>
      <c r="Y250">
        <f t="shared" si="158"/>
        <v>1.3870326891818674</v>
      </c>
      <c r="AA250">
        <f t="shared" si="156"/>
        <v>0</v>
      </c>
      <c r="AB250">
        <f t="shared" si="148"/>
        <v>0</v>
      </c>
      <c r="AC250">
        <v>1</v>
      </c>
    </row>
    <row r="251" spans="23:29">
      <c r="W251">
        <f t="shared" si="157"/>
        <v>1.3221695817566026</v>
      </c>
      <c r="X251">
        <f t="shared" si="151"/>
        <v>1.3221695817566026</v>
      </c>
      <c r="Y251">
        <f t="shared" si="158"/>
        <v>1.3221695817566024</v>
      </c>
      <c r="AA251">
        <f t="shared" si="156"/>
        <v>0</v>
      </c>
      <c r="AB251">
        <f t="shared" si="148"/>
        <v>0</v>
      </c>
      <c r="AC251">
        <v>1</v>
      </c>
    </row>
    <row r="252" spans="23:29">
      <c r="W252">
        <f t="shared" si="157"/>
        <v>1.249150584796465</v>
      </c>
      <c r="X252">
        <f t="shared" si="151"/>
        <v>1.249150584796465</v>
      </c>
      <c r="Y252">
        <f t="shared" si="158"/>
        <v>1.2491505847964648</v>
      </c>
      <c r="AA252">
        <f t="shared" si="156"/>
        <v>0</v>
      </c>
      <c r="AB252">
        <f t="shared" si="148"/>
        <v>0</v>
      </c>
      <c r="AC252">
        <v>1</v>
      </c>
    </row>
    <row r="253" spans="23:29">
      <c r="W253">
        <f t="shared" si="157"/>
        <v>1.1684861172600662</v>
      </c>
      <c r="X253">
        <f t="shared" si="151"/>
        <v>1.1684861172600662</v>
      </c>
      <c r="Y253">
        <f t="shared" si="158"/>
        <v>1.168486117260066</v>
      </c>
      <c r="AA253">
        <f t="shared" si="156"/>
        <v>0</v>
      </c>
      <c r="AB253">
        <f t="shared" si="148"/>
        <v>0</v>
      </c>
      <c r="AC253">
        <v>1</v>
      </c>
    </row>
    <row r="254" spans="23:29">
      <c r="W254">
        <f t="shared" si="157"/>
        <v>1.0812114642670094</v>
      </c>
      <c r="X254">
        <f t="shared" si="151"/>
        <v>1.0812114642670094</v>
      </c>
      <c r="Y254">
        <f t="shared" si="158"/>
        <v>1.0812114642670092</v>
      </c>
      <c r="AA254">
        <f t="shared" si="156"/>
        <v>0</v>
      </c>
      <c r="AB254">
        <f t="shared" si="148"/>
        <v>0</v>
      </c>
      <c r="AC254">
        <v>1</v>
      </c>
    </row>
    <row r="255" spans="23:29">
      <c r="W255">
        <f t="shared" si="157"/>
        <v>0.98888613317447915</v>
      </c>
      <c r="X255">
        <f t="shared" si="151"/>
        <v>0.98888613317447915</v>
      </c>
      <c r="Y255">
        <f t="shared" si="158"/>
        <v>0.98888613317447893</v>
      </c>
      <c r="AA255">
        <f t="shared" si="156"/>
        <v>0</v>
      </c>
      <c r="AB255">
        <f t="shared" si="148"/>
        <v>0</v>
      </c>
      <c r="AC255">
        <v>1</v>
      </c>
    </row>
    <row r="256" spans="23:29">
      <c r="W256">
        <f t="shared" si="157"/>
        <v>0.89351397819068901</v>
      </c>
      <c r="X256">
        <f t="shared" si="151"/>
        <v>0.89351397819068901</v>
      </c>
      <c r="Y256">
        <f t="shared" si="158"/>
        <v>0.89351397819068867</v>
      </c>
      <c r="AA256">
        <f t="shared" si="156"/>
        <v>0</v>
      </c>
      <c r="AB256">
        <f t="shared" si="148"/>
        <v>0</v>
      </c>
      <c r="AC256">
        <v>1</v>
      </c>
    </row>
    <row r="257" spans="23:29">
      <c r="W257">
        <f t="shared" si="157"/>
        <v>0.79738518615338883</v>
      </c>
      <c r="X257">
        <f t="shared" si="151"/>
        <v>0.79738518615338883</v>
      </c>
      <c r="Y257">
        <f t="shared" si="158"/>
        <v>0.79738518615338894</v>
      </c>
      <c r="AA257">
        <f t="shared" si="156"/>
        <v>0</v>
      </c>
      <c r="AB257">
        <f t="shared" si="148"/>
        <v>0</v>
      </c>
      <c r="AC257">
        <v>1</v>
      </c>
    </row>
    <row r="258" spans="23:29">
      <c r="W258">
        <f t="shared" si="157"/>
        <v>0.70286317819326716</v>
      </c>
      <c r="X258">
        <f t="shared" si="151"/>
        <v>0.70286317819326716</v>
      </c>
      <c r="Y258">
        <f t="shared" si="158"/>
        <v>0.70286317819326705</v>
      </c>
      <c r="AA258">
        <f t="shared" si="156"/>
        <v>0</v>
      </c>
      <c r="AB258">
        <f t="shared" si="148"/>
        <v>0</v>
      </c>
      <c r="AC258">
        <v>1</v>
      </c>
    </row>
    <row r="259" spans="23:29">
      <c r="W259">
        <f t="shared" si="157"/>
        <v>0.61215686538003289</v>
      </c>
      <c r="X259">
        <f t="shared" si="151"/>
        <v>0.61215686538003289</v>
      </c>
      <c r="Y259">
        <f t="shared" si="158"/>
        <v>0.612156865380033</v>
      </c>
      <c r="AA259">
        <f t="shared" si="156"/>
        <v>0</v>
      </c>
      <c r="AB259">
        <f t="shared" si="148"/>
        <v>0</v>
      </c>
      <c r="AC259">
        <v>1</v>
      </c>
    </row>
    <row r="260" spans="23:29">
      <c r="W260">
        <f t="shared" si="157"/>
        <v>0.52712354299037012</v>
      </c>
      <c r="X260">
        <f t="shared" si="151"/>
        <v>0.52712354299037012</v>
      </c>
      <c r="Y260">
        <f t="shared" si="158"/>
        <v>0.52712354299037034</v>
      </c>
      <c r="AA260">
        <f t="shared" si="156"/>
        <v>0</v>
      </c>
      <c r="AB260">
        <f t="shared" si="148"/>
        <v>0</v>
      </c>
      <c r="AC260">
        <v>1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C260"/>
  <sheetViews>
    <sheetView topLeftCell="AR61" zoomScale="80" zoomScaleNormal="80" workbookViewId="0">
      <selection activeCell="BG86" sqref="BG86"/>
    </sheetView>
  </sheetViews>
  <sheetFormatPr defaultRowHeight="14.5"/>
  <cols>
    <col min="3" max="3" width="10.81640625" bestFit="1" customWidth="1"/>
  </cols>
  <sheetData>
    <row r="1" spans="1:107" ht="16.5">
      <c r="Q1" t="s">
        <v>111</v>
      </c>
      <c r="X1" t="s">
        <v>34</v>
      </c>
      <c r="BF1" t="s">
        <v>36</v>
      </c>
      <c r="BI1" t="s">
        <v>37</v>
      </c>
      <c r="BJ1">
        <f>SUM(BF4:BU18)</f>
        <v>1.5372284446214498E-5</v>
      </c>
      <c r="BW1" t="s">
        <v>38</v>
      </c>
      <c r="CN1" t="s">
        <v>35</v>
      </c>
      <c r="CQ1" t="s">
        <v>40</v>
      </c>
      <c r="CR1">
        <f>SUM(CN4:DC18)</f>
        <v>2.0418878968303123E-2</v>
      </c>
    </row>
    <row r="2" spans="1:107">
      <c r="C2" s="2" t="s">
        <v>0</v>
      </c>
      <c r="D2" s="2" t="s">
        <v>1</v>
      </c>
      <c r="E2" s="2" t="s">
        <v>2</v>
      </c>
      <c r="F2" s="2" t="s">
        <v>3</v>
      </c>
      <c r="G2" s="2" t="s">
        <v>4</v>
      </c>
      <c r="H2" s="2" t="s">
        <v>5</v>
      </c>
      <c r="I2" s="2" t="s">
        <v>6</v>
      </c>
      <c r="J2" s="2" t="s">
        <v>7</v>
      </c>
      <c r="K2" s="2" t="s">
        <v>8</v>
      </c>
      <c r="L2" s="2" t="s">
        <v>9</v>
      </c>
      <c r="M2" s="2" t="s">
        <v>10</v>
      </c>
      <c r="N2" s="2" t="s">
        <v>11</v>
      </c>
      <c r="O2" s="2" t="s">
        <v>12</v>
      </c>
      <c r="P2" s="2" t="s">
        <v>13</v>
      </c>
      <c r="Q2" s="2" t="s">
        <v>14</v>
      </c>
      <c r="R2" s="2" t="s">
        <v>15</v>
      </c>
      <c r="T2" s="3"/>
      <c r="X2" s="2" t="s">
        <v>0</v>
      </c>
      <c r="Y2" s="2" t="s">
        <v>1</v>
      </c>
      <c r="Z2" s="2" t="s">
        <v>2</v>
      </c>
      <c r="AA2" s="2" t="s">
        <v>3</v>
      </c>
      <c r="AB2" s="2" t="s">
        <v>4</v>
      </c>
      <c r="AC2" s="2" t="s">
        <v>5</v>
      </c>
      <c r="AD2" s="2" t="s">
        <v>6</v>
      </c>
      <c r="AE2" s="2" t="s">
        <v>7</v>
      </c>
      <c r="AF2" s="2" t="s">
        <v>8</v>
      </c>
      <c r="AG2" s="2" t="s">
        <v>9</v>
      </c>
      <c r="AH2" s="2" t="s">
        <v>10</v>
      </c>
      <c r="AI2" s="2" t="s">
        <v>11</v>
      </c>
      <c r="AJ2" s="2" t="s">
        <v>12</v>
      </c>
      <c r="AK2" s="2" t="s">
        <v>13</v>
      </c>
      <c r="AL2" s="2" t="s">
        <v>14</v>
      </c>
      <c r="AM2" s="2" t="s">
        <v>15</v>
      </c>
      <c r="BF2" s="2" t="s">
        <v>0</v>
      </c>
      <c r="BG2" s="2" t="s">
        <v>1</v>
      </c>
      <c r="BH2" s="2" t="s">
        <v>2</v>
      </c>
      <c r="BI2" s="2" t="s">
        <v>3</v>
      </c>
      <c r="BJ2" s="2" t="s">
        <v>4</v>
      </c>
      <c r="BK2" s="2" t="s">
        <v>5</v>
      </c>
      <c r="BL2" s="2" t="s">
        <v>6</v>
      </c>
      <c r="BM2" s="2" t="s">
        <v>7</v>
      </c>
      <c r="BN2" s="2" t="s">
        <v>8</v>
      </c>
      <c r="BO2" s="2" t="s">
        <v>9</v>
      </c>
      <c r="BP2" s="2" t="s">
        <v>10</v>
      </c>
      <c r="BQ2" s="2" t="s">
        <v>11</v>
      </c>
      <c r="BR2" s="2" t="s">
        <v>12</v>
      </c>
      <c r="BS2" s="2" t="s">
        <v>13</v>
      </c>
      <c r="BT2" s="2" t="s">
        <v>14</v>
      </c>
      <c r="BU2" s="2" t="s">
        <v>15</v>
      </c>
      <c r="BW2" s="2" t="s">
        <v>0</v>
      </c>
      <c r="BX2" s="2" t="s">
        <v>1</v>
      </c>
      <c r="BY2" s="2" t="s">
        <v>2</v>
      </c>
      <c r="BZ2" s="2" t="s">
        <v>3</v>
      </c>
      <c r="CA2" s="2" t="s">
        <v>4</v>
      </c>
      <c r="CB2" s="2" t="s">
        <v>5</v>
      </c>
      <c r="CC2" s="2" t="s">
        <v>6</v>
      </c>
      <c r="CD2" s="2" t="s">
        <v>7</v>
      </c>
      <c r="CE2" s="2" t="s">
        <v>8</v>
      </c>
      <c r="CF2" s="2" t="s">
        <v>9</v>
      </c>
      <c r="CG2" s="2" t="s">
        <v>10</v>
      </c>
      <c r="CH2" s="2" t="s">
        <v>11</v>
      </c>
      <c r="CI2" s="2" t="s">
        <v>12</v>
      </c>
      <c r="CJ2" s="2" t="s">
        <v>13</v>
      </c>
      <c r="CK2" s="2" t="s">
        <v>14</v>
      </c>
      <c r="CL2" s="2" t="s">
        <v>15</v>
      </c>
      <c r="CN2" s="2" t="s">
        <v>0</v>
      </c>
      <c r="CO2" s="2" t="s">
        <v>1</v>
      </c>
      <c r="CP2" s="2" t="s">
        <v>2</v>
      </c>
      <c r="CQ2" s="2" t="s">
        <v>3</v>
      </c>
      <c r="CR2" s="2" t="s">
        <v>4</v>
      </c>
      <c r="CS2" s="2" t="s">
        <v>5</v>
      </c>
      <c r="CT2" s="2" t="s">
        <v>6</v>
      </c>
      <c r="CU2" s="2" t="s">
        <v>7</v>
      </c>
      <c r="CV2" s="2" t="s">
        <v>8</v>
      </c>
      <c r="CW2" s="2" t="s">
        <v>9</v>
      </c>
      <c r="CX2" s="2" t="s">
        <v>10</v>
      </c>
      <c r="CY2" s="2" t="s">
        <v>11</v>
      </c>
      <c r="CZ2" s="2" t="s">
        <v>12</v>
      </c>
      <c r="DA2" s="2" t="s">
        <v>13</v>
      </c>
      <c r="DB2" s="2" t="s">
        <v>14</v>
      </c>
      <c r="DC2" s="2" t="s">
        <v>15</v>
      </c>
    </row>
    <row r="3" spans="1:107">
      <c r="C3" s="2">
        <f>'Raw data and fitting summary'!C5</f>
        <v>0</v>
      </c>
      <c r="D3" s="2">
        <f>'Raw data and fitting summary'!D5</f>
        <v>4.3980465111040035E-2</v>
      </c>
      <c r="E3" s="2">
        <f>'Raw data and fitting summary'!E5</f>
        <v>5.4975581388800036E-2</v>
      </c>
      <c r="F3" s="2">
        <f>'Raw data and fitting summary'!F5</f>
        <v>6.871947673600004E-2</v>
      </c>
      <c r="G3" s="2">
        <f>'Raw data and fitting summary'!G5</f>
        <v>8.589934592000005E-2</v>
      </c>
      <c r="H3" s="2">
        <f>'Raw data and fitting summary'!H5</f>
        <v>0.10737418240000006</v>
      </c>
      <c r="I3" s="2">
        <f>'Raw data and fitting summary'!I5</f>
        <v>0.13421772800000006</v>
      </c>
      <c r="J3" s="2">
        <f>'Raw data and fitting summary'!J5</f>
        <v>0.16777216000000009</v>
      </c>
      <c r="K3" s="2">
        <f>'Raw data and fitting summary'!K5</f>
        <v>0.2097152000000001</v>
      </c>
      <c r="L3" s="2">
        <f>'Raw data and fitting summary'!L5</f>
        <v>0.2621440000000001</v>
      </c>
      <c r="M3" s="2">
        <f>'Raw data and fitting summary'!M5</f>
        <v>0.32768000000000014</v>
      </c>
      <c r="N3" s="2">
        <f>'Raw data and fitting summary'!N5</f>
        <v>0.40960000000000013</v>
      </c>
      <c r="O3" s="2">
        <f>'Raw data and fitting summary'!O5</f>
        <v>0.51200000000000012</v>
      </c>
      <c r="P3" s="2">
        <f>'Raw data and fitting summary'!P5</f>
        <v>0.64000000000000012</v>
      </c>
      <c r="Q3" s="2">
        <f>'Raw data and fitting summary'!Q5</f>
        <v>0.8</v>
      </c>
      <c r="R3" s="2">
        <f>'Raw data and fitting summary'!R5</f>
        <v>1</v>
      </c>
      <c r="S3" t="s">
        <v>32</v>
      </c>
      <c r="T3" s="5" t="s">
        <v>110</v>
      </c>
      <c r="U3" t="s">
        <v>33</v>
      </c>
      <c r="V3" t="s">
        <v>31</v>
      </c>
      <c r="X3" s="2">
        <f>C3</f>
        <v>0</v>
      </c>
      <c r="Y3" s="2">
        <f t="shared" ref="Y3:AM3" si="0">D3</f>
        <v>4.3980465111040035E-2</v>
      </c>
      <c r="Z3" s="2">
        <f t="shared" si="0"/>
        <v>5.4975581388800036E-2</v>
      </c>
      <c r="AA3" s="2">
        <f t="shared" si="0"/>
        <v>6.871947673600004E-2</v>
      </c>
      <c r="AB3" s="2">
        <f t="shared" si="0"/>
        <v>8.589934592000005E-2</v>
      </c>
      <c r="AC3" s="2">
        <f t="shared" si="0"/>
        <v>0.10737418240000006</v>
      </c>
      <c r="AD3" s="2">
        <f t="shared" si="0"/>
        <v>0.13421772800000006</v>
      </c>
      <c r="AE3" s="2">
        <f t="shared" si="0"/>
        <v>0.16777216000000009</v>
      </c>
      <c r="AF3" s="2">
        <f t="shared" si="0"/>
        <v>0.2097152000000001</v>
      </c>
      <c r="AG3" s="2">
        <f t="shared" si="0"/>
        <v>0.2621440000000001</v>
      </c>
      <c r="AH3" s="2">
        <f t="shared" si="0"/>
        <v>0.32768000000000014</v>
      </c>
      <c r="AI3" s="2">
        <f t="shared" si="0"/>
        <v>0.40960000000000013</v>
      </c>
      <c r="AJ3" s="2">
        <f t="shared" si="0"/>
        <v>0.51200000000000012</v>
      </c>
      <c r="AK3" s="2">
        <f t="shared" si="0"/>
        <v>0.64000000000000012</v>
      </c>
      <c r="AL3" s="2">
        <f t="shared" si="0"/>
        <v>0.8</v>
      </c>
      <c r="AM3" s="2">
        <f t="shared" si="0"/>
        <v>1</v>
      </c>
      <c r="BF3" s="2">
        <f t="shared" ref="BF3:BU3" si="1">X3</f>
        <v>0</v>
      </c>
      <c r="BG3" s="2">
        <f t="shared" si="1"/>
        <v>4.3980465111040035E-2</v>
      </c>
      <c r="BH3" s="2">
        <f t="shared" si="1"/>
        <v>5.4975581388800036E-2</v>
      </c>
      <c r="BI3" s="2">
        <f t="shared" si="1"/>
        <v>6.871947673600004E-2</v>
      </c>
      <c r="BJ3" s="2">
        <f t="shared" si="1"/>
        <v>8.589934592000005E-2</v>
      </c>
      <c r="BK3" s="2">
        <f t="shared" si="1"/>
        <v>0.10737418240000006</v>
      </c>
      <c r="BL3" s="2">
        <f t="shared" si="1"/>
        <v>0.13421772800000006</v>
      </c>
      <c r="BM3" s="2">
        <f t="shared" si="1"/>
        <v>0.16777216000000009</v>
      </c>
      <c r="BN3" s="2">
        <f t="shared" si="1"/>
        <v>0.2097152000000001</v>
      </c>
      <c r="BO3" s="2">
        <f t="shared" si="1"/>
        <v>0.2621440000000001</v>
      </c>
      <c r="BP3" s="2">
        <f t="shared" si="1"/>
        <v>0.32768000000000014</v>
      </c>
      <c r="BQ3" s="2">
        <f t="shared" si="1"/>
        <v>0.40960000000000013</v>
      </c>
      <c r="BR3" s="2">
        <f t="shared" si="1"/>
        <v>0.51200000000000012</v>
      </c>
      <c r="BS3" s="2">
        <f t="shared" si="1"/>
        <v>0.64000000000000012</v>
      </c>
      <c r="BT3" s="2">
        <f t="shared" si="1"/>
        <v>0.8</v>
      </c>
      <c r="BU3" s="2">
        <f t="shared" si="1"/>
        <v>1</v>
      </c>
      <c r="BW3" s="2">
        <f t="shared" ref="BW3:CL3" si="2">AO3</f>
        <v>0</v>
      </c>
      <c r="BX3" s="2">
        <f t="shared" si="2"/>
        <v>0</v>
      </c>
      <c r="BY3" s="2">
        <f t="shared" si="2"/>
        <v>0</v>
      </c>
      <c r="BZ3" s="2">
        <f t="shared" si="2"/>
        <v>0</v>
      </c>
      <c r="CA3" s="2">
        <f t="shared" si="2"/>
        <v>0</v>
      </c>
      <c r="CB3" s="2">
        <f t="shared" si="2"/>
        <v>0</v>
      </c>
      <c r="CC3" s="2">
        <f t="shared" si="2"/>
        <v>0</v>
      </c>
      <c r="CD3" s="2">
        <f t="shared" si="2"/>
        <v>0</v>
      </c>
      <c r="CE3" s="2">
        <f t="shared" si="2"/>
        <v>0</v>
      </c>
      <c r="CF3" s="2">
        <f t="shared" si="2"/>
        <v>0</v>
      </c>
      <c r="CG3" s="2">
        <f t="shared" si="2"/>
        <v>0</v>
      </c>
      <c r="CH3" s="2">
        <f t="shared" si="2"/>
        <v>0</v>
      </c>
      <c r="CI3" s="2">
        <f t="shared" si="2"/>
        <v>0</v>
      </c>
      <c r="CJ3" s="2">
        <f t="shared" si="2"/>
        <v>0</v>
      </c>
      <c r="CK3" s="2">
        <f t="shared" si="2"/>
        <v>0</v>
      </c>
      <c r="CL3" s="2">
        <f t="shared" si="2"/>
        <v>0</v>
      </c>
      <c r="CN3" s="2">
        <f t="shared" ref="CN3:DC3" si="3">BF3</f>
        <v>0</v>
      </c>
      <c r="CO3" s="2">
        <f t="shared" si="3"/>
        <v>4.3980465111040035E-2</v>
      </c>
      <c r="CP3" s="2">
        <f t="shared" si="3"/>
        <v>5.4975581388800036E-2</v>
      </c>
      <c r="CQ3" s="2">
        <f t="shared" si="3"/>
        <v>6.871947673600004E-2</v>
      </c>
      <c r="CR3" s="2">
        <f t="shared" si="3"/>
        <v>8.589934592000005E-2</v>
      </c>
      <c r="CS3" s="2">
        <f t="shared" si="3"/>
        <v>0.10737418240000006</v>
      </c>
      <c r="CT3" s="2">
        <f t="shared" si="3"/>
        <v>0.13421772800000006</v>
      </c>
      <c r="CU3" s="2">
        <f t="shared" si="3"/>
        <v>0.16777216000000009</v>
      </c>
      <c r="CV3" s="2">
        <f t="shared" si="3"/>
        <v>0.2097152000000001</v>
      </c>
      <c r="CW3" s="2">
        <f t="shared" si="3"/>
        <v>0.2621440000000001</v>
      </c>
      <c r="CX3" s="2">
        <f t="shared" si="3"/>
        <v>0.32768000000000014</v>
      </c>
      <c r="CY3" s="2">
        <f t="shared" si="3"/>
        <v>0.40960000000000013</v>
      </c>
      <c r="CZ3" s="2">
        <f t="shared" si="3"/>
        <v>0.51200000000000012</v>
      </c>
      <c r="DA3" s="2">
        <f t="shared" si="3"/>
        <v>0.64000000000000012</v>
      </c>
      <c r="DB3" s="2">
        <f t="shared" si="3"/>
        <v>0.8</v>
      </c>
      <c r="DC3" s="2">
        <f t="shared" si="3"/>
        <v>1</v>
      </c>
    </row>
    <row r="4" spans="1:107">
      <c r="A4" s="1" t="s">
        <v>16</v>
      </c>
      <c r="B4" s="1">
        <f>'Raw data and fitting summary'!B6</f>
        <v>1</v>
      </c>
      <c r="C4">
        <f>'Raw data and fitting summary'!C6</f>
        <v>13.636363636363635</v>
      </c>
      <c r="D4">
        <f>'Raw data and fitting summary'!D6</f>
        <v>10.189231714008006</v>
      </c>
      <c r="E4">
        <f>'Raw data and fitting summary'!E6</f>
        <v>9.583574542204996</v>
      </c>
      <c r="F4">
        <f>'Raw data and fitting summary'!F6</f>
        <v>8.9207525193031323</v>
      </c>
      <c r="G4">
        <f>'Raw data and fitting summary'!G6</f>
        <v>8.2108969120459676</v>
      </c>
      <c r="H4">
        <f>'Raw data and fitting summary'!H6</f>
        <v>7.4680711053068256</v>
      </c>
      <c r="I4">
        <f>'Raw data and fitting summary'!I6</f>
        <v>6.7093426551880428</v>
      </c>
      <c r="J4">
        <f>'Raw data and fitting summary'!J6</f>
        <v>5.9533009154625871</v>
      </c>
      <c r="K4">
        <f>'Raw data and fitting summary'!K6</f>
        <v>5.2182748158671508</v>
      </c>
      <c r="L4">
        <f>'Raw data and fitting summary'!L6</f>
        <v>4.5206028212270803</v>
      </c>
      <c r="M4">
        <f>'Raw data and fitting summary'!M6</f>
        <v>3.8732897935834472</v>
      </c>
      <c r="N4">
        <f>'Raw data and fitting summary'!N6</f>
        <v>3.2852618100950188</v>
      </c>
      <c r="O4">
        <f>'Raw data and fitting summary'!O6</f>
        <v>2.7612574341546301</v>
      </c>
      <c r="P4">
        <f>'Raw data and fitting summary'!P6</f>
        <v>2.3022432113341198</v>
      </c>
      <c r="Q4">
        <f>'Raw data and fitting summary'!Q6</f>
        <v>1.9061583577712606</v>
      </c>
      <c r="R4">
        <f>'Raw data and fitting summary'!R6</f>
        <v>1.5687851971037812</v>
      </c>
      <c r="S4">
        <f>'Raw data and fitting summary'!D41</f>
        <v>0.10000132419893072</v>
      </c>
      <c r="T4">
        <f>'Raw data and fitting summary'!E41</f>
        <v>9.9920980056233663E-2</v>
      </c>
      <c r="U4">
        <f>'Raw data and fitting summary'!F41</f>
        <v>1.7254344133710031</v>
      </c>
      <c r="V4">
        <f>'Raw data and fitting summary'!H41</f>
        <v>0.13008789110344379</v>
      </c>
      <c r="X4">
        <f>$U$4*((B4/$S$4 )+(B4/($T$4*$V$4 )))/((1+(B4/$S$4)+($X$3/$V$4 )+((B4*$X$3)/($T$4*$V$4))) )*C20</f>
        <v>13.636078540344402</v>
      </c>
      <c r="Y4">
        <f>$U$4*((B4/$S$4 )+(B4/($T$4*$V$4 )))/((1+(B4/$S$4)+($Y$3/$V$4 )+((B4*$Y$3)/($T$4*$V$4))) )*D20</f>
        <v>10.188877399035492</v>
      </c>
      <c r="Z4">
        <f>$U$4*((B4/$S$4 )+(B4/($T$4*$V$4 )))/((1+(B4/$S$4)+($Z$3/$V$4 )+((B4*$Z$3)/($T$4*$V$4))) )*E20</f>
        <v>9.5832179397975885</v>
      </c>
      <c r="AA4">
        <f>$U$4*((B4/$S$4 )+(B4/($T$4*$V$4 )))/((1+(B4/$S$4)+($AA$3/$V$4 )+((B4*$AA$3)/($T$4*$V$4))) )*F20</f>
        <v>8.92039679573287</v>
      </c>
      <c r="AB4">
        <f>$U$4*((B4/$S$4 )+(B4/($T$4*$V$4 )))/((1+(B4/$S$4)+($AB$3/$V$4 )+((B4*$AB$3)/($T$4*$V$4))) )*G20</f>
        <v>8.2105460493530966</v>
      </c>
      <c r="AC4">
        <f>$U$4*((B4/$S$4 )+(B4/($T$4*$V$4 )))/((1+(B4/$S$4)+($AC$3/$V$4 )+((B4*$AC$3)/($T$4*$V$4))) )*H20</f>
        <v>7.4677296700188007</v>
      </c>
      <c r="AD4">
        <f>$U$4*((B4/$S$4 )+(B4/($T$4*$V$4 )))/((1+(B4/$S$4)+($AD$3/$V$4 )+((B4*$AD$3)/($T$4*$V$4))) )*I20</f>
        <v>6.7090154319379627</v>
      </c>
      <c r="AE4">
        <f>$U$4*((B4/$S$4 )+(B4/($T$4*$V$4 )))/((1+(B4/$S$4)+($AE$3/$V$4 )+((B4*$AE$3)/($T$4*$V$4))) )*J20</f>
        <v>5.9529924606558327</v>
      </c>
      <c r="AF4">
        <f>$U$4*((B4/$S$4 )+(B4/($T$4*$V$4 )))/((1+(B4/$S$4)+($AF$3/$V$4 )+((B4*$AF$3)/($T$4*$V$4))) )*K20</f>
        <v>5.2179890163568352</v>
      </c>
      <c r="AG4">
        <f>$U$4*((B4/$S$4 )+(B4/($T$4*$V$4 )))/((1+(B4/$S$4)+($AG$3/$V$4 )+((B4*$AG$3)/($T$4*$V$4))) )*L20</f>
        <v>4.5203425463399114</v>
      </c>
      <c r="AH4">
        <f>$U$4*((B4/$S$4 )+(B4/($T$4*$V$4 )))/((1+(B4/$S$4)+($AH$3/$V$4 )+((B4*$AH$3)/($T$4*$V$4))) )*M20</f>
        <v>3.8730567029526681</v>
      </c>
      <c r="AI4">
        <f>$U$4*((B4/$S$4 )+(B4/($T$4*$V$4 )))/((1+(B4/$S$4)+($AI$3/$V$4 )+((B4*$AI$3)/($T$4*$V$4))) )*N20</f>
        <v>3.2850563359477762</v>
      </c>
      <c r="AJ4">
        <f>$U$4*((B4/$S$4 )+(B4/($T$4*$V$4 )))/((1+(B4/$S$4)+($AJ$3/$V$4 )+((B4*$AJ$3)/($T$4*$V$4))) )*O20</f>
        <v>2.7610789135266671</v>
      </c>
      <c r="AK4">
        <f>$U$4*((B4/$S$4 )+(B4/($T$4*$V$4 )))/((1+(B4/$S$4)+($AK$3/$V$4 )+((B4*$AK$3)/($T$4*$V$4))) )*P20</f>
        <v>2.3020901162514038</v>
      </c>
      <c r="AL4">
        <f>$U$4*((B4/$S$4 )+(B4/($T$4*$V$4 )))/((1+(B4/$S$4)+($AL$3/$V$4 )+((B4*$AL$3)/($T$4*$V$4))) )*Q20</f>
        <v>1.9060285648026445</v>
      </c>
      <c r="AM4">
        <f>$U$4*((B4/$S$4 )+(B4/($T$4*$V$4 )))/((1+(B4/$S$4)+($AM$3/$V$4 )+((B4*$AM$3)/($T$4*$V$4))) )*R20</f>
        <v>1.5686762474910052</v>
      </c>
      <c r="AO4">
        <f>IFERROR(X4, 0)</f>
        <v>13.636078540344402</v>
      </c>
      <c r="AP4">
        <f t="shared" ref="AP4:BD18" si="4">IFERROR(Y4, 0)</f>
        <v>10.188877399035492</v>
      </c>
      <c r="AQ4">
        <f t="shared" si="4"/>
        <v>9.5832179397975885</v>
      </c>
      <c r="AR4">
        <f t="shared" si="4"/>
        <v>8.92039679573287</v>
      </c>
      <c r="AS4">
        <f t="shared" si="4"/>
        <v>8.2105460493530966</v>
      </c>
      <c r="AT4">
        <f t="shared" si="4"/>
        <v>7.4677296700188007</v>
      </c>
      <c r="AU4">
        <f t="shared" si="4"/>
        <v>6.7090154319379627</v>
      </c>
      <c r="AV4">
        <f t="shared" si="4"/>
        <v>5.9529924606558327</v>
      </c>
      <c r="AW4">
        <f t="shared" si="4"/>
        <v>5.2179890163568352</v>
      </c>
      <c r="AX4">
        <f t="shared" si="4"/>
        <v>4.5203425463399114</v>
      </c>
      <c r="AY4">
        <f t="shared" si="4"/>
        <v>3.8730567029526681</v>
      </c>
      <c r="AZ4">
        <f t="shared" si="4"/>
        <v>3.2850563359477762</v>
      </c>
      <c r="BA4">
        <f t="shared" si="4"/>
        <v>2.7610789135266671</v>
      </c>
      <c r="BB4">
        <f t="shared" si="4"/>
        <v>2.3020901162514038</v>
      </c>
      <c r="BC4">
        <f t="shared" si="4"/>
        <v>1.9060285648026445</v>
      </c>
      <c r="BD4">
        <f t="shared" si="4"/>
        <v>1.5686762474910052</v>
      </c>
      <c r="BF4">
        <f>(C4-AO4)^2</f>
        <v>8.1279740182686617E-8</v>
      </c>
      <c r="BG4">
        <f>(D4-AP4)^2</f>
        <v>1.2553909974730738E-7</v>
      </c>
      <c r="BH4">
        <f t="shared" ref="BH4:BU4" si="5">(E4-AQ4)^2</f>
        <v>1.2716527696885014E-7</v>
      </c>
      <c r="BI4">
        <f t="shared" si="5"/>
        <v>1.2653925844012639E-7</v>
      </c>
      <c r="BJ4">
        <f t="shared" si="5"/>
        <v>1.2310462924868275E-7</v>
      </c>
      <c r="BK4">
        <f t="shared" si="5"/>
        <v>1.1657805590863465E-7</v>
      </c>
      <c r="BL4">
        <f t="shared" si="5"/>
        <v>1.0707505539302711E-7</v>
      </c>
      <c r="BM4">
        <f t="shared" si="5"/>
        <v>9.5144367809927917E-8</v>
      </c>
      <c r="BN4">
        <f t="shared" si="5"/>
        <v>8.1681360096635935E-8</v>
      </c>
      <c r="BO4">
        <f t="shared" si="5"/>
        <v>6.7743016890811837E-8</v>
      </c>
      <c r="BP4">
        <f t="shared" si="5"/>
        <v>5.4331242156966775E-8</v>
      </c>
      <c r="BQ4">
        <f t="shared" si="5"/>
        <v>4.2219625185069671E-8</v>
      </c>
      <c r="BR4">
        <f t="shared" si="5"/>
        <v>3.1869614608294841E-8</v>
      </c>
      <c r="BS4">
        <f t="shared" si="5"/>
        <v>2.3438104351816648E-8</v>
      </c>
      <c r="BT4">
        <f t="shared" si="5"/>
        <v>1.6846214702192688E-8</v>
      </c>
      <c r="BU4">
        <f t="shared" si="5"/>
        <v>1.1870018124032919E-8</v>
      </c>
      <c r="BW4">
        <f>ABS((AO4-C4)/AO4)</f>
        <v>2.0907478523962891E-5</v>
      </c>
      <c r="BX4">
        <f t="shared" ref="BX4:CJ4" si="6">ABS((AP4-D4)/AP4)</f>
        <v>3.477468210061418E-5</v>
      </c>
      <c r="BY4">
        <f t="shared" si="6"/>
        <v>3.7211134052020501E-5</v>
      </c>
      <c r="BZ4">
        <f t="shared" si="6"/>
        <v>3.9877550114409596E-5</v>
      </c>
      <c r="CA4">
        <f t="shared" si="6"/>
        <v>4.2733173988913242E-5</v>
      </c>
      <c r="CB4">
        <f t="shared" si="6"/>
        <v>4.5721431159414634E-5</v>
      </c>
      <c r="CC4">
        <f t="shared" si="6"/>
        <v>4.877366185840548E-5</v>
      </c>
      <c r="CD4">
        <f t="shared" si="6"/>
        <v>5.1815084395465969E-5</v>
      </c>
      <c r="CE4">
        <f t="shared" si="6"/>
        <v>5.4771964720451231E-5</v>
      </c>
      <c r="CF4">
        <f t="shared" si="6"/>
        <v>5.7578576070456626E-5</v>
      </c>
      <c r="CG4">
        <f t="shared" si="6"/>
        <v>6.0182602181200243E-5</v>
      </c>
      <c r="CH4">
        <f t="shared" si="6"/>
        <v>6.2548135017997689E-5</v>
      </c>
      <c r="CI4">
        <f t="shared" si="6"/>
        <v>6.4656112177161263E-5</v>
      </c>
      <c r="CJ4">
        <f t="shared" si="6"/>
        <v>6.6502645415673076E-5</v>
      </c>
      <c r="CK4">
        <f>ABS((BC4-Q4)/BC4)</f>
        <v>6.8096024903796927E-5</v>
      </c>
      <c r="CL4">
        <f>ABS((BD4-R4)/BD4)</f>
        <v>6.945321760957603E-5</v>
      </c>
      <c r="CN4">
        <f>IFERROR(BW4, 0)</f>
        <v>2.0907478523962891E-5</v>
      </c>
      <c r="CO4">
        <f t="shared" ref="CO4:DC4" si="7">IFERROR(BX4, 0)</f>
        <v>3.477468210061418E-5</v>
      </c>
      <c r="CP4">
        <f t="shared" si="7"/>
        <v>3.7211134052020501E-5</v>
      </c>
      <c r="CQ4">
        <f t="shared" si="7"/>
        <v>3.9877550114409596E-5</v>
      </c>
      <c r="CR4">
        <f t="shared" si="7"/>
        <v>4.2733173988913242E-5</v>
      </c>
      <c r="CS4">
        <f t="shared" si="7"/>
        <v>4.5721431159414634E-5</v>
      </c>
      <c r="CT4">
        <f t="shared" si="7"/>
        <v>4.877366185840548E-5</v>
      </c>
      <c r="CU4">
        <f t="shared" si="7"/>
        <v>5.1815084395465969E-5</v>
      </c>
      <c r="CV4">
        <f t="shared" si="7"/>
        <v>5.4771964720451231E-5</v>
      </c>
      <c r="CW4">
        <f t="shared" si="7"/>
        <v>5.7578576070456626E-5</v>
      </c>
      <c r="CX4">
        <f t="shared" si="7"/>
        <v>6.0182602181200243E-5</v>
      </c>
      <c r="CY4">
        <f t="shared" si="7"/>
        <v>6.2548135017997689E-5</v>
      </c>
      <c r="CZ4">
        <f t="shared" si="7"/>
        <v>6.4656112177161263E-5</v>
      </c>
      <c r="DA4">
        <f t="shared" si="7"/>
        <v>6.6502645415673076E-5</v>
      </c>
      <c r="DB4">
        <f t="shared" si="7"/>
        <v>6.8096024903796927E-5</v>
      </c>
      <c r="DC4">
        <f t="shared" si="7"/>
        <v>6.945321760957603E-5</v>
      </c>
    </row>
    <row r="5" spans="1:107">
      <c r="A5" s="1" t="s">
        <v>17</v>
      </c>
      <c r="B5" s="1">
        <f>'Raw data and fitting summary'!B7</f>
        <v>0.8</v>
      </c>
      <c r="C5">
        <f>'Raw data and fitting summary'!C7</f>
        <v>13.333333333333332</v>
      </c>
      <c r="D5">
        <f>'Raw data and fitting summary'!D7</f>
        <v>9.9628043425856063</v>
      </c>
      <c r="E5">
        <f>'Raw data and fitting summary'!E7</f>
        <v>9.3706062190448876</v>
      </c>
      <c r="F5">
        <f>'Raw data and fitting summary'!F7</f>
        <v>8.7225135744297297</v>
      </c>
      <c r="G5">
        <f>'Raw data and fitting summary'!G7</f>
        <v>8.0284325362227236</v>
      </c>
      <c r="H5">
        <f>'Raw data and fitting summary'!H7</f>
        <v>7.302113969633341</v>
      </c>
      <c r="I5">
        <f>'Raw data and fitting summary'!I7</f>
        <v>6.5602461517394195</v>
      </c>
      <c r="J5">
        <f>'Raw data and fitting summary'!J7</f>
        <v>5.8210053395634187</v>
      </c>
      <c r="K5">
        <f>'Raw data and fitting summary'!K7</f>
        <v>5.1023131532923252</v>
      </c>
      <c r="L5">
        <f>'Raw data and fitting summary'!L7</f>
        <v>4.4201449807553672</v>
      </c>
      <c r="M5">
        <f>'Raw data and fitting summary'!M7</f>
        <v>3.7872166870593706</v>
      </c>
      <c r="N5">
        <f>'Raw data and fitting summary'!N7</f>
        <v>3.2122559920929072</v>
      </c>
      <c r="O5">
        <f>'Raw data and fitting summary'!O7</f>
        <v>2.6998961578400831</v>
      </c>
      <c r="P5">
        <f>'Raw data and fitting summary'!P7</f>
        <v>2.2510822510822504</v>
      </c>
      <c r="Q5">
        <f>'Raw data and fitting summary'!Q7</f>
        <v>1.8637992831541219</v>
      </c>
      <c r="R5">
        <f>'Raw data and fitting summary'!R7</f>
        <v>1.5339233038348083</v>
      </c>
      <c r="X5">
        <f t="shared" ref="X5:X18" si="8">$U$4*((B5/$S$4 )+(B5/($T$4*$V$4 )))/((1+(B5/$S$4)+($X$3/$V$4 )+((B5*$X$3)/($T$4*$V$4))) )*C21</f>
        <v>13.333051005995204</v>
      </c>
      <c r="Y5">
        <f t="shared" ref="Y5:Y18" si="9">$U$4*((B5/$S$4 )+(B5/($T$4*$V$4 )))/((1+(B5/$S$4)+($Y$3/$V$4 )+((B5*$Y$3)/($T$4*$V$4))) )*D21</f>
        <v>9.9624961174937976</v>
      </c>
      <c r="Z5">
        <f t="shared" ref="Z5:Z18" si="10">$U$4*((B5/$S$4 )+(B5/($T$4*$V$4 )))/((1+(B5/$S$4)+($Z$3/$V$4 )+((B5*$Z$3)/($T$4*$V$4))) )*E21</f>
        <v>9.3703002414108933</v>
      </c>
      <c r="AA5">
        <f t="shared" ref="AA5:AA18" si="11">$U$4*((B5/$S$4 )+(B5/($T$4*$V$4 )))/((1+(B5/$S$4)+($AA$3/$V$4 )+((B5*$AA$3)/($T$4*$V$4))) )*F21</f>
        <v>8.7222123847564301</v>
      </c>
      <c r="AB5">
        <f t="shared" ref="AB5:AB18" si="12">$U$4*((B5/$S$4 )+(B5/($T$4*$V$4 )))/((1+(B5/$S$4)+($AB$3/$V$4 )+((B5*$AB$3)/($T$4*$V$4))) )*G21</f>
        <v>8.0281391726794311</v>
      </c>
      <c r="AC5">
        <f t="shared" ref="AC5:AC18" si="13">$U$4*((B5/$S$4 )+(B5/($T$4*$V$4 )))/((1+(B5/$S$4)+($AC$3/$V$4 )+((B5*$AC$3)/($T$4*$V$4))) )*H21</f>
        <v>7.3018317840230802</v>
      </c>
      <c r="AD5">
        <f t="shared" ref="AD5:AD18" si="14">$U$4*((B5/$S$4 )+(B5/($T$4*$V$4 )))/((1+(B5/$S$4)+($AD$3/$V$4 )+((B5*$AD$3)/($T$4*$V$4))) )*I21</f>
        <v>6.559978538314085</v>
      </c>
      <c r="AE5">
        <f t="shared" ref="AE5:AE18" si="15">$U$4*((B5/$S$4 )+(B5/($T$4*$V$4 )))/((1+(B5/$S$4)+($AE$3/$V$4 )+((B5*$AE$3)/($T$4*$V$4))) )*J21</f>
        <v>5.8207554181509522</v>
      </c>
      <c r="AF5">
        <f t="shared" ref="AF5:AF18" si="16">$U$4*((B5/$S$4 )+(B5/($T$4*$V$4 )))/((1+(B5/$S$4)+($AF$3/$V$4 )+((B5*$AF$3)/($T$4*$V$4))) )*K21</f>
        <v>5.1020834671173114</v>
      </c>
      <c r="AG5">
        <f t="shared" ref="AG5:AG18" si="17">$U$4*((B5/$S$4 )+(B5/($T$4*$V$4 )))/((1+(B5/$S$4)+($AG$3/$V$4 )+((B5*$AG$3)/($T$4*$V$4))) )*L21</f>
        <v>4.419937269441168</v>
      </c>
      <c r="AH5">
        <f t="shared" ref="AH5:AH18" si="18">$U$4*((B5/$S$4 )+(B5/($T$4*$V$4 )))/((1+(B5/$S$4)+($AH$3/$V$4 )+((B5*$AH$3)/($T$4*$V$4))) )*M21</f>
        <v>3.7870317753681517</v>
      </c>
      <c r="AI5">
        <f t="shared" ref="AI5:AI18" si="19">$U$4*((B5/$S$4 )+(B5/($T$4*$V$4 )))/((1+(B5/$S$4)+($AI$3/$V$4 )+((B5*$AI$3)/($T$4*$V$4))) )*N21</f>
        <v>3.2120938034684627</v>
      </c>
      <c r="AJ5">
        <f t="shared" ref="AJ5:AJ18" si="20">$U$4*((B5/$S$4 )+(B5/($T$4*$V$4 )))/((1+(B5/$S$4)+($AJ$3/$V$4 )+((B5*$AJ$3)/($T$4*$V$4))) )*O21</f>
        <v>2.6997558318525616</v>
      </c>
      <c r="AK5">
        <f t="shared" ref="AK5:AK18" si="21">$U$4*((B5/$S$4 )+(B5/($T$4*$V$4 )))/((1+(B5/$S$4)+($AK$3/$V$4 )+((B5*$AK$3)/($T$4*$V$4))) )*P21</f>
        <v>2.2509623256956761</v>
      </c>
      <c r="AL5">
        <f t="shared" ref="AL5:AL18" si="22">$U$4*((B5/$S$4 )+(B5/($T$4*$V$4 )))/((1+(B5/$S$4)+($AL$3/$V$4 )+((B5*$AL$3)/($T$4*$V$4))) )*Q21</f>
        <v>1.8636978993998776</v>
      </c>
      <c r="AM5">
        <f t="shared" ref="AM5:AM18" si="23">$U$4*((B5/$S$4 )+(B5/($T$4*$V$4 )))/((1+(B5/$S$4)+($AM$3/$V$4 )+((B5*$AM$3)/($T$4*$V$4))) )*R21</f>
        <v>1.5338383985060124</v>
      </c>
      <c r="AO5">
        <f t="shared" ref="AO5:AO18" si="24">IFERROR(X5, 0)</f>
        <v>13.333051005995204</v>
      </c>
      <c r="AP5">
        <f t="shared" si="4"/>
        <v>9.9624961174937976</v>
      </c>
      <c r="AQ5">
        <f t="shared" si="4"/>
        <v>9.3703002414108933</v>
      </c>
      <c r="AR5">
        <f t="shared" si="4"/>
        <v>8.7222123847564301</v>
      </c>
      <c r="AS5">
        <f t="shared" si="4"/>
        <v>8.0281391726794311</v>
      </c>
      <c r="AT5">
        <f t="shared" si="4"/>
        <v>7.3018317840230802</v>
      </c>
      <c r="AU5">
        <f t="shared" si="4"/>
        <v>6.559978538314085</v>
      </c>
      <c r="AV5">
        <f t="shared" si="4"/>
        <v>5.8207554181509522</v>
      </c>
      <c r="AW5">
        <f t="shared" si="4"/>
        <v>5.1020834671173114</v>
      </c>
      <c r="AX5">
        <f t="shared" si="4"/>
        <v>4.419937269441168</v>
      </c>
      <c r="AY5">
        <f t="shared" si="4"/>
        <v>3.7870317753681517</v>
      </c>
      <c r="AZ5">
        <f t="shared" si="4"/>
        <v>3.2120938034684627</v>
      </c>
      <c r="BA5">
        <f t="shared" si="4"/>
        <v>2.6997558318525616</v>
      </c>
      <c r="BB5">
        <f t="shared" si="4"/>
        <v>2.2509623256956761</v>
      </c>
      <c r="BC5">
        <f t="shared" si="4"/>
        <v>1.8636978993998776</v>
      </c>
      <c r="BD5">
        <f t="shared" si="4"/>
        <v>1.5338383985060124</v>
      </c>
      <c r="BF5">
        <f t="shared" ref="BF5:BF18" si="25">(C5-AO5)^2</f>
        <v>7.9708725854722284E-8</v>
      </c>
      <c r="BG5">
        <f t="shared" ref="BG5:BG18" si="26">(D5-AP5)^2</f>
        <v>9.5002707220495477E-8</v>
      </c>
      <c r="BH5">
        <f t="shared" ref="BH5:BH18" si="27">(E5-AQ5)^2</f>
        <v>9.3622312504690642E-8</v>
      </c>
      <c r="BI5">
        <f t="shared" ref="BI5:BI18" si="28">(F5-AR5)^2</f>
        <v>9.071521930233048E-8</v>
      </c>
      <c r="BJ5">
        <f t="shared" ref="BJ5:BJ18" si="29">(G5-AS5)^2</f>
        <v>8.606216853310559E-8</v>
      </c>
      <c r="BK5">
        <f t="shared" ref="BK5:BK18" si="30">(H5-AT5)^2</f>
        <v>7.9628718638278303E-8</v>
      </c>
      <c r="BL5">
        <f t="shared" ref="BL5:BL18" si="31">(I5-AU5)^2</f>
        <v>7.1616945419288215E-8</v>
      </c>
      <c r="BM5">
        <f t="shared" ref="BM5:BM18" si="32">(J5-AV5)^2</f>
        <v>6.2460712409246265E-8</v>
      </c>
      <c r="BN5">
        <f t="shared" ref="BN5:BN18" si="33">(K5-AW5)^2</f>
        <v>5.2755738992438933E-8</v>
      </c>
      <c r="BO5">
        <f t="shared" ref="BO5:BO18" si="34">(L5-AX5)^2</f>
        <v>4.3143990046344656E-8</v>
      </c>
      <c r="BP5">
        <f t="shared" ref="BP5:BP18" si="35">(M5-AY5)^2</f>
        <v>3.4192333549443158E-8</v>
      </c>
      <c r="BQ5">
        <f t="shared" ref="BQ5:BQ18" si="36">(N5-AZ5)^2</f>
        <v>2.6305149899200251E-8</v>
      </c>
      <c r="BR5">
        <f t="shared" ref="BR5:BR18" si="37">(O5-BA5)^2</f>
        <v>1.9691382773870199E-8</v>
      </c>
      <c r="BS5">
        <f t="shared" ref="BS5:BS18" si="38">(P5-BB5)^2</f>
        <v>1.4382098344980374E-8</v>
      </c>
      <c r="BT5">
        <f t="shared" ref="BT5:BT18" si="39">(Q5-BC5)^2</f>
        <v>1.0278665624666302E-8</v>
      </c>
      <c r="BU5">
        <f t="shared" ref="BU5:BU18" si="40">(R5-BD5)^2</f>
        <v>7.2089148579404636E-9</v>
      </c>
      <c r="BW5">
        <f t="shared" ref="BW5:BW18" si="41">ABS((AO5-C5)/AO5)</f>
        <v>2.1174998730714213E-5</v>
      </c>
      <c r="BX5">
        <f t="shared" ref="BX5:BX18" si="42">ABS((AP5-D5)/AP5)</f>
        <v>3.093854072048169E-5</v>
      </c>
      <c r="BY5">
        <f t="shared" ref="BY5:BY18" si="43">ABS((AQ5-E5)/AQ5)</f>
        <v>3.2653983982495318E-5</v>
      </c>
      <c r="BZ5">
        <f t="shared" ref="BZ5:BZ18" si="44">ABS((AR5-F5)/AR5)</f>
        <v>3.4531339070119257E-5</v>
      </c>
      <c r="CA5">
        <f t="shared" ref="CA5:CA18" si="45">ABS((AS5-G5)/AS5)</f>
        <v>3.6541910520286353E-5</v>
      </c>
      <c r="CB5">
        <f t="shared" ref="CB5:CB18" si="46">ABS((AT5-H5)/AT5)</f>
        <v>3.864586566870441E-5</v>
      </c>
      <c r="CC5">
        <f t="shared" ref="CC5:CC18" si="47">ABS((AU5-I5)/AU5)</f>
        <v>4.0794862936140326E-5</v>
      </c>
      <c r="CD5">
        <f t="shared" ref="CD5:CD18" si="48">ABS((AV5-J5)/AV5)</f>
        <v>4.2936250454220748E-5</v>
      </c>
      <c r="CE5">
        <f t="shared" ref="CE5:CE18" si="49">ABS((AW5-K5)/AW5)</f>
        <v>4.5018113971292136E-5</v>
      </c>
      <c r="CF5">
        <f t="shared" ref="CF5:CF18" si="50">ABS((AX5-L5)/AX5)</f>
        <v>4.6994176961572089E-5</v>
      </c>
      <c r="CG5">
        <f t="shared" ref="CG5:CG18" si="51">ABS((AY5-M5)/AY5)</f>
        <v>4.8827604886137847E-5</v>
      </c>
      <c r="CH5">
        <f t="shared" ref="CH5:CH18" si="52">ABS((AZ5-N5)/AZ5)</f>
        <v>5.0493115820394216E-5</v>
      </c>
      <c r="CI5">
        <f t="shared" ref="CI5:CI18" si="53">ABS((BA5-O5)/BA5)</f>
        <v>5.1977288414693069E-5</v>
      </c>
      <c r="CJ5">
        <f t="shared" ref="CJ5:CJ18" si="54">ABS((BB5-P5)/BB5)</f>
        <v>5.3277385056710792E-5</v>
      </c>
      <c r="CK5">
        <f t="shared" ref="CK5:CK18" si="55">ABS((BC5-Q5)/BC5)</f>
        <v>5.4399242643850588E-5</v>
      </c>
      <c r="CL5">
        <f t="shared" ref="CL5:CL18" si="56">ABS((BD5-R5)/BD5)</f>
        <v>5.5354807180862595E-5</v>
      </c>
      <c r="CN5">
        <f t="shared" ref="CN5:CN18" si="57">IFERROR(BW5, 0)</f>
        <v>2.1174998730714213E-5</v>
      </c>
      <c r="CO5">
        <f t="shared" ref="CO5:CO18" si="58">IFERROR(BX5, 0)</f>
        <v>3.093854072048169E-5</v>
      </c>
      <c r="CP5">
        <f t="shared" ref="CP5:CP18" si="59">IFERROR(BY5, 0)</f>
        <v>3.2653983982495318E-5</v>
      </c>
      <c r="CQ5">
        <f t="shared" ref="CQ5:CQ18" si="60">IFERROR(BZ5, 0)</f>
        <v>3.4531339070119257E-5</v>
      </c>
      <c r="CR5">
        <f t="shared" ref="CR5:CR18" si="61">IFERROR(CA5, 0)</f>
        <v>3.6541910520286353E-5</v>
      </c>
      <c r="CS5">
        <f t="shared" ref="CS5:CS18" si="62">IFERROR(CB5, 0)</f>
        <v>3.864586566870441E-5</v>
      </c>
      <c r="CT5">
        <f t="shared" ref="CT5:CT18" si="63">IFERROR(CC5, 0)</f>
        <v>4.0794862936140326E-5</v>
      </c>
      <c r="CU5">
        <f t="shared" ref="CU5:CU18" si="64">IFERROR(CD5, 0)</f>
        <v>4.2936250454220748E-5</v>
      </c>
      <c r="CV5">
        <f t="shared" ref="CV5:CV18" si="65">IFERROR(CE5, 0)</f>
        <v>4.5018113971292136E-5</v>
      </c>
      <c r="CW5">
        <f t="shared" ref="CW5:CW18" si="66">IFERROR(CF5, 0)</f>
        <v>4.6994176961572089E-5</v>
      </c>
      <c r="CX5">
        <f t="shared" ref="CX5:CX18" si="67">IFERROR(CG5, 0)</f>
        <v>4.8827604886137847E-5</v>
      </c>
      <c r="CY5">
        <f t="shared" ref="CY5:CY18" si="68">IFERROR(CH5, 0)</f>
        <v>5.0493115820394216E-5</v>
      </c>
      <c r="CZ5">
        <f t="shared" ref="CZ5:CZ18" si="69">IFERROR(CI5, 0)</f>
        <v>5.1977288414693069E-5</v>
      </c>
      <c r="DA5">
        <f t="shared" ref="DA5:DA18" si="70">IFERROR(CJ5, 0)</f>
        <v>5.3277385056710792E-5</v>
      </c>
      <c r="DB5">
        <f t="shared" ref="DB5:DB18" si="71">IFERROR(CK5, 0)</f>
        <v>5.4399242643850588E-5</v>
      </c>
      <c r="DC5">
        <f t="shared" ref="DC5:DC18" si="72">IFERROR(CL5, 0)</f>
        <v>5.5354807180862595E-5</v>
      </c>
    </row>
    <row r="6" spans="1:107">
      <c r="A6" s="1" t="s">
        <v>18</v>
      </c>
      <c r="B6" s="1">
        <f>'Raw data and fitting summary'!B8</f>
        <v>0.64000000000000012</v>
      </c>
      <c r="C6">
        <f>'Raw data and fitting summary'!C8</f>
        <v>12.972972972972974</v>
      </c>
      <c r="D6">
        <f>'Raw data and fitting summary'!D8</f>
        <v>9.6935393603535633</v>
      </c>
      <c r="E6">
        <f>'Raw data and fitting summary'!E8</f>
        <v>9.117346591503134</v>
      </c>
      <c r="F6">
        <f>'Raw data and fitting summary'!F8</f>
        <v>8.4867699643100085</v>
      </c>
      <c r="G6">
        <f>'Raw data and fitting summary'!G8</f>
        <v>7.8114478730815691</v>
      </c>
      <c r="H6">
        <f>'Raw data and fitting summary'!H8</f>
        <v>7.1047595380216295</v>
      </c>
      <c r="I6">
        <f>'Raw data and fitting summary'!I8</f>
        <v>6.3829422016924084</v>
      </c>
      <c r="J6">
        <f>'Raw data and fitting summary'!J8</f>
        <v>5.6636808709265702</v>
      </c>
      <c r="K6">
        <f>'Raw data and fitting summary'!K8</f>
        <v>4.9644127977979382</v>
      </c>
      <c r="L6">
        <f>'Raw data and fitting summary'!L8</f>
        <v>4.3006816028971153</v>
      </c>
      <c r="M6">
        <f>'Raw data and fitting summary'!M8</f>
        <v>3.6848594793010094</v>
      </c>
      <c r="N6">
        <f>'Raw data and fitting summary'!N8</f>
        <v>3.1254382625768828</v>
      </c>
      <c r="O6">
        <f>'Raw data and fitting summary'!O8</f>
        <v>2.6269259914119725</v>
      </c>
      <c r="P6">
        <f>'Raw data and fitting summary'!P8</f>
        <v>2.19024219024219</v>
      </c>
      <c r="Q6">
        <f>'Raw data and fitting summary'!Q8</f>
        <v>1.8134263295553619</v>
      </c>
      <c r="R6">
        <f>'Raw data and fitting summary'!R8</f>
        <v>1.4924659172446784</v>
      </c>
      <c r="X6">
        <f t="shared" si="8"/>
        <v>12.972694149159913</v>
      </c>
      <c r="Y6">
        <f t="shared" si="9"/>
        <v>9.693283684071659</v>
      </c>
      <c r="Z6">
        <f t="shared" si="10"/>
        <v>9.1170982903363242</v>
      </c>
      <c r="AA6">
        <f t="shared" si="11"/>
        <v>8.4865308674821875</v>
      </c>
      <c r="AB6">
        <f t="shared" si="12"/>
        <v>7.8112199469409731</v>
      </c>
      <c r="AC6">
        <f t="shared" si="13"/>
        <v>7.1045447557003074</v>
      </c>
      <c r="AD6">
        <f t="shared" si="14"/>
        <v>6.3827423799754577</v>
      </c>
      <c r="AE6">
        <f t="shared" si="15"/>
        <v>5.6634975002596857</v>
      </c>
      <c r="AF6">
        <f t="shared" si="16"/>
        <v>4.9642468979281791</v>
      </c>
      <c r="AG6">
        <f t="shared" si="17"/>
        <v>4.3005336330431723</v>
      </c>
      <c r="AH6">
        <f t="shared" si="18"/>
        <v>3.6847293185781518</v>
      </c>
      <c r="AI6">
        <f t="shared" si="19"/>
        <v>3.1253252588872535</v>
      </c>
      <c r="AJ6">
        <f t="shared" si="20"/>
        <v>2.6268290620283148</v>
      </c>
      <c r="AK6">
        <f t="shared" si="21"/>
        <v>2.190159949630047</v>
      </c>
      <c r="AL6">
        <f t="shared" si="22"/>
        <v>1.8133572203769133</v>
      </c>
      <c r="AM6">
        <f t="shared" si="23"/>
        <v>1.4924083265058818</v>
      </c>
      <c r="AO6">
        <f t="shared" si="24"/>
        <v>12.972694149159913</v>
      </c>
      <c r="AP6">
        <f t="shared" si="4"/>
        <v>9.693283684071659</v>
      </c>
      <c r="AQ6">
        <f t="shared" si="4"/>
        <v>9.1170982903363242</v>
      </c>
      <c r="AR6">
        <f t="shared" si="4"/>
        <v>8.4865308674821875</v>
      </c>
      <c r="AS6">
        <f t="shared" si="4"/>
        <v>7.8112199469409731</v>
      </c>
      <c r="AT6">
        <f t="shared" si="4"/>
        <v>7.1045447557003074</v>
      </c>
      <c r="AU6">
        <f t="shared" si="4"/>
        <v>6.3827423799754577</v>
      </c>
      <c r="AV6">
        <f t="shared" si="4"/>
        <v>5.6634975002596857</v>
      </c>
      <c r="AW6">
        <f t="shared" si="4"/>
        <v>4.9642468979281791</v>
      </c>
      <c r="AX6">
        <f t="shared" si="4"/>
        <v>4.3005336330431723</v>
      </c>
      <c r="AY6">
        <f t="shared" si="4"/>
        <v>3.6847293185781518</v>
      </c>
      <c r="AZ6">
        <f t="shared" si="4"/>
        <v>3.1253252588872535</v>
      </c>
      <c r="BA6">
        <f t="shared" si="4"/>
        <v>2.6268290620283148</v>
      </c>
      <c r="BB6">
        <f t="shared" si="4"/>
        <v>2.190159949630047</v>
      </c>
      <c r="BC6">
        <f t="shared" si="4"/>
        <v>1.8133572203769133</v>
      </c>
      <c r="BD6">
        <f t="shared" si="4"/>
        <v>1.4924083265058818</v>
      </c>
      <c r="BF6">
        <f t="shared" si="25"/>
        <v>7.7742718729437093E-8</v>
      </c>
      <c r="BG6">
        <f t="shared" si="26"/>
        <v>6.5370361128443489E-8</v>
      </c>
      <c r="BH6">
        <f t="shared" si="27"/>
        <v>6.1653469439077842E-8</v>
      </c>
      <c r="BI6">
        <f t="shared" si="28"/>
        <v>5.7167293074051831E-8</v>
      </c>
      <c r="BJ6">
        <f t="shared" si="29"/>
        <v>5.1950325566973302E-8</v>
      </c>
      <c r="BK6">
        <f t="shared" si="30"/>
        <v>4.6131445552511747E-8</v>
      </c>
      <c r="BL6">
        <f t="shared" si="31"/>
        <v>3.9928718565151826E-8</v>
      </c>
      <c r="BM6">
        <f t="shared" si="32"/>
        <v>3.3624801473689595E-8</v>
      </c>
      <c r="BN6">
        <f t="shared" si="33"/>
        <v>2.7522766786093962E-8</v>
      </c>
      <c r="BO6">
        <f t="shared" si="34"/>
        <v>2.1895077675928424E-8</v>
      </c>
      <c r="BP6">
        <f t="shared" si="35"/>
        <v>1.6941813774826727E-8</v>
      </c>
      <c r="BQ6">
        <f t="shared" si="36"/>
        <v>1.276983386983483E-8</v>
      </c>
      <c r="BR6">
        <f t="shared" si="37"/>
        <v>9.395305416258606E-9</v>
      </c>
      <c r="BS6">
        <f t="shared" si="38"/>
        <v>6.7635182856576863E-9</v>
      </c>
      <c r="BT6">
        <f t="shared" si="39"/>
        <v>4.776078545840559E-9</v>
      </c>
      <c r="BU6">
        <f t="shared" si="40"/>
        <v>3.3166931951290186E-9</v>
      </c>
      <c r="BW6">
        <f t="shared" si="41"/>
        <v>2.1493130868137361E-5</v>
      </c>
      <c r="BX6">
        <f t="shared" si="42"/>
        <v>2.6376642862986395E-5</v>
      </c>
      <c r="BY6">
        <f t="shared" si="43"/>
        <v>2.7234670385524532E-5</v>
      </c>
      <c r="BZ6">
        <f t="shared" si="44"/>
        <v>2.817368269254981E-5</v>
      </c>
      <c r="CA6">
        <f t="shared" si="45"/>
        <v>2.9179326935382107E-5</v>
      </c>
      <c r="CB6">
        <f t="shared" si="46"/>
        <v>3.0231679679373495E-5</v>
      </c>
      <c r="CC6">
        <f t="shared" si="47"/>
        <v>3.1306561514634372E-5</v>
      </c>
      <c r="CD6">
        <f t="shared" si="48"/>
        <v>3.2377637118433544E-5</v>
      </c>
      <c r="CE6">
        <f t="shared" si="49"/>
        <v>3.3418940107181417E-5</v>
      </c>
      <c r="CF6">
        <f t="shared" si="50"/>
        <v>3.4407323966990005E-5</v>
      </c>
      <c r="CG6">
        <f t="shared" si="51"/>
        <v>3.532436485941898E-5</v>
      </c>
      <c r="CH6">
        <f t="shared" si="52"/>
        <v>3.6157417314552583E-5</v>
      </c>
      <c r="CI6">
        <f t="shared" si="53"/>
        <v>3.6899768263885513E-5</v>
      </c>
      <c r="CJ6">
        <f t="shared" si="54"/>
        <v>3.7550048414000949E-5</v>
      </c>
      <c r="CK6">
        <f t="shared" si="55"/>
        <v>3.8111177252894642E-5</v>
      </c>
      <c r="CL6">
        <f t="shared" si="56"/>
        <v>3.8589129914167117E-5</v>
      </c>
      <c r="CN6">
        <f t="shared" si="57"/>
        <v>2.1493130868137361E-5</v>
      </c>
      <c r="CO6">
        <f t="shared" si="58"/>
        <v>2.6376642862986395E-5</v>
      </c>
      <c r="CP6">
        <f t="shared" si="59"/>
        <v>2.7234670385524532E-5</v>
      </c>
      <c r="CQ6">
        <f t="shared" si="60"/>
        <v>2.817368269254981E-5</v>
      </c>
      <c r="CR6">
        <f t="shared" si="61"/>
        <v>2.9179326935382107E-5</v>
      </c>
      <c r="CS6">
        <f t="shared" si="62"/>
        <v>3.0231679679373495E-5</v>
      </c>
      <c r="CT6">
        <f t="shared" si="63"/>
        <v>3.1306561514634372E-5</v>
      </c>
      <c r="CU6">
        <f t="shared" si="64"/>
        <v>3.2377637118433544E-5</v>
      </c>
      <c r="CV6">
        <f t="shared" si="65"/>
        <v>3.3418940107181417E-5</v>
      </c>
      <c r="CW6">
        <f t="shared" si="66"/>
        <v>3.4407323966990005E-5</v>
      </c>
      <c r="CX6">
        <f t="shared" si="67"/>
        <v>3.532436485941898E-5</v>
      </c>
      <c r="CY6">
        <f t="shared" si="68"/>
        <v>3.6157417314552583E-5</v>
      </c>
      <c r="CZ6">
        <f t="shared" si="69"/>
        <v>3.6899768263885513E-5</v>
      </c>
      <c r="DA6">
        <f t="shared" si="70"/>
        <v>3.7550048414000949E-5</v>
      </c>
      <c r="DB6">
        <f t="shared" si="71"/>
        <v>3.8111177252894642E-5</v>
      </c>
      <c r="DC6">
        <f t="shared" si="72"/>
        <v>3.8589129914167117E-5</v>
      </c>
    </row>
    <row r="7" spans="1:107">
      <c r="A7" s="1" t="s">
        <v>19</v>
      </c>
      <c r="B7" s="1">
        <f>'Raw data and fitting summary'!B9</f>
        <v>0.51200000000000012</v>
      </c>
      <c r="C7">
        <f>'Raw data and fitting summary'!C9</f>
        <v>12.549019607843137</v>
      </c>
      <c r="D7">
        <f>'Raw data and fitting summary'!D9</f>
        <v>9.3767570283158665</v>
      </c>
      <c r="E7">
        <f>'Raw data and fitting summary'!E9</f>
        <v>8.8193940885128352</v>
      </c>
      <c r="F7">
        <f>'Raw data and fitting summary'!F9</f>
        <v>8.2094245406397466</v>
      </c>
      <c r="G7">
        <f>'Raw data and fitting summary'!G9</f>
        <v>7.5561717987978589</v>
      </c>
      <c r="H7">
        <f>'Raw data and fitting summary'!H9</f>
        <v>6.8725778537725573</v>
      </c>
      <c r="I7">
        <f>'Raw data and fitting summary'!I9</f>
        <v>6.1743493192841603</v>
      </c>
      <c r="J7">
        <f>'Raw data and fitting summary'!J9</f>
        <v>5.4785932607655718</v>
      </c>
      <c r="K7">
        <f>'Raw data and fitting summary'!K9</f>
        <v>4.8021770854515999</v>
      </c>
      <c r="L7">
        <f>'Raw data and fitting summary'!L9</f>
        <v>4.1601364524756397</v>
      </c>
      <c r="M7">
        <f>'Raw data and fitting summary'!M9</f>
        <v>3.5644392348794076</v>
      </c>
      <c r="N7">
        <f>'Raw data and fitting summary'!N9</f>
        <v>3.0232997572639131</v>
      </c>
      <c r="O7">
        <f>'Raw data and fitting summary'!O9</f>
        <v>2.5410787367906664</v>
      </c>
      <c r="P7">
        <f>'Raw data and fitting summary'!P9</f>
        <v>2.1186656480774126</v>
      </c>
      <c r="Q7">
        <f>'Raw data and fitting summary'!Q9</f>
        <v>1.7541640312038795</v>
      </c>
      <c r="R7">
        <f>'Raw data and fitting summary'!R9</f>
        <v>1.4436925212562903</v>
      </c>
      <c r="X7">
        <f t="shared" si="8"/>
        <v>12.548745199362537</v>
      </c>
      <c r="Y7">
        <f t="shared" si="9"/>
        <v>9.3765600295631693</v>
      </c>
      <c r="Z7">
        <f t="shared" si="10"/>
        <v>8.8192101285441176</v>
      </c>
      <c r="AA7">
        <f t="shared" si="11"/>
        <v>8.2092546576100336</v>
      </c>
      <c r="AB7">
        <f t="shared" si="12"/>
        <v>7.5560167684966233</v>
      </c>
      <c r="AC7">
        <f t="shared" si="13"/>
        <v>6.8724381189806474</v>
      </c>
      <c r="AD7">
        <f t="shared" si="14"/>
        <v>6.1742249465985193</v>
      </c>
      <c r="AE7">
        <f t="shared" si="15"/>
        <v>5.4784839335696605</v>
      </c>
      <c r="AF7">
        <f t="shared" si="16"/>
        <v>4.8020821345864579</v>
      </c>
      <c r="AG7">
        <f t="shared" si="17"/>
        <v>4.1600549184709381</v>
      </c>
      <c r="AH7">
        <f t="shared" si="18"/>
        <v>3.564369949943011</v>
      </c>
      <c r="AI7">
        <f t="shared" si="19"/>
        <v>3.0232414332237658</v>
      </c>
      <c r="AJ7">
        <f t="shared" si="20"/>
        <v>2.5410300468198854</v>
      </c>
      <c r="AK7">
        <f t="shared" si="21"/>
        <v>2.1186252939870753</v>
      </c>
      <c r="AL7">
        <f t="shared" si="22"/>
        <v>1.7541307926226164</v>
      </c>
      <c r="AM7">
        <f t="shared" si="23"/>
        <v>1.4436652867940201</v>
      </c>
      <c r="AO7">
        <f t="shared" si="24"/>
        <v>12.548745199362537</v>
      </c>
      <c r="AP7">
        <f t="shared" si="4"/>
        <v>9.3765600295631693</v>
      </c>
      <c r="AQ7">
        <f t="shared" si="4"/>
        <v>8.8192101285441176</v>
      </c>
      <c r="AR7">
        <f t="shared" si="4"/>
        <v>8.2092546576100336</v>
      </c>
      <c r="AS7">
        <f t="shared" si="4"/>
        <v>7.5560167684966233</v>
      </c>
      <c r="AT7">
        <f t="shared" si="4"/>
        <v>6.8724381189806474</v>
      </c>
      <c r="AU7">
        <f t="shared" si="4"/>
        <v>6.1742249465985193</v>
      </c>
      <c r="AV7">
        <f t="shared" si="4"/>
        <v>5.4784839335696605</v>
      </c>
      <c r="AW7">
        <f t="shared" si="4"/>
        <v>4.8020821345864579</v>
      </c>
      <c r="AX7">
        <f t="shared" si="4"/>
        <v>4.1600549184709381</v>
      </c>
      <c r="AY7">
        <f t="shared" si="4"/>
        <v>3.564369949943011</v>
      </c>
      <c r="AZ7">
        <f t="shared" si="4"/>
        <v>3.0232414332237658</v>
      </c>
      <c r="BA7">
        <f t="shared" si="4"/>
        <v>2.5410300468198854</v>
      </c>
      <c r="BB7">
        <f t="shared" si="4"/>
        <v>2.1186252939870753</v>
      </c>
      <c r="BC7">
        <f t="shared" si="4"/>
        <v>1.7541307926226164</v>
      </c>
      <c r="BD7">
        <f t="shared" si="4"/>
        <v>1.4436652867940201</v>
      </c>
      <c r="BF7">
        <f t="shared" si="25"/>
        <v>7.5300014225022168E-8</v>
      </c>
      <c r="BG7">
        <f t="shared" si="26"/>
        <v>3.8808508564290844E-8</v>
      </c>
      <c r="BH7">
        <f t="shared" si="27"/>
        <v>3.3841270090607212E-8</v>
      </c>
      <c r="BI7">
        <f t="shared" si="28"/>
        <v>2.8860243784465197E-8</v>
      </c>
      <c r="BJ7">
        <f t="shared" si="29"/>
        <v>2.4034394301215757E-8</v>
      </c>
      <c r="BK7">
        <f t="shared" si="30"/>
        <v>1.9525812070095644E-8</v>
      </c>
      <c r="BL7">
        <f t="shared" si="31"/>
        <v>1.5468564933561887E-8</v>
      </c>
      <c r="BM7">
        <f t="shared" si="32"/>
        <v>1.1952435765847585E-8</v>
      </c>
      <c r="BN7">
        <f t="shared" si="33"/>
        <v>9.0156667912135361E-9</v>
      </c>
      <c r="BO7">
        <f t="shared" si="34"/>
        <v>6.6477939226750983E-9</v>
      </c>
      <c r="BP7">
        <f t="shared" si="35"/>
        <v>4.8004024114773296E-9</v>
      </c>
      <c r="BQ7">
        <f t="shared" si="36"/>
        <v>3.401693659100699E-9</v>
      </c>
      <c r="BR7">
        <f t="shared" si="37"/>
        <v>2.3707132546548081E-9</v>
      </c>
      <c r="BS7">
        <f t="shared" si="38"/>
        <v>1.6284526069520513E-9</v>
      </c>
      <c r="BT7">
        <f t="shared" si="39"/>
        <v>1.104803284386343E-9</v>
      </c>
      <c r="BU7">
        <f t="shared" si="40"/>
        <v>7.4171593515047231E-10</v>
      </c>
      <c r="BW7">
        <f t="shared" si="41"/>
        <v>2.1867403970686613E-5</v>
      </c>
      <c r="BX7">
        <f t="shared" si="42"/>
        <v>2.1009704206679604E-5</v>
      </c>
      <c r="BY7">
        <f t="shared" si="43"/>
        <v>2.0859007330176994E-5</v>
      </c>
      <c r="BZ7">
        <f t="shared" si="44"/>
        <v>2.0694086954107206E-5</v>
      </c>
      <c r="CA7">
        <f t="shared" si="45"/>
        <v>2.051746389473583E-5</v>
      </c>
      <c r="CB7">
        <f t="shared" si="46"/>
        <v>2.0332637339279471E-5</v>
      </c>
      <c r="CC7">
        <f t="shared" si="47"/>
        <v>2.0143853960090423E-5</v>
      </c>
      <c r="CD7">
        <f t="shared" si="48"/>
        <v>1.9955739076185517E-5</v>
      </c>
      <c r="CE7">
        <f t="shared" si="49"/>
        <v>1.977285320842873E-5</v>
      </c>
      <c r="CF7">
        <f t="shared" si="50"/>
        <v>1.9599261620213218E-5</v>
      </c>
      <c r="CG7">
        <f t="shared" si="51"/>
        <v>1.9438200122207277E-5</v>
      </c>
      <c r="CH7">
        <f t="shared" si="52"/>
        <v>1.9291889660654837E-5</v>
      </c>
      <c r="CI7">
        <f t="shared" si="53"/>
        <v>1.916150926351209E-5</v>
      </c>
      <c r="CJ7">
        <f t="shared" si="54"/>
        <v>1.9047299421867277E-5</v>
      </c>
      <c r="CK7">
        <f t="shared" si="55"/>
        <v>1.8948747381285307E-5</v>
      </c>
      <c r="CL7">
        <f t="shared" si="56"/>
        <v>1.8864803718280776E-5</v>
      </c>
      <c r="CN7">
        <f t="shared" si="57"/>
        <v>2.1867403970686613E-5</v>
      </c>
      <c r="CO7">
        <f t="shared" si="58"/>
        <v>2.1009704206679604E-5</v>
      </c>
      <c r="CP7">
        <f t="shared" si="59"/>
        <v>2.0859007330176994E-5</v>
      </c>
      <c r="CQ7">
        <f t="shared" si="60"/>
        <v>2.0694086954107206E-5</v>
      </c>
      <c r="CR7">
        <f t="shared" si="61"/>
        <v>2.051746389473583E-5</v>
      </c>
      <c r="CS7">
        <f t="shared" si="62"/>
        <v>2.0332637339279471E-5</v>
      </c>
      <c r="CT7">
        <f t="shared" si="63"/>
        <v>2.0143853960090423E-5</v>
      </c>
      <c r="CU7">
        <f t="shared" si="64"/>
        <v>1.9955739076185517E-5</v>
      </c>
      <c r="CV7">
        <f t="shared" si="65"/>
        <v>1.977285320842873E-5</v>
      </c>
      <c r="CW7">
        <f t="shared" si="66"/>
        <v>1.9599261620213218E-5</v>
      </c>
      <c r="CX7">
        <f t="shared" si="67"/>
        <v>1.9438200122207277E-5</v>
      </c>
      <c r="CY7">
        <f t="shared" si="68"/>
        <v>1.9291889660654837E-5</v>
      </c>
      <c r="CZ7">
        <f t="shared" si="69"/>
        <v>1.916150926351209E-5</v>
      </c>
      <c r="DA7">
        <f t="shared" si="70"/>
        <v>1.9047299421867277E-5</v>
      </c>
      <c r="DB7">
        <f t="shared" si="71"/>
        <v>1.8948747381285307E-5</v>
      </c>
      <c r="DC7">
        <f t="shared" si="72"/>
        <v>1.8864803718280776E-5</v>
      </c>
    </row>
    <row r="8" spans="1:107">
      <c r="A8" s="1" t="s">
        <v>20</v>
      </c>
      <c r="B8" s="1">
        <f>'Raw data and fitting summary'!B10</f>
        <v>0.40960000000000013</v>
      </c>
      <c r="C8">
        <f>'Raw data and fitting summary'!C10</f>
        <v>12.05651491365777</v>
      </c>
      <c r="D8">
        <f>'Raw data and fitting summary'!D10</f>
        <v>9.0087524353678319</v>
      </c>
      <c r="E8">
        <f>'Raw data and fitting summary'!E10</f>
        <v>8.4732640222446705</v>
      </c>
      <c r="F8">
        <f>'Raw data and fitting summary'!F10</f>
        <v>7.8872336246020787</v>
      </c>
      <c r="G8">
        <f>'Raw data and fitting summary'!G10</f>
        <v>7.2596187454698411</v>
      </c>
      <c r="H8">
        <f>'Raw data and fitting summary'!H10</f>
        <v>6.6028534482084842</v>
      </c>
      <c r="I8">
        <f>'Raw data and fitting summary'!I10</f>
        <v>5.9320279174284236</v>
      </c>
      <c r="J8">
        <f>'Raw data and fitting summary'!J10</f>
        <v>5.2635778266695912</v>
      </c>
      <c r="K8">
        <f>'Raw data and fitting summary'!K10</f>
        <v>4.6137085970115841</v>
      </c>
      <c r="L8">
        <f>'Raw data and fitting summary'!L10</f>
        <v>3.9968657910754972</v>
      </c>
      <c r="M8">
        <f>'Raw data and fitting summary'!M10</f>
        <v>3.4245475851588658</v>
      </c>
      <c r="N8">
        <f>'Raw data and fitting summary'!N10</f>
        <v>2.9046459206366011</v>
      </c>
      <c r="O8">
        <f>'Raw data and fitting summary'!O10</f>
        <v>2.4413503719244702</v>
      </c>
      <c r="P8">
        <f>'Raw data and fitting summary'!P10</f>
        <v>2.0355155049032594</v>
      </c>
      <c r="Q8">
        <f>'Raw data and fitting summary'!Q10</f>
        <v>1.685319289005925</v>
      </c>
      <c r="R8">
        <f>'Raw data and fitting summary'!R10</f>
        <v>1.3870326891818676</v>
      </c>
      <c r="X8">
        <f t="shared" si="8"/>
        <v>12.05624603290379</v>
      </c>
      <c r="Y8">
        <f t="shared" si="9"/>
        <v>9.0086193334135292</v>
      </c>
      <c r="Z8">
        <f t="shared" si="10"/>
        <v>8.4731500377988951</v>
      </c>
      <c r="AA8">
        <f t="shared" si="11"/>
        <v>7.8871389389104456</v>
      </c>
      <c r="AB8">
        <f t="shared" si="12"/>
        <v>7.2595428468257177</v>
      </c>
      <c r="AC8">
        <f t="shared" si="13"/>
        <v>6.6027951259507685</v>
      </c>
      <c r="AD8">
        <f t="shared" si="14"/>
        <v>5.9319853483898308</v>
      </c>
      <c r="AE8">
        <f t="shared" si="15"/>
        <v>5.263548744106501</v>
      </c>
      <c r="AF8">
        <f t="shared" si="16"/>
        <v>4.6136905101628329</v>
      </c>
      <c r="AG8">
        <f t="shared" si="17"/>
        <v>3.9968562113985096</v>
      </c>
      <c r="AH8">
        <f t="shared" si="18"/>
        <v>3.4245442177536116</v>
      </c>
      <c r="AI8">
        <f t="shared" si="19"/>
        <v>2.9046467941133653</v>
      </c>
      <c r="AJ8">
        <f t="shared" si="20"/>
        <v>2.4413538995477091</v>
      </c>
      <c r="AK8">
        <f t="shared" si="21"/>
        <v>2.0355204863508125</v>
      </c>
      <c r="AL8">
        <f t="shared" si="22"/>
        <v>1.6853248710718225</v>
      </c>
      <c r="AM8">
        <f t="shared" si="23"/>
        <v>1.3870383051005459</v>
      </c>
      <c r="AO8">
        <f t="shared" si="24"/>
        <v>12.05624603290379</v>
      </c>
      <c r="AP8">
        <f t="shared" si="4"/>
        <v>9.0086193334135292</v>
      </c>
      <c r="AQ8">
        <f t="shared" si="4"/>
        <v>8.4731500377988951</v>
      </c>
      <c r="AR8">
        <f t="shared" si="4"/>
        <v>7.8871389389104456</v>
      </c>
      <c r="AS8">
        <f t="shared" si="4"/>
        <v>7.2595428468257177</v>
      </c>
      <c r="AT8">
        <f t="shared" si="4"/>
        <v>6.6027951259507685</v>
      </c>
      <c r="AU8">
        <f t="shared" si="4"/>
        <v>5.9319853483898308</v>
      </c>
      <c r="AV8">
        <f t="shared" si="4"/>
        <v>5.263548744106501</v>
      </c>
      <c r="AW8">
        <f t="shared" si="4"/>
        <v>4.6136905101628329</v>
      </c>
      <c r="AX8">
        <f t="shared" si="4"/>
        <v>3.9968562113985096</v>
      </c>
      <c r="AY8">
        <f t="shared" si="4"/>
        <v>3.4245442177536116</v>
      </c>
      <c r="AZ8">
        <f t="shared" si="4"/>
        <v>2.9046467941133653</v>
      </c>
      <c r="BA8">
        <f t="shared" si="4"/>
        <v>2.4413538995477091</v>
      </c>
      <c r="BB8">
        <f t="shared" si="4"/>
        <v>2.0355204863508125</v>
      </c>
      <c r="BC8">
        <f t="shared" si="4"/>
        <v>1.6853248710718225</v>
      </c>
      <c r="BD8">
        <f t="shared" si="4"/>
        <v>1.3870383051005459</v>
      </c>
      <c r="BF8">
        <f t="shared" si="25"/>
        <v>7.2296859860921819E-8</v>
      </c>
      <c r="BG8">
        <f t="shared" si="26"/>
        <v>1.7716130239202501E-8</v>
      </c>
      <c r="BH8">
        <f t="shared" si="27"/>
        <v>1.2992453878718829E-8</v>
      </c>
      <c r="BI8">
        <f t="shared" si="28"/>
        <v>8.9653802000323278E-9</v>
      </c>
      <c r="BJ8">
        <f t="shared" si="29"/>
        <v>5.760604179768158E-9</v>
      </c>
      <c r="BK8">
        <f t="shared" si="30"/>
        <v>3.4014857450608652E-9</v>
      </c>
      <c r="BL8">
        <f t="shared" si="31"/>
        <v>1.8121230467142685E-9</v>
      </c>
      <c r="BM8">
        <f t="shared" si="32"/>
        <v>8.4579547589541611E-10</v>
      </c>
      <c r="BN8">
        <f t="shared" si="33"/>
        <v>3.271340977470915E-10</v>
      </c>
      <c r="BO8">
        <f t="shared" si="34"/>
        <v>9.1770211188092776E-11</v>
      </c>
      <c r="BP8">
        <f t="shared" si="35"/>
        <v>1.1339418145983006E-11</v>
      </c>
      <c r="BQ8">
        <f t="shared" si="36"/>
        <v>7.6296165768733179E-13</v>
      </c>
      <c r="BR8">
        <f t="shared" si="37"/>
        <v>1.2444125715292795E-11</v>
      </c>
      <c r="BS8">
        <f t="shared" si="38"/>
        <v>2.4814819724492091E-11</v>
      </c>
      <c r="BT8">
        <f t="shared" si="39"/>
        <v>3.1159459684184805E-11</v>
      </c>
      <c r="BU8">
        <f t="shared" si="40"/>
        <v>3.1538542601441208E-11</v>
      </c>
      <c r="BW8">
        <f t="shared" si="41"/>
        <v>2.2302195330644438E-5</v>
      </c>
      <c r="BX8">
        <f t="shared" si="42"/>
        <v>1.477495600341701E-5</v>
      </c>
      <c r="BY8">
        <f t="shared" si="43"/>
        <v>1.3452428585223386E-5</v>
      </c>
      <c r="BZ8">
        <f t="shared" si="44"/>
        <v>1.2005074636880629E-5</v>
      </c>
      <c r="CA8">
        <f t="shared" si="45"/>
        <v>1.0455017034105887E-5</v>
      </c>
      <c r="CB8">
        <f t="shared" si="46"/>
        <v>8.832964919131741E-6</v>
      </c>
      <c r="CC8">
        <f t="shared" si="47"/>
        <v>7.176187413265073E-6</v>
      </c>
      <c r="CD8">
        <f t="shared" si="48"/>
        <v>5.5252766724659667E-6</v>
      </c>
      <c r="CE8">
        <f t="shared" si="49"/>
        <v>3.9202561834852757E-6</v>
      </c>
      <c r="CF8">
        <f t="shared" si="50"/>
        <v>2.3968030074111613E-6</v>
      </c>
      <c r="CG8">
        <f t="shared" si="51"/>
        <v>9.8331487055650861E-7</v>
      </c>
      <c r="CH8">
        <f t="shared" si="52"/>
        <v>3.0071703245356591E-7</v>
      </c>
      <c r="CI8">
        <f t="shared" si="53"/>
        <v>1.4449454622314773E-6</v>
      </c>
      <c r="CJ8">
        <f t="shared" si="54"/>
        <v>2.447259846571821E-6</v>
      </c>
      <c r="CK8">
        <f t="shared" si="55"/>
        <v>3.3121601617162371E-6</v>
      </c>
      <c r="CL8">
        <f t="shared" si="56"/>
        <v>4.0488562267264575E-6</v>
      </c>
      <c r="CN8">
        <f t="shared" si="57"/>
        <v>2.2302195330644438E-5</v>
      </c>
      <c r="CO8">
        <f t="shared" si="58"/>
        <v>1.477495600341701E-5</v>
      </c>
      <c r="CP8">
        <f t="shared" si="59"/>
        <v>1.3452428585223386E-5</v>
      </c>
      <c r="CQ8">
        <f t="shared" si="60"/>
        <v>1.2005074636880629E-5</v>
      </c>
      <c r="CR8">
        <f t="shared" si="61"/>
        <v>1.0455017034105887E-5</v>
      </c>
      <c r="CS8">
        <f t="shared" si="62"/>
        <v>8.832964919131741E-6</v>
      </c>
      <c r="CT8">
        <f t="shared" si="63"/>
        <v>7.176187413265073E-6</v>
      </c>
      <c r="CU8">
        <f t="shared" si="64"/>
        <v>5.5252766724659667E-6</v>
      </c>
      <c r="CV8">
        <f t="shared" si="65"/>
        <v>3.9202561834852757E-6</v>
      </c>
      <c r="CW8">
        <f t="shared" si="66"/>
        <v>2.3968030074111613E-6</v>
      </c>
      <c r="CX8">
        <f t="shared" si="67"/>
        <v>9.8331487055650861E-7</v>
      </c>
      <c r="CY8">
        <f t="shared" si="68"/>
        <v>3.0071703245356591E-7</v>
      </c>
      <c r="CZ8">
        <f t="shared" si="69"/>
        <v>1.4449454622314773E-6</v>
      </c>
      <c r="DA8">
        <f t="shared" si="70"/>
        <v>2.447259846571821E-6</v>
      </c>
      <c r="DB8">
        <f t="shared" si="71"/>
        <v>3.3121601617162371E-6</v>
      </c>
      <c r="DC8">
        <f t="shared" si="72"/>
        <v>4.0488562267264575E-6</v>
      </c>
    </row>
    <row r="9" spans="1:107">
      <c r="A9" s="1" t="s">
        <v>21</v>
      </c>
      <c r="B9" s="1">
        <f>'Raw data and fitting summary'!B11</f>
        <v>0.32768000000000014</v>
      </c>
      <c r="C9">
        <f>'Raw data and fitting summary'!C11</f>
        <v>11.49270482603816</v>
      </c>
      <c r="D9">
        <f>'Raw data and fitting summary'!D11</f>
        <v>8.5874677161680655</v>
      </c>
      <c r="E9">
        <f>'Raw data and fitting summary'!E11</f>
        <v>8.0770208487390267</v>
      </c>
      <c r="F9">
        <f>'Raw data and fitting summary'!F11</f>
        <v>7.5183955389023938</v>
      </c>
      <c r="G9">
        <f>'Raw data and fitting summary'!G11</f>
        <v>6.920130401592651</v>
      </c>
      <c r="H9">
        <f>'Raw data and fitting summary'!H11</f>
        <v>6.2940780344314327</v>
      </c>
      <c r="I9">
        <f>'Raw data and fitting summary'!I11</f>
        <v>5.6546229456070423</v>
      </c>
      <c r="J9">
        <f>'Raw data and fitting summary'!J11</f>
        <v>5.01743221187958</v>
      </c>
      <c r="K9">
        <f>'Raw data and fitting summary'!K11</f>
        <v>4.3979534250600514</v>
      </c>
      <c r="L9">
        <f>'Raw data and fitting summary'!L11</f>
        <v>3.8099566164086673</v>
      </c>
      <c r="M9">
        <f>'Raw data and fitting summary'!M11</f>
        <v>3.2644022622464615</v>
      </c>
      <c r="N9">
        <f>'Raw data and fitting summary'!N11</f>
        <v>2.7688132457097119</v>
      </c>
      <c r="O9">
        <f>'Raw data and fitting summary'!O11</f>
        <v>2.3271832202257956</v>
      </c>
      <c r="P9">
        <f>'Raw data and fitting summary'!P11</f>
        <v>1.9403267888116369</v>
      </c>
      <c r="Q9">
        <f>'Raw data and fitting summary'!Q11</f>
        <v>1.6065071262203878</v>
      </c>
      <c r="R9">
        <f>'Raw data and fitting summary'!R11</f>
        <v>1.3221695817566026</v>
      </c>
      <c r="U9" t="str">
        <f>BI1</f>
        <v>Sum R2</v>
      </c>
      <c r="V9">
        <f>BJ1</f>
        <v>1.5372284446214498E-5</v>
      </c>
      <c r="X9">
        <f t="shared" si="8"/>
        <v>11.492442799074624</v>
      </c>
      <c r="Y9">
        <f t="shared" si="9"/>
        <v>8.5874021295938903</v>
      </c>
      <c r="Z9">
        <f t="shared" si="10"/>
        <v>8.0769806777392041</v>
      </c>
      <c r="AA9">
        <f t="shared" si="11"/>
        <v>7.5183800656463982</v>
      </c>
      <c r="AB9">
        <f t="shared" si="12"/>
        <v>6.9201377665734949</v>
      </c>
      <c r="AC9">
        <f t="shared" si="13"/>
        <v>6.2941052982500905</v>
      </c>
      <c r="AD9">
        <f t="shared" si="14"/>
        <v>5.654666310975748</v>
      </c>
      <c r="AE9">
        <f t="shared" si="15"/>
        <v>5.0174873763665593</v>
      </c>
      <c r="AF9">
        <f t="shared" si="16"/>
        <v>4.398015997823804</v>
      </c>
      <c r="AG9">
        <f t="shared" si="17"/>
        <v>3.8100225155001479</v>
      </c>
      <c r="AH9">
        <f t="shared" si="18"/>
        <v>3.264468020024708</v>
      </c>
      <c r="AI9">
        <f t="shared" si="19"/>
        <v>2.7688761821649668</v>
      </c>
      <c r="AJ9">
        <f t="shared" si="20"/>
        <v>2.3272414823120462</v>
      </c>
      <c r="AK9">
        <f t="shared" si="21"/>
        <v>1.9403792834951701</v>
      </c>
      <c r="AL9">
        <f t="shared" si="22"/>
        <v>1.6065533885757568</v>
      </c>
      <c r="AM9">
        <f t="shared" si="23"/>
        <v>1.3222096182401613</v>
      </c>
      <c r="AO9">
        <f t="shared" si="24"/>
        <v>11.492442799074624</v>
      </c>
      <c r="AP9">
        <f t="shared" si="4"/>
        <v>8.5874021295938903</v>
      </c>
      <c r="AQ9">
        <f t="shared" si="4"/>
        <v>8.0769806777392041</v>
      </c>
      <c r="AR9">
        <f t="shared" si="4"/>
        <v>7.5183800656463982</v>
      </c>
      <c r="AS9">
        <f t="shared" si="4"/>
        <v>6.9201377665734949</v>
      </c>
      <c r="AT9">
        <f t="shared" si="4"/>
        <v>6.2941052982500905</v>
      </c>
      <c r="AU9">
        <f t="shared" si="4"/>
        <v>5.654666310975748</v>
      </c>
      <c r="AV9">
        <f t="shared" si="4"/>
        <v>5.0174873763665593</v>
      </c>
      <c r="AW9">
        <f t="shared" si="4"/>
        <v>4.398015997823804</v>
      </c>
      <c r="AX9">
        <f t="shared" si="4"/>
        <v>3.8100225155001479</v>
      </c>
      <c r="AY9">
        <f t="shared" si="4"/>
        <v>3.264468020024708</v>
      </c>
      <c r="AZ9">
        <f t="shared" si="4"/>
        <v>2.7688761821649668</v>
      </c>
      <c r="BA9">
        <f t="shared" si="4"/>
        <v>2.3272414823120462</v>
      </c>
      <c r="BB9">
        <f t="shared" si="4"/>
        <v>1.9403792834951701</v>
      </c>
      <c r="BC9">
        <f t="shared" si="4"/>
        <v>1.6065533885757568</v>
      </c>
      <c r="BD9">
        <f t="shared" si="4"/>
        <v>1.3222096182401613</v>
      </c>
      <c r="BF9">
        <f t="shared" si="25"/>
        <v>6.8658129620157842E-8</v>
      </c>
      <c r="BG9">
        <f t="shared" si="26"/>
        <v>4.3015987120408138E-9</v>
      </c>
      <c r="BH9">
        <f t="shared" si="27"/>
        <v>1.6137092267444459E-9</v>
      </c>
      <c r="BI9">
        <f t="shared" si="28"/>
        <v>2.3942165110542323E-10</v>
      </c>
      <c r="BJ9">
        <f t="shared" si="29"/>
        <v>5.424294283042889E-11</v>
      </c>
      <c r="BK9">
        <f t="shared" si="30"/>
        <v>7.433158078058289E-10</v>
      </c>
      <c r="BL9">
        <f t="shared" si="31"/>
        <v>1.880555202985644E-9</v>
      </c>
      <c r="BM9">
        <f t="shared" si="32"/>
        <v>3.043120623687888E-9</v>
      </c>
      <c r="BN9">
        <f t="shared" si="33"/>
        <v>3.9153507636455998E-9</v>
      </c>
      <c r="BO9">
        <f t="shared" si="34"/>
        <v>4.3426902579660182E-9</v>
      </c>
      <c r="BP9">
        <f t="shared" si="35"/>
        <v>4.3240853999261157E-9</v>
      </c>
      <c r="BQ9">
        <f t="shared" si="36"/>
        <v>3.9609974000523786E-9</v>
      </c>
      <c r="BR9">
        <f t="shared" si="37"/>
        <v>3.3944706942715811E-9</v>
      </c>
      <c r="BS9">
        <f t="shared" si="38"/>
        <v>2.7556917992496154E-9</v>
      </c>
      <c r="BT9">
        <f t="shared" si="39"/>
        <v>2.1402055242853861E-9</v>
      </c>
      <c r="BU9">
        <f t="shared" si="40"/>
        <v>1.6029200157427429E-9</v>
      </c>
      <c r="BW9">
        <f t="shared" si="41"/>
        <v>2.2799936281396817E-5</v>
      </c>
      <c r="BX9">
        <f t="shared" si="42"/>
        <v>7.6375338181950749E-6</v>
      </c>
      <c r="BY9">
        <f t="shared" si="43"/>
        <v>4.9735168902011313E-6</v>
      </c>
      <c r="BZ9">
        <f t="shared" si="44"/>
        <v>2.0580571692967946E-6</v>
      </c>
      <c r="CA9">
        <f t="shared" si="45"/>
        <v>1.064282401924933E-6</v>
      </c>
      <c r="CB9">
        <f t="shared" si="46"/>
        <v>4.331643238537459E-6</v>
      </c>
      <c r="CC9">
        <f t="shared" si="47"/>
        <v>7.668952741133025E-6</v>
      </c>
      <c r="CD9">
        <f t="shared" si="48"/>
        <v>1.0994444597732965E-5</v>
      </c>
      <c r="CE9">
        <f t="shared" si="49"/>
        <v>1.422749798627768E-5</v>
      </c>
      <c r="CF9">
        <f t="shared" si="50"/>
        <v>1.7296247256410393E-5</v>
      </c>
      <c r="CG9">
        <f t="shared" si="51"/>
        <v>2.0143489794726252E-5</v>
      </c>
      <c r="CH9">
        <f t="shared" si="52"/>
        <v>2.272996375218669E-5</v>
      </c>
      <c r="CI9">
        <f t="shared" si="53"/>
        <v>2.50348262925907E-5</v>
      </c>
      <c r="CJ9">
        <f t="shared" si="54"/>
        <v>2.7053826012113885E-5</v>
      </c>
      <c r="CK9">
        <f t="shared" si="55"/>
        <v>2.8796027382562214E-5</v>
      </c>
      <c r="CL9">
        <f t="shared" si="56"/>
        <v>3.0279982089335059E-5</v>
      </c>
      <c r="CN9">
        <f t="shared" si="57"/>
        <v>2.2799936281396817E-5</v>
      </c>
      <c r="CO9">
        <f t="shared" si="58"/>
        <v>7.6375338181950749E-6</v>
      </c>
      <c r="CP9">
        <f t="shared" si="59"/>
        <v>4.9735168902011313E-6</v>
      </c>
      <c r="CQ9">
        <f t="shared" si="60"/>
        <v>2.0580571692967946E-6</v>
      </c>
      <c r="CR9">
        <f t="shared" si="61"/>
        <v>1.064282401924933E-6</v>
      </c>
      <c r="CS9">
        <f t="shared" si="62"/>
        <v>4.331643238537459E-6</v>
      </c>
      <c r="CT9">
        <f t="shared" si="63"/>
        <v>7.668952741133025E-6</v>
      </c>
      <c r="CU9">
        <f t="shared" si="64"/>
        <v>1.0994444597732965E-5</v>
      </c>
      <c r="CV9">
        <f t="shared" si="65"/>
        <v>1.422749798627768E-5</v>
      </c>
      <c r="CW9">
        <f t="shared" si="66"/>
        <v>1.7296247256410393E-5</v>
      </c>
      <c r="CX9">
        <f t="shared" si="67"/>
        <v>2.0143489794726252E-5</v>
      </c>
      <c r="CY9">
        <f t="shared" si="68"/>
        <v>2.272996375218669E-5</v>
      </c>
      <c r="CZ9">
        <f t="shared" si="69"/>
        <v>2.50348262925907E-5</v>
      </c>
      <c r="DA9">
        <f t="shared" si="70"/>
        <v>2.7053826012113885E-5</v>
      </c>
      <c r="DB9">
        <f t="shared" si="71"/>
        <v>2.8796027382562214E-5</v>
      </c>
      <c r="DC9">
        <f t="shared" si="72"/>
        <v>3.0279982089335059E-5</v>
      </c>
    </row>
    <row r="10" spans="1:107">
      <c r="A10" s="1" t="s">
        <v>22</v>
      </c>
      <c r="B10" s="1">
        <f>'Raw data and fitting summary'!B12</f>
        <v>0.2621440000000001</v>
      </c>
      <c r="C10">
        <f>'Raw data and fitting summary'!C12</f>
        <v>10.858001237076964</v>
      </c>
      <c r="D10">
        <f>'Raw data and fitting summary'!D12</f>
        <v>8.1132106407412703</v>
      </c>
      <c r="E10">
        <f>'Raw data and fitting summary'!E12</f>
        <v>7.6309540438912862</v>
      </c>
      <c r="F10">
        <f>'Raw data and fitting summary'!F12</f>
        <v>7.1031797386183966</v>
      </c>
      <c r="G10">
        <f>'Raw data and fitting summary'!G12</f>
        <v>6.537954780757147</v>
      </c>
      <c r="H10">
        <f>'Raw data and fitting summary'!H12</f>
        <v>5.9464771886666847</v>
      </c>
      <c r="I10">
        <f>'Raw data and fitting summary'!I12</f>
        <v>5.3423370623337005</v>
      </c>
      <c r="J10">
        <f>'Raw data and fitting summary'!J12</f>
        <v>4.7403362383508414</v>
      </c>
      <c r="K10">
        <f>'Raw data and fitting summary'!K12</f>
        <v>4.1550691897801597</v>
      </c>
      <c r="L10">
        <f>'Raw data and fitting summary'!L12</f>
        <v>3.5995454751825986</v>
      </c>
      <c r="M10">
        <f>'Raw data and fitting summary'!M12</f>
        <v>3.0841202604876878</v>
      </c>
      <c r="N10">
        <f>'Raw data and fitting summary'!N12</f>
        <v>2.6159009651964511</v>
      </c>
      <c r="O10">
        <f>'Raw data and fitting summary'!O12</f>
        <v>2.1986606866355221</v>
      </c>
      <c r="P10">
        <f>'Raw data and fitting summary'!P12</f>
        <v>1.8331690400259804</v>
      </c>
      <c r="Q10">
        <f>'Raw data and fitting summary'!Q12</f>
        <v>1.5177851191612961</v>
      </c>
      <c r="R10">
        <f>'Raw data and fitting summary'!R12</f>
        <v>1.249150584796465</v>
      </c>
      <c r="U10" s="4" t="s">
        <v>39</v>
      </c>
      <c r="V10">
        <f>CR1</f>
        <v>2.0418878968303123E-2</v>
      </c>
      <c r="X10">
        <f t="shared" si="8"/>
        <v>10.85774759723536</v>
      </c>
      <c r="Y10">
        <f t="shared" si="9"/>
        <v>8.1132138645113674</v>
      </c>
      <c r="Z10">
        <f t="shared" si="10"/>
        <v>7.6309889292126281</v>
      </c>
      <c r="AA10">
        <f t="shared" si="11"/>
        <v>7.1032446601339849</v>
      </c>
      <c r="AB10">
        <f t="shared" si="12"/>
        <v>6.5380465227500233</v>
      </c>
      <c r="AC10">
        <f t="shared" si="13"/>
        <v>5.9465910752202262</v>
      </c>
      <c r="AD10">
        <f t="shared" si="14"/>
        <v>5.3424673155407474</v>
      </c>
      <c r="AE10">
        <f t="shared" si="15"/>
        <v>4.7404765154801281</v>
      </c>
      <c r="AF10">
        <f t="shared" si="16"/>
        <v>4.1552131976332127</v>
      </c>
      <c r="AG10">
        <f t="shared" si="17"/>
        <v>3.5996875386597633</v>
      </c>
      <c r="AH10">
        <f t="shared" si="18"/>
        <v>3.0842557419100864</v>
      </c>
      <c r="AI10">
        <f t="shared" si="19"/>
        <v>2.6160264807468661</v>
      </c>
      <c r="AJ10">
        <f t="shared" si="20"/>
        <v>2.1987741233705962</v>
      </c>
      <c r="AK10">
        <f t="shared" si="21"/>
        <v>1.8332694196347439</v>
      </c>
      <c r="AL10">
        <f t="shared" si="22"/>
        <v>1.5178723728965355</v>
      </c>
      <c r="AM10">
        <f t="shared" si="23"/>
        <v>1.2492253002254929</v>
      </c>
      <c r="AO10">
        <f t="shared" si="24"/>
        <v>10.85774759723536</v>
      </c>
      <c r="AP10">
        <f t="shared" si="4"/>
        <v>8.1132138645113674</v>
      </c>
      <c r="AQ10">
        <f t="shared" si="4"/>
        <v>7.6309889292126281</v>
      </c>
      <c r="AR10">
        <f t="shared" si="4"/>
        <v>7.1032446601339849</v>
      </c>
      <c r="AS10">
        <f t="shared" si="4"/>
        <v>6.5380465227500233</v>
      </c>
      <c r="AT10">
        <f t="shared" si="4"/>
        <v>5.9465910752202262</v>
      </c>
      <c r="AU10">
        <f t="shared" si="4"/>
        <v>5.3424673155407474</v>
      </c>
      <c r="AV10">
        <f t="shared" si="4"/>
        <v>4.7404765154801281</v>
      </c>
      <c r="AW10">
        <f t="shared" si="4"/>
        <v>4.1552131976332127</v>
      </c>
      <c r="AX10">
        <f t="shared" si="4"/>
        <v>3.5996875386597633</v>
      </c>
      <c r="AY10">
        <f t="shared" si="4"/>
        <v>3.0842557419100864</v>
      </c>
      <c r="AZ10">
        <f t="shared" si="4"/>
        <v>2.6160264807468661</v>
      </c>
      <c r="BA10">
        <f t="shared" si="4"/>
        <v>2.1987741233705962</v>
      </c>
      <c r="BB10">
        <f t="shared" si="4"/>
        <v>1.8332694196347439</v>
      </c>
      <c r="BC10">
        <f t="shared" si="4"/>
        <v>1.5178723728965355</v>
      </c>
      <c r="BD10">
        <f t="shared" si="4"/>
        <v>1.2492253002254929</v>
      </c>
      <c r="BF10">
        <f t="shared" si="25"/>
        <v>6.4333169249117792E-8</v>
      </c>
      <c r="BG10">
        <f t="shared" si="26"/>
        <v>1.0392693638916476E-11</v>
      </c>
      <c r="BH10">
        <f t="shared" si="27"/>
        <v>1.216985645126371E-9</v>
      </c>
      <c r="BI10">
        <f t="shared" si="28"/>
        <v>4.2148031862877692E-9</v>
      </c>
      <c r="BJ10">
        <f t="shared" si="29"/>
        <v>8.4165932569178756E-9</v>
      </c>
      <c r="BK10">
        <f t="shared" si="30"/>
        <v>1.2970147077560468E-8</v>
      </c>
      <c r="BL10">
        <f t="shared" si="31"/>
        <v>1.6965897945989244E-8</v>
      </c>
      <c r="BM10">
        <f t="shared" si="32"/>
        <v>1.9677673000906022E-8</v>
      </c>
      <c r="BN10">
        <f t="shared" si="33"/>
        <v>2.0738261740939818E-8</v>
      </c>
      <c r="BO10">
        <f t="shared" si="34"/>
        <v>2.0182031544131555E-8</v>
      </c>
      <c r="BP10">
        <f t="shared" si="35"/>
        <v>1.8355215815150297E-8</v>
      </c>
      <c r="BQ10">
        <f t="shared" si="36"/>
        <v>1.5754153395969443E-8</v>
      </c>
      <c r="BR10">
        <f t="shared" si="37"/>
        <v>1.2867892864279486E-8</v>
      </c>
      <c r="BS10">
        <f t="shared" si="38"/>
        <v>1.0076065855518017E-8</v>
      </c>
      <c r="BT10">
        <f t="shared" si="39"/>
        <v>7.6132143132332906E-9</v>
      </c>
      <c r="BU10">
        <f t="shared" si="40"/>
        <v>5.5823953348272372E-9</v>
      </c>
      <c r="BW10">
        <f t="shared" si="41"/>
        <v>2.3360263197590604E-5</v>
      </c>
      <c r="BX10">
        <f t="shared" si="42"/>
        <v>3.9734809792148934E-7</v>
      </c>
      <c r="BY10">
        <f t="shared" si="43"/>
        <v>4.5715334756070132E-6</v>
      </c>
      <c r="BZ10">
        <f t="shared" si="44"/>
        <v>9.1396986440166879E-6</v>
      </c>
      <c r="CA10">
        <f t="shared" si="45"/>
        <v>1.403201897647661E-5</v>
      </c>
      <c r="CB10">
        <f t="shared" si="46"/>
        <v>1.9151569714633559E-5</v>
      </c>
      <c r="CC10">
        <f t="shared" si="47"/>
        <v>2.4380721369685144E-5</v>
      </c>
      <c r="CD10">
        <f t="shared" si="48"/>
        <v>2.9591356233615108E-5</v>
      </c>
      <c r="CE10">
        <f t="shared" si="49"/>
        <v>3.4657151439315979E-5</v>
      </c>
      <c r="CF10">
        <f t="shared" si="50"/>
        <v>3.9465502391247922E-5</v>
      </c>
      <c r="CG10">
        <f t="shared" si="51"/>
        <v>4.3926779662799619E-5</v>
      </c>
      <c r="CH10">
        <f t="shared" si="52"/>
        <v>4.7979464787039194E-5</v>
      </c>
      <c r="CI10">
        <f t="shared" si="53"/>
        <v>5.1590899614664784E-5</v>
      </c>
      <c r="CJ10">
        <f t="shared" si="54"/>
        <v>5.4754422720651036E-5</v>
      </c>
      <c r="CK10">
        <f t="shared" si="55"/>
        <v>5.7484237013240523E-5</v>
      </c>
      <c r="CL10">
        <f t="shared" si="56"/>
        <v>5.9809410691922964E-5</v>
      </c>
      <c r="CN10">
        <f t="shared" si="57"/>
        <v>2.3360263197590604E-5</v>
      </c>
      <c r="CO10">
        <f t="shared" si="58"/>
        <v>3.9734809792148934E-7</v>
      </c>
      <c r="CP10">
        <f t="shared" si="59"/>
        <v>4.5715334756070132E-6</v>
      </c>
      <c r="CQ10">
        <f t="shared" si="60"/>
        <v>9.1396986440166879E-6</v>
      </c>
      <c r="CR10">
        <f t="shared" si="61"/>
        <v>1.403201897647661E-5</v>
      </c>
      <c r="CS10">
        <f t="shared" si="62"/>
        <v>1.9151569714633559E-5</v>
      </c>
      <c r="CT10">
        <f t="shared" si="63"/>
        <v>2.4380721369685144E-5</v>
      </c>
      <c r="CU10">
        <f t="shared" si="64"/>
        <v>2.9591356233615108E-5</v>
      </c>
      <c r="CV10">
        <f t="shared" si="65"/>
        <v>3.4657151439315979E-5</v>
      </c>
      <c r="CW10">
        <f t="shared" si="66"/>
        <v>3.9465502391247922E-5</v>
      </c>
      <c r="CX10">
        <f t="shared" si="67"/>
        <v>4.3926779662799619E-5</v>
      </c>
      <c r="CY10">
        <f t="shared" si="68"/>
        <v>4.7979464787039194E-5</v>
      </c>
      <c r="CZ10">
        <f t="shared" si="69"/>
        <v>5.1590899614664784E-5</v>
      </c>
      <c r="DA10">
        <f t="shared" si="70"/>
        <v>5.4754422720651036E-5</v>
      </c>
      <c r="DB10">
        <f t="shared" si="71"/>
        <v>5.7484237013240523E-5</v>
      </c>
      <c r="DC10">
        <f t="shared" si="72"/>
        <v>5.9809410691922964E-5</v>
      </c>
    </row>
    <row r="11" spans="1:107">
      <c r="A11" s="1" t="s">
        <v>23</v>
      </c>
      <c r="B11" s="1">
        <f>'Raw data and fitting summary'!B13</f>
        <v>0.2097152000000001</v>
      </c>
      <c r="C11">
        <f>'Raw data and fitting summary'!C13</f>
        <v>10.156840865414422</v>
      </c>
      <c r="D11">
        <f>'Raw data and fitting summary'!D13</f>
        <v>7.5892963710676318</v>
      </c>
      <c r="E11">
        <f>'Raw data and fitting summary'!E13</f>
        <v>7.1381817134476222</v>
      </c>
      <c r="F11">
        <f>'Raw data and fitting summary'!F13</f>
        <v>6.644488674142492</v>
      </c>
      <c r="G11">
        <f>'Raw data and fitting summary'!G13</f>
        <v>6.115763375184728</v>
      </c>
      <c r="H11">
        <f>'Raw data and fitting summary'!H13</f>
        <v>5.5624807178014084</v>
      </c>
      <c r="I11">
        <f>'Raw data and fitting summary'!I13</f>
        <v>4.9973532150873474</v>
      </c>
      <c r="J11">
        <f>'Raw data and fitting summary'!J13</f>
        <v>4.4342268683004971</v>
      </c>
      <c r="K11">
        <f>'Raw data and fitting summary'!K13</f>
        <v>3.8867537057625756</v>
      </c>
      <c r="L11">
        <f>'Raw data and fitting summary'!L13</f>
        <v>3.367103187869442</v>
      </c>
      <c r="M11">
        <f>'Raw data and fitting summary'!M13</f>
        <v>2.8849617909978029</v>
      </c>
      <c r="N11">
        <f>'Raw data and fitting summary'!N13</f>
        <v>2.4469779697996188</v>
      </c>
      <c r="O11">
        <f>'Raw data and fitting summary'!O13</f>
        <v>2.0566811721244154</v>
      </c>
      <c r="P11">
        <f>'Raw data and fitting summary'!P13</f>
        <v>1.7147913149400968</v>
      </c>
      <c r="Q11">
        <f>'Raw data and fitting summary'!Q13</f>
        <v>1.4197734543052418</v>
      </c>
      <c r="R11">
        <f>'Raw data and fitting summary'!R13</f>
        <v>1.1684861172600662</v>
      </c>
      <c r="X11">
        <f t="shared" si="8"/>
        <v>10.156597317734038</v>
      </c>
      <c r="Y11">
        <f t="shared" si="9"/>
        <v>7.5893667512434115</v>
      </c>
      <c r="Z11">
        <f t="shared" si="10"/>
        <v>7.1382896158370048</v>
      </c>
      <c r="AA11">
        <f t="shared" si="11"/>
        <v>6.6446315996234073</v>
      </c>
      <c r="AB11">
        <f t="shared" si="12"/>
        <v>6.1159368081400611</v>
      </c>
      <c r="AC11">
        <f t="shared" si="13"/>
        <v>5.5626783220469038</v>
      </c>
      <c r="AD11">
        <f t="shared" si="14"/>
        <v>4.9975673223633867</v>
      </c>
      <c r="AE11">
        <f t="shared" si="15"/>
        <v>4.4344491914581159</v>
      </c>
      <c r="AF11">
        <f t="shared" si="16"/>
        <v>3.8869761414564525</v>
      </c>
      <c r="AG11">
        <f t="shared" si="17"/>
        <v>3.3673185480756276</v>
      </c>
      <c r="AH11">
        <f t="shared" si="18"/>
        <v>2.8851643304116688</v>
      </c>
      <c r="AI11">
        <f t="shared" si="19"/>
        <v>2.447163642762785</v>
      </c>
      <c r="AJ11">
        <f t="shared" si="20"/>
        <v>2.05684762772785</v>
      </c>
      <c r="AK11">
        <f t="shared" si="21"/>
        <v>1.7149376941615393</v>
      </c>
      <c r="AL11">
        <f t="shared" si="22"/>
        <v>1.4199000756723696</v>
      </c>
      <c r="AM11">
        <f t="shared" si="23"/>
        <v>1.1685941312626027</v>
      </c>
      <c r="AO11">
        <f t="shared" si="24"/>
        <v>10.156597317734038</v>
      </c>
      <c r="AP11">
        <f t="shared" si="4"/>
        <v>7.5893667512434115</v>
      </c>
      <c r="AQ11">
        <f t="shared" si="4"/>
        <v>7.1382896158370048</v>
      </c>
      <c r="AR11">
        <f t="shared" si="4"/>
        <v>6.6446315996234073</v>
      </c>
      <c r="AS11">
        <f t="shared" si="4"/>
        <v>6.1159368081400611</v>
      </c>
      <c r="AT11">
        <f t="shared" si="4"/>
        <v>5.5626783220469038</v>
      </c>
      <c r="AU11">
        <f t="shared" si="4"/>
        <v>4.9975673223633867</v>
      </c>
      <c r="AV11">
        <f t="shared" si="4"/>
        <v>4.4344491914581159</v>
      </c>
      <c r="AW11">
        <f t="shared" si="4"/>
        <v>3.8869761414564525</v>
      </c>
      <c r="AX11">
        <f t="shared" si="4"/>
        <v>3.3673185480756276</v>
      </c>
      <c r="AY11">
        <f t="shared" si="4"/>
        <v>2.8851643304116688</v>
      </c>
      <c r="AZ11">
        <f t="shared" si="4"/>
        <v>2.447163642762785</v>
      </c>
      <c r="BA11">
        <f t="shared" si="4"/>
        <v>2.05684762772785</v>
      </c>
      <c r="BB11">
        <f t="shared" si="4"/>
        <v>1.7149376941615393</v>
      </c>
      <c r="BC11">
        <f t="shared" si="4"/>
        <v>1.4199000756723696</v>
      </c>
      <c r="BD11">
        <f t="shared" si="4"/>
        <v>1.1685941312626027</v>
      </c>
      <c r="BF11">
        <f t="shared" si="25"/>
        <v>5.9315472620391214E-8</v>
      </c>
      <c r="BG11">
        <f t="shared" si="26"/>
        <v>4.9533691427900051E-9</v>
      </c>
      <c r="BH11">
        <f t="shared" si="27"/>
        <v>1.1642925634480769E-8</v>
      </c>
      <c r="BI11">
        <f t="shared" si="28"/>
        <v>2.0427693094876512E-8</v>
      </c>
      <c r="BJ11">
        <f t="shared" si="29"/>
        <v>3.0078989995579756E-8</v>
      </c>
      <c r="BK11">
        <f t="shared" si="30"/>
        <v>3.9047437837814081E-8</v>
      </c>
      <c r="BL11">
        <f t="shared" si="31"/>
        <v>4.5841925652978189E-8</v>
      </c>
      <c r="BM11">
        <f t="shared" si="32"/>
        <v>4.9427586413607635E-8</v>
      </c>
      <c r="BN11">
        <f t="shared" si="33"/>
        <v>4.9477637910507394E-8</v>
      </c>
      <c r="BO11">
        <f t="shared" si="34"/>
        <v>4.6380018408313577E-8</v>
      </c>
      <c r="BP11">
        <f t="shared" si="35"/>
        <v>4.102221416911481E-8</v>
      </c>
      <c r="BQ11">
        <f t="shared" si="36"/>
        <v>3.4474449250910948E-8</v>
      </c>
      <c r="BR11">
        <f t="shared" si="37"/>
        <v>2.7707467914791928E-8</v>
      </c>
      <c r="BS11">
        <f t="shared" si="38"/>
        <v>2.1426876470097741E-8</v>
      </c>
      <c r="BT11">
        <f t="shared" si="39"/>
        <v>1.6032970613318573E-8</v>
      </c>
      <c r="BU11">
        <f t="shared" si="40"/>
        <v>1.1667024743946528E-8</v>
      </c>
      <c r="BW11">
        <f t="shared" si="41"/>
        <v>2.3979259270098008E-5</v>
      </c>
      <c r="BX11">
        <f t="shared" si="42"/>
        <v>9.2735241406313412E-6</v>
      </c>
      <c r="BY11">
        <f t="shared" si="43"/>
        <v>1.511600049726732E-5</v>
      </c>
      <c r="BZ11">
        <f t="shared" si="44"/>
        <v>2.1509918010115716E-5</v>
      </c>
      <c r="CA11">
        <f t="shared" si="45"/>
        <v>2.8357545339953015E-5</v>
      </c>
      <c r="CB11">
        <f t="shared" si="46"/>
        <v>3.552321994105657E-5</v>
      </c>
      <c r="CC11">
        <f t="shared" si="47"/>
        <v>4.2842299508647444E-5</v>
      </c>
      <c r="CD11">
        <f t="shared" si="48"/>
        <v>5.0135461704484615E-5</v>
      </c>
      <c r="CE11">
        <f t="shared" si="49"/>
        <v>5.722589637341442E-5</v>
      </c>
      <c r="CF11">
        <f t="shared" si="50"/>
        <v>6.3955994394619144E-5</v>
      </c>
      <c r="CG11">
        <f t="shared" si="51"/>
        <v>7.0200304270687E-5</v>
      </c>
      <c r="CH11">
        <f t="shared" si="52"/>
        <v>7.5872720533132597E-5</v>
      </c>
      <c r="CI11">
        <f t="shared" si="53"/>
        <v>8.0927532594392938E-5</v>
      </c>
      <c r="CJ11">
        <f t="shared" si="54"/>
        <v>8.5355416666619432E-5</v>
      </c>
      <c r="CK11">
        <f t="shared" si="55"/>
        <v>8.9176252116094984E-5</v>
      </c>
      <c r="CL11">
        <f t="shared" si="56"/>
        <v>9.2430724788731712E-5</v>
      </c>
      <c r="CN11">
        <f t="shared" si="57"/>
        <v>2.3979259270098008E-5</v>
      </c>
      <c r="CO11">
        <f t="shared" si="58"/>
        <v>9.2735241406313412E-6</v>
      </c>
      <c r="CP11">
        <f t="shared" si="59"/>
        <v>1.511600049726732E-5</v>
      </c>
      <c r="CQ11">
        <f t="shared" si="60"/>
        <v>2.1509918010115716E-5</v>
      </c>
      <c r="CR11">
        <f t="shared" si="61"/>
        <v>2.8357545339953015E-5</v>
      </c>
      <c r="CS11">
        <f t="shared" si="62"/>
        <v>3.552321994105657E-5</v>
      </c>
      <c r="CT11">
        <f t="shared" si="63"/>
        <v>4.2842299508647444E-5</v>
      </c>
      <c r="CU11">
        <f t="shared" si="64"/>
        <v>5.0135461704484615E-5</v>
      </c>
      <c r="CV11">
        <f t="shared" si="65"/>
        <v>5.722589637341442E-5</v>
      </c>
      <c r="CW11">
        <f t="shared" si="66"/>
        <v>6.3955994394619144E-5</v>
      </c>
      <c r="CX11">
        <f t="shared" si="67"/>
        <v>7.0200304270687E-5</v>
      </c>
      <c r="CY11">
        <f t="shared" si="68"/>
        <v>7.5872720533132597E-5</v>
      </c>
      <c r="CZ11">
        <f t="shared" si="69"/>
        <v>8.0927532594392938E-5</v>
      </c>
      <c r="DA11">
        <f t="shared" si="70"/>
        <v>8.5355416666619432E-5</v>
      </c>
      <c r="DB11">
        <f t="shared" si="71"/>
        <v>8.9176252116094984E-5</v>
      </c>
      <c r="DC11">
        <f t="shared" si="72"/>
        <v>9.2430724788731712E-5</v>
      </c>
    </row>
    <row r="12" spans="1:107">
      <c r="A12" s="1" t="s">
        <v>24</v>
      </c>
      <c r="B12" s="1">
        <f>'Raw data and fitting summary'!B14</f>
        <v>0.16777216000000009</v>
      </c>
      <c r="C12">
        <f>'Raw data and fitting summary'!C14</f>
        <v>9.3982227278593875</v>
      </c>
      <c r="D12">
        <f>'Raw data and fitting summary'!D14</f>
        <v>7.0224490654278187</v>
      </c>
      <c r="E12">
        <f>'Raw data and fitting summary'!E14</f>
        <v>6.6050283256236133</v>
      </c>
      <c r="F12">
        <f>'Raw data and fitting summary'!F14</f>
        <v>6.1482093989450632</v>
      </c>
      <c r="G12">
        <f>'Raw data and fitting summary'!G14</f>
        <v>5.6589747848260643</v>
      </c>
      <c r="H12">
        <f>'Raw data and fitting summary'!H14</f>
        <v>5.1470170103120694</v>
      </c>
      <c r="I12">
        <f>'Raw data and fitting summary'!I14</f>
        <v>4.6240990862722127</v>
      </c>
      <c r="J12">
        <f>'Raw data and fitting summary'!J14</f>
        <v>4.1030328510956835</v>
      </c>
      <c r="K12">
        <f>'Raw data and fitting summary'!K14</f>
        <v>3.5964506581445872</v>
      </c>
      <c r="L12">
        <f>'Raw data and fitting summary'!L14</f>
        <v>3.1156130263926518</v>
      </c>
      <c r="M12">
        <f>'Raw data and fitting summary'!M14</f>
        <v>2.6694829457737286</v>
      </c>
      <c r="N12">
        <f>'Raw data and fitting summary'!N14</f>
        <v>2.2642122954442554</v>
      </c>
      <c r="O12">
        <f>'Raw data and fitting summary'!O14</f>
        <v>1.9030669075104676</v>
      </c>
      <c r="P12">
        <f>'Raw data and fitting summary'!P14</f>
        <v>1.586712928080156</v>
      </c>
      <c r="Q12">
        <f>'Raw data and fitting summary'!Q14</f>
        <v>1.3137300587330325</v>
      </c>
      <c r="R12">
        <f>'Raw data and fitting summary'!R14</f>
        <v>1.0812114642670094</v>
      </c>
      <c r="X12">
        <f t="shared" si="8"/>
        <v>9.3979910769651358</v>
      </c>
      <c r="Y12">
        <f t="shared" si="9"/>
        <v>7.0225816312164291</v>
      </c>
      <c r="Z12">
        <f t="shared" si="10"/>
        <v>6.6052035256853792</v>
      </c>
      <c r="AA12">
        <f t="shared" si="11"/>
        <v>6.1484239410405337</v>
      </c>
      <c r="AB12">
        <f t="shared" si="12"/>
        <v>5.6592229813743256</v>
      </c>
      <c r="AC12">
        <f t="shared" si="13"/>
        <v>5.1472910339300597</v>
      </c>
      <c r="AD12">
        <f t="shared" si="14"/>
        <v>4.624389575362394</v>
      </c>
      <c r="AE12">
        <f t="shared" si="15"/>
        <v>4.1033297807115447</v>
      </c>
      <c r="AF12">
        <f t="shared" si="16"/>
        <v>3.5967443110071158</v>
      </c>
      <c r="AG12">
        <f t="shared" si="17"/>
        <v>3.1158948696806306</v>
      </c>
      <c r="AH12">
        <f t="shared" si="18"/>
        <v>2.6697462544559012</v>
      </c>
      <c r="AI12">
        <f t="shared" si="19"/>
        <v>2.2644524445571643</v>
      </c>
      <c r="AJ12">
        <f t="shared" si="20"/>
        <v>1.9032813468039991</v>
      </c>
      <c r="AK12">
        <f t="shared" si="21"/>
        <v>1.5869009188066534</v>
      </c>
      <c r="AL12">
        <f t="shared" si="22"/>
        <v>1.3138922788672327</v>
      </c>
      <c r="AM12">
        <f t="shared" si="23"/>
        <v>1.0813495799095567</v>
      </c>
      <c r="AO12">
        <f t="shared" si="24"/>
        <v>9.3979910769651358</v>
      </c>
      <c r="AP12">
        <f t="shared" si="4"/>
        <v>7.0225816312164291</v>
      </c>
      <c r="AQ12">
        <f t="shared" si="4"/>
        <v>6.6052035256853792</v>
      </c>
      <c r="AR12">
        <f t="shared" si="4"/>
        <v>6.1484239410405337</v>
      </c>
      <c r="AS12">
        <f t="shared" si="4"/>
        <v>5.6592229813743256</v>
      </c>
      <c r="AT12">
        <f t="shared" si="4"/>
        <v>5.1472910339300597</v>
      </c>
      <c r="AU12">
        <f t="shared" si="4"/>
        <v>4.624389575362394</v>
      </c>
      <c r="AV12">
        <f t="shared" si="4"/>
        <v>4.1033297807115447</v>
      </c>
      <c r="AW12">
        <f t="shared" si="4"/>
        <v>3.5967443110071158</v>
      </c>
      <c r="AX12">
        <f t="shared" si="4"/>
        <v>3.1158948696806306</v>
      </c>
      <c r="AY12">
        <f t="shared" si="4"/>
        <v>2.6697462544559012</v>
      </c>
      <c r="AZ12">
        <f t="shared" si="4"/>
        <v>2.2644524445571643</v>
      </c>
      <c r="BA12">
        <f t="shared" si="4"/>
        <v>1.9032813468039991</v>
      </c>
      <c r="BB12">
        <f t="shared" si="4"/>
        <v>1.5869009188066534</v>
      </c>
      <c r="BC12">
        <f t="shared" si="4"/>
        <v>1.3138922788672327</v>
      </c>
      <c r="BD12">
        <f t="shared" si="4"/>
        <v>1.0813495799095567</v>
      </c>
      <c r="BF12">
        <f t="shared" si="25"/>
        <v>5.3662136807612469E-8</v>
      </c>
      <c r="BG12">
        <f t="shared" si="26"/>
        <v>1.7573688309904711E-8</v>
      </c>
      <c r="BH12">
        <f t="shared" si="27"/>
        <v>3.0695061642759994E-8</v>
      </c>
      <c r="BI12">
        <f t="shared" si="28"/>
        <v>4.6028310728851304E-8</v>
      </c>
      <c r="BJ12">
        <f t="shared" si="29"/>
        <v>6.1601526568798029E-8</v>
      </c>
      <c r="BK12">
        <f t="shared" si="30"/>
        <v>7.5088943216514522E-8</v>
      </c>
      <c r="BL12">
        <f t="shared" si="31"/>
        <v>8.4383911514398521E-8</v>
      </c>
      <c r="BM12">
        <f t="shared" si="32"/>
        <v>8.8167196775510803E-8</v>
      </c>
      <c r="BN12">
        <f t="shared" si="33"/>
        <v>8.6232003671230093E-8</v>
      </c>
      <c r="BO12">
        <f t="shared" si="34"/>
        <v>7.9435638978675878E-8</v>
      </c>
      <c r="BP12">
        <f t="shared" si="35"/>
        <v>6.9331462107478564E-8</v>
      </c>
      <c r="BQ12">
        <f t="shared" si="36"/>
        <v>5.7671596430944693E-8</v>
      </c>
      <c r="BR12">
        <f t="shared" si="37"/>
        <v>4.5984210610283504E-8</v>
      </c>
      <c r="BS12">
        <f t="shared" si="38"/>
        <v>3.534051324903699E-8</v>
      </c>
      <c r="BT12">
        <f t="shared" si="39"/>
        <v>2.6315371939929992E-8</v>
      </c>
      <c r="BU12">
        <f t="shared" si="40"/>
        <v>1.9075930716250057E-8</v>
      </c>
      <c r="BW12">
        <f t="shared" si="41"/>
        <v>2.4648980016536329E-5</v>
      </c>
      <c r="BX12">
        <f t="shared" si="42"/>
        <v>1.8877073357346719E-5</v>
      </c>
      <c r="BY12">
        <f t="shared" si="43"/>
        <v>2.6524551603075288E-5</v>
      </c>
      <c r="BZ12">
        <f t="shared" si="44"/>
        <v>3.4893835806992335E-5</v>
      </c>
      <c r="CA12">
        <f t="shared" si="45"/>
        <v>4.3857001054405217E-5</v>
      </c>
      <c r="CB12">
        <f t="shared" si="46"/>
        <v>5.3236472580240948E-5</v>
      </c>
      <c r="CC12">
        <f t="shared" si="47"/>
        <v>6.2816742717573237E-5</v>
      </c>
      <c r="CD12">
        <f t="shared" si="48"/>
        <v>7.2363088450025243E-5</v>
      </c>
      <c r="CE12">
        <f t="shared" si="49"/>
        <v>8.1644075068087522E-5</v>
      </c>
      <c r="CF12">
        <f t="shared" si="50"/>
        <v>9.0453400954328044E-5</v>
      </c>
      <c r="CG12">
        <f t="shared" si="51"/>
        <v>9.8626857040493005E-5</v>
      </c>
      <c r="CH12">
        <f t="shared" si="52"/>
        <v>1.0605173603276564E-4</v>
      </c>
      <c r="CI12">
        <f t="shared" si="53"/>
        <v>1.1266820530321242E-4</v>
      </c>
      <c r="CJ12">
        <f t="shared" si="54"/>
        <v>1.1846406052799643E-4</v>
      </c>
      <c r="CK12">
        <f t="shared" si="55"/>
        <v>1.2346532269757663E-4</v>
      </c>
      <c r="CL12">
        <f t="shared" si="56"/>
        <v>1.2772524733291083E-4</v>
      </c>
      <c r="CN12">
        <f t="shared" si="57"/>
        <v>2.4648980016536329E-5</v>
      </c>
      <c r="CO12">
        <f t="shared" si="58"/>
        <v>1.8877073357346719E-5</v>
      </c>
      <c r="CP12">
        <f t="shared" si="59"/>
        <v>2.6524551603075288E-5</v>
      </c>
      <c r="CQ12">
        <f t="shared" si="60"/>
        <v>3.4893835806992335E-5</v>
      </c>
      <c r="CR12">
        <f t="shared" si="61"/>
        <v>4.3857001054405217E-5</v>
      </c>
      <c r="CS12">
        <f t="shared" si="62"/>
        <v>5.3236472580240948E-5</v>
      </c>
      <c r="CT12">
        <f t="shared" si="63"/>
        <v>6.2816742717573237E-5</v>
      </c>
      <c r="CU12">
        <f t="shared" si="64"/>
        <v>7.2363088450025243E-5</v>
      </c>
      <c r="CV12">
        <f t="shared" si="65"/>
        <v>8.1644075068087522E-5</v>
      </c>
      <c r="CW12">
        <f t="shared" si="66"/>
        <v>9.0453400954328044E-5</v>
      </c>
      <c r="CX12">
        <f t="shared" si="67"/>
        <v>9.8626857040493005E-5</v>
      </c>
      <c r="CY12">
        <f t="shared" si="68"/>
        <v>1.0605173603276564E-4</v>
      </c>
      <c r="CZ12">
        <f t="shared" si="69"/>
        <v>1.1266820530321242E-4</v>
      </c>
      <c r="DA12">
        <f t="shared" si="70"/>
        <v>1.1846406052799643E-4</v>
      </c>
      <c r="DB12">
        <f t="shared" si="71"/>
        <v>1.2346532269757663E-4</v>
      </c>
      <c r="DC12">
        <f t="shared" si="72"/>
        <v>1.2772524733291083E-4</v>
      </c>
    </row>
    <row r="13" spans="1:107">
      <c r="A13" s="1" t="s">
        <v>25</v>
      </c>
      <c r="B13" s="1">
        <f>'Raw data and fitting summary'!B15</f>
        <v>0.13421772800000006</v>
      </c>
      <c r="C13">
        <f>'Raw data and fitting summary'!C15</f>
        <v>8.595702542208933</v>
      </c>
      <c r="D13">
        <f>'Raw data and fitting summary'!D15</f>
        <v>6.4227976961319975</v>
      </c>
      <c r="E13">
        <f>'Raw data and fitting summary'!E15</f>
        <v>6.041020777431223</v>
      </c>
      <c r="F13">
        <f>'Raw data and fitting summary'!F15</f>
        <v>5.6232099079633171</v>
      </c>
      <c r="G13">
        <f>'Raw data and fitting summary'!G15</f>
        <v>5.1757513471171936</v>
      </c>
      <c r="H13">
        <f>'Raw data and fitting summary'!H15</f>
        <v>4.7075099709207509</v>
      </c>
      <c r="I13">
        <f>'Raw data and fitting summary'!I15</f>
        <v>4.2292443393017178</v>
      </c>
      <c r="J13">
        <f>'Raw data and fitting summary'!J15</f>
        <v>3.7526722796622796</v>
      </c>
      <c r="K13">
        <f>'Raw data and fitting summary'!K15</f>
        <v>3.2893474607175688</v>
      </c>
      <c r="L13">
        <f>'Raw data and fitting summary'!L15</f>
        <v>2.8495688586008225</v>
      </c>
      <c r="M13">
        <f>'Raw data and fitting summary'!M15</f>
        <v>2.4415341078639248</v>
      </c>
      <c r="N13">
        <f>'Raw data and fitting summary'!N15</f>
        <v>2.0708697748094167</v>
      </c>
      <c r="O13">
        <f>'Raw data and fitting summary'!O15</f>
        <v>1.74056282007346</v>
      </c>
      <c r="P13">
        <f>'Raw data and fitting summary'!P15</f>
        <v>1.4512225071261833</v>
      </c>
      <c r="Q13">
        <f>'Raw data and fitting summary'!Q15</f>
        <v>1.2015498177281305</v>
      </c>
      <c r="R13">
        <f>'Raw data and fitting summary'!R15</f>
        <v>0.98888613317447915</v>
      </c>
      <c r="X13">
        <f t="shared" si="8"/>
        <v>8.5954845825677157</v>
      </c>
      <c r="Y13">
        <f t="shared" si="9"/>
        <v>6.4229841964080352</v>
      </c>
      <c r="Z13">
        <f t="shared" si="10"/>
        <v>6.0412539295246876</v>
      </c>
      <c r="AA13">
        <f t="shared" si="11"/>
        <v>5.6234857528472553</v>
      </c>
      <c r="AB13">
        <f t="shared" si="12"/>
        <v>5.176063222664478</v>
      </c>
      <c r="AC13">
        <f t="shared" si="13"/>
        <v>4.7078488174458979</v>
      </c>
      <c r="AD13">
        <f t="shared" si="14"/>
        <v>4.2295994020260235</v>
      </c>
      <c r="AE13">
        <f t="shared" si="15"/>
        <v>3.753032109316524</v>
      </c>
      <c r="AF13">
        <f t="shared" si="16"/>
        <v>3.2897010225194014</v>
      </c>
      <c r="AG13">
        <f t="shared" si="17"/>
        <v>2.8499065276125242</v>
      </c>
      <c r="AH13">
        <f t="shared" si="18"/>
        <v>2.4418483700497817</v>
      </c>
      <c r="AI13">
        <f t="shared" si="19"/>
        <v>2.0711555471429617</v>
      </c>
      <c r="AJ13">
        <f t="shared" si="20"/>
        <v>1.7408174072119174</v>
      </c>
      <c r="AK13">
        <f t="shared" si="21"/>
        <v>1.4514452876305586</v>
      </c>
      <c r="AL13">
        <f t="shared" si="22"/>
        <v>1.2017417824446979</v>
      </c>
      <c r="AM13">
        <f t="shared" si="23"/>
        <v>0.98904938794312902</v>
      </c>
      <c r="AO13">
        <f t="shared" si="24"/>
        <v>8.5954845825677157</v>
      </c>
      <c r="AP13">
        <f t="shared" si="4"/>
        <v>6.4229841964080352</v>
      </c>
      <c r="AQ13">
        <f t="shared" si="4"/>
        <v>6.0412539295246876</v>
      </c>
      <c r="AR13">
        <f t="shared" si="4"/>
        <v>5.6234857528472553</v>
      </c>
      <c r="AS13">
        <f t="shared" si="4"/>
        <v>5.176063222664478</v>
      </c>
      <c r="AT13">
        <f t="shared" si="4"/>
        <v>4.7078488174458979</v>
      </c>
      <c r="AU13">
        <f t="shared" si="4"/>
        <v>4.2295994020260235</v>
      </c>
      <c r="AV13">
        <f t="shared" si="4"/>
        <v>3.753032109316524</v>
      </c>
      <c r="AW13">
        <f t="shared" si="4"/>
        <v>3.2897010225194014</v>
      </c>
      <c r="AX13">
        <f t="shared" si="4"/>
        <v>2.8499065276125242</v>
      </c>
      <c r="AY13">
        <f t="shared" si="4"/>
        <v>2.4418483700497817</v>
      </c>
      <c r="AZ13">
        <f t="shared" si="4"/>
        <v>2.0711555471429617</v>
      </c>
      <c r="BA13">
        <f t="shared" si="4"/>
        <v>1.7408174072119174</v>
      </c>
      <c r="BB13">
        <f t="shared" si="4"/>
        <v>1.4514452876305586</v>
      </c>
      <c r="BC13">
        <f t="shared" si="4"/>
        <v>1.2017417824446979</v>
      </c>
      <c r="BD13">
        <f t="shared" si="4"/>
        <v>0.98904938794312902</v>
      </c>
      <c r="BF13">
        <f t="shared" si="25"/>
        <v>4.7506405199570341E-8</v>
      </c>
      <c r="BG13">
        <f t="shared" si="26"/>
        <v>3.4782352962148205E-8</v>
      </c>
      <c r="BH13">
        <f t="shared" si="27"/>
        <v>5.4359898686943838E-8</v>
      </c>
      <c r="BI13">
        <f t="shared" si="28"/>
        <v>7.6090399994862464E-8</v>
      </c>
      <c r="BJ13">
        <f t="shared" si="29"/>
        <v>9.7266356993944936E-8</v>
      </c>
      <c r="BK13">
        <f t="shared" si="30"/>
        <v>1.148169676042241E-7</v>
      </c>
      <c r="BL13">
        <f t="shared" si="31"/>
        <v>1.2606953819133763E-7</v>
      </c>
      <c r="BM13">
        <f t="shared" si="32"/>
        <v>1.2947738007365496E-7</v>
      </c>
      <c r="BN13">
        <f t="shared" si="33"/>
        <v>1.2500594771515576E-7</v>
      </c>
      <c r="BO13">
        <f t="shared" si="34"/>
        <v>1.1402036146355187E-7</v>
      </c>
      <c r="BP13">
        <f t="shared" si="35"/>
        <v>9.8760721459588524E-8</v>
      </c>
      <c r="BQ13">
        <f t="shared" si="36"/>
        <v>8.1665826619747236E-8</v>
      </c>
      <c r="BR13">
        <f t="shared" si="37"/>
        <v>6.4814611067919727E-8</v>
      </c>
      <c r="BS13">
        <f t="shared" si="38"/>
        <v>4.9631153129711855E-8</v>
      </c>
      <c r="BT13">
        <f t="shared" si="39"/>
        <v>3.6850452406782988E-8</v>
      </c>
      <c r="BU13">
        <f t="shared" si="40"/>
        <v>2.6652119486921774E-8</v>
      </c>
      <c r="BW13">
        <f t="shared" si="41"/>
        <v>2.5357458223976075E-5</v>
      </c>
      <c r="BX13">
        <f t="shared" si="42"/>
        <v>2.9036390303127984E-5</v>
      </c>
      <c r="BY13">
        <f t="shared" si="43"/>
        <v>3.8593327839636604E-5</v>
      </c>
      <c r="BZ13">
        <f t="shared" si="44"/>
        <v>4.9052295330970756E-5</v>
      </c>
      <c r="CA13">
        <f t="shared" si="45"/>
        <v>6.0253426951739887E-5</v>
      </c>
      <c r="CB13">
        <f t="shared" si="46"/>
        <v>7.1974810212973602E-5</v>
      </c>
      <c r="CC13">
        <f t="shared" si="47"/>
        <v>8.3947128452768768E-5</v>
      </c>
      <c r="CD13">
        <f t="shared" si="48"/>
        <v>9.5877051877913265E-5</v>
      </c>
      <c r="CE13">
        <f t="shared" si="49"/>
        <v>1.0747536004408221E-4</v>
      </c>
      <c r="CF13">
        <f t="shared" si="50"/>
        <v>1.1848424094965067E-4</v>
      </c>
      <c r="CG13">
        <f t="shared" si="51"/>
        <v>1.2869848501303286E-4</v>
      </c>
      <c r="CH13">
        <f t="shared" si="52"/>
        <v>1.3797724364024379E-4</v>
      </c>
      <c r="CI13">
        <f t="shared" si="53"/>
        <v>1.4624574490275244E-4</v>
      </c>
      <c r="CJ13">
        <f t="shared" si="54"/>
        <v>1.5348873724271058E-4</v>
      </c>
      <c r="CK13">
        <f t="shared" si="55"/>
        <v>1.5973873869712426E-4</v>
      </c>
      <c r="CL13">
        <f t="shared" si="56"/>
        <v>1.6506230188300243E-4</v>
      </c>
      <c r="CN13">
        <f t="shared" si="57"/>
        <v>2.5357458223976075E-5</v>
      </c>
      <c r="CO13">
        <f t="shared" si="58"/>
        <v>2.9036390303127984E-5</v>
      </c>
      <c r="CP13">
        <f t="shared" si="59"/>
        <v>3.8593327839636604E-5</v>
      </c>
      <c r="CQ13">
        <f t="shared" si="60"/>
        <v>4.9052295330970756E-5</v>
      </c>
      <c r="CR13">
        <f t="shared" si="61"/>
        <v>6.0253426951739887E-5</v>
      </c>
      <c r="CS13">
        <f t="shared" si="62"/>
        <v>7.1974810212973602E-5</v>
      </c>
      <c r="CT13">
        <f t="shared" si="63"/>
        <v>8.3947128452768768E-5</v>
      </c>
      <c r="CU13">
        <f t="shared" si="64"/>
        <v>9.5877051877913265E-5</v>
      </c>
      <c r="CV13">
        <f t="shared" si="65"/>
        <v>1.0747536004408221E-4</v>
      </c>
      <c r="CW13">
        <f t="shared" si="66"/>
        <v>1.1848424094965067E-4</v>
      </c>
      <c r="CX13">
        <f t="shared" si="67"/>
        <v>1.2869848501303286E-4</v>
      </c>
      <c r="CY13">
        <f t="shared" si="68"/>
        <v>1.3797724364024379E-4</v>
      </c>
      <c r="CZ13">
        <f t="shared" si="69"/>
        <v>1.4624574490275244E-4</v>
      </c>
      <c r="DA13">
        <f t="shared" si="70"/>
        <v>1.5348873724271058E-4</v>
      </c>
      <c r="DB13">
        <f t="shared" si="71"/>
        <v>1.5973873869712426E-4</v>
      </c>
      <c r="DC13">
        <f t="shared" si="72"/>
        <v>1.6506230188300243E-4</v>
      </c>
    </row>
    <row r="14" spans="1:107">
      <c r="A14" s="1" t="s">
        <v>26</v>
      </c>
      <c r="B14" s="1">
        <f>'Raw data and fitting summary'!B16</f>
        <v>0.10737418240000006</v>
      </c>
      <c r="C14">
        <f>'Raw data and fitting summary'!C16</f>
        <v>7.7666984258113727</v>
      </c>
      <c r="D14">
        <f>'Raw data and fitting summary'!D16</f>
        <v>5.8033572603169752</v>
      </c>
      <c r="E14">
        <f>'Raw data and fitting summary'!E16</f>
        <v>5.4584004427765631</v>
      </c>
      <c r="F14">
        <f>'Raw data and fitting summary'!F16</f>
        <v>5.0808849335731283</v>
      </c>
      <c r="G14">
        <f>'Raw data and fitting summary'!G16</f>
        <v>4.676581075561038</v>
      </c>
      <c r="H14">
        <f>'Raw data and fitting summary'!H16</f>
        <v>4.2534987804784876</v>
      </c>
      <c r="I14">
        <f>'Raw data and fitting summary'!I16</f>
        <v>3.8213590094737251</v>
      </c>
      <c r="J14">
        <f>'Raw data and fitting summary'!J16</f>
        <v>3.3907494755570102</v>
      </c>
      <c r="K14">
        <f>'Raw data and fitting summary'!K16</f>
        <v>2.9721095651754124</v>
      </c>
      <c r="L14">
        <f>'Raw data and fitting summary'!L16</f>
        <v>2.5747449797918063</v>
      </c>
      <c r="M14">
        <f>'Raw data and fitting summary'!M16</f>
        <v>2.2060627411192932</v>
      </c>
      <c r="N14">
        <f>'Raw data and fitting summary'!N16</f>
        <v>1.8711467667818351</v>
      </c>
      <c r="O14">
        <f>'Raw data and fitting summary'!O16</f>
        <v>1.5726959429213059</v>
      </c>
      <c r="P14">
        <f>'Raw data and fitting summary'!P16</f>
        <v>1.3112607731889327</v>
      </c>
      <c r="Q14">
        <f>'Raw data and fitting summary'!Q16</f>
        <v>1.0856675218876113</v>
      </c>
      <c r="R14">
        <f>'Raw data and fitting summary'!R16</f>
        <v>0.89351397819068901</v>
      </c>
      <c r="X14">
        <f t="shared" si="8"/>
        <v>7.7664958032412628</v>
      </c>
      <c r="Y14">
        <f t="shared" si="9"/>
        <v>5.8035866817534503</v>
      </c>
      <c r="Z14">
        <f t="shared" si="10"/>
        <v>5.4586791650373661</v>
      </c>
      <c r="AA14">
        <f t="shared" si="11"/>
        <v>5.0812084947550034</v>
      </c>
      <c r="AB14">
        <f t="shared" si="12"/>
        <v>4.6769420931667671</v>
      </c>
      <c r="AC14">
        <f t="shared" si="13"/>
        <v>4.2538872945171242</v>
      </c>
      <c r="AD14">
        <f t="shared" si="14"/>
        <v>3.8217632558593579</v>
      </c>
      <c r="AE14">
        <f t="shared" si="15"/>
        <v>3.3911569807128354</v>
      </c>
      <c r="AF14">
        <f t="shared" si="16"/>
        <v>2.9725083542270103</v>
      </c>
      <c r="AG14">
        <f t="shared" si="17"/>
        <v>2.5751246564940082</v>
      </c>
      <c r="AH14">
        <f t="shared" si="18"/>
        <v>2.206415243546469</v>
      </c>
      <c r="AI14">
        <f t="shared" si="19"/>
        <v>1.8714667058492644</v>
      </c>
      <c r="AJ14">
        <f t="shared" si="20"/>
        <v>1.5729805444545368</v>
      </c>
      <c r="AK14">
        <f t="shared" si="21"/>
        <v>1.3115095262324337</v>
      </c>
      <c r="AL14">
        <f t="shared" si="22"/>
        <v>1.0858816677556191</v>
      </c>
      <c r="AM14">
        <f t="shared" si="23"/>
        <v>0.89369596285338204</v>
      </c>
      <c r="AO14">
        <f t="shared" si="24"/>
        <v>7.7664958032412628</v>
      </c>
      <c r="AP14">
        <f t="shared" si="4"/>
        <v>5.8035866817534503</v>
      </c>
      <c r="AQ14">
        <f t="shared" si="4"/>
        <v>5.4586791650373661</v>
      </c>
      <c r="AR14">
        <f t="shared" si="4"/>
        <v>5.0812084947550034</v>
      </c>
      <c r="AS14">
        <f t="shared" si="4"/>
        <v>4.6769420931667671</v>
      </c>
      <c r="AT14">
        <f t="shared" si="4"/>
        <v>4.2538872945171242</v>
      </c>
      <c r="AU14">
        <f t="shared" si="4"/>
        <v>3.8217632558593579</v>
      </c>
      <c r="AV14">
        <f t="shared" si="4"/>
        <v>3.3911569807128354</v>
      </c>
      <c r="AW14">
        <f t="shared" si="4"/>
        <v>2.9725083542270103</v>
      </c>
      <c r="AX14">
        <f t="shared" si="4"/>
        <v>2.5751246564940082</v>
      </c>
      <c r="AY14">
        <f t="shared" si="4"/>
        <v>2.206415243546469</v>
      </c>
      <c r="AZ14">
        <f t="shared" si="4"/>
        <v>1.8714667058492644</v>
      </c>
      <c r="BA14">
        <f t="shared" si="4"/>
        <v>1.5729805444545368</v>
      </c>
      <c r="BB14">
        <f t="shared" si="4"/>
        <v>1.3115095262324337</v>
      </c>
      <c r="BC14">
        <f t="shared" si="4"/>
        <v>1.0858816677556191</v>
      </c>
      <c r="BD14">
        <f t="shared" si="4"/>
        <v>0.89369596285338204</v>
      </c>
      <c r="BF14">
        <f t="shared" si="25"/>
        <v>4.1055905917959529E-8</v>
      </c>
      <c r="BG14">
        <f t="shared" si="26"/>
        <v>5.2634195514291796E-8</v>
      </c>
      <c r="BH14">
        <f t="shared" si="27"/>
        <v>7.7686098667104233E-8</v>
      </c>
      <c r="BI14">
        <f t="shared" si="28"/>
        <v>1.0469183841637452E-7</v>
      </c>
      <c r="BJ14">
        <f t="shared" si="29"/>
        <v>1.3033371164640982E-7</v>
      </c>
      <c r="BK14">
        <f t="shared" si="30"/>
        <v>1.5094315821772182E-7</v>
      </c>
      <c r="BL14">
        <f t="shared" si="31"/>
        <v>1.6341514029722772E-7</v>
      </c>
      <c r="BM14">
        <f t="shared" si="32"/>
        <v>1.6606045202413381E-7</v>
      </c>
      <c r="BN14">
        <f t="shared" si="33"/>
        <v>1.5903270767439931E-7</v>
      </c>
      <c r="BO14">
        <f t="shared" si="34"/>
        <v>1.4415439819495485E-7</v>
      </c>
      <c r="BP14">
        <f t="shared" si="35"/>
        <v>1.242579611648101E-7</v>
      </c>
      <c r="BQ14">
        <f t="shared" si="36"/>
        <v>1.0236100686755014E-7</v>
      </c>
      <c r="BR14">
        <f t="shared" si="37"/>
        <v>8.0998032717410283E-8</v>
      </c>
      <c r="BS14">
        <f t="shared" si="38"/>
        <v>6.1878076650968382E-8</v>
      </c>
      <c r="BT14">
        <f t="shared" si="39"/>
        <v>4.5858452784827461E-8</v>
      </c>
      <c r="BU14">
        <f t="shared" si="40"/>
        <v>3.31184174554979E-8</v>
      </c>
      <c r="BW14">
        <f t="shared" si="41"/>
        <v>2.6089316886694582E-5</v>
      </c>
      <c r="BX14">
        <f t="shared" si="42"/>
        <v>3.953097438802622E-5</v>
      </c>
      <c r="BY14">
        <f t="shared" si="43"/>
        <v>5.1060385191375482E-5</v>
      </c>
      <c r="BZ14">
        <f t="shared" si="44"/>
        <v>6.3677997509654189E-5</v>
      </c>
      <c r="CA14">
        <f t="shared" si="45"/>
        <v>7.7190950526545167E-5</v>
      </c>
      <c r="CB14">
        <f t="shared" si="46"/>
        <v>9.1331530841769085E-5</v>
      </c>
      <c r="CC14">
        <f t="shared" si="47"/>
        <v>1.0577483705017137E-4</v>
      </c>
      <c r="CD14">
        <f t="shared" si="48"/>
        <v>1.2016699850313535E-4</v>
      </c>
      <c r="CE14">
        <f t="shared" si="49"/>
        <v>1.3415910203611934E-4</v>
      </c>
      <c r="CF14">
        <f t="shared" si="50"/>
        <v>1.4744012537198201E-4</v>
      </c>
      <c r="CG14">
        <f t="shared" si="51"/>
        <v>1.5976250536103926E-4</v>
      </c>
      <c r="CH14">
        <f t="shared" si="52"/>
        <v>1.7095632341700893E-4</v>
      </c>
      <c r="CI14">
        <f t="shared" si="53"/>
        <v>1.8093137530168641E-4</v>
      </c>
      <c r="CJ14">
        <f t="shared" si="54"/>
        <v>1.8966926166026949E-4</v>
      </c>
      <c r="CK14">
        <f t="shared" si="55"/>
        <v>1.9720921198572566E-4</v>
      </c>
      <c r="CL14">
        <f t="shared" si="56"/>
        <v>2.036315148073367E-4</v>
      </c>
      <c r="CN14">
        <f t="shared" si="57"/>
        <v>2.6089316886694582E-5</v>
      </c>
      <c r="CO14">
        <f t="shared" si="58"/>
        <v>3.953097438802622E-5</v>
      </c>
      <c r="CP14">
        <f t="shared" si="59"/>
        <v>5.1060385191375482E-5</v>
      </c>
      <c r="CQ14">
        <f t="shared" si="60"/>
        <v>6.3677997509654189E-5</v>
      </c>
      <c r="CR14">
        <f t="shared" si="61"/>
        <v>7.7190950526545167E-5</v>
      </c>
      <c r="CS14">
        <f t="shared" si="62"/>
        <v>9.1331530841769085E-5</v>
      </c>
      <c r="CT14">
        <f t="shared" si="63"/>
        <v>1.0577483705017137E-4</v>
      </c>
      <c r="CU14">
        <f t="shared" si="64"/>
        <v>1.2016699850313535E-4</v>
      </c>
      <c r="CV14">
        <f t="shared" si="65"/>
        <v>1.3415910203611934E-4</v>
      </c>
      <c r="CW14">
        <f t="shared" si="66"/>
        <v>1.4744012537198201E-4</v>
      </c>
      <c r="CX14">
        <f t="shared" si="67"/>
        <v>1.5976250536103926E-4</v>
      </c>
      <c r="CY14">
        <f t="shared" si="68"/>
        <v>1.7095632341700893E-4</v>
      </c>
      <c r="CZ14">
        <f t="shared" si="69"/>
        <v>1.8093137530168641E-4</v>
      </c>
      <c r="DA14">
        <f t="shared" si="70"/>
        <v>1.8966926166026949E-4</v>
      </c>
      <c r="DB14">
        <f t="shared" si="71"/>
        <v>1.9720921198572566E-4</v>
      </c>
      <c r="DC14">
        <f t="shared" si="72"/>
        <v>2.036315148073367E-4</v>
      </c>
    </row>
    <row r="15" spans="1:107">
      <c r="A15" s="1" t="s">
        <v>27</v>
      </c>
      <c r="B15" s="1">
        <f>'Raw data and fitting summary'!B17</f>
        <v>8.589934592000005E-2</v>
      </c>
      <c r="C15">
        <f>'Raw data and fitting summary'!C17</f>
        <v>6.9311173873333018</v>
      </c>
      <c r="D15">
        <f>'Raw data and fitting summary'!D17</f>
        <v>5.1790024804121124</v>
      </c>
      <c r="E15">
        <f>'Raw data and fitting summary'!E17</f>
        <v>4.8711578771006696</v>
      </c>
      <c r="F15">
        <f>'Raw data and fitting summary'!F17</f>
        <v>4.5342574122735488</v>
      </c>
      <c r="G15">
        <f>'Raw data and fitting summary'!G17</f>
        <v>4.1734506258634294</v>
      </c>
      <c r="H15">
        <f>'Raw data and fitting summary'!H17</f>
        <v>3.7958856824411287</v>
      </c>
      <c r="I15">
        <f>'Raw data and fitting summary'!I17</f>
        <v>3.410237712563061</v>
      </c>
      <c r="J15">
        <f>'Raw data and fitting summary'!J17</f>
        <v>3.0259553490606006</v>
      </c>
      <c r="K15">
        <f>'Raw data and fitting summary'!K17</f>
        <v>2.6523548559302883</v>
      </c>
      <c r="L15">
        <f>'Raw data and fitting summary'!L17</f>
        <v>2.2977407797985667</v>
      </c>
      <c r="M15">
        <f>'Raw data and fitting summary'!M17</f>
        <v>1.9687232571957025</v>
      </c>
      <c r="N15">
        <f>'Raw data and fitting summary'!N17</f>
        <v>1.6698392519520555</v>
      </c>
      <c r="O15">
        <f>'Raw data and fitting summary'!O17</f>
        <v>1.4034972902699832</v>
      </c>
      <c r="P15">
        <f>'Raw data and fitting summary'!P17</f>
        <v>1.1701886498095184</v>
      </c>
      <c r="Q15">
        <f>'Raw data and fitting summary'!Q17</f>
        <v>0.96886587134766577</v>
      </c>
      <c r="R15">
        <f>'Raw data and fitting summary'!R17</f>
        <v>0.79738518615338883</v>
      </c>
      <c r="X15">
        <f t="shared" si="8"/>
        <v>6.9309314513616345</v>
      </c>
      <c r="Y15">
        <f t="shared" si="9"/>
        <v>5.1792620071067184</v>
      </c>
      <c r="Z15">
        <f t="shared" si="10"/>
        <v>4.8714678308189185</v>
      </c>
      <c r="AA15">
        <f t="shared" si="11"/>
        <v>4.5346130154155322</v>
      </c>
      <c r="AB15">
        <f t="shared" si="12"/>
        <v>4.173844064293335</v>
      </c>
      <c r="AC15">
        <f t="shared" si="13"/>
        <v>3.7963064719538049</v>
      </c>
      <c r="AD15">
        <f t="shared" si="14"/>
        <v>3.4106735138141673</v>
      </c>
      <c r="AE15">
        <f t="shared" si="15"/>
        <v>3.0263931157653907</v>
      </c>
      <c r="AF15">
        <f t="shared" si="16"/>
        <v>2.6527820985310782</v>
      </c>
      <c r="AG15">
        <f t="shared" si="17"/>
        <v>2.2981466916400586</v>
      </c>
      <c r="AH15">
        <f t="shared" si="18"/>
        <v>1.969099498890666</v>
      </c>
      <c r="AI15">
        <f t="shared" si="19"/>
        <v>1.6701802978308775</v>
      </c>
      <c r="AJ15">
        <f t="shared" si="20"/>
        <v>1.4038003597968212</v>
      </c>
      <c r="AK15">
        <f t="shared" si="21"/>
        <v>1.1704533324099791</v>
      </c>
      <c r="AL15">
        <f t="shared" si="22"/>
        <v>0.96909358601060547</v>
      </c>
      <c r="AM15">
        <f t="shared" si="23"/>
        <v>0.7975786043226043</v>
      </c>
      <c r="AO15">
        <f t="shared" si="24"/>
        <v>6.9309314513616345</v>
      </c>
      <c r="AP15">
        <f t="shared" si="4"/>
        <v>5.1792620071067184</v>
      </c>
      <c r="AQ15">
        <f t="shared" si="4"/>
        <v>4.8714678308189185</v>
      </c>
      <c r="AR15">
        <f t="shared" si="4"/>
        <v>4.5346130154155322</v>
      </c>
      <c r="AS15">
        <f t="shared" si="4"/>
        <v>4.173844064293335</v>
      </c>
      <c r="AT15">
        <f t="shared" si="4"/>
        <v>3.7963064719538049</v>
      </c>
      <c r="AU15">
        <f t="shared" si="4"/>
        <v>3.4106735138141673</v>
      </c>
      <c r="AV15">
        <f t="shared" si="4"/>
        <v>3.0263931157653907</v>
      </c>
      <c r="AW15">
        <f t="shared" si="4"/>
        <v>2.6527820985310782</v>
      </c>
      <c r="AX15">
        <f t="shared" si="4"/>
        <v>2.2981466916400586</v>
      </c>
      <c r="AY15">
        <f t="shared" si="4"/>
        <v>1.969099498890666</v>
      </c>
      <c r="AZ15">
        <f t="shared" si="4"/>
        <v>1.6701802978308775</v>
      </c>
      <c r="BA15">
        <f t="shared" si="4"/>
        <v>1.4038003597968212</v>
      </c>
      <c r="BB15">
        <f t="shared" si="4"/>
        <v>1.1704533324099791</v>
      </c>
      <c r="BC15">
        <f t="shared" si="4"/>
        <v>0.96909358601060547</v>
      </c>
      <c r="BD15">
        <f t="shared" si="4"/>
        <v>0.7975786043226043</v>
      </c>
      <c r="BF15">
        <f t="shared" si="25"/>
        <v>3.4572185559894088E-8</v>
      </c>
      <c r="BG15">
        <f t="shared" si="26"/>
        <v>6.7354105213083942E-8</v>
      </c>
      <c r="BH15">
        <f t="shared" si="27"/>
        <v>9.6071307456339717E-8</v>
      </c>
      <c r="BI15">
        <f t="shared" si="28"/>
        <v>1.2645359458843174E-7</v>
      </c>
      <c r="BJ15">
        <f t="shared" si="29"/>
        <v>1.5479379812656743E-7</v>
      </c>
      <c r="BK15">
        <f t="shared" si="30"/>
        <v>1.7706381397828379E-7</v>
      </c>
      <c r="BL15">
        <f t="shared" si="31"/>
        <v>1.8992273046583016E-7</v>
      </c>
      <c r="BM15">
        <f t="shared" si="32"/>
        <v>1.9163968782280118E-7</v>
      </c>
      <c r="BN15">
        <f t="shared" si="33"/>
        <v>1.8253623992968082E-7</v>
      </c>
      <c r="BO15">
        <f t="shared" si="34"/>
        <v>1.6476442306331061E-7</v>
      </c>
      <c r="BP15">
        <f t="shared" si="35"/>
        <v>1.4155781302903037E-7</v>
      </c>
      <c r="BQ15">
        <f t="shared" si="36"/>
        <v>1.1631229146146993E-7</v>
      </c>
      <c r="BR15">
        <f t="shared" si="37"/>
        <v>9.1851138097813331E-8</v>
      </c>
      <c r="BS15">
        <f t="shared" si="38"/>
        <v>7.0056878986607709E-8</v>
      </c>
      <c r="BT15">
        <f t="shared" si="39"/>
        <v>5.1853967717738041E-8</v>
      </c>
      <c r="BU15">
        <f t="shared" si="40"/>
        <v>3.7410588182666398E-8</v>
      </c>
      <c r="BW15">
        <f t="shared" si="41"/>
        <v>2.6826981766044604E-5</v>
      </c>
      <c r="BX15">
        <f t="shared" si="42"/>
        <v>5.0108817482071574E-5</v>
      </c>
      <c r="BY15">
        <f t="shared" si="43"/>
        <v>6.3626350211744997E-5</v>
      </c>
      <c r="BZ15">
        <f t="shared" si="44"/>
        <v>7.8419733012380485E-5</v>
      </c>
      <c r="CA15">
        <f t="shared" si="45"/>
        <v>9.4262848310839217E-5</v>
      </c>
      <c r="CB15">
        <f t="shared" si="46"/>
        <v>1.1084181843191614E-4</v>
      </c>
      <c r="CC15">
        <f t="shared" si="47"/>
        <v>1.2777571624525208E-4</v>
      </c>
      <c r="CD15">
        <f t="shared" si="48"/>
        <v>1.4464964994457034E-4</v>
      </c>
      <c r="CE15">
        <f t="shared" si="49"/>
        <v>1.6105454007188648E-4</v>
      </c>
      <c r="CF15">
        <f t="shared" si="50"/>
        <v>1.7662573192931416E-4</v>
      </c>
      <c r="CG15">
        <f t="shared" si="51"/>
        <v>1.9107297278552672E-4</v>
      </c>
      <c r="CH15">
        <f t="shared" si="52"/>
        <v>2.0419704343592595E-4</v>
      </c>
      <c r="CI15">
        <f t="shared" si="53"/>
        <v>2.1589218489862159E-4</v>
      </c>
      <c r="CJ15">
        <f t="shared" si="54"/>
        <v>2.2613682505021941E-4</v>
      </c>
      <c r="CK15">
        <f t="shared" si="55"/>
        <v>2.3497695808421238E-4</v>
      </c>
      <c r="CL15">
        <f t="shared" si="56"/>
        <v>2.4250671741595767E-4</v>
      </c>
      <c r="CN15">
        <f t="shared" si="57"/>
        <v>2.6826981766044604E-5</v>
      </c>
      <c r="CO15">
        <f t="shared" si="58"/>
        <v>5.0108817482071574E-5</v>
      </c>
      <c r="CP15">
        <f t="shared" si="59"/>
        <v>6.3626350211744997E-5</v>
      </c>
      <c r="CQ15">
        <f t="shared" si="60"/>
        <v>7.8419733012380485E-5</v>
      </c>
      <c r="CR15">
        <f t="shared" si="61"/>
        <v>9.4262848310839217E-5</v>
      </c>
      <c r="CS15">
        <f t="shared" si="62"/>
        <v>1.1084181843191614E-4</v>
      </c>
      <c r="CT15">
        <f t="shared" si="63"/>
        <v>1.2777571624525208E-4</v>
      </c>
      <c r="CU15">
        <f t="shared" si="64"/>
        <v>1.4464964994457034E-4</v>
      </c>
      <c r="CV15">
        <f t="shared" si="65"/>
        <v>1.6105454007188648E-4</v>
      </c>
      <c r="CW15">
        <f t="shared" si="66"/>
        <v>1.7662573192931416E-4</v>
      </c>
      <c r="CX15">
        <f t="shared" si="67"/>
        <v>1.9107297278552672E-4</v>
      </c>
      <c r="CY15">
        <f t="shared" si="68"/>
        <v>2.0419704343592595E-4</v>
      </c>
      <c r="CZ15">
        <f t="shared" si="69"/>
        <v>2.1589218489862159E-4</v>
      </c>
      <c r="DA15">
        <f t="shared" si="70"/>
        <v>2.2613682505021941E-4</v>
      </c>
      <c r="DB15">
        <f t="shared" si="71"/>
        <v>2.3497695808421238E-4</v>
      </c>
      <c r="DC15">
        <f t="shared" si="72"/>
        <v>2.4250671741595767E-4</v>
      </c>
    </row>
    <row r="16" spans="1:107">
      <c r="A16" s="1" t="s">
        <v>28</v>
      </c>
      <c r="B16" s="1">
        <f>'Raw data and fitting summary'!B18</f>
        <v>6.871947673600004E-2</v>
      </c>
      <c r="C16">
        <f>'Raw data and fitting summary'!C18</f>
        <v>6.1095030104491679</v>
      </c>
      <c r="D16">
        <f>'Raw data and fitting summary'!D18</f>
        <v>4.5650837342657109</v>
      </c>
      <c r="E16">
        <f>'Raw data and fitting summary'!E18</f>
        <v>4.2937310178741326</v>
      </c>
      <c r="F16">
        <f>'Raw data and fitting summary'!F18</f>
        <v>3.9967667206246622</v>
      </c>
      <c r="G16">
        <f>'Raw data and fitting summary'!G18</f>
        <v>3.6787299561930591</v>
      </c>
      <c r="H16">
        <f>'Raw data and fitting summary'!H18</f>
        <v>3.345921546008837</v>
      </c>
      <c r="I16">
        <f>'Raw data and fitting summary'!I18</f>
        <v>3.0059882710004664</v>
      </c>
      <c r="J16">
        <f>'Raw data and fitting summary'!J18</f>
        <v>2.6672587234427545</v>
      </c>
      <c r="K16">
        <f>'Raw data and fitting summary'!K18</f>
        <v>2.3379448177720383</v>
      </c>
      <c r="L16">
        <f>'Raw data and fitting summary'!L18</f>
        <v>2.0253666799910022</v>
      </c>
      <c r="M16">
        <f>'Raw data and fitting summary'!M18</f>
        <v>1.7353508813109413</v>
      </c>
      <c r="N16">
        <f>'Raw data and fitting summary'!N18</f>
        <v>1.471896574051875</v>
      </c>
      <c r="O16">
        <f>'Raw data and fitting summary'!O18</f>
        <v>1.2371267778168096</v>
      </c>
      <c r="P16">
        <f>'Raw data and fitting summary'!P18</f>
        <v>1.0314745342316776</v>
      </c>
      <c r="Q16">
        <f>'Raw data and fitting summary'!Q18</f>
        <v>0.85401654984773312</v>
      </c>
      <c r="R16">
        <f>'Raw data and fitting summary'!R18</f>
        <v>0.70286317819326716</v>
      </c>
      <c r="X16">
        <f t="shared" si="8"/>
        <v>6.109334684125467</v>
      </c>
      <c r="Y16">
        <f t="shared" si="9"/>
        <v>4.5653599835266787</v>
      </c>
      <c r="Z16">
        <f t="shared" si="10"/>
        <v>4.2940572901214331</v>
      </c>
      <c r="AA16">
        <f t="shared" si="11"/>
        <v>3.997138114959387</v>
      </c>
      <c r="AB16">
        <f t="shared" si="12"/>
        <v>3.6791385222848669</v>
      </c>
      <c r="AC16">
        <f t="shared" si="13"/>
        <v>3.3463566593574954</v>
      </c>
      <c r="AD16">
        <f t="shared" si="14"/>
        <v>3.0064374593720804</v>
      </c>
      <c r="AE16">
        <f t="shared" si="15"/>
        <v>2.6677088274822083</v>
      </c>
      <c r="AF16">
        <f t="shared" si="16"/>
        <v>2.3383832656241572</v>
      </c>
      <c r="AG16">
        <f t="shared" si="17"/>
        <v>2.0257826207764524</v>
      </c>
      <c r="AH16">
        <f t="shared" si="18"/>
        <v>1.7357359718473977</v>
      </c>
      <c r="AI16">
        <f t="shared" si="19"/>
        <v>1.4722453226860333</v>
      </c>
      <c r="AJ16">
        <f t="shared" si="20"/>
        <v>1.2374364693438837</v>
      </c>
      <c r="AK16">
        <f t="shared" si="21"/>
        <v>1.0317448460538376</v>
      </c>
      <c r="AL16">
        <f t="shared" si="22"/>
        <v>0.85424900246508373</v>
      </c>
      <c r="AM16">
        <f t="shared" si="23"/>
        <v>0.70306054987510258</v>
      </c>
      <c r="AO16">
        <f t="shared" si="24"/>
        <v>6.109334684125467</v>
      </c>
      <c r="AP16">
        <f t="shared" si="4"/>
        <v>4.5653599835266787</v>
      </c>
      <c r="AQ16">
        <f t="shared" si="4"/>
        <v>4.2940572901214331</v>
      </c>
      <c r="AR16">
        <f t="shared" si="4"/>
        <v>3.997138114959387</v>
      </c>
      <c r="AS16">
        <f t="shared" si="4"/>
        <v>3.6791385222848669</v>
      </c>
      <c r="AT16">
        <f t="shared" si="4"/>
        <v>3.3463566593574954</v>
      </c>
      <c r="AU16">
        <f t="shared" si="4"/>
        <v>3.0064374593720804</v>
      </c>
      <c r="AV16">
        <f t="shared" si="4"/>
        <v>2.6677088274822083</v>
      </c>
      <c r="AW16">
        <f t="shared" si="4"/>
        <v>2.3383832656241572</v>
      </c>
      <c r="AX16">
        <f t="shared" si="4"/>
        <v>2.0257826207764524</v>
      </c>
      <c r="AY16">
        <f t="shared" si="4"/>
        <v>1.7357359718473977</v>
      </c>
      <c r="AZ16">
        <f t="shared" si="4"/>
        <v>1.4722453226860333</v>
      </c>
      <c r="BA16">
        <f t="shared" si="4"/>
        <v>1.2374364693438837</v>
      </c>
      <c r="BB16">
        <f t="shared" si="4"/>
        <v>1.0317448460538376</v>
      </c>
      <c r="BC16">
        <f t="shared" si="4"/>
        <v>0.85424900246508373</v>
      </c>
      <c r="BD16">
        <f t="shared" si="4"/>
        <v>0.70306054987510258</v>
      </c>
      <c r="BF16">
        <f t="shared" si="25"/>
        <v>2.8333751250658768E-8</v>
      </c>
      <c r="BG16">
        <f t="shared" si="26"/>
        <v>7.6313654185260697E-8</v>
      </c>
      <c r="BH16">
        <f t="shared" si="27"/>
        <v>1.0645357935853802E-7</v>
      </c>
      <c r="BI16">
        <f t="shared" si="28"/>
        <v>1.3793375186565657E-7</v>
      </c>
      <c r="BJ16">
        <f t="shared" si="29"/>
        <v>1.6692625137513089E-7</v>
      </c>
      <c r="BK16">
        <f t="shared" si="30"/>
        <v>1.893236261807459E-7</v>
      </c>
      <c r="BL16">
        <f t="shared" si="31"/>
        <v>2.0177019319324289E-7</v>
      </c>
      <c r="BM16">
        <f t="shared" si="32"/>
        <v>2.025936463326102E-7</v>
      </c>
      <c r="BN16">
        <f t="shared" si="33"/>
        <v>1.922365190276627E-7</v>
      </c>
      <c r="BO16">
        <f t="shared" si="34"/>
        <v>1.7300673700098249E-7</v>
      </c>
      <c r="BP16">
        <f t="shared" si="35"/>
        <v>1.4829472126828693E-7</v>
      </c>
      <c r="BQ16">
        <f t="shared" si="36"/>
        <v>1.2162560982723497E-7</v>
      </c>
      <c r="BR16">
        <f t="shared" si="37"/>
        <v>9.5908841941526984E-8</v>
      </c>
      <c r="BS16">
        <f t="shared" si="38"/>
        <v>7.3068481199505588E-8</v>
      </c>
      <c r="BT16">
        <f t="shared" si="39"/>
        <v>5.4034219313148735E-8</v>
      </c>
      <c r="BU16">
        <f t="shared" si="40"/>
        <v>3.8955580790543526E-8</v>
      </c>
      <c r="BW16">
        <f t="shared" si="41"/>
        <v>2.7552316643950772E-5</v>
      </c>
      <c r="BX16">
        <f t="shared" si="42"/>
        <v>6.0509852884461982E-5</v>
      </c>
      <c r="BY16">
        <f t="shared" si="43"/>
        <v>7.5982276261456899E-5</v>
      </c>
      <c r="BZ16">
        <f t="shared" si="44"/>
        <v>9.2915061737501749E-5</v>
      </c>
      <c r="CA16">
        <f t="shared" si="45"/>
        <v>1.110493908650401E-4</v>
      </c>
      <c r="CB16">
        <f t="shared" si="46"/>
        <v>1.3002599332671394E-4</v>
      </c>
      <c r="CC16">
        <f t="shared" si="47"/>
        <v>1.4940885273157265E-4</v>
      </c>
      <c r="CD16">
        <f t="shared" si="48"/>
        <v>1.6872307607820522E-4</v>
      </c>
      <c r="CE16">
        <f t="shared" si="49"/>
        <v>1.8750042329004359E-4</v>
      </c>
      <c r="CF16">
        <f t="shared" si="50"/>
        <v>2.0532350370882339E-4</v>
      </c>
      <c r="CG16">
        <f t="shared" si="51"/>
        <v>2.2186008857473172E-4</v>
      </c>
      <c r="CH16">
        <f t="shared" si="52"/>
        <v>2.3688214782164322E-4</v>
      </c>
      <c r="CI16">
        <f t="shared" si="53"/>
        <v>2.5026862772063621E-4</v>
      </c>
      <c r="CJ16">
        <f t="shared" si="54"/>
        <v>2.6199483641130798E-4</v>
      </c>
      <c r="CK16">
        <f t="shared" si="55"/>
        <v>2.7211341971699915E-4</v>
      </c>
      <c r="CL16">
        <f t="shared" si="56"/>
        <v>2.8073212452396298E-4</v>
      </c>
      <c r="CN16">
        <f t="shared" si="57"/>
        <v>2.7552316643950772E-5</v>
      </c>
      <c r="CO16">
        <f t="shared" si="58"/>
        <v>6.0509852884461982E-5</v>
      </c>
      <c r="CP16">
        <f t="shared" si="59"/>
        <v>7.5982276261456899E-5</v>
      </c>
      <c r="CQ16">
        <f t="shared" si="60"/>
        <v>9.2915061737501749E-5</v>
      </c>
      <c r="CR16">
        <f t="shared" si="61"/>
        <v>1.110493908650401E-4</v>
      </c>
      <c r="CS16">
        <f t="shared" si="62"/>
        <v>1.3002599332671394E-4</v>
      </c>
      <c r="CT16">
        <f t="shared" si="63"/>
        <v>1.4940885273157265E-4</v>
      </c>
      <c r="CU16">
        <f t="shared" si="64"/>
        <v>1.6872307607820522E-4</v>
      </c>
      <c r="CV16">
        <f t="shared" si="65"/>
        <v>1.8750042329004359E-4</v>
      </c>
      <c r="CW16">
        <f t="shared" si="66"/>
        <v>2.0532350370882339E-4</v>
      </c>
      <c r="CX16">
        <f t="shared" si="67"/>
        <v>2.2186008857473172E-4</v>
      </c>
      <c r="CY16">
        <f t="shared" si="68"/>
        <v>2.3688214782164322E-4</v>
      </c>
      <c r="CZ16">
        <f t="shared" si="69"/>
        <v>2.5026862772063621E-4</v>
      </c>
      <c r="DA16">
        <f t="shared" si="70"/>
        <v>2.6199483641130798E-4</v>
      </c>
      <c r="DB16">
        <f t="shared" si="71"/>
        <v>2.7211341971699915E-4</v>
      </c>
      <c r="DC16">
        <f t="shared" si="72"/>
        <v>2.8073212452396298E-4</v>
      </c>
    </row>
    <row r="17" spans="1:107">
      <c r="A17" s="1" t="s">
        <v>29</v>
      </c>
      <c r="B17" s="1">
        <f>'Raw data and fitting summary'!B19</f>
        <v>5.4975581388800036E-2</v>
      </c>
      <c r="C17">
        <f>'Raw data and fitting summary'!C19</f>
        <v>5.321055829841824</v>
      </c>
      <c r="D17">
        <f>'Raw data and fitting summary'!D19</f>
        <v>3.9759478596516438</v>
      </c>
      <c r="E17">
        <f>'Raw data and fitting summary'!E19</f>
        <v>3.7396139138250635</v>
      </c>
      <c r="F17">
        <f>'Raw data and fitting summary'!F19</f>
        <v>3.4809736279570322</v>
      </c>
      <c r="G17">
        <f>'Raw data and fitting summary'!G19</f>
        <v>3.2039803313519784</v>
      </c>
      <c r="H17">
        <f>'Raw data and fitting summary'!H19</f>
        <v>2.9141217081215189</v>
      </c>
      <c r="I17">
        <f>'Raw data and fitting summary'!I19</f>
        <v>2.6180577023182821</v>
      </c>
      <c r="J17">
        <f>'Raw data and fitting summary'!J19</f>
        <v>2.3230420798218239</v>
      </c>
      <c r="K17">
        <f>'Raw data and fitting summary'!K19</f>
        <v>2.0362269862503561</v>
      </c>
      <c r="L17">
        <f>'Raw data and fitting summary'!L19</f>
        <v>1.763987866394582</v>
      </c>
      <c r="M17">
        <f>'Raw data and fitting summary'!M19</f>
        <v>1.5113993573663627</v>
      </c>
      <c r="N17">
        <f>'Raw data and fitting summary'!N19</f>
        <v>1.2819445105252725</v>
      </c>
      <c r="O17">
        <f>'Raw data and fitting summary'!O19</f>
        <v>1.0774723642981887</v>
      </c>
      <c r="P17">
        <f>'Raw data and fitting summary'!P19</f>
        <v>0.89836007516810001</v>
      </c>
      <c r="Q17">
        <f>'Raw data and fitting summary'!Q19</f>
        <v>0.74380350309616894</v>
      </c>
      <c r="R17">
        <f>'Raw data and fitting summary'!R19</f>
        <v>0.61215686538003289</v>
      </c>
      <c r="X17">
        <f t="shared" si="8"/>
        <v>5.3209055229287294</v>
      </c>
      <c r="Y17">
        <f t="shared" si="9"/>
        <v>3.9762281480132797</v>
      </c>
      <c r="Z17">
        <f t="shared" si="10"/>
        <v>3.7399424281773648</v>
      </c>
      <c r="AA17">
        <f t="shared" si="11"/>
        <v>3.4813455235222568</v>
      </c>
      <c r="AB17">
        <f t="shared" si="12"/>
        <v>3.2043877958207858</v>
      </c>
      <c r="AC17">
        <f t="shared" si="13"/>
        <v>2.914554332136627</v>
      </c>
      <c r="AD17">
        <f t="shared" si="14"/>
        <v>2.6185032896078426</v>
      </c>
      <c r="AE17">
        <f t="shared" si="15"/>
        <v>2.3234877821646864</v>
      </c>
      <c r="AF17">
        <f t="shared" si="16"/>
        <v>2.0366605479622581</v>
      </c>
      <c r="AG17">
        <f t="shared" si="17"/>
        <v>1.7643987292132919</v>
      </c>
      <c r="AH17">
        <f t="shared" si="18"/>
        <v>1.5117794253355843</v>
      </c>
      <c r="AI17">
        <f t="shared" si="19"/>
        <v>1.2822884816013367</v>
      </c>
      <c r="AJ17">
        <f t="shared" si="20"/>
        <v>1.0777776527412033</v>
      </c>
      <c r="AK17">
        <f t="shared" si="21"/>
        <v>0.89862643282340293</v>
      </c>
      <c r="AL17">
        <f t="shared" si="22"/>
        <v>0.74403247964578179</v>
      </c>
      <c r="AM17">
        <f t="shared" si="23"/>
        <v>0.61235123450174811</v>
      </c>
      <c r="AO17">
        <f t="shared" si="24"/>
        <v>5.3209055229287294</v>
      </c>
      <c r="AP17">
        <f t="shared" si="4"/>
        <v>3.9762281480132797</v>
      </c>
      <c r="AQ17">
        <f t="shared" si="4"/>
        <v>3.7399424281773648</v>
      </c>
      <c r="AR17">
        <f t="shared" si="4"/>
        <v>3.4813455235222568</v>
      </c>
      <c r="AS17">
        <f t="shared" si="4"/>
        <v>3.2043877958207858</v>
      </c>
      <c r="AT17">
        <f t="shared" si="4"/>
        <v>2.914554332136627</v>
      </c>
      <c r="AU17">
        <f t="shared" si="4"/>
        <v>2.6185032896078426</v>
      </c>
      <c r="AV17">
        <f t="shared" si="4"/>
        <v>2.3234877821646864</v>
      </c>
      <c r="AW17">
        <f t="shared" si="4"/>
        <v>2.0366605479622581</v>
      </c>
      <c r="AX17">
        <f t="shared" si="4"/>
        <v>1.7643987292132919</v>
      </c>
      <c r="AY17">
        <f t="shared" si="4"/>
        <v>1.5117794253355843</v>
      </c>
      <c r="AZ17">
        <f t="shared" si="4"/>
        <v>1.2822884816013367</v>
      </c>
      <c r="BA17">
        <f t="shared" si="4"/>
        <v>1.0777776527412033</v>
      </c>
      <c r="BB17">
        <f t="shared" si="4"/>
        <v>0.89862643282340293</v>
      </c>
      <c r="BC17">
        <f t="shared" si="4"/>
        <v>0.74403247964578179</v>
      </c>
      <c r="BD17">
        <f t="shared" si="4"/>
        <v>0.61235123450174811</v>
      </c>
      <c r="BF17">
        <f t="shared" si="25"/>
        <v>2.2592168124024293E-8</v>
      </c>
      <c r="BG17">
        <f t="shared" si="26"/>
        <v>7.8561565668571161E-8</v>
      </c>
      <c r="BH17">
        <f t="shared" si="27"/>
        <v>1.0792167966794345E-7</v>
      </c>
      <c r="BI17">
        <f t="shared" si="28"/>
        <v>1.3830631143368366E-7</v>
      </c>
      <c r="BJ17">
        <f t="shared" si="29"/>
        <v>1.6602729334054664E-7</v>
      </c>
      <c r="BK17">
        <f t="shared" si="30"/>
        <v>1.8716353844818304E-7</v>
      </c>
      <c r="BL17">
        <f t="shared" si="31"/>
        <v>1.9854803261793282E-7</v>
      </c>
      <c r="BM17">
        <f t="shared" si="32"/>
        <v>1.986505784331785E-7</v>
      </c>
      <c r="BN17">
        <f t="shared" si="33"/>
        <v>1.8797575802740026E-7</v>
      </c>
      <c r="BO17">
        <f t="shared" si="34"/>
        <v>1.6880825579818991E-7</v>
      </c>
      <c r="BP17">
        <f t="shared" si="35"/>
        <v>1.4445166122825491E-7</v>
      </c>
      <c r="BQ17">
        <f t="shared" si="36"/>
        <v>1.1831610116876983E-7</v>
      </c>
      <c r="BR17">
        <f t="shared" si="37"/>
        <v>9.3201033438268984E-8</v>
      </c>
      <c r="BS17">
        <f t="shared" si="38"/>
        <v>7.0946400538468017E-8</v>
      </c>
      <c r="BT17">
        <f t="shared" si="39"/>
        <v>5.2430260272604621E-8</v>
      </c>
      <c r="BU17">
        <f t="shared" si="40"/>
        <v>3.7779355476346409E-8</v>
      </c>
      <c r="BW17">
        <f t="shared" si="41"/>
        <v>2.8248370967477177E-5</v>
      </c>
      <c r="BX17">
        <f t="shared" si="42"/>
        <v>7.0491015908130607E-5</v>
      </c>
      <c r="BY17">
        <f t="shared" si="43"/>
        <v>8.7839414271786116E-5</v>
      </c>
      <c r="BZ17">
        <f t="shared" si="44"/>
        <v>1.0682523832000419E-4</v>
      </c>
      <c r="CA17">
        <f t="shared" si="45"/>
        <v>1.271582888122602E-4</v>
      </c>
      <c r="CB17">
        <f t="shared" si="46"/>
        <v>1.4843573521268575E-4</v>
      </c>
      <c r="CC17">
        <f t="shared" si="47"/>
        <v>1.70168695731255E-4</v>
      </c>
      <c r="CD17">
        <f t="shared" si="48"/>
        <v>1.9182469831940482E-4</v>
      </c>
      <c r="CE17">
        <f t="shared" si="49"/>
        <v>2.1287873049625301E-4</v>
      </c>
      <c r="CF17">
        <f t="shared" si="50"/>
        <v>2.3286279450735552E-4</v>
      </c>
      <c r="CG17">
        <f t="shared" si="51"/>
        <v>2.5140438006507728E-4</v>
      </c>
      <c r="CH17">
        <f t="shared" si="52"/>
        <v>2.6824780928754339E-4</v>
      </c>
      <c r="CI17">
        <f t="shared" si="53"/>
        <v>2.8325735112257907E-4</v>
      </c>
      <c r="CJ17">
        <f t="shared" si="54"/>
        <v>2.9640531991257616E-4</v>
      </c>
      <c r="CK17">
        <f t="shared" si="55"/>
        <v>3.0775074459364729E-4</v>
      </c>
      <c r="CL17">
        <f t="shared" si="56"/>
        <v>3.1741443597051514E-4</v>
      </c>
      <c r="CN17">
        <f t="shared" si="57"/>
        <v>2.8248370967477177E-5</v>
      </c>
      <c r="CO17">
        <f t="shared" si="58"/>
        <v>7.0491015908130607E-5</v>
      </c>
      <c r="CP17">
        <f t="shared" si="59"/>
        <v>8.7839414271786116E-5</v>
      </c>
      <c r="CQ17">
        <f t="shared" si="60"/>
        <v>1.0682523832000419E-4</v>
      </c>
      <c r="CR17">
        <f t="shared" si="61"/>
        <v>1.271582888122602E-4</v>
      </c>
      <c r="CS17">
        <f t="shared" si="62"/>
        <v>1.4843573521268575E-4</v>
      </c>
      <c r="CT17">
        <f t="shared" si="63"/>
        <v>1.70168695731255E-4</v>
      </c>
      <c r="CU17">
        <f t="shared" si="64"/>
        <v>1.9182469831940482E-4</v>
      </c>
      <c r="CV17">
        <f t="shared" si="65"/>
        <v>2.1287873049625301E-4</v>
      </c>
      <c r="CW17">
        <f t="shared" si="66"/>
        <v>2.3286279450735552E-4</v>
      </c>
      <c r="CX17">
        <f t="shared" si="67"/>
        <v>2.5140438006507728E-4</v>
      </c>
      <c r="CY17">
        <f t="shared" si="68"/>
        <v>2.6824780928754339E-4</v>
      </c>
      <c r="CZ17">
        <f t="shared" si="69"/>
        <v>2.8325735112257907E-4</v>
      </c>
      <c r="DA17">
        <f t="shared" si="70"/>
        <v>2.9640531991257616E-4</v>
      </c>
      <c r="DB17">
        <f t="shared" si="71"/>
        <v>3.0775074459364729E-4</v>
      </c>
      <c r="DC17">
        <f t="shared" si="72"/>
        <v>3.1741443597051514E-4</v>
      </c>
    </row>
    <row r="18" spans="1:107">
      <c r="A18" s="1" t="s">
        <v>30</v>
      </c>
      <c r="B18" s="1">
        <f>'Raw data and fitting summary'!B20</f>
        <v>4.3980465111040035E-2</v>
      </c>
      <c r="C18">
        <f>'Raw data and fitting summary'!C20</f>
        <v>4.5819200275316794</v>
      </c>
      <c r="D18">
        <f>'Raw data and fitting summary'!D20</f>
        <v>3.4236579560754432</v>
      </c>
      <c r="E18">
        <f>'Raw data and fitting summary'!E20</f>
        <v>3.2201526228866002</v>
      </c>
      <c r="F18">
        <f>'Raw data and fitting summary'!F20</f>
        <v>2.9974394727822387</v>
      </c>
      <c r="G18">
        <f>'Raw data and fitting summary'!G20</f>
        <v>2.7589226870554389</v>
      </c>
      <c r="H18">
        <f>'Raw data and fitting summary'!H20</f>
        <v>2.5093276680586394</v>
      </c>
      <c r="I18">
        <f>'Raw data and fitting summary'!I20</f>
        <v>2.2543892421144358</v>
      </c>
      <c r="J18">
        <f>'Raw data and fitting summary'!J20</f>
        <v>2.0003535709285853</v>
      </c>
      <c r="K18">
        <f>'Raw data and fitting summary'!K20</f>
        <v>1.7533793117856313</v>
      </c>
      <c r="L18">
        <f>'Raw data and fitting summary'!L20</f>
        <v>1.5189563108937485</v>
      </c>
      <c r="M18">
        <f>'Raw data and fitting summary'!M20</f>
        <v>1.3014542990279629</v>
      </c>
      <c r="N18">
        <f>'Raw data and fitting summary'!N20</f>
        <v>1.1038725047796853</v>
      </c>
      <c r="O18">
        <f>'Raw data and fitting summary'!O20</f>
        <v>0.92780312083974792</v>
      </c>
      <c r="P18">
        <f>'Raw data and fitting summary'!P20</f>
        <v>0.77357091373911446</v>
      </c>
      <c r="Q18">
        <f>'Raw data and fitting summary'!Q20</f>
        <v>0.64048344470872931</v>
      </c>
      <c r="R18">
        <f>'Raw data and fitting summary'!R20</f>
        <v>0.52712354299037012</v>
      </c>
      <c r="X18">
        <f t="shared" si="8"/>
        <v>4.5817876097810446</v>
      </c>
      <c r="Y18">
        <f t="shared" si="9"/>
        <v>3.4239313499166393</v>
      </c>
      <c r="Z18">
        <f t="shared" si="10"/>
        <v>3.2204713045550566</v>
      </c>
      <c r="AA18">
        <f t="shared" si="11"/>
        <v>2.997798805252323</v>
      </c>
      <c r="AB18">
        <f t="shared" si="12"/>
        <v>2.7593152264052243</v>
      </c>
      <c r="AC18">
        <f t="shared" si="13"/>
        <v>2.5097435177211018</v>
      </c>
      <c r="AD18">
        <f t="shared" si="14"/>
        <v>2.2548168234082415</v>
      </c>
      <c r="AE18">
        <f t="shared" si="15"/>
        <v>2.0007807005730687</v>
      </c>
      <c r="AF18">
        <f t="shared" si="16"/>
        <v>1.7537943819819182</v>
      </c>
      <c r="AG18">
        <f t="shared" si="17"/>
        <v>1.5193493357423276</v>
      </c>
      <c r="AH18">
        <f t="shared" si="18"/>
        <v>1.3018176375031156</v>
      </c>
      <c r="AI18">
        <f t="shared" si="19"/>
        <v>1.104201172231845</v>
      </c>
      <c r="AJ18">
        <f t="shared" si="20"/>
        <v>0.92809471230994778</v>
      </c>
      <c r="AK18">
        <f t="shared" si="21"/>
        <v>0.77382524199796032</v>
      </c>
      <c r="AL18">
        <f t="shared" si="22"/>
        <v>0.64070202611584581</v>
      </c>
      <c r="AM18">
        <f t="shared" si="23"/>
        <v>0.52730905165814346</v>
      </c>
      <c r="AO18">
        <f t="shared" si="24"/>
        <v>4.5817876097810446</v>
      </c>
      <c r="AP18">
        <f t="shared" si="4"/>
        <v>3.4239313499166393</v>
      </c>
      <c r="AQ18">
        <f t="shared" si="4"/>
        <v>3.2204713045550566</v>
      </c>
      <c r="AR18">
        <f t="shared" si="4"/>
        <v>2.997798805252323</v>
      </c>
      <c r="AS18">
        <f t="shared" si="4"/>
        <v>2.7593152264052243</v>
      </c>
      <c r="AT18">
        <f t="shared" si="4"/>
        <v>2.5097435177211018</v>
      </c>
      <c r="AU18">
        <f t="shared" si="4"/>
        <v>2.2548168234082415</v>
      </c>
      <c r="AV18">
        <f t="shared" si="4"/>
        <v>2.0007807005730687</v>
      </c>
      <c r="AW18">
        <f t="shared" si="4"/>
        <v>1.7537943819819182</v>
      </c>
      <c r="AX18">
        <f t="shared" si="4"/>
        <v>1.5193493357423276</v>
      </c>
      <c r="AY18">
        <f t="shared" si="4"/>
        <v>1.3018176375031156</v>
      </c>
      <c r="AZ18">
        <f t="shared" si="4"/>
        <v>1.104201172231845</v>
      </c>
      <c r="BA18">
        <f t="shared" si="4"/>
        <v>0.92809471230994778</v>
      </c>
      <c r="BB18">
        <f t="shared" si="4"/>
        <v>0.77382524199796032</v>
      </c>
      <c r="BC18">
        <f t="shared" si="4"/>
        <v>0.64070202611584581</v>
      </c>
      <c r="BD18">
        <f t="shared" si="4"/>
        <v>0.52730905165814346</v>
      </c>
      <c r="BF18">
        <f t="shared" si="25"/>
        <v>1.7534460683172754E-8</v>
      </c>
      <c r="BG18">
        <f t="shared" si="26"/>
        <v>7.4744192403940794E-8</v>
      </c>
      <c r="BH18">
        <f t="shared" si="27"/>
        <v>1.0155800581014763E-7</v>
      </c>
      <c r="BI18">
        <f t="shared" si="28"/>
        <v>1.2911982405692051E-7</v>
      </c>
      <c r="BJ18">
        <f t="shared" si="29"/>
        <v>1.5408714112998221E-7</v>
      </c>
      <c r="BK18">
        <f t="shared" si="30"/>
        <v>1.7293094177012688E-7</v>
      </c>
      <c r="BL18">
        <f t="shared" si="31"/>
        <v>1.8282576281256676E-7</v>
      </c>
      <c r="BM18">
        <f t="shared" si="32"/>
        <v>1.8243973319645259E-7</v>
      </c>
      <c r="BN18">
        <f t="shared" si="33"/>
        <v>1.7228326784559381E-7</v>
      </c>
      <c r="BO18">
        <f t="shared" si="34"/>
        <v>1.54468531600593E-7</v>
      </c>
      <c r="BP18">
        <f t="shared" si="35"/>
        <v>1.3201484752627889E-7</v>
      </c>
      <c r="BQ18">
        <f t="shared" si="36"/>
        <v>1.0802229410911435E-7</v>
      </c>
      <c r="BR18">
        <f t="shared" si="37"/>
        <v>8.5025585493315244E-8</v>
      </c>
      <c r="BS18">
        <f t="shared" si="38"/>
        <v>6.4682863247566519E-8</v>
      </c>
      <c r="BT18">
        <f t="shared" si="39"/>
        <v>4.7777831537030272E-8</v>
      </c>
      <c r="BU18">
        <f t="shared" si="40"/>
        <v>3.4413465819038513E-8</v>
      </c>
      <c r="BW18">
        <f t="shared" si="41"/>
        <v>2.8900892383595307E-5</v>
      </c>
      <c r="BX18">
        <f t="shared" si="42"/>
        <v>7.9847933050037376E-5</v>
      </c>
      <c r="BY18">
        <f t="shared" si="43"/>
        <v>9.8954978423699402E-5</v>
      </c>
      <c r="BZ18">
        <f t="shared" si="44"/>
        <v>1.1986543908643178E-4</v>
      </c>
      <c r="CA18">
        <f t="shared" si="45"/>
        <v>1.4225969763405379E-4</v>
      </c>
      <c r="CB18">
        <f t="shared" si="46"/>
        <v>1.6569408767316666E-4</v>
      </c>
      <c r="CC18">
        <f t="shared" si="47"/>
        <v>1.8963016834307932E-4</v>
      </c>
      <c r="CD18">
        <f t="shared" si="48"/>
        <v>2.1348148968099631E-4</v>
      </c>
      <c r="CE18">
        <f t="shared" si="49"/>
        <v>2.3666981748326579E-4</v>
      </c>
      <c r="CF18">
        <f t="shared" si="50"/>
        <v>2.5867971198804973E-4</v>
      </c>
      <c r="CG18">
        <f t="shared" si="51"/>
        <v>2.7910090068342325E-4</v>
      </c>
      <c r="CH18">
        <f t="shared" si="52"/>
        <v>2.9765178703382024E-4</v>
      </c>
      <c r="CI18">
        <f t="shared" si="53"/>
        <v>3.1418288061798449E-4</v>
      </c>
      <c r="CJ18">
        <f t="shared" si="54"/>
        <v>3.2866368921903154E-4</v>
      </c>
      <c r="CK18">
        <f t="shared" si="55"/>
        <v>3.4115922567252939E-4</v>
      </c>
      <c r="CL18">
        <f t="shared" si="56"/>
        <v>3.5180254765208077E-4</v>
      </c>
      <c r="CN18">
        <f t="shared" si="57"/>
        <v>2.8900892383595307E-5</v>
      </c>
      <c r="CO18">
        <f t="shared" si="58"/>
        <v>7.9847933050037376E-5</v>
      </c>
      <c r="CP18">
        <f t="shared" si="59"/>
        <v>9.8954978423699402E-5</v>
      </c>
      <c r="CQ18">
        <f t="shared" si="60"/>
        <v>1.1986543908643178E-4</v>
      </c>
      <c r="CR18">
        <f t="shared" si="61"/>
        <v>1.4225969763405379E-4</v>
      </c>
      <c r="CS18">
        <f t="shared" si="62"/>
        <v>1.6569408767316666E-4</v>
      </c>
      <c r="CT18">
        <f t="shared" si="63"/>
        <v>1.8963016834307932E-4</v>
      </c>
      <c r="CU18">
        <f t="shared" si="64"/>
        <v>2.1348148968099631E-4</v>
      </c>
      <c r="CV18">
        <f t="shared" si="65"/>
        <v>2.3666981748326579E-4</v>
      </c>
      <c r="CW18">
        <f t="shared" si="66"/>
        <v>2.5867971198804973E-4</v>
      </c>
      <c r="CX18">
        <f t="shared" si="67"/>
        <v>2.7910090068342325E-4</v>
      </c>
      <c r="CY18">
        <f t="shared" si="68"/>
        <v>2.9765178703382024E-4</v>
      </c>
      <c r="CZ18">
        <f t="shared" si="69"/>
        <v>3.1418288061798449E-4</v>
      </c>
      <c r="DA18">
        <f t="shared" si="70"/>
        <v>3.2866368921903154E-4</v>
      </c>
      <c r="DB18">
        <f t="shared" si="71"/>
        <v>3.4115922567252939E-4</v>
      </c>
      <c r="DC18">
        <f t="shared" si="72"/>
        <v>3.5180254765208077E-4</v>
      </c>
    </row>
    <row r="19" spans="1:107">
      <c r="A19" s="3"/>
      <c r="B19" s="3"/>
    </row>
    <row r="20" spans="1:107">
      <c r="B20">
        <f t="shared" ref="B20:R20" si="73">B4/B4</f>
        <v>1</v>
      </c>
      <c r="C20">
        <f t="shared" si="73"/>
        <v>1</v>
      </c>
      <c r="D20">
        <f t="shared" si="73"/>
        <v>1</v>
      </c>
      <c r="E20">
        <f t="shared" si="73"/>
        <v>1</v>
      </c>
      <c r="F20">
        <f t="shared" si="73"/>
        <v>1</v>
      </c>
      <c r="G20">
        <f t="shared" si="73"/>
        <v>1</v>
      </c>
      <c r="H20">
        <f t="shared" si="73"/>
        <v>1</v>
      </c>
      <c r="I20">
        <f t="shared" si="73"/>
        <v>1</v>
      </c>
      <c r="J20">
        <f t="shared" si="73"/>
        <v>1</v>
      </c>
      <c r="K20">
        <f t="shared" si="73"/>
        <v>1</v>
      </c>
      <c r="L20">
        <f t="shared" si="73"/>
        <v>1</v>
      </c>
      <c r="M20">
        <f t="shared" si="73"/>
        <v>1</v>
      </c>
      <c r="N20">
        <f t="shared" si="73"/>
        <v>1</v>
      </c>
      <c r="O20">
        <f t="shared" si="73"/>
        <v>1</v>
      </c>
      <c r="P20">
        <f t="shared" si="73"/>
        <v>1</v>
      </c>
      <c r="Q20">
        <f t="shared" si="73"/>
        <v>1</v>
      </c>
      <c r="R20">
        <f t="shared" si="73"/>
        <v>1</v>
      </c>
      <c r="AM20">
        <f t="shared" ref="AM20:AM34" si="74">B4*B20</f>
        <v>1</v>
      </c>
      <c r="AN20">
        <f>IFERROR(AM20, NA())</f>
        <v>1</v>
      </c>
      <c r="AO20">
        <f>IFERROR(X4, NA())</f>
        <v>13.636078540344402</v>
      </c>
      <c r="AP20">
        <f t="shared" ref="AP20:BD34" si="75">IFERROR(Y4, NA())</f>
        <v>10.188877399035492</v>
      </c>
      <c r="AQ20">
        <f t="shared" si="75"/>
        <v>9.5832179397975885</v>
      </c>
      <c r="AR20">
        <f t="shared" si="75"/>
        <v>8.92039679573287</v>
      </c>
      <c r="AS20">
        <f t="shared" si="75"/>
        <v>8.2105460493530966</v>
      </c>
      <c r="AT20">
        <f t="shared" si="75"/>
        <v>7.4677296700188007</v>
      </c>
      <c r="AU20">
        <f t="shared" si="75"/>
        <v>6.7090154319379627</v>
      </c>
      <c r="AV20">
        <f t="shared" si="75"/>
        <v>5.9529924606558327</v>
      </c>
      <c r="AW20">
        <f t="shared" si="75"/>
        <v>5.2179890163568352</v>
      </c>
      <c r="AX20">
        <f t="shared" si="75"/>
        <v>4.5203425463399114</v>
      </c>
      <c r="AY20">
        <f t="shared" si="75"/>
        <v>3.8730567029526681</v>
      </c>
      <c r="AZ20">
        <f t="shared" si="75"/>
        <v>3.2850563359477762</v>
      </c>
      <c r="BA20">
        <f t="shared" si="75"/>
        <v>2.7610789135266671</v>
      </c>
      <c r="BB20">
        <f t="shared" si="75"/>
        <v>2.3020901162514038</v>
      </c>
      <c r="BC20">
        <f t="shared" si="75"/>
        <v>1.9060285648026445</v>
      </c>
      <c r="BD20">
        <f t="shared" si="75"/>
        <v>1.5686762474910052</v>
      </c>
      <c r="BE20">
        <f t="shared" ref="BE20:BE34" si="76">IFERROR(AO52,NA())</f>
        <v>13.636363636363635</v>
      </c>
      <c r="BF20">
        <f t="shared" ref="BF20:BF34" si="77">IFERROR(AP52,NA())</f>
        <v>10.189231714008006</v>
      </c>
      <c r="BG20">
        <f t="shared" ref="BG20:BG34" si="78">IFERROR(AQ52,NA())</f>
        <v>9.583574542204996</v>
      </c>
      <c r="BH20">
        <f t="shared" ref="BH20:BH34" si="79">IFERROR(AR52,NA())</f>
        <v>8.9207525193031323</v>
      </c>
      <c r="BI20">
        <f t="shared" ref="BI20:BI34" si="80">IFERROR(AS52,NA())</f>
        <v>8.2108969120459676</v>
      </c>
      <c r="BJ20">
        <f t="shared" ref="BJ20:BJ34" si="81">IFERROR(AT52,NA())</f>
        <v>7.4680711053068256</v>
      </c>
      <c r="BK20">
        <f t="shared" ref="BK20:BK34" si="82">IFERROR(AU52,NA())</f>
        <v>6.7093426551880428</v>
      </c>
      <c r="BL20">
        <f t="shared" ref="BL20:BL34" si="83">IFERROR(AV52,NA())</f>
        <v>5.9533009154625871</v>
      </c>
      <c r="BM20">
        <f t="shared" ref="BM20:BM34" si="84">IFERROR(AW52,NA())</f>
        <v>5.2182748158671508</v>
      </c>
      <c r="BN20">
        <f t="shared" ref="BN20:BN34" si="85">IFERROR(AX52,NA())</f>
        <v>4.5206028212270803</v>
      </c>
      <c r="BO20">
        <f t="shared" ref="BO20:BO34" si="86">IFERROR(AY52,NA())</f>
        <v>3.8732897935834472</v>
      </c>
      <c r="BP20">
        <f t="shared" ref="BP20:BP34" si="87">IFERROR(AZ52,NA())</f>
        <v>3.2852618100950188</v>
      </c>
      <c r="BQ20">
        <f t="shared" ref="BQ20:BQ34" si="88">IFERROR(BA52,NA())</f>
        <v>2.7612574341546301</v>
      </c>
      <c r="BR20">
        <f t="shared" ref="BR20:BR34" si="89">IFERROR(BB52,NA())</f>
        <v>2.3022432113341198</v>
      </c>
      <c r="BS20">
        <f t="shared" ref="BS20:BS34" si="90">IFERROR(BC52,NA())</f>
        <v>1.9061583577712606</v>
      </c>
      <c r="BT20">
        <f t="shared" ref="BT20:BT34" si="91">IFERROR(BD52,NA())</f>
        <v>1.5687851971037812</v>
      </c>
    </row>
    <row r="21" spans="1:107">
      <c r="B21">
        <f t="shared" ref="B21:R21" si="92">B5/B5</f>
        <v>1</v>
      </c>
      <c r="C21">
        <f t="shared" si="92"/>
        <v>1</v>
      </c>
      <c r="D21">
        <f t="shared" si="92"/>
        <v>1</v>
      </c>
      <c r="E21">
        <f t="shared" si="92"/>
        <v>1</v>
      </c>
      <c r="F21">
        <f t="shared" si="92"/>
        <v>1</v>
      </c>
      <c r="G21">
        <f t="shared" si="92"/>
        <v>1</v>
      </c>
      <c r="H21">
        <f t="shared" si="92"/>
        <v>1</v>
      </c>
      <c r="I21">
        <f t="shared" si="92"/>
        <v>1</v>
      </c>
      <c r="J21">
        <f t="shared" si="92"/>
        <v>1</v>
      </c>
      <c r="K21">
        <f t="shared" si="92"/>
        <v>1</v>
      </c>
      <c r="L21">
        <f t="shared" si="92"/>
        <v>1</v>
      </c>
      <c r="M21">
        <f t="shared" si="92"/>
        <v>1</v>
      </c>
      <c r="N21">
        <f t="shared" si="92"/>
        <v>1</v>
      </c>
      <c r="O21">
        <f t="shared" si="92"/>
        <v>1</v>
      </c>
      <c r="P21">
        <f t="shared" si="92"/>
        <v>1</v>
      </c>
      <c r="Q21">
        <f t="shared" si="92"/>
        <v>1</v>
      </c>
      <c r="R21">
        <f t="shared" si="92"/>
        <v>1</v>
      </c>
      <c r="W21">
        <f t="shared" ref="W21:W35" si="93">C4*C20</f>
        <v>13.636363636363635</v>
      </c>
      <c r="X21">
        <f>IFERROR(W21, NA())</f>
        <v>13.636363636363635</v>
      </c>
      <c r="Y21">
        <f>AO20</f>
        <v>13.636078540344402</v>
      </c>
      <c r="AA21">
        <f t="shared" ref="AA21:AA35" si="94">X4-C4</f>
        <v>-2.8509601923332184E-4</v>
      </c>
      <c r="AB21">
        <f>IFERROR(AA21,"")</f>
        <v>-2.8509601923332184E-4</v>
      </c>
      <c r="AC21">
        <v>2</v>
      </c>
      <c r="AM21">
        <f t="shared" si="74"/>
        <v>0.8</v>
      </c>
      <c r="AN21">
        <f t="shared" ref="AN21:AN34" si="95">IFERROR(AM21, NA())</f>
        <v>0.8</v>
      </c>
      <c r="AO21">
        <f t="shared" ref="AO21:AO34" si="96">IFERROR(X5, NA())</f>
        <v>13.333051005995204</v>
      </c>
      <c r="AP21">
        <f t="shared" si="75"/>
        <v>9.9624961174937976</v>
      </c>
      <c r="AQ21">
        <f t="shared" si="75"/>
        <v>9.3703002414108933</v>
      </c>
      <c r="AR21">
        <f t="shared" si="75"/>
        <v>8.7222123847564301</v>
      </c>
      <c r="AS21">
        <f t="shared" si="75"/>
        <v>8.0281391726794311</v>
      </c>
      <c r="AT21">
        <f t="shared" si="75"/>
        <v>7.3018317840230802</v>
      </c>
      <c r="AU21">
        <f t="shared" si="75"/>
        <v>6.559978538314085</v>
      </c>
      <c r="AV21">
        <f t="shared" si="75"/>
        <v>5.8207554181509522</v>
      </c>
      <c r="AW21">
        <f t="shared" si="75"/>
        <v>5.1020834671173114</v>
      </c>
      <c r="AX21">
        <f t="shared" si="75"/>
        <v>4.419937269441168</v>
      </c>
      <c r="AY21">
        <f t="shared" si="75"/>
        <v>3.7870317753681517</v>
      </c>
      <c r="AZ21">
        <f t="shared" si="75"/>
        <v>3.2120938034684627</v>
      </c>
      <c r="BA21">
        <f t="shared" si="75"/>
        <v>2.6997558318525616</v>
      </c>
      <c r="BB21">
        <f t="shared" si="75"/>
        <v>2.2509623256956761</v>
      </c>
      <c r="BC21">
        <f t="shared" si="75"/>
        <v>1.8636978993998776</v>
      </c>
      <c r="BD21">
        <f t="shared" si="75"/>
        <v>1.5338383985060124</v>
      </c>
      <c r="BE21">
        <f t="shared" si="76"/>
        <v>13.333333333333332</v>
      </c>
      <c r="BF21">
        <f t="shared" si="77"/>
        <v>9.9628043425856063</v>
      </c>
      <c r="BG21">
        <f t="shared" si="78"/>
        <v>9.3706062190448876</v>
      </c>
      <c r="BH21">
        <f t="shared" si="79"/>
        <v>8.7225135744297297</v>
      </c>
      <c r="BI21">
        <f t="shared" si="80"/>
        <v>8.0284325362227236</v>
      </c>
      <c r="BJ21">
        <f t="shared" si="81"/>
        <v>7.302113969633341</v>
      </c>
      <c r="BK21">
        <f t="shared" si="82"/>
        <v>6.5602461517394195</v>
      </c>
      <c r="BL21">
        <f t="shared" si="83"/>
        <v>5.8210053395634187</v>
      </c>
      <c r="BM21">
        <f t="shared" si="84"/>
        <v>5.1023131532923252</v>
      </c>
      <c r="BN21">
        <f t="shared" si="85"/>
        <v>4.4201449807553672</v>
      </c>
      <c r="BO21">
        <f t="shared" si="86"/>
        <v>3.7872166870593706</v>
      </c>
      <c r="BP21">
        <f t="shared" si="87"/>
        <v>3.2122559920929072</v>
      </c>
      <c r="BQ21">
        <f t="shared" si="88"/>
        <v>2.6998961578400831</v>
      </c>
      <c r="BR21">
        <f t="shared" si="89"/>
        <v>2.2510822510822504</v>
      </c>
      <c r="BS21">
        <f t="shared" si="90"/>
        <v>1.8637992831541219</v>
      </c>
      <c r="BT21">
        <f t="shared" si="91"/>
        <v>1.5339233038348083</v>
      </c>
    </row>
    <row r="22" spans="1:107">
      <c r="B22">
        <f t="shared" ref="B22:R22" si="97">B6/B6</f>
        <v>1</v>
      </c>
      <c r="C22">
        <f t="shared" si="97"/>
        <v>1</v>
      </c>
      <c r="D22">
        <f t="shared" si="97"/>
        <v>1</v>
      </c>
      <c r="E22">
        <f t="shared" si="97"/>
        <v>1</v>
      </c>
      <c r="F22">
        <f t="shared" si="97"/>
        <v>1</v>
      </c>
      <c r="G22">
        <f t="shared" si="97"/>
        <v>1</v>
      </c>
      <c r="H22">
        <f t="shared" si="97"/>
        <v>1</v>
      </c>
      <c r="I22">
        <f t="shared" si="97"/>
        <v>1</v>
      </c>
      <c r="J22">
        <f t="shared" si="97"/>
        <v>1</v>
      </c>
      <c r="K22">
        <f t="shared" si="97"/>
        <v>1</v>
      </c>
      <c r="L22">
        <f t="shared" si="97"/>
        <v>1</v>
      </c>
      <c r="M22">
        <f t="shared" si="97"/>
        <v>1</v>
      </c>
      <c r="N22">
        <f t="shared" si="97"/>
        <v>1</v>
      </c>
      <c r="O22">
        <f t="shared" si="97"/>
        <v>1</v>
      </c>
      <c r="P22">
        <f t="shared" si="97"/>
        <v>1</v>
      </c>
      <c r="Q22">
        <f t="shared" si="97"/>
        <v>1</v>
      </c>
      <c r="R22">
        <f t="shared" si="97"/>
        <v>1</v>
      </c>
      <c r="W22">
        <f t="shared" si="93"/>
        <v>13.333333333333332</v>
      </c>
      <c r="X22">
        <f>IFERROR(W22, NA())</f>
        <v>13.333333333333332</v>
      </c>
      <c r="Y22">
        <f t="shared" ref="Y22:Y34" si="98">AO21</f>
        <v>13.333051005995204</v>
      </c>
      <c r="AA22">
        <f t="shared" si="94"/>
        <v>-2.8232733812849631E-4</v>
      </c>
      <c r="AB22">
        <f t="shared" ref="AB22:AB85" si="99">IFERROR(AA22,"")</f>
        <v>-2.8232733812849631E-4</v>
      </c>
      <c r="AC22">
        <v>2</v>
      </c>
      <c r="AM22">
        <f t="shared" si="74"/>
        <v>0.64000000000000012</v>
      </c>
      <c r="AN22">
        <f t="shared" si="95"/>
        <v>0.64000000000000012</v>
      </c>
      <c r="AO22">
        <f t="shared" si="96"/>
        <v>12.972694149159913</v>
      </c>
      <c r="AP22">
        <f t="shared" si="75"/>
        <v>9.693283684071659</v>
      </c>
      <c r="AQ22">
        <f t="shared" si="75"/>
        <v>9.1170982903363242</v>
      </c>
      <c r="AR22">
        <f t="shared" si="75"/>
        <v>8.4865308674821875</v>
      </c>
      <c r="AS22">
        <f t="shared" si="75"/>
        <v>7.8112199469409731</v>
      </c>
      <c r="AT22">
        <f t="shared" si="75"/>
        <v>7.1045447557003074</v>
      </c>
      <c r="AU22">
        <f t="shared" si="75"/>
        <v>6.3827423799754577</v>
      </c>
      <c r="AV22">
        <f t="shared" si="75"/>
        <v>5.6634975002596857</v>
      </c>
      <c r="AW22">
        <f t="shared" si="75"/>
        <v>4.9642468979281791</v>
      </c>
      <c r="AX22">
        <f t="shared" si="75"/>
        <v>4.3005336330431723</v>
      </c>
      <c r="AY22">
        <f t="shared" si="75"/>
        <v>3.6847293185781518</v>
      </c>
      <c r="AZ22">
        <f t="shared" si="75"/>
        <v>3.1253252588872535</v>
      </c>
      <c r="BA22">
        <f t="shared" si="75"/>
        <v>2.6268290620283148</v>
      </c>
      <c r="BB22">
        <f t="shared" si="75"/>
        <v>2.190159949630047</v>
      </c>
      <c r="BC22">
        <f t="shared" si="75"/>
        <v>1.8133572203769133</v>
      </c>
      <c r="BD22">
        <f t="shared" si="75"/>
        <v>1.4924083265058818</v>
      </c>
      <c r="BE22">
        <f t="shared" si="76"/>
        <v>12.972972972972974</v>
      </c>
      <c r="BF22">
        <f t="shared" si="77"/>
        <v>9.6935393603535633</v>
      </c>
      <c r="BG22">
        <f t="shared" si="78"/>
        <v>9.117346591503134</v>
      </c>
      <c r="BH22">
        <f t="shared" si="79"/>
        <v>8.4867699643100085</v>
      </c>
      <c r="BI22">
        <f t="shared" si="80"/>
        <v>7.8114478730815691</v>
      </c>
      <c r="BJ22">
        <f t="shared" si="81"/>
        <v>7.1047595380216295</v>
      </c>
      <c r="BK22">
        <f t="shared" si="82"/>
        <v>6.3829422016924084</v>
      </c>
      <c r="BL22">
        <f t="shared" si="83"/>
        <v>5.6636808709265702</v>
      </c>
      <c r="BM22">
        <f t="shared" si="84"/>
        <v>4.9644127977979382</v>
      </c>
      <c r="BN22">
        <f t="shared" si="85"/>
        <v>4.3006816028971153</v>
      </c>
      <c r="BO22">
        <f t="shared" si="86"/>
        <v>3.6848594793010094</v>
      </c>
      <c r="BP22">
        <f t="shared" si="87"/>
        <v>3.1254382625768828</v>
      </c>
      <c r="BQ22">
        <f t="shared" si="88"/>
        <v>2.6269259914119725</v>
      </c>
      <c r="BR22">
        <f t="shared" si="89"/>
        <v>2.19024219024219</v>
      </c>
      <c r="BS22">
        <f t="shared" si="90"/>
        <v>1.8134263295553619</v>
      </c>
      <c r="BT22">
        <f t="shared" si="91"/>
        <v>1.4924659172446784</v>
      </c>
    </row>
    <row r="23" spans="1:107">
      <c r="B23">
        <f t="shared" ref="B23:R23" si="100">B7/B7</f>
        <v>1</v>
      </c>
      <c r="C23">
        <f t="shared" si="100"/>
        <v>1</v>
      </c>
      <c r="D23">
        <f t="shared" si="100"/>
        <v>1</v>
      </c>
      <c r="E23">
        <f t="shared" si="100"/>
        <v>1</v>
      </c>
      <c r="F23">
        <f t="shared" si="100"/>
        <v>1</v>
      </c>
      <c r="G23">
        <f t="shared" si="100"/>
        <v>1</v>
      </c>
      <c r="H23">
        <f t="shared" si="100"/>
        <v>1</v>
      </c>
      <c r="I23">
        <f t="shared" si="100"/>
        <v>1</v>
      </c>
      <c r="J23">
        <f t="shared" si="100"/>
        <v>1</v>
      </c>
      <c r="K23">
        <f t="shared" si="100"/>
        <v>1</v>
      </c>
      <c r="L23">
        <f t="shared" si="100"/>
        <v>1</v>
      </c>
      <c r="M23">
        <f t="shared" si="100"/>
        <v>1</v>
      </c>
      <c r="N23">
        <f t="shared" si="100"/>
        <v>1</v>
      </c>
      <c r="O23">
        <f t="shared" si="100"/>
        <v>1</v>
      </c>
      <c r="P23">
        <f t="shared" si="100"/>
        <v>1</v>
      </c>
      <c r="Q23">
        <f t="shared" si="100"/>
        <v>1</v>
      </c>
      <c r="R23">
        <f t="shared" si="100"/>
        <v>1</v>
      </c>
      <c r="W23">
        <f t="shared" si="93"/>
        <v>12.972972972972974</v>
      </c>
      <c r="X23">
        <f>IFERROR(W23, NA())</f>
        <v>12.972972972972974</v>
      </c>
      <c r="Y23">
        <f t="shared" si="98"/>
        <v>12.972694149159913</v>
      </c>
      <c r="AA23">
        <f t="shared" si="94"/>
        <v>-2.7882381306021387E-4</v>
      </c>
      <c r="AB23">
        <f t="shared" si="99"/>
        <v>-2.7882381306021387E-4</v>
      </c>
      <c r="AC23">
        <v>2</v>
      </c>
      <c r="AM23">
        <f t="shared" si="74"/>
        <v>0.51200000000000012</v>
      </c>
      <c r="AN23">
        <f t="shared" si="95"/>
        <v>0.51200000000000012</v>
      </c>
      <c r="AO23">
        <f t="shared" si="96"/>
        <v>12.548745199362537</v>
      </c>
      <c r="AP23">
        <f t="shared" si="75"/>
        <v>9.3765600295631693</v>
      </c>
      <c r="AQ23">
        <f t="shared" si="75"/>
        <v>8.8192101285441176</v>
      </c>
      <c r="AR23">
        <f t="shared" si="75"/>
        <v>8.2092546576100336</v>
      </c>
      <c r="AS23">
        <f t="shared" si="75"/>
        <v>7.5560167684966233</v>
      </c>
      <c r="AT23">
        <f t="shared" si="75"/>
        <v>6.8724381189806474</v>
      </c>
      <c r="AU23">
        <f t="shared" si="75"/>
        <v>6.1742249465985193</v>
      </c>
      <c r="AV23">
        <f t="shared" si="75"/>
        <v>5.4784839335696605</v>
      </c>
      <c r="AW23">
        <f t="shared" si="75"/>
        <v>4.8020821345864579</v>
      </c>
      <c r="AX23">
        <f t="shared" si="75"/>
        <v>4.1600549184709381</v>
      </c>
      <c r="AY23">
        <f t="shared" si="75"/>
        <v>3.564369949943011</v>
      </c>
      <c r="AZ23">
        <f t="shared" si="75"/>
        <v>3.0232414332237658</v>
      </c>
      <c r="BA23">
        <f t="shared" si="75"/>
        <v>2.5410300468198854</v>
      </c>
      <c r="BB23">
        <f t="shared" si="75"/>
        <v>2.1186252939870753</v>
      </c>
      <c r="BC23">
        <f t="shared" si="75"/>
        <v>1.7541307926226164</v>
      </c>
      <c r="BD23">
        <f t="shared" si="75"/>
        <v>1.4436652867940201</v>
      </c>
      <c r="BE23">
        <f t="shared" si="76"/>
        <v>12.549019607843137</v>
      </c>
      <c r="BF23">
        <f t="shared" si="77"/>
        <v>9.3767570283158665</v>
      </c>
      <c r="BG23">
        <f t="shared" si="78"/>
        <v>8.8193940885128352</v>
      </c>
      <c r="BH23">
        <f t="shared" si="79"/>
        <v>8.2094245406397466</v>
      </c>
      <c r="BI23">
        <f t="shared" si="80"/>
        <v>7.5561717987978589</v>
      </c>
      <c r="BJ23">
        <f t="shared" si="81"/>
        <v>6.8725778537725573</v>
      </c>
      <c r="BK23">
        <f t="shared" si="82"/>
        <v>6.1743493192841603</v>
      </c>
      <c r="BL23">
        <f t="shared" si="83"/>
        <v>5.4785932607655718</v>
      </c>
      <c r="BM23">
        <f t="shared" si="84"/>
        <v>4.8021770854515999</v>
      </c>
      <c r="BN23">
        <f t="shared" si="85"/>
        <v>4.1601364524756397</v>
      </c>
      <c r="BO23">
        <f t="shared" si="86"/>
        <v>3.5644392348794076</v>
      </c>
      <c r="BP23">
        <f t="shared" si="87"/>
        <v>3.0232997572639131</v>
      </c>
      <c r="BQ23">
        <f t="shared" si="88"/>
        <v>2.5410787367906664</v>
      </c>
      <c r="BR23">
        <f t="shared" si="89"/>
        <v>2.1186656480774126</v>
      </c>
      <c r="BS23">
        <f t="shared" si="90"/>
        <v>1.7541640312038795</v>
      </c>
      <c r="BT23">
        <f t="shared" si="91"/>
        <v>1.4436925212562903</v>
      </c>
    </row>
    <row r="24" spans="1:107">
      <c r="B24">
        <f t="shared" ref="B24:R24" si="101">B8/B8</f>
        <v>1</v>
      </c>
      <c r="C24">
        <f t="shared" si="101"/>
        <v>1</v>
      </c>
      <c r="D24">
        <f t="shared" si="101"/>
        <v>1</v>
      </c>
      <c r="E24">
        <f t="shared" si="101"/>
        <v>1</v>
      </c>
      <c r="F24">
        <f t="shared" si="101"/>
        <v>1</v>
      </c>
      <c r="G24">
        <f t="shared" si="101"/>
        <v>1</v>
      </c>
      <c r="H24">
        <f t="shared" si="101"/>
        <v>1</v>
      </c>
      <c r="I24">
        <f t="shared" si="101"/>
        <v>1</v>
      </c>
      <c r="J24">
        <f t="shared" si="101"/>
        <v>1</v>
      </c>
      <c r="K24">
        <f t="shared" si="101"/>
        <v>1</v>
      </c>
      <c r="L24">
        <f t="shared" si="101"/>
        <v>1</v>
      </c>
      <c r="M24">
        <f t="shared" si="101"/>
        <v>1</v>
      </c>
      <c r="N24">
        <f t="shared" si="101"/>
        <v>1</v>
      </c>
      <c r="O24">
        <f t="shared" si="101"/>
        <v>1</v>
      </c>
      <c r="P24">
        <f t="shared" si="101"/>
        <v>1</v>
      </c>
      <c r="Q24">
        <f t="shared" si="101"/>
        <v>1</v>
      </c>
      <c r="R24">
        <f t="shared" si="101"/>
        <v>1</v>
      </c>
      <c r="W24">
        <f t="shared" si="93"/>
        <v>12.549019607843137</v>
      </c>
      <c r="X24">
        <f>IFERROR(W24, NA())</f>
        <v>12.549019607843137</v>
      </c>
      <c r="Y24">
        <f t="shared" si="98"/>
        <v>12.548745199362537</v>
      </c>
      <c r="AA24">
        <f t="shared" si="94"/>
        <v>-2.7440848059967493E-4</v>
      </c>
      <c r="AB24">
        <f t="shared" si="99"/>
        <v>-2.7440848059967493E-4</v>
      </c>
      <c r="AC24">
        <v>2</v>
      </c>
      <c r="AM24">
        <f t="shared" si="74"/>
        <v>0.40960000000000013</v>
      </c>
      <c r="AN24">
        <f t="shared" si="95"/>
        <v>0.40960000000000013</v>
      </c>
      <c r="AO24">
        <f t="shared" si="96"/>
        <v>12.05624603290379</v>
      </c>
      <c r="AP24">
        <f t="shared" si="75"/>
        <v>9.0086193334135292</v>
      </c>
      <c r="AQ24">
        <f t="shared" si="75"/>
        <v>8.4731500377988951</v>
      </c>
      <c r="AR24">
        <f t="shared" si="75"/>
        <v>7.8871389389104456</v>
      </c>
      <c r="AS24">
        <f t="shared" si="75"/>
        <v>7.2595428468257177</v>
      </c>
      <c r="AT24">
        <f t="shared" si="75"/>
        <v>6.6027951259507685</v>
      </c>
      <c r="AU24">
        <f t="shared" si="75"/>
        <v>5.9319853483898308</v>
      </c>
      <c r="AV24">
        <f t="shared" si="75"/>
        <v>5.263548744106501</v>
      </c>
      <c r="AW24">
        <f t="shared" si="75"/>
        <v>4.6136905101628329</v>
      </c>
      <c r="AX24">
        <f t="shared" si="75"/>
        <v>3.9968562113985096</v>
      </c>
      <c r="AY24">
        <f t="shared" si="75"/>
        <v>3.4245442177536116</v>
      </c>
      <c r="AZ24">
        <f t="shared" si="75"/>
        <v>2.9046467941133653</v>
      </c>
      <c r="BA24">
        <f t="shared" si="75"/>
        <v>2.4413538995477091</v>
      </c>
      <c r="BB24">
        <f t="shared" si="75"/>
        <v>2.0355204863508125</v>
      </c>
      <c r="BC24">
        <f t="shared" si="75"/>
        <v>1.6853248710718225</v>
      </c>
      <c r="BD24">
        <f t="shared" si="75"/>
        <v>1.3870383051005459</v>
      </c>
      <c r="BE24">
        <f t="shared" si="76"/>
        <v>12.05651491365777</v>
      </c>
      <c r="BF24">
        <f t="shared" si="77"/>
        <v>9.0087524353678319</v>
      </c>
      <c r="BG24">
        <f t="shared" si="78"/>
        <v>8.4732640222446705</v>
      </c>
      <c r="BH24">
        <f t="shared" si="79"/>
        <v>7.8872336246020787</v>
      </c>
      <c r="BI24">
        <f t="shared" si="80"/>
        <v>7.2596187454698411</v>
      </c>
      <c r="BJ24">
        <f t="shared" si="81"/>
        <v>6.6028534482084842</v>
      </c>
      <c r="BK24">
        <f t="shared" si="82"/>
        <v>5.9320279174284236</v>
      </c>
      <c r="BL24">
        <f t="shared" si="83"/>
        <v>5.2635778266695912</v>
      </c>
      <c r="BM24">
        <f t="shared" si="84"/>
        <v>4.6137085970115841</v>
      </c>
      <c r="BN24">
        <f t="shared" si="85"/>
        <v>3.9968657910754972</v>
      </c>
      <c r="BO24">
        <f t="shared" si="86"/>
        <v>3.4245475851588658</v>
      </c>
      <c r="BP24">
        <f t="shared" si="87"/>
        <v>2.9046459206366011</v>
      </c>
      <c r="BQ24">
        <f t="shared" si="88"/>
        <v>2.4413503719244702</v>
      </c>
      <c r="BR24">
        <f t="shared" si="89"/>
        <v>2.0355155049032594</v>
      </c>
      <c r="BS24">
        <f t="shared" si="90"/>
        <v>1.685319289005925</v>
      </c>
      <c r="BT24">
        <f t="shared" si="91"/>
        <v>1.3870326891818676</v>
      </c>
    </row>
    <row r="25" spans="1:107">
      <c r="B25">
        <f t="shared" ref="B25:R25" si="102">B9/B9</f>
        <v>1</v>
      </c>
      <c r="C25">
        <f t="shared" si="102"/>
        <v>1</v>
      </c>
      <c r="D25">
        <f t="shared" si="102"/>
        <v>1</v>
      </c>
      <c r="E25">
        <f t="shared" si="102"/>
        <v>1</v>
      </c>
      <c r="F25">
        <f t="shared" si="102"/>
        <v>1</v>
      </c>
      <c r="G25">
        <f t="shared" si="102"/>
        <v>1</v>
      </c>
      <c r="H25">
        <f t="shared" si="102"/>
        <v>1</v>
      </c>
      <c r="I25">
        <f t="shared" si="102"/>
        <v>1</v>
      </c>
      <c r="J25">
        <f t="shared" si="102"/>
        <v>1</v>
      </c>
      <c r="K25">
        <f t="shared" si="102"/>
        <v>1</v>
      </c>
      <c r="L25">
        <f t="shared" si="102"/>
        <v>1</v>
      </c>
      <c r="M25">
        <f t="shared" si="102"/>
        <v>1</v>
      </c>
      <c r="N25">
        <f t="shared" si="102"/>
        <v>1</v>
      </c>
      <c r="O25">
        <f t="shared" si="102"/>
        <v>1</v>
      </c>
      <c r="P25">
        <f t="shared" si="102"/>
        <v>1</v>
      </c>
      <c r="Q25">
        <f t="shared" si="102"/>
        <v>1</v>
      </c>
      <c r="R25">
        <f t="shared" si="102"/>
        <v>1</v>
      </c>
      <c r="W25">
        <f t="shared" si="93"/>
        <v>12.05651491365777</v>
      </c>
      <c r="X25">
        <f t="shared" ref="X25:X88" si="103">IFERROR(W25, NA())</f>
        <v>12.05651491365777</v>
      </c>
      <c r="Y25">
        <f t="shared" si="98"/>
        <v>12.05624603290379</v>
      </c>
      <c r="AA25">
        <f t="shared" si="94"/>
        <v>-2.6888075398012745E-4</v>
      </c>
      <c r="AB25">
        <f t="shared" si="99"/>
        <v>-2.6888075398012745E-4</v>
      </c>
      <c r="AC25">
        <v>2</v>
      </c>
      <c r="AM25">
        <f t="shared" si="74"/>
        <v>0.32768000000000014</v>
      </c>
      <c r="AN25">
        <f t="shared" si="95"/>
        <v>0.32768000000000014</v>
      </c>
      <c r="AO25">
        <f t="shared" si="96"/>
        <v>11.492442799074624</v>
      </c>
      <c r="AP25">
        <f t="shared" si="75"/>
        <v>8.5874021295938903</v>
      </c>
      <c r="AQ25">
        <f t="shared" si="75"/>
        <v>8.0769806777392041</v>
      </c>
      <c r="AR25">
        <f t="shared" si="75"/>
        <v>7.5183800656463982</v>
      </c>
      <c r="AS25">
        <f t="shared" si="75"/>
        <v>6.9201377665734949</v>
      </c>
      <c r="AT25">
        <f t="shared" si="75"/>
        <v>6.2941052982500905</v>
      </c>
      <c r="AU25">
        <f t="shared" si="75"/>
        <v>5.654666310975748</v>
      </c>
      <c r="AV25">
        <f t="shared" si="75"/>
        <v>5.0174873763665593</v>
      </c>
      <c r="AW25">
        <f t="shared" si="75"/>
        <v>4.398015997823804</v>
      </c>
      <c r="AX25">
        <f t="shared" si="75"/>
        <v>3.8100225155001479</v>
      </c>
      <c r="AY25">
        <f t="shared" si="75"/>
        <v>3.264468020024708</v>
      </c>
      <c r="AZ25">
        <f t="shared" si="75"/>
        <v>2.7688761821649668</v>
      </c>
      <c r="BA25">
        <f t="shared" si="75"/>
        <v>2.3272414823120462</v>
      </c>
      <c r="BB25">
        <f t="shared" si="75"/>
        <v>1.9403792834951701</v>
      </c>
      <c r="BC25">
        <f t="shared" si="75"/>
        <v>1.6065533885757568</v>
      </c>
      <c r="BD25">
        <f t="shared" si="75"/>
        <v>1.3222096182401613</v>
      </c>
      <c r="BE25">
        <f t="shared" si="76"/>
        <v>11.49270482603816</v>
      </c>
      <c r="BF25">
        <f t="shared" si="77"/>
        <v>8.5874677161680655</v>
      </c>
      <c r="BG25">
        <f t="shared" si="78"/>
        <v>8.0770208487390267</v>
      </c>
      <c r="BH25">
        <f t="shared" si="79"/>
        <v>7.5183955389023938</v>
      </c>
      <c r="BI25">
        <f t="shared" si="80"/>
        <v>6.920130401592651</v>
      </c>
      <c r="BJ25">
        <f t="shared" si="81"/>
        <v>6.2940780344314327</v>
      </c>
      <c r="BK25">
        <f t="shared" si="82"/>
        <v>5.6546229456070423</v>
      </c>
      <c r="BL25">
        <f t="shared" si="83"/>
        <v>5.01743221187958</v>
      </c>
      <c r="BM25">
        <f t="shared" si="84"/>
        <v>4.3979534250600514</v>
      </c>
      <c r="BN25">
        <f t="shared" si="85"/>
        <v>3.8099566164086673</v>
      </c>
      <c r="BO25">
        <f t="shared" si="86"/>
        <v>3.2644022622464615</v>
      </c>
      <c r="BP25">
        <f t="shared" si="87"/>
        <v>2.7688132457097119</v>
      </c>
      <c r="BQ25">
        <f t="shared" si="88"/>
        <v>2.3271832202257956</v>
      </c>
      <c r="BR25">
        <f t="shared" si="89"/>
        <v>1.9403267888116369</v>
      </c>
      <c r="BS25">
        <f t="shared" si="90"/>
        <v>1.6065071262203878</v>
      </c>
      <c r="BT25">
        <f t="shared" si="91"/>
        <v>1.3221695817566026</v>
      </c>
    </row>
    <row r="26" spans="1:107">
      <c r="B26">
        <f t="shared" ref="B26:R26" si="104">B10/B10</f>
        <v>1</v>
      </c>
      <c r="C26">
        <f t="shared" si="104"/>
        <v>1</v>
      </c>
      <c r="D26">
        <f t="shared" si="104"/>
        <v>1</v>
      </c>
      <c r="E26">
        <f t="shared" si="104"/>
        <v>1</v>
      </c>
      <c r="F26">
        <f t="shared" si="104"/>
        <v>1</v>
      </c>
      <c r="G26">
        <f t="shared" si="104"/>
        <v>1</v>
      </c>
      <c r="H26">
        <f t="shared" si="104"/>
        <v>1</v>
      </c>
      <c r="I26">
        <f t="shared" si="104"/>
        <v>1</v>
      </c>
      <c r="J26">
        <f t="shared" si="104"/>
        <v>1</v>
      </c>
      <c r="K26">
        <f t="shared" si="104"/>
        <v>1</v>
      </c>
      <c r="L26">
        <f t="shared" si="104"/>
        <v>1</v>
      </c>
      <c r="M26">
        <f t="shared" si="104"/>
        <v>1</v>
      </c>
      <c r="N26">
        <f t="shared" si="104"/>
        <v>1</v>
      </c>
      <c r="O26">
        <f t="shared" si="104"/>
        <v>1</v>
      </c>
      <c r="P26">
        <f t="shared" si="104"/>
        <v>1</v>
      </c>
      <c r="Q26">
        <f t="shared" si="104"/>
        <v>1</v>
      </c>
      <c r="R26">
        <f t="shared" si="104"/>
        <v>1</v>
      </c>
      <c r="W26">
        <f t="shared" si="93"/>
        <v>11.49270482603816</v>
      </c>
      <c r="X26">
        <f t="shared" si="103"/>
        <v>11.49270482603816</v>
      </c>
      <c r="Y26">
        <f t="shared" si="98"/>
        <v>11.492442799074624</v>
      </c>
      <c r="AA26">
        <f t="shared" si="94"/>
        <v>-2.6202696353649912E-4</v>
      </c>
      <c r="AB26">
        <f t="shared" si="99"/>
        <v>-2.6202696353649912E-4</v>
      </c>
      <c r="AC26">
        <v>2</v>
      </c>
      <c r="AM26">
        <f t="shared" si="74"/>
        <v>0.2621440000000001</v>
      </c>
      <c r="AN26">
        <f t="shared" si="95"/>
        <v>0.2621440000000001</v>
      </c>
      <c r="AO26">
        <f t="shared" si="96"/>
        <v>10.85774759723536</v>
      </c>
      <c r="AP26">
        <f t="shared" si="75"/>
        <v>8.1132138645113674</v>
      </c>
      <c r="AQ26">
        <f t="shared" si="75"/>
        <v>7.6309889292126281</v>
      </c>
      <c r="AR26">
        <f t="shared" si="75"/>
        <v>7.1032446601339849</v>
      </c>
      <c r="AS26">
        <f t="shared" si="75"/>
        <v>6.5380465227500233</v>
      </c>
      <c r="AT26">
        <f t="shared" si="75"/>
        <v>5.9465910752202262</v>
      </c>
      <c r="AU26">
        <f t="shared" si="75"/>
        <v>5.3424673155407474</v>
      </c>
      <c r="AV26">
        <f t="shared" si="75"/>
        <v>4.7404765154801281</v>
      </c>
      <c r="AW26">
        <f t="shared" si="75"/>
        <v>4.1552131976332127</v>
      </c>
      <c r="AX26">
        <f t="shared" si="75"/>
        <v>3.5996875386597633</v>
      </c>
      <c r="AY26">
        <f t="shared" si="75"/>
        <v>3.0842557419100864</v>
      </c>
      <c r="AZ26">
        <f t="shared" si="75"/>
        <v>2.6160264807468661</v>
      </c>
      <c r="BA26">
        <f t="shared" si="75"/>
        <v>2.1987741233705962</v>
      </c>
      <c r="BB26">
        <f t="shared" si="75"/>
        <v>1.8332694196347439</v>
      </c>
      <c r="BC26">
        <f t="shared" si="75"/>
        <v>1.5178723728965355</v>
      </c>
      <c r="BD26">
        <f t="shared" si="75"/>
        <v>1.2492253002254929</v>
      </c>
      <c r="BE26">
        <f t="shared" si="76"/>
        <v>10.858001237076964</v>
      </c>
      <c r="BF26">
        <f t="shared" si="77"/>
        <v>8.1132106407412703</v>
      </c>
      <c r="BG26">
        <f t="shared" si="78"/>
        <v>7.6309540438912862</v>
      </c>
      <c r="BH26">
        <f t="shared" si="79"/>
        <v>7.1031797386183966</v>
      </c>
      <c r="BI26">
        <f t="shared" si="80"/>
        <v>6.537954780757147</v>
      </c>
      <c r="BJ26">
        <f t="shared" si="81"/>
        <v>5.9464771886666847</v>
      </c>
      <c r="BK26">
        <f t="shared" si="82"/>
        <v>5.3423370623337005</v>
      </c>
      <c r="BL26">
        <f t="shared" si="83"/>
        <v>4.7403362383508414</v>
      </c>
      <c r="BM26">
        <f t="shared" si="84"/>
        <v>4.1550691897801597</v>
      </c>
      <c r="BN26">
        <f t="shared" si="85"/>
        <v>3.5995454751825986</v>
      </c>
      <c r="BO26">
        <f t="shared" si="86"/>
        <v>3.0841202604876878</v>
      </c>
      <c r="BP26">
        <f t="shared" si="87"/>
        <v>2.6159009651964511</v>
      </c>
      <c r="BQ26">
        <f t="shared" si="88"/>
        <v>2.1986606866355221</v>
      </c>
      <c r="BR26">
        <f t="shared" si="89"/>
        <v>1.8331690400259804</v>
      </c>
      <c r="BS26">
        <f t="shared" si="90"/>
        <v>1.5177851191612961</v>
      </c>
      <c r="BT26">
        <f t="shared" si="91"/>
        <v>1.249150584796465</v>
      </c>
    </row>
    <row r="27" spans="1:107">
      <c r="B27">
        <f t="shared" ref="B27:R27" si="105">B11/B11</f>
        <v>1</v>
      </c>
      <c r="C27">
        <f t="shared" si="105"/>
        <v>1</v>
      </c>
      <c r="D27">
        <f t="shared" si="105"/>
        <v>1</v>
      </c>
      <c r="E27">
        <f t="shared" si="105"/>
        <v>1</v>
      </c>
      <c r="F27">
        <f t="shared" si="105"/>
        <v>1</v>
      </c>
      <c r="G27">
        <f t="shared" si="105"/>
        <v>1</v>
      </c>
      <c r="H27">
        <f t="shared" si="105"/>
        <v>1</v>
      </c>
      <c r="I27">
        <f t="shared" si="105"/>
        <v>1</v>
      </c>
      <c r="J27">
        <f t="shared" si="105"/>
        <v>1</v>
      </c>
      <c r="K27">
        <f t="shared" si="105"/>
        <v>1</v>
      </c>
      <c r="L27">
        <f t="shared" si="105"/>
        <v>1</v>
      </c>
      <c r="M27">
        <f t="shared" si="105"/>
        <v>1</v>
      </c>
      <c r="N27">
        <f t="shared" si="105"/>
        <v>1</v>
      </c>
      <c r="O27">
        <f t="shared" si="105"/>
        <v>1</v>
      </c>
      <c r="P27">
        <f t="shared" si="105"/>
        <v>1</v>
      </c>
      <c r="Q27">
        <f t="shared" si="105"/>
        <v>1</v>
      </c>
      <c r="R27">
        <f t="shared" si="105"/>
        <v>1</v>
      </c>
      <c r="W27">
        <f t="shared" si="93"/>
        <v>10.858001237076964</v>
      </c>
      <c r="X27">
        <f t="shared" si="103"/>
        <v>10.858001237076964</v>
      </c>
      <c r="Y27">
        <f t="shared" si="98"/>
        <v>10.85774759723536</v>
      </c>
      <c r="AA27">
        <f t="shared" si="94"/>
        <v>-2.5363984160442499E-4</v>
      </c>
      <c r="AB27">
        <f t="shared" si="99"/>
        <v>-2.5363984160442499E-4</v>
      </c>
      <c r="AC27">
        <v>2</v>
      </c>
      <c r="AM27">
        <f t="shared" si="74"/>
        <v>0.2097152000000001</v>
      </c>
      <c r="AN27">
        <f t="shared" si="95"/>
        <v>0.2097152000000001</v>
      </c>
      <c r="AO27">
        <f t="shared" si="96"/>
        <v>10.156597317734038</v>
      </c>
      <c r="AP27">
        <f t="shared" si="75"/>
        <v>7.5893667512434115</v>
      </c>
      <c r="AQ27">
        <f t="shared" si="75"/>
        <v>7.1382896158370048</v>
      </c>
      <c r="AR27">
        <f t="shared" si="75"/>
        <v>6.6446315996234073</v>
      </c>
      <c r="AS27">
        <f t="shared" si="75"/>
        <v>6.1159368081400611</v>
      </c>
      <c r="AT27">
        <f t="shared" si="75"/>
        <v>5.5626783220469038</v>
      </c>
      <c r="AU27">
        <f t="shared" si="75"/>
        <v>4.9975673223633867</v>
      </c>
      <c r="AV27">
        <f t="shared" si="75"/>
        <v>4.4344491914581159</v>
      </c>
      <c r="AW27">
        <f t="shared" si="75"/>
        <v>3.8869761414564525</v>
      </c>
      <c r="AX27">
        <f t="shared" si="75"/>
        <v>3.3673185480756276</v>
      </c>
      <c r="AY27">
        <f t="shared" si="75"/>
        <v>2.8851643304116688</v>
      </c>
      <c r="AZ27">
        <f t="shared" si="75"/>
        <v>2.447163642762785</v>
      </c>
      <c r="BA27">
        <f t="shared" si="75"/>
        <v>2.05684762772785</v>
      </c>
      <c r="BB27">
        <f t="shared" si="75"/>
        <v>1.7149376941615393</v>
      </c>
      <c r="BC27">
        <f t="shared" si="75"/>
        <v>1.4199000756723696</v>
      </c>
      <c r="BD27">
        <f t="shared" si="75"/>
        <v>1.1685941312626027</v>
      </c>
      <c r="BE27">
        <f t="shared" si="76"/>
        <v>10.156840865414422</v>
      </c>
      <c r="BF27">
        <f t="shared" si="77"/>
        <v>7.5892963710676318</v>
      </c>
      <c r="BG27">
        <f t="shared" si="78"/>
        <v>7.1381817134476222</v>
      </c>
      <c r="BH27">
        <f t="shared" si="79"/>
        <v>6.644488674142492</v>
      </c>
      <c r="BI27">
        <f t="shared" si="80"/>
        <v>6.115763375184728</v>
      </c>
      <c r="BJ27">
        <f t="shared" si="81"/>
        <v>5.5624807178014084</v>
      </c>
      <c r="BK27">
        <f t="shared" si="82"/>
        <v>4.9973532150873474</v>
      </c>
      <c r="BL27">
        <f t="shared" si="83"/>
        <v>4.4342268683004971</v>
      </c>
      <c r="BM27">
        <f t="shared" si="84"/>
        <v>3.8867537057625756</v>
      </c>
      <c r="BN27">
        <f t="shared" si="85"/>
        <v>3.367103187869442</v>
      </c>
      <c r="BO27">
        <f t="shared" si="86"/>
        <v>2.8849617909978029</v>
      </c>
      <c r="BP27">
        <f t="shared" si="87"/>
        <v>2.4469779697996188</v>
      </c>
      <c r="BQ27">
        <f t="shared" si="88"/>
        <v>2.0566811721244154</v>
      </c>
      <c r="BR27">
        <f t="shared" si="89"/>
        <v>1.7147913149400968</v>
      </c>
      <c r="BS27">
        <f t="shared" si="90"/>
        <v>1.4197734543052418</v>
      </c>
      <c r="BT27">
        <f t="shared" si="91"/>
        <v>1.1684861172600662</v>
      </c>
    </row>
    <row r="28" spans="1:107">
      <c r="B28">
        <f t="shared" ref="B28:R28" si="106">B12/B12</f>
        <v>1</v>
      </c>
      <c r="C28">
        <f t="shared" si="106"/>
        <v>1</v>
      </c>
      <c r="D28">
        <f t="shared" si="106"/>
        <v>1</v>
      </c>
      <c r="E28">
        <f t="shared" si="106"/>
        <v>1</v>
      </c>
      <c r="F28">
        <f t="shared" si="106"/>
        <v>1</v>
      </c>
      <c r="G28">
        <f t="shared" si="106"/>
        <v>1</v>
      </c>
      <c r="H28">
        <f t="shared" si="106"/>
        <v>1</v>
      </c>
      <c r="I28">
        <f t="shared" si="106"/>
        <v>1</v>
      </c>
      <c r="J28">
        <f t="shared" si="106"/>
        <v>1</v>
      </c>
      <c r="K28">
        <f t="shared" si="106"/>
        <v>1</v>
      </c>
      <c r="L28">
        <f t="shared" si="106"/>
        <v>1</v>
      </c>
      <c r="M28">
        <f t="shared" si="106"/>
        <v>1</v>
      </c>
      <c r="N28">
        <f t="shared" si="106"/>
        <v>1</v>
      </c>
      <c r="O28">
        <f t="shared" si="106"/>
        <v>1</v>
      </c>
      <c r="P28">
        <f t="shared" si="106"/>
        <v>1</v>
      </c>
      <c r="Q28">
        <f t="shared" si="106"/>
        <v>1</v>
      </c>
      <c r="R28">
        <f t="shared" si="106"/>
        <v>1</v>
      </c>
      <c r="W28">
        <f t="shared" si="93"/>
        <v>10.156840865414422</v>
      </c>
      <c r="X28">
        <f t="shared" si="103"/>
        <v>10.156840865414422</v>
      </c>
      <c r="Y28">
        <f t="shared" si="98"/>
        <v>10.156597317734038</v>
      </c>
      <c r="AA28">
        <f t="shared" si="94"/>
        <v>-2.4354768038392649E-4</v>
      </c>
      <c r="AB28">
        <f t="shared" si="99"/>
        <v>-2.4354768038392649E-4</v>
      </c>
      <c r="AC28">
        <v>2</v>
      </c>
      <c r="AM28">
        <f t="shared" si="74"/>
        <v>0.16777216000000009</v>
      </c>
      <c r="AN28">
        <f t="shared" si="95"/>
        <v>0.16777216000000009</v>
      </c>
      <c r="AO28">
        <f t="shared" si="96"/>
        <v>9.3979910769651358</v>
      </c>
      <c r="AP28">
        <f t="shared" si="75"/>
        <v>7.0225816312164291</v>
      </c>
      <c r="AQ28">
        <f t="shared" si="75"/>
        <v>6.6052035256853792</v>
      </c>
      <c r="AR28">
        <f t="shared" si="75"/>
        <v>6.1484239410405337</v>
      </c>
      <c r="AS28">
        <f t="shared" si="75"/>
        <v>5.6592229813743256</v>
      </c>
      <c r="AT28">
        <f t="shared" si="75"/>
        <v>5.1472910339300597</v>
      </c>
      <c r="AU28">
        <f t="shared" si="75"/>
        <v>4.624389575362394</v>
      </c>
      <c r="AV28">
        <f t="shared" si="75"/>
        <v>4.1033297807115447</v>
      </c>
      <c r="AW28">
        <f t="shared" si="75"/>
        <v>3.5967443110071158</v>
      </c>
      <c r="AX28">
        <f t="shared" si="75"/>
        <v>3.1158948696806306</v>
      </c>
      <c r="AY28">
        <f t="shared" si="75"/>
        <v>2.6697462544559012</v>
      </c>
      <c r="AZ28">
        <f t="shared" si="75"/>
        <v>2.2644524445571643</v>
      </c>
      <c r="BA28">
        <f t="shared" si="75"/>
        <v>1.9032813468039991</v>
      </c>
      <c r="BB28">
        <f t="shared" si="75"/>
        <v>1.5869009188066534</v>
      </c>
      <c r="BC28">
        <f t="shared" si="75"/>
        <v>1.3138922788672327</v>
      </c>
      <c r="BD28">
        <f t="shared" si="75"/>
        <v>1.0813495799095567</v>
      </c>
      <c r="BE28">
        <f t="shared" si="76"/>
        <v>9.3982227278593875</v>
      </c>
      <c r="BF28">
        <f t="shared" si="77"/>
        <v>7.0224490654278187</v>
      </c>
      <c r="BG28">
        <f t="shared" si="78"/>
        <v>6.6050283256236133</v>
      </c>
      <c r="BH28">
        <f t="shared" si="79"/>
        <v>6.1482093989450632</v>
      </c>
      <c r="BI28">
        <f t="shared" si="80"/>
        <v>5.6589747848260643</v>
      </c>
      <c r="BJ28">
        <f t="shared" si="81"/>
        <v>5.1470170103120694</v>
      </c>
      <c r="BK28">
        <f t="shared" si="82"/>
        <v>4.6240990862722127</v>
      </c>
      <c r="BL28">
        <f t="shared" si="83"/>
        <v>4.1030328510956835</v>
      </c>
      <c r="BM28">
        <f t="shared" si="84"/>
        <v>3.5964506581445872</v>
      </c>
      <c r="BN28">
        <f t="shared" si="85"/>
        <v>3.1156130263926518</v>
      </c>
      <c r="BO28">
        <f t="shared" si="86"/>
        <v>2.6694829457737286</v>
      </c>
      <c r="BP28">
        <f t="shared" si="87"/>
        <v>2.2642122954442554</v>
      </c>
      <c r="BQ28">
        <f t="shared" si="88"/>
        <v>1.9030669075104676</v>
      </c>
      <c r="BR28">
        <f t="shared" si="89"/>
        <v>1.586712928080156</v>
      </c>
      <c r="BS28">
        <f t="shared" si="90"/>
        <v>1.3137300587330325</v>
      </c>
      <c r="BT28">
        <f t="shared" si="91"/>
        <v>1.0812114642670094</v>
      </c>
    </row>
    <row r="29" spans="1:107">
      <c r="B29">
        <f t="shared" ref="B29:R29" si="107">B13/B13</f>
        <v>1</v>
      </c>
      <c r="C29">
        <f t="shared" si="107"/>
        <v>1</v>
      </c>
      <c r="D29">
        <f t="shared" si="107"/>
        <v>1</v>
      </c>
      <c r="E29">
        <f t="shared" si="107"/>
        <v>1</v>
      </c>
      <c r="F29">
        <f t="shared" si="107"/>
        <v>1</v>
      </c>
      <c r="G29">
        <f t="shared" si="107"/>
        <v>1</v>
      </c>
      <c r="H29">
        <f t="shared" si="107"/>
        <v>1</v>
      </c>
      <c r="I29">
        <f t="shared" si="107"/>
        <v>1</v>
      </c>
      <c r="J29">
        <f t="shared" si="107"/>
        <v>1</v>
      </c>
      <c r="K29">
        <f t="shared" si="107"/>
        <v>1</v>
      </c>
      <c r="L29">
        <f t="shared" si="107"/>
        <v>1</v>
      </c>
      <c r="M29">
        <f t="shared" si="107"/>
        <v>1</v>
      </c>
      <c r="N29">
        <f t="shared" si="107"/>
        <v>1</v>
      </c>
      <c r="O29">
        <f t="shared" si="107"/>
        <v>1</v>
      </c>
      <c r="P29">
        <f t="shared" si="107"/>
        <v>1</v>
      </c>
      <c r="Q29">
        <f t="shared" si="107"/>
        <v>1</v>
      </c>
      <c r="R29">
        <f t="shared" si="107"/>
        <v>1</v>
      </c>
      <c r="W29">
        <f t="shared" si="93"/>
        <v>9.3982227278593875</v>
      </c>
      <c r="X29">
        <f t="shared" si="103"/>
        <v>9.3982227278593875</v>
      </c>
      <c r="Y29">
        <f t="shared" si="98"/>
        <v>9.3979910769651358</v>
      </c>
      <c r="AA29">
        <f t="shared" si="94"/>
        <v>-2.3165089425170038E-4</v>
      </c>
      <c r="AB29">
        <f t="shared" si="99"/>
        <v>-2.3165089425170038E-4</v>
      </c>
      <c r="AC29">
        <v>2</v>
      </c>
      <c r="AM29">
        <f t="shared" si="74"/>
        <v>0.13421772800000006</v>
      </c>
      <c r="AN29">
        <f t="shared" si="95"/>
        <v>0.13421772800000006</v>
      </c>
      <c r="AO29">
        <f t="shared" si="96"/>
        <v>8.5954845825677157</v>
      </c>
      <c r="AP29">
        <f t="shared" si="75"/>
        <v>6.4229841964080352</v>
      </c>
      <c r="AQ29">
        <f t="shared" si="75"/>
        <v>6.0412539295246876</v>
      </c>
      <c r="AR29">
        <f t="shared" si="75"/>
        <v>5.6234857528472553</v>
      </c>
      <c r="AS29">
        <f t="shared" si="75"/>
        <v>5.176063222664478</v>
      </c>
      <c r="AT29">
        <f t="shared" si="75"/>
        <v>4.7078488174458979</v>
      </c>
      <c r="AU29">
        <f t="shared" si="75"/>
        <v>4.2295994020260235</v>
      </c>
      <c r="AV29">
        <f t="shared" si="75"/>
        <v>3.753032109316524</v>
      </c>
      <c r="AW29">
        <f t="shared" si="75"/>
        <v>3.2897010225194014</v>
      </c>
      <c r="AX29">
        <f t="shared" si="75"/>
        <v>2.8499065276125242</v>
      </c>
      <c r="AY29">
        <f t="shared" si="75"/>
        <v>2.4418483700497817</v>
      </c>
      <c r="AZ29">
        <f t="shared" si="75"/>
        <v>2.0711555471429617</v>
      </c>
      <c r="BA29">
        <f t="shared" si="75"/>
        <v>1.7408174072119174</v>
      </c>
      <c r="BB29">
        <f t="shared" si="75"/>
        <v>1.4514452876305586</v>
      </c>
      <c r="BC29">
        <f t="shared" si="75"/>
        <v>1.2017417824446979</v>
      </c>
      <c r="BD29">
        <f t="shared" si="75"/>
        <v>0.98904938794312902</v>
      </c>
      <c r="BE29">
        <f t="shared" si="76"/>
        <v>8.595702542208933</v>
      </c>
      <c r="BF29">
        <f t="shared" si="77"/>
        <v>6.4227976961319975</v>
      </c>
      <c r="BG29">
        <f t="shared" si="78"/>
        <v>6.041020777431223</v>
      </c>
      <c r="BH29">
        <f t="shared" si="79"/>
        <v>5.6232099079633171</v>
      </c>
      <c r="BI29">
        <f t="shared" si="80"/>
        <v>5.1757513471171936</v>
      </c>
      <c r="BJ29">
        <f t="shared" si="81"/>
        <v>4.7075099709207509</v>
      </c>
      <c r="BK29">
        <f t="shared" si="82"/>
        <v>4.2292443393017178</v>
      </c>
      <c r="BL29">
        <f t="shared" si="83"/>
        <v>3.7526722796622796</v>
      </c>
      <c r="BM29">
        <f t="shared" si="84"/>
        <v>3.2893474607175688</v>
      </c>
      <c r="BN29">
        <f t="shared" si="85"/>
        <v>2.8495688586008225</v>
      </c>
      <c r="BO29">
        <f t="shared" si="86"/>
        <v>2.4415341078639248</v>
      </c>
      <c r="BP29">
        <f t="shared" si="87"/>
        <v>2.0708697748094167</v>
      </c>
      <c r="BQ29">
        <f t="shared" si="88"/>
        <v>1.74056282007346</v>
      </c>
      <c r="BR29">
        <f t="shared" si="89"/>
        <v>1.4512225071261833</v>
      </c>
      <c r="BS29">
        <f t="shared" si="90"/>
        <v>1.2015498177281305</v>
      </c>
      <c r="BT29">
        <f t="shared" si="91"/>
        <v>0.98888613317447915</v>
      </c>
    </row>
    <row r="30" spans="1:107">
      <c r="B30">
        <f t="shared" ref="B30:R30" si="108">B14/B14</f>
        <v>1</v>
      </c>
      <c r="C30">
        <f t="shared" si="108"/>
        <v>1</v>
      </c>
      <c r="D30">
        <f t="shared" si="108"/>
        <v>1</v>
      </c>
      <c r="E30">
        <f t="shared" si="108"/>
        <v>1</v>
      </c>
      <c r="F30">
        <f t="shared" si="108"/>
        <v>1</v>
      </c>
      <c r="G30">
        <f t="shared" si="108"/>
        <v>1</v>
      </c>
      <c r="H30">
        <f t="shared" si="108"/>
        <v>1</v>
      </c>
      <c r="I30">
        <f t="shared" si="108"/>
        <v>1</v>
      </c>
      <c r="J30">
        <f t="shared" si="108"/>
        <v>1</v>
      </c>
      <c r="K30">
        <f t="shared" si="108"/>
        <v>1</v>
      </c>
      <c r="L30">
        <f t="shared" si="108"/>
        <v>1</v>
      </c>
      <c r="M30">
        <f t="shared" si="108"/>
        <v>1</v>
      </c>
      <c r="N30">
        <f t="shared" si="108"/>
        <v>1</v>
      </c>
      <c r="O30">
        <f t="shared" si="108"/>
        <v>1</v>
      </c>
      <c r="P30">
        <f t="shared" si="108"/>
        <v>1</v>
      </c>
      <c r="Q30">
        <f t="shared" si="108"/>
        <v>1</v>
      </c>
      <c r="R30">
        <f t="shared" si="108"/>
        <v>1</v>
      </c>
      <c r="W30">
        <f t="shared" si="93"/>
        <v>8.595702542208933</v>
      </c>
      <c r="X30">
        <f t="shared" si="103"/>
        <v>8.595702542208933</v>
      </c>
      <c r="Y30">
        <f t="shared" si="98"/>
        <v>8.5954845825677157</v>
      </c>
      <c r="AA30">
        <f t="shared" si="94"/>
        <v>-2.1795964121729128E-4</v>
      </c>
      <c r="AB30">
        <f t="shared" si="99"/>
        <v>-2.1795964121729128E-4</v>
      </c>
      <c r="AC30">
        <v>2</v>
      </c>
      <c r="AM30">
        <f t="shared" si="74"/>
        <v>0.10737418240000006</v>
      </c>
      <c r="AN30">
        <f t="shared" si="95"/>
        <v>0.10737418240000006</v>
      </c>
      <c r="AO30">
        <f t="shared" si="96"/>
        <v>7.7664958032412628</v>
      </c>
      <c r="AP30">
        <f t="shared" si="75"/>
        <v>5.8035866817534503</v>
      </c>
      <c r="AQ30">
        <f t="shared" si="75"/>
        <v>5.4586791650373661</v>
      </c>
      <c r="AR30">
        <f t="shared" si="75"/>
        <v>5.0812084947550034</v>
      </c>
      <c r="AS30">
        <f t="shared" si="75"/>
        <v>4.6769420931667671</v>
      </c>
      <c r="AT30">
        <f t="shared" si="75"/>
        <v>4.2538872945171242</v>
      </c>
      <c r="AU30">
        <f t="shared" si="75"/>
        <v>3.8217632558593579</v>
      </c>
      <c r="AV30">
        <f t="shared" si="75"/>
        <v>3.3911569807128354</v>
      </c>
      <c r="AW30">
        <f t="shared" si="75"/>
        <v>2.9725083542270103</v>
      </c>
      <c r="AX30">
        <f t="shared" si="75"/>
        <v>2.5751246564940082</v>
      </c>
      <c r="AY30">
        <f t="shared" si="75"/>
        <v>2.206415243546469</v>
      </c>
      <c r="AZ30">
        <f t="shared" si="75"/>
        <v>1.8714667058492644</v>
      </c>
      <c r="BA30">
        <f t="shared" si="75"/>
        <v>1.5729805444545368</v>
      </c>
      <c r="BB30">
        <f t="shared" si="75"/>
        <v>1.3115095262324337</v>
      </c>
      <c r="BC30">
        <f t="shared" si="75"/>
        <v>1.0858816677556191</v>
      </c>
      <c r="BD30">
        <f t="shared" si="75"/>
        <v>0.89369596285338204</v>
      </c>
      <c r="BE30">
        <f t="shared" si="76"/>
        <v>7.7666984258113727</v>
      </c>
      <c r="BF30">
        <f t="shared" si="77"/>
        <v>5.8033572603169752</v>
      </c>
      <c r="BG30">
        <f t="shared" si="78"/>
        <v>5.4584004427765631</v>
      </c>
      <c r="BH30">
        <f t="shared" si="79"/>
        <v>5.0808849335731283</v>
      </c>
      <c r="BI30">
        <f t="shared" si="80"/>
        <v>4.676581075561038</v>
      </c>
      <c r="BJ30">
        <f t="shared" si="81"/>
        <v>4.2534987804784876</v>
      </c>
      <c r="BK30">
        <f t="shared" si="82"/>
        <v>3.8213590094737251</v>
      </c>
      <c r="BL30">
        <f t="shared" si="83"/>
        <v>3.3907494755570102</v>
      </c>
      <c r="BM30">
        <f t="shared" si="84"/>
        <v>2.9721095651754124</v>
      </c>
      <c r="BN30">
        <f t="shared" si="85"/>
        <v>2.5747449797918063</v>
      </c>
      <c r="BO30">
        <f t="shared" si="86"/>
        <v>2.2060627411192932</v>
      </c>
      <c r="BP30">
        <f t="shared" si="87"/>
        <v>1.8711467667818351</v>
      </c>
      <c r="BQ30">
        <f t="shared" si="88"/>
        <v>1.5726959429213059</v>
      </c>
      <c r="BR30">
        <f t="shared" si="89"/>
        <v>1.3112607731889327</v>
      </c>
      <c r="BS30">
        <f t="shared" si="90"/>
        <v>1.0856675218876113</v>
      </c>
      <c r="BT30">
        <f t="shared" si="91"/>
        <v>0.89351397819068901</v>
      </c>
    </row>
    <row r="31" spans="1:107">
      <c r="B31">
        <f t="shared" ref="B31:R31" si="109">B15/B15</f>
        <v>1</v>
      </c>
      <c r="C31">
        <f t="shared" si="109"/>
        <v>1</v>
      </c>
      <c r="D31">
        <f t="shared" si="109"/>
        <v>1</v>
      </c>
      <c r="E31">
        <f t="shared" si="109"/>
        <v>1</v>
      </c>
      <c r="F31">
        <f t="shared" si="109"/>
        <v>1</v>
      </c>
      <c r="G31">
        <f t="shared" si="109"/>
        <v>1</v>
      </c>
      <c r="H31">
        <f t="shared" si="109"/>
        <v>1</v>
      </c>
      <c r="I31">
        <f t="shared" si="109"/>
        <v>1</v>
      </c>
      <c r="J31">
        <f t="shared" si="109"/>
        <v>1</v>
      </c>
      <c r="K31">
        <f t="shared" si="109"/>
        <v>1</v>
      </c>
      <c r="L31">
        <f t="shared" si="109"/>
        <v>1</v>
      </c>
      <c r="M31">
        <f t="shared" si="109"/>
        <v>1</v>
      </c>
      <c r="N31">
        <f t="shared" si="109"/>
        <v>1</v>
      </c>
      <c r="O31">
        <f t="shared" si="109"/>
        <v>1</v>
      </c>
      <c r="P31">
        <f t="shared" si="109"/>
        <v>1</v>
      </c>
      <c r="Q31">
        <f t="shared" si="109"/>
        <v>1</v>
      </c>
      <c r="R31">
        <f t="shared" si="109"/>
        <v>1</v>
      </c>
      <c r="W31">
        <f t="shared" si="93"/>
        <v>7.7666984258113727</v>
      </c>
      <c r="X31">
        <f t="shared" si="103"/>
        <v>7.7666984258113727</v>
      </c>
      <c r="Y31">
        <f t="shared" si="98"/>
        <v>7.7664958032412628</v>
      </c>
      <c r="AA31">
        <f t="shared" si="94"/>
        <v>-2.0262257010994489E-4</v>
      </c>
      <c r="AB31">
        <f t="shared" si="99"/>
        <v>-2.0262257010994489E-4</v>
      </c>
      <c r="AC31">
        <v>2</v>
      </c>
      <c r="AM31">
        <f t="shared" si="74"/>
        <v>8.589934592000005E-2</v>
      </c>
      <c r="AN31">
        <f t="shared" si="95"/>
        <v>8.589934592000005E-2</v>
      </c>
      <c r="AO31">
        <f t="shared" si="96"/>
        <v>6.9309314513616345</v>
      </c>
      <c r="AP31">
        <f t="shared" si="75"/>
        <v>5.1792620071067184</v>
      </c>
      <c r="AQ31">
        <f t="shared" si="75"/>
        <v>4.8714678308189185</v>
      </c>
      <c r="AR31">
        <f t="shared" si="75"/>
        <v>4.5346130154155322</v>
      </c>
      <c r="AS31">
        <f t="shared" si="75"/>
        <v>4.173844064293335</v>
      </c>
      <c r="AT31">
        <f t="shared" si="75"/>
        <v>3.7963064719538049</v>
      </c>
      <c r="AU31">
        <f t="shared" si="75"/>
        <v>3.4106735138141673</v>
      </c>
      <c r="AV31">
        <f t="shared" si="75"/>
        <v>3.0263931157653907</v>
      </c>
      <c r="AW31">
        <f t="shared" si="75"/>
        <v>2.6527820985310782</v>
      </c>
      <c r="AX31">
        <f t="shared" si="75"/>
        <v>2.2981466916400586</v>
      </c>
      <c r="AY31">
        <f t="shared" si="75"/>
        <v>1.969099498890666</v>
      </c>
      <c r="AZ31">
        <f t="shared" si="75"/>
        <v>1.6701802978308775</v>
      </c>
      <c r="BA31">
        <f t="shared" si="75"/>
        <v>1.4038003597968212</v>
      </c>
      <c r="BB31">
        <f t="shared" si="75"/>
        <v>1.1704533324099791</v>
      </c>
      <c r="BC31">
        <f t="shared" si="75"/>
        <v>0.96909358601060547</v>
      </c>
      <c r="BD31">
        <f t="shared" si="75"/>
        <v>0.7975786043226043</v>
      </c>
      <c r="BE31">
        <f t="shared" si="76"/>
        <v>6.9311173873333018</v>
      </c>
      <c r="BF31">
        <f t="shared" si="77"/>
        <v>5.1790024804121124</v>
      </c>
      <c r="BG31">
        <f t="shared" si="78"/>
        <v>4.8711578771006696</v>
      </c>
      <c r="BH31">
        <f t="shared" si="79"/>
        <v>4.5342574122735488</v>
      </c>
      <c r="BI31">
        <f t="shared" si="80"/>
        <v>4.1734506258634294</v>
      </c>
      <c r="BJ31">
        <f t="shared" si="81"/>
        <v>3.7958856824411287</v>
      </c>
      <c r="BK31">
        <f t="shared" si="82"/>
        <v>3.410237712563061</v>
      </c>
      <c r="BL31">
        <f t="shared" si="83"/>
        <v>3.0259553490606006</v>
      </c>
      <c r="BM31">
        <f t="shared" si="84"/>
        <v>2.6523548559302883</v>
      </c>
      <c r="BN31">
        <f t="shared" si="85"/>
        <v>2.2977407797985667</v>
      </c>
      <c r="BO31">
        <f t="shared" si="86"/>
        <v>1.9687232571957025</v>
      </c>
      <c r="BP31">
        <f t="shared" si="87"/>
        <v>1.6698392519520555</v>
      </c>
      <c r="BQ31">
        <f t="shared" si="88"/>
        <v>1.4034972902699832</v>
      </c>
      <c r="BR31">
        <f t="shared" si="89"/>
        <v>1.1701886498095184</v>
      </c>
      <c r="BS31">
        <f t="shared" si="90"/>
        <v>0.96886587134766577</v>
      </c>
      <c r="BT31">
        <f t="shared" si="91"/>
        <v>0.79738518615338883</v>
      </c>
    </row>
    <row r="32" spans="1:107">
      <c r="B32">
        <f t="shared" ref="B32:R32" si="110">B16/B16</f>
        <v>1</v>
      </c>
      <c r="C32">
        <f t="shared" si="110"/>
        <v>1</v>
      </c>
      <c r="D32">
        <f t="shared" si="110"/>
        <v>1</v>
      </c>
      <c r="E32">
        <f t="shared" si="110"/>
        <v>1</v>
      </c>
      <c r="F32">
        <f t="shared" si="110"/>
        <v>1</v>
      </c>
      <c r="G32">
        <f t="shared" si="110"/>
        <v>1</v>
      </c>
      <c r="H32">
        <f t="shared" si="110"/>
        <v>1</v>
      </c>
      <c r="I32">
        <f t="shared" si="110"/>
        <v>1</v>
      </c>
      <c r="J32">
        <f t="shared" si="110"/>
        <v>1</v>
      </c>
      <c r="K32">
        <f t="shared" si="110"/>
        <v>1</v>
      </c>
      <c r="L32">
        <f t="shared" si="110"/>
        <v>1</v>
      </c>
      <c r="M32">
        <f t="shared" si="110"/>
        <v>1</v>
      </c>
      <c r="N32">
        <f t="shared" si="110"/>
        <v>1</v>
      </c>
      <c r="O32">
        <f t="shared" si="110"/>
        <v>1</v>
      </c>
      <c r="P32">
        <f t="shared" si="110"/>
        <v>1</v>
      </c>
      <c r="Q32">
        <f t="shared" si="110"/>
        <v>1</v>
      </c>
      <c r="R32">
        <f t="shared" si="110"/>
        <v>1</v>
      </c>
      <c r="W32">
        <f t="shared" si="93"/>
        <v>6.9311173873333018</v>
      </c>
      <c r="X32">
        <f t="shared" si="103"/>
        <v>6.9311173873333018</v>
      </c>
      <c r="Y32">
        <f t="shared" si="98"/>
        <v>6.9309314513616345</v>
      </c>
      <c r="AA32">
        <f t="shared" si="94"/>
        <v>-1.8593597166738363E-4</v>
      </c>
      <c r="AB32">
        <f t="shared" si="99"/>
        <v>-1.8593597166738363E-4</v>
      </c>
      <c r="AC32">
        <v>2</v>
      </c>
      <c r="AM32">
        <f t="shared" si="74"/>
        <v>6.871947673600004E-2</v>
      </c>
      <c r="AN32">
        <f t="shared" si="95"/>
        <v>6.871947673600004E-2</v>
      </c>
      <c r="AO32">
        <f t="shared" si="96"/>
        <v>6.109334684125467</v>
      </c>
      <c r="AP32">
        <f t="shared" si="75"/>
        <v>4.5653599835266787</v>
      </c>
      <c r="AQ32">
        <f t="shared" si="75"/>
        <v>4.2940572901214331</v>
      </c>
      <c r="AR32">
        <f t="shared" si="75"/>
        <v>3.997138114959387</v>
      </c>
      <c r="AS32">
        <f t="shared" si="75"/>
        <v>3.6791385222848669</v>
      </c>
      <c r="AT32">
        <f t="shared" si="75"/>
        <v>3.3463566593574954</v>
      </c>
      <c r="AU32">
        <f t="shared" si="75"/>
        <v>3.0064374593720804</v>
      </c>
      <c r="AV32">
        <f t="shared" si="75"/>
        <v>2.6677088274822083</v>
      </c>
      <c r="AW32">
        <f t="shared" si="75"/>
        <v>2.3383832656241572</v>
      </c>
      <c r="AX32">
        <f t="shared" si="75"/>
        <v>2.0257826207764524</v>
      </c>
      <c r="AY32">
        <f t="shared" si="75"/>
        <v>1.7357359718473977</v>
      </c>
      <c r="AZ32">
        <f t="shared" si="75"/>
        <v>1.4722453226860333</v>
      </c>
      <c r="BA32">
        <f t="shared" si="75"/>
        <v>1.2374364693438837</v>
      </c>
      <c r="BB32">
        <f t="shared" si="75"/>
        <v>1.0317448460538376</v>
      </c>
      <c r="BC32">
        <f t="shared" si="75"/>
        <v>0.85424900246508373</v>
      </c>
      <c r="BD32">
        <f t="shared" si="75"/>
        <v>0.70306054987510258</v>
      </c>
      <c r="BE32">
        <f t="shared" si="76"/>
        <v>6.1095030104491679</v>
      </c>
      <c r="BF32">
        <f t="shared" si="77"/>
        <v>4.5650837342657109</v>
      </c>
      <c r="BG32">
        <f t="shared" si="78"/>
        <v>4.2937310178741326</v>
      </c>
      <c r="BH32">
        <f t="shared" si="79"/>
        <v>3.9967667206246622</v>
      </c>
      <c r="BI32">
        <f t="shared" si="80"/>
        <v>3.6787299561930591</v>
      </c>
      <c r="BJ32">
        <f t="shared" si="81"/>
        <v>3.345921546008837</v>
      </c>
      <c r="BK32">
        <f t="shared" si="82"/>
        <v>3.0059882710004664</v>
      </c>
      <c r="BL32">
        <f t="shared" si="83"/>
        <v>2.6672587234427545</v>
      </c>
      <c r="BM32">
        <f t="shared" si="84"/>
        <v>2.3379448177720383</v>
      </c>
      <c r="BN32">
        <f t="shared" si="85"/>
        <v>2.0253666799910022</v>
      </c>
      <c r="BO32">
        <f t="shared" si="86"/>
        <v>1.7353508813109413</v>
      </c>
      <c r="BP32">
        <f t="shared" si="87"/>
        <v>1.471896574051875</v>
      </c>
      <c r="BQ32">
        <f t="shared" si="88"/>
        <v>1.2371267778168096</v>
      </c>
      <c r="BR32">
        <f t="shared" si="89"/>
        <v>1.0314745342316776</v>
      </c>
      <c r="BS32">
        <f t="shared" si="90"/>
        <v>0.85401654984773312</v>
      </c>
      <c r="BT32">
        <f t="shared" si="91"/>
        <v>0.70286317819326716</v>
      </c>
    </row>
    <row r="33" spans="2:72">
      <c r="B33">
        <f t="shared" ref="B33:R33" si="111">B17/B17</f>
        <v>1</v>
      </c>
      <c r="C33">
        <f t="shared" si="111"/>
        <v>1</v>
      </c>
      <c r="D33">
        <f t="shared" si="111"/>
        <v>1</v>
      </c>
      <c r="E33">
        <f t="shared" si="111"/>
        <v>1</v>
      </c>
      <c r="F33">
        <f t="shared" si="111"/>
        <v>1</v>
      </c>
      <c r="G33">
        <f t="shared" si="111"/>
        <v>1</v>
      </c>
      <c r="H33">
        <f t="shared" si="111"/>
        <v>1</v>
      </c>
      <c r="I33">
        <f t="shared" si="111"/>
        <v>1</v>
      </c>
      <c r="J33">
        <f t="shared" si="111"/>
        <v>1</v>
      </c>
      <c r="K33">
        <f t="shared" si="111"/>
        <v>1</v>
      </c>
      <c r="L33">
        <f t="shared" si="111"/>
        <v>1</v>
      </c>
      <c r="M33">
        <f t="shared" si="111"/>
        <v>1</v>
      </c>
      <c r="N33">
        <f t="shared" si="111"/>
        <v>1</v>
      </c>
      <c r="O33">
        <f t="shared" si="111"/>
        <v>1</v>
      </c>
      <c r="P33">
        <f t="shared" si="111"/>
        <v>1</v>
      </c>
      <c r="Q33">
        <f t="shared" si="111"/>
        <v>1</v>
      </c>
      <c r="R33">
        <f t="shared" si="111"/>
        <v>1</v>
      </c>
      <c r="W33">
        <f t="shared" si="93"/>
        <v>6.1095030104491679</v>
      </c>
      <c r="X33">
        <f t="shared" si="103"/>
        <v>6.1095030104491679</v>
      </c>
      <c r="Y33">
        <f t="shared" si="98"/>
        <v>6.109334684125467</v>
      </c>
      <c r="AA33">
        <f t="shared" si="94"/>
        <v>-1.6832632370089584E-4</v>
      </c>
      <c r="AB33">
        <f t="shared" si="99"/>
        <v>-1.6832632370089584E-4</v>
      </c>
      <c r="AC33">
        <v>2</v>
      </c>
      <c r="AM33">
        <f t="shared" si="74"/>
        <v>5.4975581388800036E-2</v>
      </c>
      <c r="AN33">
        <f t="shared" si="95"/>
        <v>5.4975581388800036E-2</v>
      </c>
      <c r="AO33">
        <f t="shared" si="96"/>
        <v>5.3209055229287294</v>
      </c>
      <c r="AP33">
        <f t="shared" si="75"/>
        <v>3.9762281480132797</v>
      </c>
      <c r="AQ33">
        <f t="shared" si="75"/>
        <v>3.7399424281773648</v>
      </c>
      <c r="AR33">
        <f t="shared" si="75"/>
        <v>3.4813455235222568</v>
      </c>
      <c r="AS33">
        <f t="shared" si="75"/>
        <v>3.2043877958207858</v>
      </c>
      <c r="AT33">
        <f t="shared" si="75"/>
        <v>2.914554332136627</v>
      </c>
      <c r="AU33">
        <f t="shared" si="75"/>
        <v>2.6185032896078426</v>
      </c>
      <c r="AV33">
        <f t="shared" si="75"/>
        <v>2.3234877821646864</v>
      </c>
      <c r="AW33">
        <f t="shared" si="75"/>
        <v>2.0366605479622581</v>
      </c>
      <c r="AX33">
        <f t="shared" si="75"/>
        <v>1.7643987292132919</v>
      </c>
      <c r="AY33">
        <f t="shared" si="75"/>
        <v>1.5117794253355843</v>
      </c>
      <c r="AZ33">
        <f t="shared" si="75"/>
        <v>1.2822884816013367</v>
      </c>
      <c r="BA33">
        <f t="shared" si="75"/>
        <v>1.0777776527412033</v>
      </c>
      <c r="BB33">
        <f t="shared" si="75"/>
        <v>0.89862643282340293</v>
      </c>
      <c r="BC33">
        <f t="shared" si="75"/>
        <v>0.74403247964578179</v>
      </c>
      <c r="BD33">
        <f t="shared" si="75"/>
        <v>0.61235123450174811</v>
      </c>
      <c r="BE33">
        <f t="shared" si="76"/>
        <v>5.321055829841824</v>
      </c>
      <c r="BF33">
        <f t="shared" si="77"/>
        <v>3.9759478596516438</v>
      </c>
      <c r="BG33">
        <f t="shared" si="78"/>
        <v>3.7396139138250635</v>
      </c>
      <c r="BH33">
        <f t="shared" si="79"/>
        <v>3.4809736279570322</v>
      </c>
      <c r="BI33">
        <f t="shared" si="80"/>
        <v>3.2039803313519784</v>
      </c>
      <c r="BJ33">
        <f t="shared" si="81"/>
        <v>2.9141217081215189</v>
      </c>
      <c r="BK33">
        <f t="shared" si="82"/>
        <v>2.6180577023182821</v>
      </c>
      <c r="BL33">
        <f t="shared" si="83"/>
        <v>2.3230420798218239</v>
      </c>
      <c r="BM33">
        <f t="shared" si="84"/>
        <v>2.0362269862503561</v>
      </c>
      <c r="BN33">
        <f t="shared" si="85"/>
        <v>1.763987866394582</v>
      </c>
      <c r="BO33">
        <f t="shared" si="86"/>
        <v>1.5113993573663627</v>
      </c>
      <c r="BP33">
        <f t="shared" si="87"/>
        <v>1.2819445105252725</v>
      </c>
      <c r="BQ33">
        <f t="shared" si="88"/>
        <v>1.0774723642981887</v>
      </c>
      <c r="BR33">
        <f t="shared" si="89"/>
        <v>0.89836007516810001</v>
      </c>
      <c r="BS33">
        <f t="shared" si="90"/>
        <v>0.74380350309616894</v>
      </c>
      <c r="BT33">
        <f t="shared" si="91"/>
        <v>0.61215686538003289</v>
      </c>
    </row>
    <row r="34" spans="2:72">
      <c r="B34">
        <f t="shared" ref="B34:R34" si="112">B18/B18</f>
        <v>1</v>
      </c>
      <c r="C34">
        <f t="shared" si="112"/>
        <v>1</v>
      </c>
      <c r="D34">
        <f t="shared" si="112"/>
        <v>1</v>
      </c>
      <c r="E34">
        <f t="shared" si="112"/>
        <v>1</v>
      </c>
      <c r="F34">
        <f t="shared" si="112"/>
        <v>1</v>
      </c>
      <c r="G34">
        <f t="shared" si="112"/>
        <v>1</v>
      </c>
      <c r="H34">
        <f t="shared" si="112"/>
        <v>1</v>
      </c>
      <c r="I34">
        <f t="shared" si="112"/>
        <v>1</v>
      </c>
      <c r="J34">
        <f t="shared" si="112"/>
        <v>1</v>
      </c>
      <c r="K34">
        <f t="shared" si="112"/>
        <v>1</v>
      </c>
      <c r="L34">
        <f t="shared" si="112"/>
        <v>1</v>
      </c>
      <c r="M34">
        <f t="shared" si="112"/>
        <v>1</v>
      </c>
      <c r="N34">
        <f t="shared" si="112"/>
        <v>1</v>
      </c>
      <c r="O34">
        <f t="shared" si="112"/>
        <v>1</v>
      </c>
      <c r="P34">
        <f t="shared" si="112"/>
        <v>1</v>
      </c>
      <c r="Q34">
        <f t="shared" si="112"/>
        <v>1</v>
      </c>
      <c r="R34">
        <f t="shared" si="112"/>
        <v>1</v>
      </c>
      <c r="W34">
        <f t="shared" si="93"/>
        <v>5.321055829841824</v>
      </c>
      <c r="X34">
        <f t="shared" si="103"/>
        <v>5.321055829841824</v>
      </c>
      <c r="Y34">
        <f t="shared" si="98"/>
        <v>5.3209055229287294</v>
      </c>
      <c r="AA34">
        <f t="shared" si="94"/>
        <v>-1.5030691309458888E-4</v>
      </c>
      <c r="AB34">
        <f t="shared" si="99"/>
        <v>-1.5030691309458888E-4</v>
      </c>
      <c r="AC34">
        <v>2</v>
      </c>
      <c r="AM34">
        <f t="shared" si="74"/>
        <v>4.3980465111040035E-2</v>
      </c>
      <c r="AN34">
        <f t="shared" si="95"/>
        <v>4.3980465111040035E-2</v>
      </c>
      <c r="AO34">
        <f t="shared" si="96"/>
        <v>4.5817876097810446</v>
      </c>
      <c r="AP34">
        <f t="shared" si="75"/>
        <v>3.4239313499166393</v>
      </c>
      <c r="AQ34">
        <f t="shared" si="75"/>
        <v>3.2204713045550566</v>
      </c>
      <c r="AR34">
        <f t="shared" si="75"/>
        <v>2.997798805252323</v>
      </c>
      <c r="AS34">
        <f t="shared" si="75"/>
        <v>2.7593152264052243</v>
      </c>
      <c r="AT34">
        <f t="shared" si="75"/>
        <v>2.5097435177211018</v>
      </c>
      <c r="AU34">
        <f t="shared" si="75"/>
        <v>2.2548168234082415</v>
      </c>
      <c r="AV34">
        <f t="shared" si="75"/>
        <v>2.0007807005730687</v>
      </c>
      <c r="AW34">
        <f t="shared" si="75"/>
        <v>1.7537943819819182</v>
      </c>
      <c r="AX34">
        <f t="shared" si="75"/>
        <v>1.5193493357423276</v>
      </c>
      <c r="AY34">
        <f t="shared" si="75"/>
        <v>1.3018176375031156</v>
      </c>
      <c r="AZ34">
        <f t="shared" si="75"/>
        <v>1.104201172231845</v>
      </c>
      <c r="BA34">
        <f t="shared" si="75"/>
        <v>0.92809471230994778</v>
      </c>
      <c r="BB34">
        <f t="shared" si="75"/>
        <v>0.77382524199796032</v>
      </c>
      <c r="BC34">
        <f t="shared" si="75"/>
        <v>0.64070202611584581</v>
      </c>
      <c r="BD34">
        <f t="shared" si="75"/>
        <v>0.52730905165814346</v>
      </c>
      <c r="BE34">
        <f t="shared" si="76"/>
        <v>4.5819200275316794</v>
      </c>
      <c r="BF34">
        <f t="shared" si="77"/>
        <v>3.4236579560754432</v>
      </c>
      <c r="BG34">
        <f t="shared" si="78"/>
        <v>3.2201526228866002</v>
      </c>
      <c r="BH34">
        <f t="shared" si="79"/>
        <v>2.9974394727822387</v>
      </c>
      <c r="BI34">
        <f t="shared" si="80"/>
        <v>2.7589226870554389</v>
      </c>
      <c r="BJ34">
        <f t="shared" si="81"/>
        <v>2.5093276680586394</v>
      </c>
      <c r="BK34">
        <f t="shared" si="82"/>
        <v>2.2543892421144358</v>
      </c>
      <c r="BL34">
        <f t="shared" si="83"/>
        <v>2.0003535709285853</v>
      </c>
      <c r="BM34">
        <f t="shared" si="84"/>
        <v>1.7533793117856313</v>
      </c>
      <c r="BN34">
        <f t="shared" si="85"/>
        <v>1.5189563108937485</v>
      </c>
      <c r="BO34">
        <f t="shared" si="86"/>
        <v>1.3014542990279629</v>
      </c>
      <c r="BP34">
        <f t="shared" si="87"/>
        <v>1.1038725047796853</v>
      </c>
      <c r="BQ34">
        <f t="shared" si="88"/>
        <v>0.92780312083974792</v>
      </c>
      <c r="BR34">
        <f t="shared" si="89"/>
        <v>0.77357091373911446</v>
      </c>
      <c r="BS34">
        <f t="shared" si="90"/>
        <v>0.64048344470872931</v>
      </c>
      <c r="BT34">
        <f t="shared" si="91"/>
        <v>0.52712354299037012</v>
      </c>
    </row>
    <row r="35" spans="2:72">
      <c r="W35">
        <f t="shared" si="93"/>
        <v>4.5819200275316794</v>
      </c>
      <c r="X35">
        <f t="shared" si="103"/>
        <v>4.5819200275316794</v>
      </c>
      <c r="Y35">
        <f>AO34</f>
        <v>4.5817876097810446</v>
      </c>
      <c r="AA35">
        <f t="shared" si="94"/>
        <v>-1.3241775063477235E-4</v>
      </c>
      <c r="AB35">
        <f t="shared" si="99"/>
        <v>-1.3241775063477235E-4</v>
      </c>
      <c r="AC35">
        <v>2</v>
      </c>
    </row>
    <row r="36" spans="2:72">
      <c r="W36">
        <f t="shared" ref="W36:W50" si="113">D4*D20</f>
        <v>10.189231714008006</v>
      </c>
      <c r="X36">
        <f t="shared" si="103"/>
        <v>10.189231714008006</v>
      </c>
      <c r="Y36">
        <f>AP20</f>
        <v>10.188877399035492</v>
      </c>
      <c r="AA36">
        <f t="shared" ref="AA36:AA50" si="114">Y4-D4</f>
        <v>-3.543149725135919E-4</v>
      </c>
      <c r="AB36">
        <f t="shared" si="99"/>
        <v>-3.543149725135919E-4</v>
      </c>
      <c r="AC36">
        <v>2</v>
      </c>
      <c r="AN36">
        <f t="shared" ref="AN36:AN50" si="115">1/AN20</f>
        <v>1</v>
      </c>
      <c r="AO36">
        <f t="shared" ref="AO36:BT44" si="116">1/AO20</f>
        <v>7.3334866548425096E-2</v>
      </c>
      <c r="AP36">
        <f t="shared" si="116"/>
        <v>9.8146239358485446E-2</v>
      </c>
      <c r="AQ36">
        <f t="shared" si="116"/>
        <v>0.10434908256100053</v>
      </c>
      <c r="AR36">
        <f t="shared" si="116"/>
        <v>0.11210263656414438</v>
      </c>
      <c r="AS36">
        <f t="shared" si="116"/>
        <v>0.1217945790680742</v>
      </c>
      <c r="AT36">
        <f t="shared" si="116"/>
        <v>0.1339095071979865</v>
      </c>
      <c r="AU36">
        <f t="shared" si="116"/>
        <v>0.14905316736037683</v>
      </c>
      <c r="AV36">
        <f t="shared" si="116"/>
        <v>0.16798274256336476</v>
      </c>
      <c r="AW36">
        <f t="shared" si="116"/>
        <v>0.1916447115670997</v>
      </c>
      <c r="AX36">
        <f t="shared" si="116"/>
        <v>0.22122217282176829</v>
      </c>
      <c r="AY36">
        <f t="shared" si="116"/>
        <v>0.25819399939010418</v>
      </c>
      <c r="AZ36">
        <f t="shared" si="116"/>
        <v>0.30440878260052384</v>
      </c>
      <c r="BA36">
        <f t="shared" si="116"/>
        <v>0.36217726161354852</v>
      </c>
      <c r="BB36">
        <f t="shared" si="116"/>
        <v>0.4343878603798294</v>
      </c>
      <c r="BC36">
        <f t="shared" si="116"/>
        <v>0.5246511088376804</v>
      </c>
      <c r="BD36">
        <f t="shared" si="116"/>
        <v>0.63748016940999419</v>
      </c>
      <c r="BE36">
        <f t="shared" si="116"/>
        <v>7.3333333333333348E-2</v>
      </c>
      <c r="BF36">
        <f t="shared" si="116"/>
        <v>9.8142826472894393E-2</v>
      </c>
      <c r="BG36">
        <f t="shared" si="116"/>
        <v>0.10434519975778467</v>
      </c>
      <c r="BH36">
        <f t="shared" si="116"/>
        <v>0.11209816636389747</v>
      </c>
      <c r="BI36">
        <f t="shared" si="116"/>
        <v>0.12178937462153849</v>
      </c>
      <c r="BJ36">
        <f t="shared" si="116"/>
        <v>0.1339033849435898</v>
      </c>
      <c r="BK36">
        <f t="shared" si="116"/>
        <v>0.14904589784615391</v>
      </c>
      <c r="BL36">
        <f t="shared" si="116"/>
        <v>0.16797403897435906</v>
      </c>
      <c r="BM36">
        <f t="shared" si="116"/>
        <v>0.19163421538461542</v>
      </c>
      <c r="BN36">
        <f t="shared" si="116"/>
        <v>0.22120943589743597</v>
      </c>
      <c r="BO36">
        <f t="shared" si="116"/>
        <v>0.25817846153846163</v>
      </c>
      <c r="BP36">
        <f t="shared" si="116"/>
        <v>0.30438974358974369</v>
      </c>
      <c r="BQ36">
        <f t="shared" si="116"/>
        <v>0.36215384615384622</v>
      </c>
      <c r="BR36">
        <f t="shared" si="116"/>
        <v>0.43435897435897447</v>
      </c>
      <c r="BS36">
        <f t="shared" si="116"/>
        <v>0.52461538461538471</v>
      </c>
      <c r="BT36">
        <f t="shared" si="116"/>
        <v>0.63743589743589746</v>
      </c>
    </row>
    <row r="37" spans="2:72">
      <c r="W37">
        <f t="shared" si="113"/>
        <v>9.9628043425856063</v>
      </c>
      <c r="X37">
        <f t="shared" si="103"/>
        <v>9.9628043425856063</v>
      </c>
      <c r="Y37">
        <f t="shared" ref="Y37:Y49" si="117">AP21</f>
        <v>9.9624961174937976</v>
      </c>
      <c r="AA37">
        <f t="shared" si="114"/>
        <v>-3.082250918087226E-4</v>
      </c>
      <c r="AB37">
        <f t="shared" si="99"/>
        <v>-3.082250918087226E-4</v>
      </c>
      <c r="AC37">
        <v>2</v>
      </c>
      <c r="AN37">
        <f t="shared" si="115"/>
        <v>1.25</v>
      </c>
      <c r="AO37">
        <f t="shared" ref="AO37:BC37" si="118">1/AO21</f>
        <v>7.5001588124904817E-2</v>
      </c>
      <c r="AP37">
        <f t="shared" si="118"/>
        <v>0.10037645066119873</v>
      </c>
      <c r="AQ37">
        <f t="shared" si="118"/>
        <v>0.10672016629527223</v>
      </c>
      <c r="AR37">
        <f t="shared" si="118"/>
        <v>0.11464981083786407</v>
      </c>
      <c r="AS37">
        <f t="shared" si="118"/>
        <v>0.12456186651610389</v>
      </c>
      <c r="AT37">
        <f t="shared" si="118"/>
        <v>0.13695193611390366</v>
      </c>
      <c r="AU37">
        <f t="shared" si="118"/>
        <v>0.15243952311115336</v>
      </c>
      <c r="AV37">
        <f t="shared" si="118"/>
        <v>0.17179900685771549</v>
      </c>
      <c r="AW37">
        <f t="shared" si="118"/>
        <v>0.19599836154091815</v>
      </c>
      <c r="AX37">
        <f t="shared" si="118"/>
        <v>0.22624755489492149</v>
      </c>
      <c r="AY37">
        <f t="shared" si="118"/>
        <v>0.26405904658742563</v>
      </c>
      <c r="AZ37">
        <f t="shared" si="118"/>
        <v>0.3113234112030559</v>
      </c>
      <c r="BA37">
        <f t="shared" si="118"/>
        <v>0.37040386697259359</v>
      </c>
      <c r="BB37">
        <f t="shared" si="118"/>
        <v>0.4442544366845157</v>
      </c>
      <c r="BC37">
        <f t="shared" si="118"/>
        <v>0.53656764882441854</v>
      </c>
      <c r="BD37">
        <f t="shared" si="116"/>
        <v>0.65195916399929676</v>
      </c>
      <c r="BE37">
        <f t="shared" si="116"/>
        <v>7.5000000000000011E-2</v>
      </c>
      <c r="BF37">
        <f t="shared" si="116"/>
        <v>0.10037334525636926</v>
      </c>
      <c r="BG37">
        <f t="shared" si="116"/>
        <v>0.10671668157046156</v>
      </c>
      <c r="BH37">
        <f t="shared" si="116"/>
        <v>0.11464585196307696</v>
      </c>
      <c r="BI37">
        <f t="shared" si="116"/>
        <v>0.1245573149538462</v>
      </c>
      <c r="BJ37">
        <f t="shared" si="116"/>
        <v>0.13694664369230775</v>
      </c>
      <c r="BK37">
        <f t="shared" si="116"/>
        <v>0.15243330461538468</v>
      </c>
      <c r="BL37">
        <f t="shared" si="116"/>
        <v>0.17179163076923085</v>
      </c>
      <c r="BM37">
        <f t="shared" si="116"/>
        <v>0.19598953846153852</v>
      </c>
      <c r="BN37">
        <f t="shared" si="116"/>
        <v>0.22623692307692317</v>
      </c>
      <c r="BO37">
        <f t="shared" si="116"/>
        <v>0.26404615384615393</v>
      </c>
      <c r="BP37">
        <f t="shared" si="116"/>
        <v>0.3113076923076924</v>
      </c>
      <c r="BQ37">
        <f t="shared" si="116"/>
        <v>0.37038461538461537</v>
      </c>
      <c r="BR37">
        <f t="shared" si="116"/>
        <v>0.44423076923076937</v>
      </c>
      <c r="BS37">
        <f t="shared" si="116"/>
        <v>0.53653846153846152</v>
      </c>
      <c r="BT37">
        <f t="shared" si="116"/>
        <v>0.65192307692307694</v>
      </c>
    </row>
    <row r="38" spans="2:72">
      <c r="W38">
        <f t="shared" si="113"/>
        <v>9.6935393603535633</v>
      </c>
      <c r="X38">
        <f t="shared" si="103"/>
        <v>9.6935393603535633</v>
      </c>
      <c r="Y38">
        <f t="shared" si="117"/>
        <v>9.693283684071659</v>
      </c>
      <c r="AA38">
        <f t="shared" si="114"/>
        <v>-2.5567628190437119E-4</v>
      </c>
      <c r="AB38">
        <f t="shared" si="99"/>
        <v>-2.5567628190437119E-4</v>
      </c>
      <c r="AC38">
        <v>2</v>
      </c>
      <c r="AN38">
        <f t="shared" si="115"/>
        <v>1.5624999999999998</v>
      </c>
      <c r="AO38">
        <f t="shared" si="116"/>
        <v>7.7084990095504416E-2</v>
      </c>
      <c r="AP38">
        <f t="shared" si="116"/>
        <v>0.10316421478959033</v>
      </c>
      <c r="AQ38">
        <f t="shared" si="116"/>
        <v>0.10968402096311178</v>
      </c>
      <c r="AR38">
        <f t="shared" si="116"/>
        <v>0.11783377868001361</v>
      </c>
      <c r="AS38">
        <f t="shared" si="116"/>
        <v>0.12802097582614091</v>
      </c>
      <c r="AT38">
        <f t="shared" si="116"/>
        <v>0.14075497225880004</v>
      </c>
      <c r="AU38">
        <f t="shared" si="116"/>
        <v>0.15667246779962393</v>
      </c>
      <c r="AV38">
        <f t="shared" si="116"/>
        <v>0.17656933722565385</v>
      </c>
      <c r="AW38">
        <f t="shared" si="116"/>
        <v>0.20144042400819115</v>
      </c>
      <c r="AX38">
        <f t="shared" si="116"/>
        <v>0.23252928248636281</v>
      </c>
      <c r="AY38">
        <f t="shared" si="116"/>
        <v>0.27139035558407743</v>
      </c>
      <c r="AZ38">
        <f t="shared" si="116"/>
        <v>0.31996669695622076</v>
      </c>
      <c r="BA38">
        <f t="shared" si="116"/>
        <v>0.38068712367139973</v>
      </c>
      <c r="BB38">
        <f t="shared" si="116"/>
        <v>0.45658765706537369</v>
      </c>
      <c r="BC38">
        <f t="shared" si="116"/>
        <v>0.55146332380784091</v>
      </c>
      <c r="BD38">
        <f t="shared" si="116"/>
        <v>0.67005790723592484</v>
      </c>
      <c r="BE38">
        <f t="shared" si="116"/>
        <v>7.7083333333333323E-2</v>
      </c>
      <c r="BF38">
        <f t="shared" si="116"/>
        <v>0.10316149373571284</v>
      </c>
      <c r="BG38">
        <f t="shared" si="116"/>
        <v>0.10968103383630771</v>
      </c>
      <c r="BH38">
        <f t="shared" si="116"/>
        <v>0.1178304589620513</v>
      </c>
      <c r="BI38">
        <f t="shared" si="116"/>
        <v>0.12801724036923082</v>
      </c>
      <c r="BJ38">
        <f t="shared" si="116"/>
        <v>0.14075071712820517</v>
      </c>
      <c r="BK38">
        <f t="shared" si="116"/>
        <v>0.15666756307692312</v>
      </c>
      <c r="BL38">
        <f t="shared" si="116"/>
        <v>0.17656362051282057</v>
      </c>
      <c r="BM38">
        <f t="shared" si="116"/>
        <v>0.20143369230769234</v>
      </c>
      <c r="BN38">
        <f t="shared" si="116"/>
        <v>0.23252128205128206</v>
      </c>
      <c r="BO38">
        <f t="shared" si="116"/>
        <v>0.27138076923076931</v>
      </c>
      <c r="BP38">
        <f t="shared" si="116"/>
        <v>0.31995512820512828</v>
      </c>
      <c r="BQ38">
        <f t="shared" si="116"/>
        <v>0.38067307692307695</v>
      </c>
      <c r="BR38">
        <f t="shared" si="116"/>
        <v>0.45657051282051286</v>
      </c>
      <c r="BS38">
        <f t="shared" si="116"/>
        <v>0.55144230769230762</v>
      </c>
      <c r="BT38">
        <f t="shared" si="116"/>
        <v>0.67003205128205123</v>
      </c>
    </row>
    <row r="39" spans="2:72">
      <c r="W39">
        <f t="shared" si="113"/>
        <v>9.3767570283158665</v>
      </c>
      <c r="X39">
        <f t="shared" si="103"/>
        <v>9.3767570283158665</v>
      </c>
      <c r="Y39">
        <f t="shared" si="117"/>
        <v>9.3765600295631693</v>
      </c>
      <c r="AA39">
        <f t="shared" si="114"/>
        <v>-1.9699875269729716E-4</v>
      </c>
      <c r="AB39">
        <f t="shared" si="99"/>
        <v>-1.9699875269729716E-4</v>
      </c>
      <c r="AC39">
        <v>2</v>
      </c>
      <c r="AN39">
        <f t="shared" si="115"/>
        <v>1.9531249999999996</v>
      </c>
      <c r="AO39">
        <f t="shared" si="116"/>
        <v>7.9689242558753912E-2</v>
      </c>
      <c r="AP39">
        <f t="shared" si="116"/>
        <v>0.10664891995007976</v>
      </c>
      <c r="AQ39">
        <f t="shared" si="116"/>
        <v>0.11338883929791123</v>
      </c>
      <c r="AR39">
        <f t="shared" si="116"/>
        <v>0.12181373848270054</v>
      </c>
      <c r="AS39">
        <f t="shared" si="116"/>
        <v>0.13234486246368724</v>
      </c>
      <c r="AT39">
        <f t="shared" si="116"/>
        <v>0.14550876743992056</v>
      </c>
      <c r="AU39">
        <f t="shared" si="116"/>
        <v>0.16196364866021221</v>
      </c>
      <c r="AV39">
        <f t="shared" si="116"/>
        <v>0.18253225018557676</v>
      </c>
      <c r="AW39">
        <f t="shared" si="116"/>
        <v>0.20824300209228247</v>
      </c>
      <c r="AX39">
        <f t="shared" si="116"/>
        <v>0.24038144197566461</v>
      </c>
      <c r="AY39">
        <f t="shared" si="116"/>
        <v>0.28055449182989228</v>
      </c>
      <c r="AZ39">
        <f t="shared" si="116"/>
        <v>0.33077080414767679</v>
      </c>
      <c r="BA39">
        <f t="shared" si="116"/>
        <v>0.39354119454490755</v>
      </c>
      <c r="BB39">
        <f t="shared" si="116"/>
        <v>0.47200418254144588</v>
      </c>
      <c r="BC39">
        <f t="shared" si="116"/>
        <v>0.57008291753711893</v>
      </c>
      <c r="BD39">
        <f t="shared" si="116"/>
        <v>0.69268133628171003</v>
      </c>
      <c r="BE39">
        <f t="shared" si="116"/>
        <v>7.9687499999999994E-2</v>
      </c>
      <c r="BF39">
        <f t="shared" si="116"/>
        <v>0.10664667933489232</v>
      </c>
      <c r="BG39">
        <f t="shared" si="116"/>
        <v>0.1133864741686154</v>
      </c>
      <c r="BH39">
        <f t="shared" si="116"/>
        <v>0.12181121771076925</v>
      </c>
      <c r="BI39">
        <f t="shared" si="116"/>
        <v>0.13234214713846157</v>
      </c>
      <c r="BJ39">
        <f t="shared" si="116"/>
        <v>0.14550580892307696</v>
      </c>
      <c r="BK39">
        <f t="shared" si="116"/>
        <v>0.1619603861538462</v>
      </c>
      <c r="BL39">
        <f t="shared" si="116"/>
        <v>0.18252860769230772</v>
      </c>
      <c r="BM39">
        <f t="shared" si="116"/>
        <v>0.20823888461538467</v>
      </c>
      <c r="BN39">
        <f t="shared" si="116"/>
        <v>0.24037673076923086</v>
      </c>
      <c r="BO39">
        <f t="shared" si="116"/>
        <v>0.28054903846153856</v>
      </c>
      <c r="BP39">
        <f t="shared" si="116"/>
        <v>0.33076442307692316</v>
      </c>
      <c r="BQ39">
        <f t="shared" si="116"/>
        <v>0.39353365384615385</v>
      </c>
      <c r="BR39">
        <f t="shared" si="116"/>
        <v>0.47199519230769232</v>
      </c>
      <c r="BS39">
        <f t="shared" si="116"/>
        <v>0.57007211538461533</v>
      </c>
      <c r="BT39">
        <f t="shared" si="116"/>
        <v>0.69266826923076918</v>
      </c>
    </row>
    <row r="40" spans="2:72">
      <c r="W40">
        <f t="shared" si="113"/>
        <v>9.0087524353678319</v>
      </c>
      <c r="X40">
        <f t="shared" si="103"/>
        <v>9.0087524353678319</v>
      </c>
      <c r="Y40">
        <f t="shared" si="117"/>
        <v>9.0086193334135292</v>
      </c>
      <c r="AA40">
        <f t="shared" si="114"/>
        <v>-1.3310195430271676E-4</v>
      </c>
      <c r="AB40">
        <f t="shared" si="99"/>
        <v>-1.3310195430271676E-4</v>
      </c>
      <c r="AC40">
        <v>2</v>
      </c>
      <c r="AN40">
        <f t="shared" si="115"/>
        <v>2.4414062499999991</v>
      </c>
      <c r="AO40">
        <f t="shared" si="116"/>
        <v>8.2944558137815844E-2</v>
      </c>
      <c r="AP40">
        <f t="shared" si="116"/>
        <v>0.11100480140069165</v>
      </c>
      <c r="AQ40">
        <f t="shared" si="116"/>
        <v>0.11801986221641061</v>
      </c>
      <c r="AR40">
        <f t="shared" si="116"/>
        <v>0.12678868823605929</v>
      </c>
      <c r="AS40">
        <f t="shared" si="116"/>
        <v>0.13774972076062014</v>
      </c>
      <c r="AT40">
        <f t="shared" si="116"/>
        <v>0.15145101141632122</v>
      </c>
      <c r="AU40">
        <f t="shared" si="116"/>
        <v>0.16857762473594756</v>
      </c>
      <c r="AV40">
        <f t="shared" si="116"/>
        <v>0.1899858913854805</v>
      </c>
      <c r="AW40">
        <f t="shared" si="116"/>
        <v>0.21674622469739666</v>
      </c>
      <c r="AX40">
        <f t="shared" si="116"/>
        <v>0.25019664133729186</v>
      </c>
      <c r="AY40">
        <f t="shared" si="116"/>
        <v>0.2920096621371609</v>
      </c>
      <c r="AZ40">
        <f t="shared" si="116"/>
        <v>0.34427593813699714</v>
      </c>
      <c r="BA40">
        <f t="shared" si="116"/>
        <v>0.40960878313679239</v>
      </c>
      <c r="BB40">
        <f t="shared" si="116"/>
        <v>0.49127483938653649</v>
      </c>
      <c r="BC40">
        <f t="shared" si="116"/>
        <v>0.59335740969871653</v>
      </c>
      <c r="BD40">
        <f t="shared" si="116"/>
        <v>0.72096062258894167</v>
      </c>
      <c r="BE40">
        <f t="shared" si="116"/>
        <v>8.2942708333333337E-2</v>
      </c>
      <c r="BF40">
        <f t="shared" si="116"/>
        <v>0.1110031613338667</v>
      </c>
      <c r="BG40">
        <f t="shared" si="116"/>
        <v>0.11801827458400002</v>
      </c>
      <c r="BH40">
        <f t="shared" si="116"/>
        <v>0.12678716614666671</v>
      </c>
      <c r="BI40">
        <f t="shared" si="116"/>
        <v>0.13774828060000005</v>
      </c>
      <c r="BJ40">
        <f t="shared" si="116"/>
        <v>0.15144967366666673</v>
      </c>
      <c r="BK40">
        <f t="shared" si="116"/>
        <v>0.16857641500000006</v>
      </c>
      <c r="BL40">
        <f t="shared" si="116"/>
        <v>0.18998484166666671</v>
      </c>
      <c r="BM40">
        <f t="shared" si="116"/>
        <v>0.21674537500000007</v>
      </c>
      <c r="BN40">
        <f t="shared" si="116"/>
        <v>0.25019604166666676</v>
      </c>
      <c r="BO40">
        <f t="shared" si="116"/>
        <v>0.29200937500000007</v>
      </c>
      <c r="BP40">
        <f t="shared" si="116"/>
        <v>0.3442760416666667</v>
      </c>
      <c r="BQ40">
        <f t="shared" si="116"/>
        <v>0.40960937500000005</v>
      </c>
      <c r="BR40">
        <f t="shared" si="116"/>
        <v>0.49127604166666683</v>
      </c>
      <c r="BS40">
        <f t="shared" si="116"/>
        <v>0.59335937500000002</v>
      </c>
      <c r="BT40">
        <f t="shared" si="116"/>
        <v>0.72096354166666654</v>
      </c>
    </row>
    <row r="41" spans="2:72">
      <c r="W41">
        <f t="shared" si="113"/>
        <v>8.5874677161680655</v>
      </c>
      <c r="X41">
        <f t="shared" si="103"/>
        <v>8.5874677161680655</v>
      </c>
      <c r="Y41">
        <f t="shared" si="117"/>
        <v>8.5874021295938903</v>
      </c>
      <c r="AA41">
        <f t="shared" si="114"/>
        <v>-6.5586574175213741E-5</v>
      </c>
      <c r="AB41">
        <f t="shared" si="99"/>
        <v>-6.5586574175213741E-5</v>
      </c>
      <c r="AC41">
        <v>2</v>
      </c>
      <c r="AN41">
        <f t="shared" si="115"/>
        <v>3.0517578124999987</v>
      </c>
      <c r="AO41">
        <f t="shared" si="116"/>
        <v>8.7013702611643221E-2</v>
      </c>
      <c r="AP41">
        <f t="shared" si="116"/>
        <v>0.11644965321395649</v>
      </c>
      <c r="AQ41">
        <f t="shared" si="116"/>
        <v>0.1238086408645348</v>
      </c>
      <c r="AR41">
        <f t="shared" si="116"/>
        <v>0.1330073754277577</v>
      </c>
      <c r="AS41">
        <f t="shared" si="116"/>
        <v>0.14450579363178631</v>
      </c>
      <c r="AT41">
        <f t="shared" si="116"/>
        <v>0.15887881638682205</v>
      </c>
      <c r="AU41">
        <f t="shared" si="116"/>
        <v>0.17684509483061675</v>
      </c>
      <c r="AV41">
        <f t="shared" si="116"/>
        <v>0.19930294288536016</v>
      </c>
      <c r="AW41">
        <f t="shared" si="116"/>
        <v>0.22737525295378941</v>
      </c>
      <c r="AX41">
        <f t="shared" si="116"/>
        <v>0.26246564053932586</v>
      </c>
      <c r="AY41">
        <f t="shared" si="116"/>
        <v>0.30632862502124658</v>
      </c>
      <c r="AZ41">
        <f t="shared" si="116"/>
        <v>0.36115735562364737</v>
      </c>
      <c r="BA41">
        <f t="shared" si="116"/>
        <v>0.42969326887664849</v>
      </c>
      <c r="BB41">
        <f t="shared" si="116"/>
        <v>0.51536316044289965</v>
      </c>
      <c r="BC41">
        <f t="shared" si="116"/>
        <v>0.62245052490071362</v>
      </c>
      <c r="BD41">
        <f t="shared" si="116"/>
        <v>0.75630973047298145</v>
      </c>
      <c r="BE41">
        <f t="shared" si="116"/>
        <v>8.7011718749999994E-2</v>
      </c>
      <c r="BF41">
        <f t="shared" si="116"/>
        <v>0.11644876383258464</v>
      </c>
      <c r="BG41">
        <f t="shared" si="116"/>
        <v>0.1238080251032308</v>
      </c>
      <c r="BH41">
        <f t="shared" si="116"/>
        <v>0.13300710169153848</v>
      </c>
      <c r="BI41">
        <f t="shared" si="116"/>
        <v>0.14450594742692313</v>
      </c>
      <c r="BJ41">
        <f t="shared" si="116"/>
        <v>0.15887950459615388</v>
      </c>
      <c r="BK41">
        <f t="shared" si="116"/>
        <v>0.17684645105769237</v>
      </c>
      <c r="BL41">
        <f t="shared" si="116"/>
        <v>0.19930513413461545</v>
      </c>
      <c r="BM41">
        <f t="shared" si="116"/>
        <v>0.22737848798076929</v>
      </c>
      <c r="BN41">
        <f t="shared" si="116"/>
        <v>0.26247018028846159</v>
      </c>
      <c r="BO41">
        <f t="shared" si="116"/>
        <v>0.30633479567307698</v>
      </c>
      <c r="BP41">
        <f t="shared" si="116"/>
        <v>0.36116556490384621</v>
      </c>
      <c r="BQ41">
        <f t="shared" si="116"/>
        <v>0.42970402644230765</v>
      </c>
      <c r="BR41">
        <f t="shared" si="116"/>
        <v>0.51537710336538467</v>
      </c>
      <c r="BS41">
        <f t="shared" si="116"/>
        <v>0.62246844951923075</v>
      </c>
      <c r="BT41">
        <f t="shared" si="116"/>
        <v>0.75633263221153835</v>
      </c>
    </row>
    <row r="42" spans="2:72">
      <c r="W42">
        <f t="shared" si="113"/>
        <v>8.1132106407412703</v>
      </c>
      <c r="X42">
        <f t="shared" si="103"/>
        <v>8.1132106407412703</v>
      </c>
      <c r="Y42">
        <f t="shared" si="117"/>
        <v>8.1132138645113674</v>
      </c>
      <c r="AA42">
        <f t="shared" si="114"/>
        <v>3.2237700970938477E-6</v>
      </c>
      <c r="AB42">
        <f t="shared" si="99"/>
        <v>3.2237700970938477E-6</v>
      </c>
      <c r="AC42">
        <v>2</v>
      </c>
      <c r="AN42">
        <f t="shared" si="115"/>
        <v>3.8146972656249987</v>
      </c>
      <c r="AO42">
        <f t="shared" si="116"/>
        <v>9.2100133203927459E-2</v>
      </c>
      <c r="AP42">
        <f t="shared" si="116"/>
        <v>0.12325571798053751</v>
      </c>
      <c r="AQ42">
        <f t="shared" si="116"/>
        <v>0.13104461417469004</v>
      </c>
      <c r="AR42">
        <f t="shared" si="116"/>
        <v>0.14078073441738068</v>
      </c>
      <c r="AS42">
        <f t="shared" si="116"/>
        <v>0.152950884720744</v>
      </c>
      <c r="AT42">
        <f t="shared" si="116"/>
        <v>0.1681635725999481</v>
      </c>
      <c r="AU42">
        <f t="shared" si="116"/>
        <v>0.18717943244895327</v>
      </c>
      <c r="AV42">
        <f t="shared" si="116"/>
        <v>0.21094925726020972</v>
      </c>
      <c r="AW42">
        <f t="shared" si="116"/>
        <v>0.24066153827428027</v>
      </c>
      <c r="AX42">
        <f t="shared" si="116"/>
        <v>0.27780188954186846</v>
      </c>
      <c r="AY42">
        <f t="shared" si="116"/>
        <v>0.32422732862635373</v>
      </c>
      <c r="AZ42">
        <f t="shared" si="116"/>
        <v>0.38225912748196023</v>
      </c>
      <c r="BA42">
        <f t="shared" si="116"/>
        <v>0.45479887605146846</v>
      </c>
      <c r="BB42">
        <f t="shared" si="116"/>
        <v>0.54547356176335371</v>
      </c>
      <c r="BC42">
        <f t="shared" si="116"/>
        <v>0.65881691890321015</v>
      </c>
      <c r="BD42">
        <f t="shared" si="116"/>
        <v>0.80049611532803078</v>
      </c>
      <c r="BE42">
        <f t="shared" si="116"/>
        <v>9.2097981770833337E-2</v>
      </c>
      <c r="BF42">
        <f t="shared" si="116"/>
        <v>0.12325576695598207</v>
      </c>
      <c r="BG42">
        <f t="shared" si="116"/>
        <v>0.13104521325226925</v>
      </c>
      <c r="BH42">
        <f t="shared" si="116"/>
        <v>0.14078202112262822</v>
      </c>
      <c r="BI42">
        <f t="shared" si="116"/>
        <v>0.15295303096057694</v>
      </c>
      <c r="BJ42">
        <f t="shared" si="116"/>
        <v>0.16816679325801287</v>
      </c>
      <c r="BK42">
        <f t="shared" si="116"/>
        <v>0.18718399612980777</v>
      </c>
      <c r="BL42">
        <f t="shared" si="116"/>
        <v>0.21095549971955135</v>
      </c>
      <c r="BM42">
        <f t="shared" si="116"/>
        <v>0.24066987920673083</v>
      </c>
      <c r="BN42">
        <f t="shared" si="116"/>
        <v>0.27781285356570518</v>
      </c>
      <c r="BO42">
        <f t="shared" si="116"/>
        <v>0.32424157151442318</v>
      </c>
      <c r="BP42">
        <f t="shared" si="116"/>
        <v>0.38227746895032061</v>
      </c>
      <c r="BQ42">
        <f t="shared" si="116"/>
        <v>0.45482234074519234</v>
      </c>
      <c r="BR42">
        <f t="shared" si="116"/>
        <v>0.54550343048878225</v>
      </c>
      <c r="BS42">
        <f t="shared" si="116"/>
        <v>0.65885479266826918</v>
      </c>
      <c r="BT42">
        <f t="shared" si="116"/>
        <v>0.8005439953926281</v>
      </c>
    </row>
    <row r="43" spans="2:72">
      <c r="W43">
        <f t="shared" si="113"/>
        <v>7.5892963710676318</v>
      </c>
      <c r="X43">
        <f t="shared" si="103"/>
        <v>7.5892963710676318</v>
      </c>
      <c r="Y43">
        <f t="shared" si="117"/>
        <v>7.5893667512434115</v>
      </c>
      <c r="AA43">
        <f t="shared" si="114"/>
        <v>7.0380175779760634E-5</v>
      </c>
      <c r="AB43">
        <f t="shared" si="99"/>
        <v>7.0380175779760634E-5</v>
      </c>
      <c r="AC43">
        <v>2</v>
      </c>
      <c r="AN43">
        <f t="shared" si="115"/>
        <v>4.7683715820312473</v>
      </c>
      <c r="AO43">
        <f t="shared" si="116"/>
        <v>9.8458171444282733E-2</v>
      </c>
      <c r="AP43">
        <f t="shared" si="116"/>
        <v>0.13176329893876376</v>
      </c>
      <c r="AQ43">
        <f t="shared" si="116"/>
        <v>0.14008958081238404</v>
      </c>
      <c r="AR43">
        <f t="shared" si="116"/>
        <v>0.15049743315440939</v>
      </c>
      <c r="AS43">
        <f t="shared" si="116"/>
        <v>0.16350724858194104</v>
      </c>
      <c r="AT43">
        <f t="shared" si="116"/>
        <v>0.17976951786635562</v>
      </c>
      <c r="AU43">
        <f t="shared" si="116"/>
        <v>0.20009735447187385</v>
      </c>
      <c r="AV43">
        <f t="shared" si="116"/>
        <v>0.22550715022877157</v>
      </c>
      <c r="AW43">
        <f t="shared" si="116"/>
        <v>0.25726939492489381</v>
      </c>
      <c r="AX43">
        <f t="shared" si="116"/>
        <v>0.2969722007950466</v>
      </c>
      <c r="AY43">
        <f t="shared" si="116"/>
        <v>0.34660070813273758</v>
      </c>
      <c r="AZ43">
        <f t="shared" si="116"/>
        <v>0.40863634230485119</v>
      </c>
      <c r="BA43">
        <f t="shared" si="116"/>
        <v>0.4861808850199934</v>
      </c>
      <c r="BB43">
        <f t="shared" si="116"/>
        <v>0.58311156341392112</v>
      </c>
      <c r="BC43">
        <f t="shared" si="116"/>
        <v>0.70427491140633047</v>
      </c>
      <c r="BD43">
        <f t="shared" si="116"/>
        <v>0.85572909639684236</v>
      </c>
      <c r="BE43">
        <f t="shared" si="116"/>
        <v>9.8455810546874981E-2</v>
      </c>
      <c r="BF43">
        <f t="shared" si="116"/>
        <v>0.13176452086022883</v>
      </c>
      <c r="BG43">
        <f t="shared" si="116"/>
        <v>0.14009169843856731</v>
      </c>
      <c r="BH43">
        <f t="shared" si="116"/>
        <v>0.1505006704114904</v>
      </c>
      <c r="BI43">
        <f t="shared" si="116"/>
        <v>0.16351188537764424</v>
      </c>
      <c r="BJ43">
        <f t="shared" si="116"/>
        <v>0.17977590408533656</v>
      </c>
      <c r="BK43">
        <f t="shared" si="116"/>
        <v>0.20010592746995196</v>
      </c>
      <c r="BL43">
        <f t="shared" si="116"/>
        <v>0.22551845670072115</v>
      </c>
      <c r="BM43">
        <f t="shared" si="116"/>
        <v>0.25728411823918268</v>
      </c>
      <c r="BN43">
        <f t="shared" si="116"/>
        <v>0.29699119516225964</v>
      </c>
      <c r="BO43">
        <f t="shared" si="116"/>
        <v>0.34662504131610578</v>
      </c>
      <c r="BP43">
        <f t="shared" si="116"/>
        <v>0.40866734900841351</v>
      </c>
      <c r="BQ43">
        <f t="shared" si="116"/>
        <v>0.48622023362379801</v>
      </c>
      <c r="BR43">
        <f t="shared" si="116"/>
        <v>0.58316133939302883</v>
      </c>
      <c r="BS43">
        <f t="shared" si="116"/>
        <v>0.70433772160456709</v>
      </c>
      <c r="BT43">
        <f t="shared" si="116"/>
        <v>0.85580819936899022</v>
      </c>
    </row>
    <row r="44" spans="2:72">
      <c r="W44">
        <f t="shared" si="113"/>
        <v>7.0224490654278187</v>
      </c>
      <c r="X44">
        <f t="shared" si="103"/>
        <v>7.0224490654278187</v>
      </c>
      <c r="Y44">
        <f t="shared" si="117"/>
        <v>7.0225816312164291</v>
      </c>
      <c r="AA44">
        <f t="shared" si="114"/>
        <v>1.3256578861042811E-4</v>
      </c>
      <c r="AB44">
        <f t="shared" si="99"/>
        <v>1.3256578861042811E-4</v>
      </c>
      <c r="AC44">
        <v>2</v>
      </c>
      <c r="AN44">
        <f t="shared" si="115"/>
        <v>5.9604644775390598</v>
      </c>
      <c r="AO44">
        <f t="shared" si="116"/>
        <v>0.10640571924472682</v>
      </c>
      <c r="AP44">
        <f t="shared" si="116"/>
        <v>0.14239777513654664</v>
      </c>
      <c r="AQ44">
        <f t="shared" si="116"/>
        <v>0.15139578910950158</v>
      </c>
      <c r="AR44">
        <f t="shared" si="116"/>
        <v>0.16264330657569526</v>
      </c>
      <c r="AS44">
        <f t="shared" si="116"/>
        <v>0.17670270340843736</v>
      </c>
      <c r="AT44">
        <f t="shared" si="116"/>
        <v>0.19427694944936502</v>
      </c>
      <c r="AU44">
        <f t="shared" si="116"/>
        <v>0.21624475700052459</v>
      </c>
      <c r="AV44">
        <f t="shared" si="116"/>
        <v>0.24370451643947402</v>
      </c>
      <c r="AW44">
        <f t="shared" si="116"/>
        <v>0.27802921573816081</v>
      </c>
      <c r="AX44">
        <f t="shared" si="116"/>
        <v>0.32093508986151925</v>
      </c>
      <c r="AY44">
        <f t="shared" si="116"/>
        <v>0.37456743251571739</v>
      </c>
      <c r="AZ44">
        <f t="shared" si="116"/>
        <v>0.44160786083346509</v>
      </c>
      <c r="BA44">
        <f t="shared" si="116"/>
        <v>0.52540839623064961</v>
      </c>
      <c r="BB44">
        <f t="shared" si="116"/>
        <v>0.63015906547713019</v>
      </c>
      <c r="BC44">
        <f t="shared" ref="AO44:BT50" si="119">1/BC28</f>
        <v>0.76109740203523091</v>
      </c>
      <c r="BD44">
        <f t="shared" si="119"/>
        <v>0.92477032273285686</v>
      </c>
      <c r="BE44">
        <f t="shared" si="119"/>
        <v>0.10640309651692707</v>
      </c>
      <c r="BF44">
        <f t="shared" si="119"/>
        <v>0.14240046324053734</v>
      </c>
      <c r="BG44">
        <f t="shared" si="119"/>
        <v>0.15139980492143992</v>
      </c>
      <c r="BH44">
        <f t="shared" si="119"/>
        <v>0.16264898202256814</v>
      </c>
      <c r="BI44">
        <f t="shared" si="119"/>
        <v>0.1767104533989784</v>
      </c>
      <c r="BJ44">
        <f t="shared" si="119"/>
        <v>0.19428729261949124</v>
      </c>
      <c r="BK44">
        <f t="shared" si="119"/>
        <v>0.21625834164513225</v>
      </c>
      <c r="BL44">
        <f t="shared" si="119"/>
        <v>0.24372215292718352</v>
      </c>
      <c r="BM44">
        <f t="shared" si="119"/>
        <v>0.27805191702974763</v>
      </c>
      <c r="BN44">
        <f t="shared" si="119"/>
        <v>0.32096412215795278</v>
      </c>
      <c r="BO44">
        <f t="shared" si="119"/>
        <v>0.37460437856820916</v>
      </c>
      <c r="BP44">
        <f t="shared" si="119"/>
        <v>0.44165469908102967</v>
      </c>
      <c r="BQ44">
        <f t="shared" si="119"/>
        <v>0.52546759972205526</v>
      </c>
      <c r="BR44">
        <f t="shared" si="119"/>
        <v>0.63023372552333734</v>
      </c>
      <c r="BS44">
        <f t="shared" si="119"/>
        <v>0.76119138277493992</v>
      </c>
      <c r="BT44">
        <f t="shared" si="119"/>
        <v>0.92488845433944278</v>
      </c>
    </row>
    <row r="45" spans="2:72">
      <c r="W45">
        <f t="shared" si="113"/>
        <v>6.4227976961319975</v>
      </c>
      <c r="X45">
        <f t="shared" si="103"/>
        <v>6.4227976961319975</v>
      </c>
      <c r="Y45">
        <f t="shared" si="117"/>
        <v>6.4229841964080352</v>
      </c>
      <c r="AA45">
        <f t="shared" si="114"/>
        <v>1.8650027603772656E-4</v>
      </c>
      <c r="AB45">
        <f t="shared" si="99"/>
        <v>1.8650027603772656E-4</v>
      </c>
      <c r="AC45">
        <v>2</v>
      </c>
      <c r="AN45">
        <f t="shared" si="115"/>
        <v>7.4505805969238246</v>
      </c>
      <c r="AO45">
        <f t="shared" si="119"/>
        <v>0.11634015399528197</v>
      </c>
      <c r="AP45">
        <f t="shared" si="119"/>
        <v>0.15569087038377522</v>
      </c>
      <c r="AQ45">
        <f t="shared" si="119"/>
        <v>0.16552854948089854</v>
      </c>
      <c r="AR45">
        <f t="shared" si="119"/>
        <v>0.17782564835230266</v>
      </c>
      <c r="AS45">
        <f t="shared" si="119"/>
        <v>0.19319702194155788</v>
      </c>
      <c r="AT45">
        <f t="shared" si="119"/>
        <v>0.21241123892812683</v>
      </c>
      <c r="AU45">
        <f t="shared" si="119"/>
        <v>0.23642901016133805</v>
      </c>
      <c r="AV45">
        <f t="shared" si="119"/>
        <v>0.26645122420285211</v>
      </c>
      <c r="AW45">
        <f t="shared" si="119"/>
        <v>0.30397899175474458</v>
      </c>
      <c r="AX45">
        <f t="shared" si="119"/>
        <v>0.35088870119461019</v>
      </c>
      <c r="AY45">
        <f t="shared" si="119"/>
        <v>0.40952583799444237</v>
      </c>
      <c r="AZ45">
        <f t="shared" si="119"/>
        <v>0.48282225899423231</v>
      </c>
      <c r="BA45">
        <f t="shared" si="119"/>
        <v>0.57444278524396997</v>
      </c>
      <c r="BB45">
        <f t="shared" si="119"/>
        <v>0.68896844305614191</v>
      </c>
      <c r="BC45">
        <f t="shared" si="119"/>
        <v>0.8321255153213567</v>
      </c>
      <c r="BD45">
        <f t="shared" si="119"/>
        <v>1.0110718556528753</v>
      </c>
      <c r="BE45">
        <f t="shared" si="119"/>
        <v>0.11633720397949217</v>
      </c>
      <c r="BF45">
        <f t="shared" si="119"/>
        <v>0.15569539121592296</v>
      </c>
      <c r="BG45">
        <f t="shared" si="119"/>
        <v>0.16553493802503066</v>
      </c>
      <c r="BH45">
        <f t="shared" si="119"/>
        <v>0.17783437153641526</v>
      </c>
      <c r="BI45">
        <f t="shared" si="119"/>
        <v>0.19320866342564605</v>
      </c>
      <c r="BJ45">
        <f t="shared" si="119"/>
        <v>0.2124265282871845</v>
      </c>
      <c r="BK45">
        <f t="shared" si="119"/>
        <v>0.23644885936410759</v>
      </c>
      <c r="BL45">
        <f t="shared" si="119"/>
        <v>0.26647677321026142</v>
      </c>
      <c r="BM45">
        <f t="shared" si="119"/>
        <v>0.30401166551795372</v>
      </c>
      <c r="BN45">
        <f t="shared" si="119"/>
        <v>0.35093028090256917</v>
      </c>
      <c r="BO45">
        <f t="shared" si="119"/>
        <v>0.40957855013333833</v>
      </c>
      <c r="BP45">
        <f t="shared" si="119"/>
        <v>0.4828888866717998</v>
      </c>
      <c r="BQ45">
        <f t="shared" si="119"/>
        <v>0.57452680734487671</v>
      </c>
      <c r="BR45">
        <f t="shared" si="119"/>
        <v>0.68907420818622289</v>
      </c>
      <c r="BS45">
        <f t="shared" si="119"/>
        <v>0.83225845923790542</v>
      </c>
      <c r="BT45">
        <f t="shared" si="119"/>
        <v>1.0112387730525088</v>
      </c>
    </row>
    <row r="46" spans="2:72">
      <c r="W46">
        <f t="shared" si="113"/>
        <v>5.8033572603169752</v>
      </c>
      <c r="X46">
        <f t="shared" si="103"/>
        <v>5.8033572603169752</v>
      </c>
      <c r="Y46">
        <f t="shared" si="117"/>
        <v>5.8035866817534503</v>
      </c>
      <c r="AA46">
        <f t="shared" si="114"/>
        <v>2.2942143647508573E-4</v>
      </c>
      <c r="AB46">
        <f t="shared" si="99"/>
        <v>2.2942143647508573E-4</v>
      </c>
      <c r="AC46">
        <v>2</v>
      </c>
      <c r="AN46">
        <f t="shared" si="115"/>
        <v>9.3132257461547798</v>
      </c>
      <c r="AO46">
        <f t="shared" si="119"/>
        <v>0.12875819743347583</v>
      </c>
      <c r="AP46">
        <f t="shared" si="119"/>
        <v>0.17230723944281087</v>
      </c>
      <c r="AQ46">
        <f t="shared" si="119"/>
        <v>0.18319449994514464</v>
      </c>
      <c r="AR46">
        <f t="shared" si="119"/>
        <v>0.19680357557306183</v>
      </c>
      <c r="AS46">
        <f t="shared" si="119"/>
        <v>0.21381492010795838</v>
      </c>
      <c r="AT46">
        <f t="shared" si="119"/>
        <v>0.23507910077657898</v>
      </c>
      <c r="AU46">
        <f t="shared" si="119"/>
        <v>0.26165932661235475</v>
      </c>
      <c r="AV46">
        <f t="shared" si="119"/>
        <v>0.29488460890707446</v>
      </c>
      <c r="AW46">
        <f t="shared" si="119"/>
        <v>0.33641621177547415</v>
      </c>
      <c r="AX46">
        <f t="shared" si="119"/>
        <v>0.38833071536097374</v>
      </c>
      <c r="AY46">
        <f t="shared" si="119"/>
        <v>0.45322384484284822</v>
      </c>
      <c r="AZ46">
        <f t="shared" si="119"/>
        <v>0.53434025669519125</v>
      </c>
      <c r="BA46">
        <f t="shared" si="119"/>
        <v>0.63573577151062</v>
      </c>
      <c r="BB46">
        <f t="shared" si="119"/>
        <v>0.76248016502990612</v>
      </c>
      <c r="BC46">
        <f t="shared" si="119"/>
        <v>0.92091065692901353</v>
      </c>
      <c r="BD46">
        <f t="shared" si="119"/>
        <v>1.1189487718028979</v>
      </c>
      <c r="BE46">
        <f t="shared" si="119"/>
        <v>0.12875483830769854</v>
      </c>
      <c r="BF46">
        <f t="shared" si="119"/>
        <v>0.17231405118515497</v>
      </c>
      <c r="BG46">
        <f t="shared" si="119"/>
        <v>0.18320385440451908</v>
      </c>
      <c r="BH46">
        <f t="shared" si="119"/>
        <v>0.19681610842872421</v>
      </c>
      <c r="BI46">
        <f t="shared" si="119"/>
        <v>0.21383142595898061</v>
      </c>
      <c r="BJ46">
        <f t="shared" si="119"/>
        <v>0.23510057287180114</v>
      </c>
      <c r="BK46">
        <f t="shared" si="119"/>
        <v>0.26168700651282678</v>
      </c>
      <c r="BL46">
        <f t="shared" si="119"/>
        <v>0.29492004856410881</v>
      </c>
      <c r="BM46">
        <f t="shared" si="119"/>
        <v>0.33646135112821135</v>
      </c>
      <c r="BN46">
        <f t="shared" si="119"/>
        <v>0.38838797933333963</v>
      </c>
      <c r="BO46">
        <f t="shared" si="119"/>
        <v>0.45329626458974986</v>
      </c>
      <c r="BP46">
        <f t="shared" si="119"/>
        <v>0.53443162116026266</v>
      </c>
      <c r="BQ46">
        <f t="shared" si="119"/>
        <v>0.63585081687340361</v>
      </c>
      <c r="BR46">
        <f t="shared" si="119"/>
        <v>0.76262481151482997</v>
      </c>
      <c r="BS46">
        <f t="shared" si="119"/>
        <v>0.92109230481661253</v>
      </c>
      <c r="BT46">
        <f t="shared" si="119"/>
        <v>1.1191766714438409</v>
      </c>
    </row>
    <row r="47" spans="2:72">
      <c r="W47">
        <f t="shared" si="113"/>
        <v>5.1790024804121124</v>
      </c>
      <c r="X47">
        <f t="shared" si="103"/>
        <v>5.1790024804121124</v>
      </c>
      <c r="Y47">
        <f t="shared" si="117"/>
        <v>5.1792620071067184</v>
      </c>
      <c r="AA47">
        <f t="shared" si="114"/>
        <v>2.5952669460593825E-4</v>
      </c>
      <c r="AB47">
        <f t="shared" si="99"/>
        <v>2.5952669460593825E-4</v>
      </c>
      <c r="AC47">
        <v>2</v>
      </c>
      <c r="AN47">
        <f t="shared" si="115"/>
        <v>11.641532182693474</v>
      </c>
      <c r="AO47">
        <f t="shared" si="119"/>
        <v>0.14428075173121824</v>
      </c>
      <c r="AP47">
        <f t="shared" si="119"/>
        <v>0.19307770076660558</v>
      </c>
      <c r="AQ47">
        <f t="shared" si="119"/>
        <v>0.20527693802545235</v>
      </c>
      <c r="AR47">
        <f t="shared" si="119"/>
        <v>0.2205259845990109</v>
      </c>
      <c r="AS47">
        <f t="shared" si="119"/>
        <v>0.23958729281595909</v>
      </c>
      <c r="AT47">
        <f t="shared" si="119"/>
        <v>0.26341392808714431</v>
      </c>
      <c r="AU47">
        <f t="shared" si="119"/>
        <v>0.29319722217612576</v>
      </c>
      <c r="AV47">
        <f t="shared" si="119"/>
        <v>0.3304263397873527</v>
      </c>
      <c r="AW47">
        <f t="shared" si="119"/>
        <v>0.37696273680138631</v>
      </c>
      <c r="AX47">
        <f t="shared" si="119"/>
        <v>0.43513323306892826</v>
      </c>
      <c r="AY47">
        <f t="shared" si="119"/>
        <v>0.50784635340335582</v>
      </c>
      <c r="AZ47">
        <f t="shared" si="119"/>
        <v>0.59873775382139016</v>
      </c>
      <c r="BA47">
        <f t="shared" si="119"/>
        <v>0.71235200434393309</v>
      </c>
      <c r="BB47">
        <f t="shared" si="119"/>
        <v>0.85436981749711172</v>
      </c>
      <c r="BC47">
        <f t="shared" si="119"/>
        <v>1.031892083938585</v>
      </c>
      <c r="BD47">
        <f t="shared" si="119"/>
        <v>1.2537949169904266</v>
      </c>
      <c r="BE47">
        <f t="shared" si="119"/>
        <v>0.14427688121795654</v>
      </c>
      <c r="BF47">
        <f t="shared" si="119"/>
        <v>0.19308737614669502</v>
      </c>
      <c r="BG47">
        <f t="shared" si="119"/>
        <v>0.20528999987887964</v>
      </c>
      <c r="BH47">
        <f t="shared" si="119"/>
        <v>0.2205432795441104</v>
      </c>
      <c r="BI47">
        <f t="shared" si="119"/>
        <v>0.23960987912564888</v>
      </c>
      <c r="BJ47">
        <f t="shared" si="119"/>
        <v>0.26344312860257196</v>
      </c>
      <c r="BK47">
        <f t="shared" si="119"/>
        <v>0.2932346904487258</v>
      </c>
      <c r="BL47">
        <f t="shared" si="119"/>
        <v>0.33047414275641812</v>
      </c>
      <c r="BM47">
        <f t="shared" si="119"/>
        <v>0.3770234581410335</v>
      </c>
      <c r="BN47">
        <f t="shared" si="119"/>
        <v>0.43521010237180269</v>
      </c>
      <c r="BO47">
        <f t="shared" si="119"/>
        <v>0.50794340766026425</v>
      </c>
      <c r="BP47">
        <f t="shared" si="119"/>
        <v>0.59886003927084119</v>
      </c>
      <c r="BQ47">
        <f t="shared" si="119"/>
        <v>0.71250582878406232</v>
      </c>
      <c r="BR47">
        <f t="shared" si="119"/>
        <v>0.85456306567558871</v>
      </c>
      <c r="BS47">
        <f t="shared" si="119"/>
        <v>1.0321346117899968</v>
      </c>
      <c r="BT47">
        <f t="shared" si="119"/>
        <v>1.2540990444330067</v>
      </c>
    </row>
    <row r="48" spans="2:72">
      <c r="W48">
        <f t="shared" si="113"/>
        <v>4.5650837342657109</v>
      </c>
      <c r="X48">
        <f t="shared" si="103"/>
        <v>4.5650837342657109</v>
      </c>
      <c r="Y48">
        <f t="shared" si="117"/>
        <v>4.5653599835266787</v>
      </c>
      <c r="AA48">
        <f t="shared" si="114"/>
        <v>2.7624926096780911E-4</v>
      </c>
      <c r="AB48">
        <f t="shared" si="99"/>
        <v>2.7624926096780911E-4</v>
      </c>
      <c r="AC48">
        <v>2</v>
      </c>
      <c r="AN48">
        <f t="shared" si="115"/>
        <v>14.551915228366843</v>
      </c>
      <c r="AO48">
        <f t="shared" si="119"/>
        <v>0.16368394460339622</v>
      </c>
      <c r="AP48">
        <f t="shared" si="119"/>
        <v>0.21904077742134884</v>
      </c>
      <c r="AQ48">
        <f t="shared" si="119"/>
        <v>0.232879985625837</v>
      </c>
      <c r="AR48">
        <f t="shared" si="119"/>
        <v>0.25017899588144715</v>
      </c>
      <c r="AS48">
        <f t="shared" si="119"/>
        <v>0.27180275870095993</v>
      </c>
      <c r="AT48">
        <f t="shared" si="119"/>
        <v>0.29883246222535087</v>
      </c>
      <c r="AU48">
        <f t="shared" si="119"/>
        <v>0.33261959163083948</v>
      </c>
      <c r="AV48">
        <f t="shared" si="119"/>
        <v>0.37485350338770029</v>
      </c>
      <c r="AW48">
        <f t="shared" si="119"/>
        <v>0.42764589308377632</v>
      </c>
      <c r="AX48">
        <f t="shared" si="119"/>
        <v>0.49363638020387146</v>
      </c>
      <c r="AY48">
        <f t="shared" si="119"/>
        <v>0.57612448910399028</v>
      </c>
      <c r="AZ48">
        <f t="shared" si="119"/>
        <v>0.67923462522913858</v>
      </c>
      <c r="BA48">
        <f t="shared" si="119"/>
        <v>0.80812229538557412</v>
      </c>
      <c r="BB48">
        <f t="shared" si="119"/>
        <v>0.96923188308111874</v>
      </c>
      <c r="BC48">
        <f t="shared" si="119"/>
        <v>1.1706188677005491</v>
      </c>
      <c r="BD48">
        <f t="shared" si="119"/>
        <v>1.4223525984748371</v>
      </c>
      <c r="BE48">
        <f t="shared" si="119"/>
        <v>0.16367943485577896</v>
      </c>
      <c r="BF48">
        <f t="shared" si="119"/>
        <v>0.21905403234862</v>
      </c>
      <c r="BG48">
        <f t="shared" si="119"/>
        <v>0.23289768172183026</v>
      </c>
      <c r="BH48">
        <f t="shared" si="119"/>
        <v>0.25020224343834313</v>
      </c>
      <c r="BI48">
        <f t="shared" si="119"/>
        <v>0.27183294558398408</v>
      </c>
      <c r="BJ48">
        <f t="shared" si="119"/>
        <v>0.29887132326603538</v>
      </c>
      <c r="BK48">
        <f t="shared" si="119"/>
        <v>0.33266929536859952</v>
      </c>
      <c r="BL48">
        <f t="shared" si="119"/>
        <v>0.37491676049680461</v>
      </c>
      <c r="BM48">
        <f t="shared" si="119"/>
        <v>0.42772609190706107</v>
      </c>
      <c r="BN48">
        <f t="shared" si="119"/>
        <v>0.49373775616988158</v>
      </c>
      <c r="BO48">
        <f t="shared" si="119"/>
        <v>0.57625233649840724</v>
      </c>
      <c r="BP48">
        <f t="shared" si="119"/>
        <v>0.67939556190906414</v>
      </c>
      <c r="BQ48">
        <f t="shared" si="119"/>
        <v>0.80832459367238541</v>
      </c>
      <c r="BR48">
        <f t="shared" si="119"/>
        <v>0.96948588337653707</v>
      </c>
      <c r="BS48">
        <f t="shared" si="119"/>
        <v>1.1709374955067264</v>
      </c>
      <c r="BT48">
        <f t="shared" si="119"/>
        <v>1.4227520106694631</v>
      </c>
    </row>
    <row r="49" spans="23:72">
      <c r="W49">
        <f t="shared" si="113"/>
        <v>3.9759478596516438</v>
      </c>
      <c r="X49">
        <f t="shared" si="103"/>
        <v>3.9759478596516438</v>
      </c>
      <c r="Y49">
        <f t="shared" si="117"/>
        <v>3.9762281480132797</v>
      </c>
      <c r="AA49">
        <f t="shared" si="114"/>
        <v>2.8028836163596083E-4</v>
      </c>
      <c r="AB49">
        <f t="shared" si="99"/>
        <v>2.8028836163596083E-4</v>
      </c>
      <c r="AC49">
        <v>2</v>
      </c>
      <c r="AN49">
        <f t="shared" si="115"/>
        <v>18.189894035458554</v>
      </c>
      <c r="AO49">
        <f t="shared" si="119"/>
        <v>0.18793793569361866</v>
      </c>
      <c r="AP49">
        <f t="shared" si="119"/>
        <v>0.251494623239778</v>
      </c>
      <c r="AQ49">
        <f t="shared" si="119"/>
        <v>0.26738379512631777</v>
      </c>
      <c r="AR49">
        <f t="shared" si="119"/>
        <v>0.28724525998449257</v>
      </c>
      <c r="AS49">
        <f t="shared" si="119"/>
        <v>0.31207209105721101</v>
      </c>
      <c r="AT49">
        <f t="shared" si="119"/>
        <v>0.34310562989810905</v>
      </c>
      <c r="AU49">
        <f t="shared" si="119"/>
        <v>0.38189755344923165</v>
      </c>
      <c r="AV49">
        <f t="shared" si="119"/>
        <v>0.43038745788813493</v>
      </c>
      <c r="AW49">
        <f t="shared" si="119"/>
        <v>0.49099983843676398</v>
      </c>
      <c r="AX49">
        <f t="shared" si="119"/>
        <v>0.56676531412255038</v>
      </c>
      <c r="AY49">
        <f t="shared" si="119"/>
        <v>0.66147215872978316</v>
      </c>
      <c r="AZ49">
        <f t="shared" si="119"/>
        <v>0.77985571448882429</v>
      </c>
      <c r="BA49">
        <f t="shared" si="119"/>
        <v>0.92783515918762571</v>
      </c>
      <c r="BB49">
        <f t="shared" si="119"/>
        <v>1.1128094650611273</v>
      </c>
      <c r="BC49">
        <f t="shared" si="119"/>
        <v>1.3440273474030044</v>
      </c>
      <c r="BD49">
        <f t="shared" si="119"/>
        <v>1.6330497003303506</v>
      </c>
      <c r="BE49">
        <f t="shared" si="119"/>
        <v>0.18793262690305704</v>
      </c>
      <c r="BF49">
        <f t="shared" si="119"/>
        <v>0.25151235260102628</v>
      </c>
      <c r="BG49">
        <f t="shared" si="119"/>
        <v>0.26740728402551861</v>
      </c>
      <c r="BH49">
        <f t="shared" si="119"/>
        <v>0.28727594830613395</v>
      </c>
      <c r="BI49">
        <f t="shared" si="119"/>
        <v>0.3121117786569032</v>
      </c>
      <c r="BJ49">
        <f t="shared" si="119"/>
        <v>0.3431565665953647</v>
      </c>
      <c r="BK49">
        <f t="shared" si="119"/>
        <v>0.38196255151844172</v>
      </c>
      <c r="BL49">
        <f t="shared" si="119"/>
        <v>0.43047003267228784</v>
      </c>
      <c r="BM49">
        <f t="shared" si="119"/>
        <v>0.49110438411459545</v>
      </c>
      <c r="BN49">
        <f t="shared" si="119"/>
        <v>0.56689732341748011</v>
      </c>
      <c r="BO49">
        <f t="shared" si="119"/>
        <v>0.66163849754608595</v>
      </c>
      <c r="BP49">
        <f t="shared" si="119"/>
        <v>0.78006496520684299</v>
      </c>
      <c r="BQ49">
        <f t="shared" si="119"/>
        <v>0.92809804978278931</v>
      </c>
      <c r="BR49">
        <f t="shared" si="119"/>
        <v>1.1131394055027226</v>
      </c>
      <c r="BS49">
        <f t="shared" si="119"/>
        <v>1.3444411001526388</v>
      </c>
      <c r="BT49">
        <f t="shared" si="119"/>
        <v>1.633568218465034</v>
      </c>
    </row>
    <row r="50" spans="23:72">
      <c r="W50">
        <f t="shared" si="113"/>
        <v>3.4236579560754432</v>
      </c>
      <c r="X50">
        <f t="shared" si="103"/>
        <v>3.4236579560754432</v>
      </c>
      <c r="Y50">
        <f>AP34</f>
        <v>3.4239313499166393</v>
      </c>
      <c r="AA50">
        <f t="shared" si="114"/>
        <v>2.7339384119606791E-4</v>
      </c>
      <c r="AB50">
        <f t="shared" si="99"/>
        <v>2.7339384119606791E-4</v>
      </c>
      <c r="AC50">
        <v>2</v>
      </c>
      <c r="AN50">
        <f t="shared" si="115"/>
        <v>22.737367544323188</v>
      </c>
      <c r="AO50">
        <f t="shared" si="119"/>
        <v>0.21825542455639671</v>
      </c>
      <c r="AP50">
        <f t="shared" si="119"/>
        <v>0.29206193051281432</v>
      </c>
      <c r="AQ50">
        <f t="shared" si="119"/>
        <v>0.31051355700191868</v>
      </c>
      <c r="AR50">
        <f t="shared" si="119"/>
        <v>0.3335780901132992</v>
      </c>
      <c r="AS50">
        <f t="shared" si="119"/>
        <v>0.3624087565025248</v>
      </c>
      <c r="AT50">
        <f t="shared" si="119"/>
        <v>0.39844708948905677</v>
      </c>
      <c r="AU50">
        <f t="shared" si="119"/>
        <v>0.44349500572222178</v>
      </c>
      <c r="AV50">
        <f t="shared" si="119"/>
        <v>0.49980490101367803</v>
      </c>
      <c r="AW50">
        <f t="shared" si="119"/>
        <v>0.57019227012799845</v>
      </c>
      <c r="AX50">
        <f t="shared" si="119"/>
        <v>0.6581764815208988</v>
      </c>
      <c r="AY50">
        <f t="shared" si="119"/>
        <v>0.76815674576202442</v>
      </c>
      <c r="AZ50">
        <f t="shared" si="119"/>
        <v>0.9056320760634311</v>
      </c>
      <c r="BA50">
        <f t="shared" si="119"/>
        <v>1.0774762389401897</v>
      </c>
      <c r="BB50">
        <f t="shared" si="119"/>
        <v>1.2922814425361377</v>
      </c>
      <c r="BC50">
        <f t="shared" si="119"/>
        <v>1.560787947031073</v>
      </c>
      <c r="BD50">
        <f t="shared" si="119"/>
        <v>1.8964210776497421</v>
      </c>
      <c r="BE50">
        <f t="shared" si="119"/>
        <v>0.21824911696215457</v>
      </c>
      <c r="BF50">
        <f t="shared" si="119"/>
        <v>0.29208525291653409</v>
      </c>
      <c r="BG50">
        <f t="shared" si="119"/>
        <v>0.31054428690512897</v>
      </c>
      <c r="BH50">
        <f t="shared" si="119"/>
        <v>0.33361807939087251</v>
      </c>
      <c r="BI50">
        <f t="shared" si="119"/>
        <v>0.36246031999805206</v>
      </c>
      <c r="BJ50">
        <f t="shared" si="119"/>
        <v>0.39851312075702638</v>
      </c>
      <c r="BK50">
        <f t="shared" si="119"/>
        <v>0.44357912170574432</v>
      </c>
      <c r="BL50">
        <f t="shared" si="119"/>
        <v>0.49991162289164182</v>
      </c>
      <c r="BM50">
        <f t="shared" si="119"/>
        <v>0.57032724937401358</v>
      </c>
      <c r="BN50">
        <f t="shared" si="119"/>
        <v>0.65834678247697831</v>
      </c>
      <c r="BO50">
        <f t="shared" si="119"/>
        <v>0.76837119885568417</v>
      </c>
      <c r="BP50">
        <f t="shared" si="119"/>
        <v>0.90590171932906638</v>
      </c>
      <c r="BQ50">
        <f t="shared" si="119"/>
        <v>1.0778148699207943</v>
      </c>
      <c r="BR50">
        <f t="shared" si="119"/>
        <v>1.2927063081604544</v>
      </c>
      <c r="BS50">
        <f t="shared" si="119"/>
        <v>1.5613206059600291</v>
      </c>
      <c r="BT50">
        <f t="shared" si="119"/>
        <v>1.8970884782094977</v>
      </c>
    </row>
    <row r="51" spans="23:72">
      <c r="W51">
        <f>E4*E20</f>
        <v>9.583574542204996</v>
      </c>
      <c r="X51">
        <f t="shared" si="103"/>
        <v>9.583574542204996</v>
      </c>
      <c r="Y51">
        <f>AQ20</f>
        <v>9.5832179397975885</v>
      </c>
      <c r="AA51">
        <f t="shared" ref="AA51:AA65" si="120">Z4-E4</f>
        <v>-3.5660240740753579E-4</v>
      </c>
      <c r="AB51">
        <f t="shared" si="99"/>
        <v>-3.5660240740753579E-4</v>
      </c>
      <c r="AC51">
        <v>2</v>
      </c>
    </row>
    <row r="52" spans="23:72">
      <c r="W52">
        <f t="shared" ref="W52:W65" si="121">E5*E21</f>
        <v>9.3706062190448876</v>
      </c>
      <c r="X52">
        <f t="shared" si="103"/>
        <v>9.3706062190448876</v>
      </c>
      <c r="Y52">
        <f t="shared" ref="Y52:Y65" si="122">AQ21</f>
        <v>9.3703002414108933</v>
      </c>
      <c r="AA52">
        <f t="shared" si="120"/>
        <v>-3.059776339942033E-4</v>
      </c>
      <c r="AB52">
        <f t="shared" si="99"/>
        <v>-3.059776339942033E-4</v>
      </c>
      <c r="AC52">
        <v>2</v>
      </c>
      <c r="AO52">
        <f t="shared" ref="AO52:AO66" si="123">C4*C20</f>
        <v>13.636363636363635</v>
      </c>
      <c r="AP52">
        <f t="shared" ref="AP52:AP66" si="124">D4*D20</f>
        <v>10.189231714008006</v>
      </c>
      <c r="AQ52">
        <f t="shared" ref="AQ52:AQ66" si="125">E4*E20</f>
        <v>9.583574542204996</v>
      </c>
      <c r="AR52">
        <f t="shared" ref="AR52:AR66" si="126">F4*F20</f>
        <v>8.9207525193031323</v>
      </c>
      <c r="AS52">
        <f t="shared" ref="AS52:AS66" si="127">G4*G20</f>
        <v>8.2108969120459676</v>
      </c>
      <c r="AT52">
        <f t="shared" ref="AT52:AT66" si="128">H4*H20</f>
        <v>7.4680711053068256</v>
      </c>
      <c r="AU52">
        <f t="shared" ref="AU52:AU66" si="129">I4*I20</f>
        <v>6.7093426551880428</v>
      </c>
      <c r="AV52">
        <f t="shared" ref="AV52:AV66" si="130">J4*J20</f>
        <v>5.9533009154625871</v>
      </c>
      <c r="AW52">
        <f t="shared" ref="AW52:AW66" si="131">K4*K20</f>
        <v>5.2182748158671508</v>
      </c>
      <c r="AX52">
        <f t="shared" ref="AX52:AX66" si="132">L4*L20</f>
        <v>4.5206028212270803</v>
      </c>
      <c r="AY52">
        <f t="shared" ref="AY52:AY66" si="133">M4*M20</f>
        <v>3.8732897935834472</v>
      </c>
      <c r="AZ52">
        <f t="shared" ref="AZ52:AZ66" si="134">N4*N20</f>
        <v>3.2852618100950188</v>
      </c>
      <c r="BA52">
        <f t="shared" ref="BA52:BA66" si="135">O4*O20</f>
        <v>2.7612574341546301</v>
      </c>
      <c r="BB52">
        <f t="shared" ref="BB52:BB66" si="136">P4*P20</f>
        <v>2.3022432113341198</v>
      </c>
      <c r="BC52">
        <f t="shared" ref="BC52:BC66" si="137">Q4*Q20</f>
        <v>1.9061583577712606</v>
      </c>
      <c r="BD52">
        <f t="shared" ref="BD52:BD66" si="138">R4*R20</f>
        <v>1.5687851971037812</v>
      </c>
    </row>
    <row r="53" spans="23:72">
      <c r="W53">
        <f t="shared" si="121"/>
        <v>9.117346591503134</v>
      </c>
      <c r="X53">
        <f t="shared" si="103"/>
        <v>9.117346591503134</v>
      </c>
      <c r="Y53">
        <f t="shared" si="122"/>
        <v>9.1170982903363242</v>
      </c>
      <c r="AA53">
        <f t="shared" si="120"/>
        <v>-2.4830116680973902E-4</v>
      </c>
      <c r="AB53">
        <f t="shared" si="99"/>
        <v>-2.4830116680973902E-4</v>
      </c>
      <c r="AC53">
        <v>2</v>
      </c>
      <c r="AO53">
        <f t="shared" si="123"/>
        <v>13.333333333333332</v>
      </c>
      <c r="AP53">
        <f t="shared" si="124"/>
        <v>9.9628043425856063</v>
      </c>
      <c r="AQ53">
        <f t="shared" si="125"/>
        <v>9.3706062190448876</v>
      </c>
      <c r="AR53">
        <f t="shared" si="126"/>
        <v>8.7225135744297297</v>
      </c>
      <c r="AS53">
        <f t="shared" si="127"/>
        <v>8.0284325362227236</v>
      </c>
      <c r="AT53">
        <f t="shared" si="128"/>
        <v>7.302113969633341</v>
      </c>
      <c r="AU53">
        <f t="shared" si="129"/>
        <v>6.5602461517394195</v>
      </c>
      <c r="AV53">
        <f t="shared" si="130"/>
        <v>5.8210053395634187</v>
      </c>
      <c r="AW53">
        <f t="shared" si="131"/>
        <v>5.1023131532923252</v>
      </c>
      <c r="AX53">
        <f t="shared" si="132"/>
        <v>4.4201449807553672</v>
      </c>
      <c r="AY53">
        <f t="shared" si="133"/>
        <v>3.7872166870593706</v>
      </c>
      <c r="AZ53">
        <f t="shared" si="134"/>
        <v>3.2122559920929072</v>
      </c>
      <c r="BA53">
        <f t="shared" si="135"/>
        <v>2.6998961578400831</v>
      </c>
      <c r="BB53">
        <f t="shared" si="136"/>
        <v>2.2510822510822504</v>
      </c>
      <c r="BC53">
        <f t="shared" si="137"/>
        <v>1.8637992831541219</v>
      </c>
      <c r="BD53">
        <f t="shared" si="138"/>
        <v>1.5339233038348083</v>
      </c>
    </row>
    <row r="54" spans="23:72">
      <c r="W54">
        <f t="shared" si="121"/>
        <v>8.8193940885128352</v>
      </c>
      <c r="X54">
        <f t="shared" si="103"/>
        <v>8.8193940885128352</v>
      </c>
      <c r="Y54">
        <f t="shared" si="122"/>
        <v>8.8192101285441176</v>
      </c>
      <c r="AA54">
        <f t="shared" si="120"/>
        <v>-1.8395996871767295E-4</v>
      </c>
      <c r="AB54">
        <f t="shared" si="99"/>
        <v>-1.8395996871767295E-4</v>
      </c>
      <c r="AC54">
        <v>2</v>
      </c>
      <c r="AO54">
        <f t="shared" si="123"/>
        <v>12.972972972972974</v>
      </c>
      <c r="AP54">
        <f t="shared" si="124"/>
        <v>9.6935393603535633</v>
      </c>
      <c r="AQ54">
        <f t="shared" si="125"/>
        <v>9.117346591503134</v>
      </c>
      <c r="AR54">
        <f t="shared" si="126"/>
        <v>8.4867699643100085</v>
      </c>
      <c r="AS54">
        <f t="shared" si="127"/>
        <v>7.8114478730815691</v>
      </c>
      <c r="AT54">
        <f t="shared" si="128"/>
        <v>7.1047595380216295</v>
      </c>
      <c r="AU54">
        <f t="shared" si="129"/>
        <v>6.3829422016924084</v>
      </c>
      <c r="AV54">
        <f t="shared" si="130"/>
        <v>5.6636808709265702</v>
      </c>
      <c r="AW54">
        <f t="shared" si="131"/>
        <v>4.9644127977979382</v>
      </c>
      <c r="AX54">
        <f t="shared" si="132"/>
        <v>4.3006816028971153</v>
      </c>
      <c r="AY54">
        <f t="shared" si="133"/>
        <v>3.6848594793010094</v>
      </c>
      <c r="AZ54">
        <f t="shared" si="134"/>
        <v>3.1254382625768828</v>
      </c>
      <c r="BA54">
        <f t="shared" si="135"/>
        <v>2.6269259914119725</v>
      </c>
      <c r="BB54">
        <f t="shared" si="136"/>
        <v>2.19024219024219</v>
      </c>
      <c r="BC54">
        <f t="shared" si="137"/>
        <v>1.8134263295553619</v>
      </c>
      <c r="BD54">
        <f t="shared" si="138"/>
        <v>1.4924659172446784</v>
      </c>
    </row>
    <row r="55" spans="23:72">
      <c r="W55">
        <f t="shared" si="121"/>
        <v>8.4732640222446705</v>
      </c>
      <c r="X55">
        <f t="shared" si="103"/>
        <v>8.4732640222446705</v>
      </c>
      <c r="Y55">
        <f t="shared" si="122"/>
        <v>8.4731500377988951</v>
      </c>
      <c r="AA55">
        <f t="shared" si="120"/>
        <v>-1.1398444577537248E-4</v>
      </c>
      <c r="AB55">
        <f t="shared" si="99"/>
        <v>-1.1398444577537248E-4</v>
      </c>
      <c r="AC55">
        <v>2</v>
      </c>
      <c r="AO55">
        <f t="shared" si="123"/>
        <v>12.549019607843137</v>
      </c>
      <c r="AP55">
        <f t="shared" si="124"/>
        <v>9.3767570283158665</v>
      </c>
      <c r="AQ55">
        <f t="shared" si="125"/>
        <v>8.8193940885128352</v>
      </c>
      <c r="AR55">
        <f t="shared" si="126"/>
        <v>8.2094245406397466</v>
      </c>
      <c r="AS55">
        <f t="shared" si="127"/>
        <v>7.5561717987978589</v>
      </c>
      <c r="AT55">
        <f t="shared" si="128"/>
        <v>6.8725778537725573</v>
      </c>
      <c r="AU55">
        <f t="shared" si="129"/>
        <v>6.1743493192841603</v>
      </c>
      <c r="AV55">
        <f t="shared" si="130"/>
        <v>5.4785932607655718</v>
      </c>
      <c r="AW55">
        <f t="shared" si="131"/>
        <v>4.8021770854515999</v>
      </c>
      <c r="AX55">
        <f t="shared" si="132"/>
        <v>4.1601364524756397</v>
      </c>
      <c r="AY55">
        <f t="shared" si="133"/>
        <v>3.5644392348794076</v>
      </c>
      <c r="AZ55">
        <f t="shared" si="134"/>
        <v>3.0232997572639131</v>
      </c>
      <c r="BA55">
        <f t="shared" si="135"/>
        <v>2.5410787367906664</v>
      </c>
      <c r="BB55">
        <f t="shared" si="136"/>
        <v>2.1186656480774126</v>
      </c>
      <c r="BC55">
        <f t="shared" si="137"/>
        <v>1.7541640312038795</v>
      </c>
      <c r="BD55">
        <f t="shared" si="138"/>
        <v>1.4436925212562903</v>
      </c>
    </row>
    <row r="56" spans="23:72">
      <c r="W56">
        <f t="shared" si="121"/>
        <v>8.0770208487390267</v>
      </c>
      <c r="X56">
        <f t="shared" si="103"/>
        <v>8.0770208487390267</v>
      </c>
      <c r="Y56">
        <f t="shared" si="122"/>
        <v>8.0769806777392041</v>
      </c>
      <c r="AA56">
        <f t="shared" si="120"/>
        <v>-4.0170999822564113E-5</v>
      </c>
      <c r="AB56">
        <f t="shared" si="99"/>
        <v>-4.0170999822564113E-5</v>
      </c>
      <c r="AC56">
        <v>2</v>
      </c>
      <c r="AO56">
        <f t="shared" si="123"/>
        <v>12.05651491365777</v>
      </c>
      <c r="AP56">
        <f t="shared" si="124"/>
        <v>9.0087524353678319</v>
      </c>
      <c r="AQ56">
        <f t="shared" si="125"/>
        <v>8.4732640222446705</v>
      </c>
      <c r="AR56">
        <f t="shared" si="126"/>
        <v>7.8872336246020787</v>
      </c>
      <c r="AS56">
        <f t="shared" si="127"/>
        <v>7.2596187454698411</v>
      </c>
      <c r="AT56">
        <f t="shared" si="128"/>
        <v>6.6028534482084842</v>
      </c>
      <c r="AU56">
        <f t="shared" si="129"/>
        <v>5.9320279174284236</v>
      </c>
      <c r="AV56">
        <f t="shared" si="130"/>
        <v>5.2635778266695912</v>
      </c>
      <c r="AW56">
        <f t="shared" si="131"/>
        <v>4.6137085970115841</v>
      </c>
      <c r="AX56">
        <f t="shared" si="132"/>
        <v>3.9968657910754972</v>
      </c>
      <c r="AY56">
        <f t="shared" si="133"/>
        <v>3.4245475851588658</v>
      </c>
      <c r="AZ56">
        <f t="shared" si="134"/>
        <v>2.9046459206366011</v>
      </c>
      <c r="BA56">
        <f t="shared" si="135"/>
        <v>2.4413503719244702</v>
      </c>
      <c r="BB56">
        <f t="shared" si="136"/>
        <v>2.0355155049032594</v>
      </c>
      <c r="BC56">
        <f t="shared" si="137"/>
        <v>1.685319289005925</v>
      </c>
      <c r="BD56">
        <f t="shared" si="138"/>
        <v>1.3870326891818676</v>
      </c>
    </row>
    <row r="57" spans="23:72">
      <c r="W57">
        <f t="shared" si="121"/>
        <v>7.6309540438912862</v>
      </c>
      <c r="X57">
        <f t="shared" si="103"/>
        <v>7.6309540438912862</v>
      </c>
      <c r="Y57">
        <f t="shared" si="122"/>
        <v>7.6309889292126281</v>
      </c>
      <c r="AA57">
        <f t="shared" si="120"/>
        <v>3.4885321341882047E-5</v>
      </c>
      <c r="AB57">
        <f t="shared" si="99"/>
        <v>3.4885321341882047E-5</v>
      </c>
      <c r="AC57">
        <v>2</v>
      </c>
      <c r="AO57">
        <f t="shared" si="123"/>
        <v>11.49270482603816</v>
      </c>
      <c r="AP57">
        <f t="shared" si="124"/>
        <v>8.5874677161680655</v>
      </c>
      <c r="AQ57">
        <f t="shared" si="125"/>
        <v>8.0770208487390267</v>
      </c>
      <c r="AR57">
        <f t="shared" si="126"/>
        <v>7.5183955389023938</v>
      </c>
      <c r="AS57">
        <f t="shared" si="127"/>
        <v>6.920130401592651</v>
      </c>
      <c r="AT57">
        <f t="shared" si="128"/>
        <v>6.2940780344314327</v>
      </c>
      <c r="AU57">
        <f t="shared" si="129"/>
        <v>5.6546229456070423</v>
      </c>
      <c r="AV57">
        <f t="shared" si="130"/>
        <v>5.01743221187958</v>
      </c>
      <c r="AW57">
        <f t="shared" si="131"/>
        <v>4.3979534250600514</v>
      </c>
      <c r="AX57">
        <f t="shared" si="132"/>
        <v>3.8099566164086673</v>
      </c>
      <c r="AY57">
        <f t="shared" si="133"/>
        <v>3.2644022622464615</v>
      </c>
      <c r="AZ57">
        <f t="shared" si="134"/>
        <v>2.7688132457097119</v>
      </c>
      <c r="BA57">
        <f t="shared" si="135"/>
        <v>2.3271832202257956</v>
      </c>
      <c r="BB57">
        <f t="shared" si="136"/>
        <v>1.9403267888116369</v>
      </c>
      <c r="BC57">
        <f t="shared" si="137"/>
        <v>1.6065071262203878</v>
      </c>
      <c r="BD57">
        <f t="shared" si="138"/>
        <v>1.3221695817566026</v>
      </c>
    </row>
    <row r="58" spans="23:72">
      <c r="W58">
        <f t="shared" si="121"/>
        <v>7.1381817134476222</v>
      </c>
      <c r="X58">
        <f t="shared" si="103"/>
        <v>7.1381817134476222</v>
      </c>
      <c r="Y58">
        <f t="shared" si="122"/>
        <v>7.1382896158370048</v>
      </c>
      <c r="AA58">
        <f t="shared" si="120"/>
        <v>1.079023893826303E-4</v>
      </c>
      <c r="AB58">
        <f t="shared" si="99"/>
        <v>1.079023893826303E-4</v>
      </c>
      <c r="AC58">
        <v>2</v>
      </c>
      <c r="AO58">
        <f t="shared" si="123"/>
        <v>10.858001237076964</v>
      </c>
      <c r="AP58">
        <f t="shared" si="124"/>
        <v>8.1132106407412703</v>
      </c>
      <c r="AQ58">
        <f t="shared" si="125"/>
        <v>7.6309540438912862</v>
      </c>
      <c r="AR58">
        <f t="shared" si="126"/>
        <v>7.1031797386183966</v>
      </c>
      <c r="AS58">
        <f t="shared" si="127"/>
        <v>6.537954780757147</v>
      </c>
      <c r="AT58">
        <f t="shared" si="128"/>
        <v>5.9464771886666847</v>
      </c>
      <c r="AU58">
        <f t="shared" si="129"/>
        <v>5.3423370623337005</v>
      </c>
      <c r="AV58">
        <f t="shared" si="130"/>
        <v>4.7403362383508414</v>
      </c>
      <c r="AW58">
        <f t="shared" si="131"/>
        <v>4.1550691897801597</v>
      </c>
      <c r="AX58">
        <f t="shared" si="132"/>
        <v>3.5995454751825986</v>
      </c>
      <c r="AY58">
        <f t="shared" si="133"/>
        <v>3.0841202604876878</v>
      </c>
      <c r="AZ58">
        <f t="shared" si="134"/>
        <v>2.6159009651964511</v>
      </c>
      <c r="BA58">
        <f t="shared" si="135"/>
        <v>2.1986606866355221</v>
      </c>
      <c r="BB58">
        <f t="shared" si="136"/>
        <v>1.8331690400259804</v>
      </c>
      <c r="BC58">
        <f t="shared" si="137"/>
        <v>1.5177851191612961</v>
      </c>
      <c r="BD58">
        <f t="shared" si="138"/>
        <v>1.249150584796465</v>
      </c>
    </row>
    <row r="59" spans="23:72">
      <c r="W59">
        <f t="shared" si="121"/>
        <v>6.6050283256236133</v>
      </c>
      <c r="X59">
        <f t="shared" si="103"/>
        <v>6.6050283256236133</v>
      </c>
      <c r="Y59">
        <f t="shared" si="122"/>
        <v>6.6052035256853792</v>
      </c>
      <c r="AA59">
        <f t="shared" si="120"/>
        <v>1.7520006176585667E-4</v>
      </c>
      <c r="AB59">
        <f t="shared" si="99"/>
        <v>1.7520006176585667E-4</v>
      </c>
      <c r="AC59">
        <v>2</v>
      </c>
      <c r="AO59">
        <f t="shared" si="123"/>
        <v>10.156840865414422</v>
      </c>
      <c r="AP59">
        <f t="shared" si="124"/>
        <v>7.5892963710676318</v>
      </c>
      <c r="AQ59">
        <f t="shared" si="125"/>
        <v>7.1381817134476222</v>
      </c>
      <c r="AR59">
        <f t="shared" si="126"/>
        <v>6.644488674142492</v>
      </c>
      <c r="AS59">
        <f t="shared" si="127"/>
        <v>6.115763375184728</v>
      </c>
      <c r="AT59">
        <f t="shared" si="128"/>
        <v>5.5624807178014084</v>
      </c>
      <c r="AU59">
        <f t="shared" si="129"/>
        <v>4.9973532150873474</v>
      </c>
      <c r="AV59">
        <f t="shared" si="130"/>
        <v>4.4342268683004971</v>
      </c>
      <c r="AW59">
        <f t="shared" si="131"/>
        <v>3.8867537057625756</v>
      </c>
      <c r="AX59">
        <f t="shared" si="132"/>
        <v>3.367103187869442</v>
      </c>
      <c r="AY59">
        <f t="shared" si="133"/>
        <v>2.8849617909978029</v>
      </c>
      <c r="AZ59">
        <f t="shared" si="134"/>
        <v>2.4469779697996188</v>
      </c>
      <c r="BA59">
        <f t="shared" si="135"/>
        <v>2.0566811721244154</v>
      </c>
      <c r="BB59">
        <f t="shared" si="136"/>
        <v>1.7147913149400968</v>
      </c>
      <c r="BC59">
        <f t="shared" si="137"/>
        <v>1.4197734543052418</v>
      </c>
      <c r="BD59">
        <f t="shared" si="138"/>
        <v>1.1684861172600662</v>
      </c>
    </row>
    <row r="60" spans="23:72">
      <c r="W60">
        <f t="shared" si="121"/>
        <v>6.041020777431223</v>
      </c>
      <c r="X60">
        <f t="shared" si="103"/>
        <v>6.041020777431223</v>
      </c>
      <c r="Y60">
        <f t="shared" si="122"/>
        <v>6.0412539295246876</v>
      </c>
      <c r="AA60">
        <f t="shared" si="120"/>
        <v>2.3315209346463917E-4</v>
      </c>
      <c r="AB60">
        <f t="shared" si="99"/>
        <v>2.3315209346463917E-4</v>
      </c>
      <c r="AC60">
        <v>2</v>
      </c>
      <c r="AO60">
        <f t="shared" si="123"/>
        <v>9.3982227278593875</v>
      </c>
      <c r="AP60">
        <f t="shared" si="124"/>
        <v>7.0224490654278187</v>
      </c>
      <c r="AQ60">
        <f t="shared" si="125"/>
        <v>6.6050283256236133</v>
      </c>
      <c r="AR60">
        <f t="shared" si="126"/>
        <v>6.1482093989450632</v>
      </c>
      <c r="AS60">
        <f t="shared" si="127"/>
        <v>5.6589747848260643</v>
      </c>
      <c r="AT60">
        <f t="shared" si="128"/>
        <v>5.1470170103120694</v>
      </c>
      <c r="AU60">
        <f t="shared" si="129"/>
        <v>4.6240990862722127</v>
      </c>
      <c r="AV60">
        <f t="shared" si="130"/>
        <v>4.1030328510956835</v>
      </c>
      <c r="AW60">
        <f t="shared" si="131"/>
        <v>3.5964506581445872</v>
      </c>
      <c r="AX60">
        <f t="shared" si="132"/>
        <v>3.1156130263926518</v>
      </c>
      <c r="AY60">
        <f t="shared" si="133"/>
        <v>2.6694829457737286</v>
      </c>
      <c r="AZ60">
        <f t="shared" si="134"/>
        <v>2.2642122954442554</v>
      </c>
      <c r="BA60">
        <f t="shared" si="135"/>
        <v>1.9030669075104676</v>
      </c>
      <c r="BB60">
        <f t="shared" si="136"/>
        <v>1.586712928080156</v>
      </c>
      <c r="BC60">
        <f t="shared" si="137"/>
        <v>1.3137300587330325</v>
      </c>
      <c r="BD60">
        <f t="shared" si="138"/>
        <v>1.0812114642670094</v>
      </c>
    </row>
    <row r="61" spans="23:72">
      <c r="W61">
        <f t="shared" si="121"/>
        <v>5.4584004427765631</v>
      </c>
      <c r="X61">
        <f t="shared" si="103"/>
        <v>5.4584004427765631</v>
      </c>
      <c r="Y61">
        <f t="shared" si="122"/>
        <v>5.4586791650373661</v>
      </c>
      <c r="AA61">
        <f t="shared" si="120"/>
        <v>2.7872226080294382E-4</v>
      </c>
      <c r="AB61">
        <f t="shared" si="99"/>
        <v>2.7872226080294382E-4</v>
      </c>
      <c r="AC61">
        <v>2</v>
      </c>
      <c r="AO61">
        <f t="shared" si="123"/>
        <v>8.595702542208933</v>
      </c>
      <c r="AP61">
        <f t="shared" si="124"/>
        <v>6.4227976961319975</v>
      </c>
      <c r="AQ61">
        <f t="shared" si="125"/>
        <v>6.041020777431223</v>
      </c>
      <c r="AR61">
        <f t="shared" si="126"/>
        <v>5.6232099079633171</v>
      </c>
      <c r="AS61">
        <f t="shared" si="127"/>
        <v>5.1757513471171936</v>
      </c>
      <c r="AT61">
        <f t="shared" si="128"/>
        <v>4.7075099709207509</v>
      </c>
      <c r="AU61">
        <f t="shared" si="129"/>
        <v>4.2292443393017178</v>
      </c>
      <c r="AV61">
        <f t="shared" si="130"/>
        <v>3.7526722796622796</v>
      </c>
      <c r="AW61">
        <f t="shared" si="131"/>
        <v>3.2893474607175688</v>
      </c>
      <c r="AX61">
        <f t="shared" si="132"/>
        <v>2.8495688586008225</v>
      </c>
      <c r="AY61">
        <f t="shared" si="133"/>
        <v>2.4415341078639248</v>
      </c>
      <c r="AZ61">
        <f t="shared" si="134"/>
        <v>2.0708697748094167</v>
      </c>
      <c r="BA61">
        <f t="shared" si="135"/>
        <v>1.74056282007346</v>
      </c>
      <c r="BB61">
        <f t="shared" si="136"/>
        <v>1.4512225071261833</v>
      </c>
      <c r="BC61">
        <f t="shared" si="137"/>
        <v>1.2015498177281305</v>
      </c>
      <c r="BD61">
        <f t="shared" si="138"/>
        <v>0.98888613317447915</v>
      </c>
    </row>
    <row r="62" spans="23:72">
      <c r="W62">
        <f t="shared" si="121"/>
        <v>4.8711578771006696</v>
      </c>
      <c r="X62">
        <f t="shared" si="103"/>
        <v>4.8711578771006696</v>
      </c>
      <c r="Y62">
        <f t="shared" si="122"/>
        <v>4.8714678308189185</v>
      </c>
      <c r="AA62">
        <f t="shared" si="120"/>
        <v>3.0995371824893425E-4</v>
      </c>
      <c r="AB62">
        <f t="shared" si="99"/>
        <v>3.0995371824893425E-4</v>
      </c>
      <c r="AC62">
        <v>2</v>
      </c>
      <c r="AO62">
        <f t="shared" si="123"/>
        <v>7.7666984258113727</v>
      </c>
      <c r="AP62">
        <f t="shared" si="124"/>
        <v>5.8033572603169752</v>
      </c>
      <c r="AQ62">
        <f t="shared" si="125"/>
        <v>5.4584004427765631</v>
      </c>
      <c r="AR62">
        <f t="shared" si="126"/>
        <v>5.0808849335731283</v>
      </c>
      <c r="AS62">
        <f t="shared" si="127"/>
        <v>4.676581075561038</v>
      </c>
      <c r="AT62">
        <f t="shared" si="128"/>
        <v>4.2534987804784876</v>
      </c>
      <c r="AU62">
        <f t="shared" si="129"/>
        <v>3.8213590094737251</v>
      </c>
      <c r="AV62">
        <f t="shared" si="130"/>
        <v>3.3907494755570102</v>
      </c>
      <c r="AW62">
        <f t="shared" si="131"/>
        <v>2.9721095651754124</v>
      </c>
      <c r="AX62">
        <f t="shared" si="132"/>
        <v>2.5747449797918063</v>
      </c>
      <c r="AY62">
        <f t="shared" si="133"/>
        <v>2.2060627411192932</v>
      </c>
      <c r="AZ62">
        <f t="shared" si="134"/>
        <v>1.8711467667818351</v>
      </c>
      <c r="BA62">
        <f t="shared" si="135"/>
        <v>1.5726959429213059</v>
      </c>
      <c r="BB62">
        <f t="shared" si="136"/>
        <v>1.3112607731889327</v>
      </c>
      <c r="BC62">
        <f t="shared" si="137"/>
        <v>1.0856675218876113</v>
      </c>
      <c r="BD62">
        <f t="shared" si="138"/>
        <v>0.89351397819068901</v>
      </c>
    </row>
    <row r="63" spans="23:72">
      <c r="W63">
        <f t="shared" si="121"/>
        <v>4.2937310178741326</v>
      </c>
      <c r="X63">
        <f t="shared" si="103"/>
        <v>4.2937310178741326</v>
      </c>
      <c r="Y63">
        <f t="shared" si="122"/>
        <v>4.2940572901214331</v>
      </c>
      <c r="AA63">
        <f t="shared" si="120"/>
        <v>3.2627224730052973E-4</v>
      </c>
      <c r="AB63">
        <f t="shared" si="99"/>
        <v>3.2627224730052973E-4</v>
      </c>
      <c r="AC63">
        <v>2</v>
      </c>
      <c r="AO63">
        <f t="shared" si="123"/>
        <v>6.9311173873333018</v>
      </c>
      <c r="AP63">
        <f t="shared" si="124"/>
        <v>5.1790024804121124</v>
      </c>
      <c r="AQ63">
        <f t="shared" si="125"/>
        <v>4.8711578771006696</v>
      </c>
      <c r="AR63">
        <f t="shared" si="126"/>
        <v>4.5342574122735488</v>
      </c>
      <c r="AS63">
        <f t="shared" si="127"/>
        <v>4.1734506258634294</v>
      </c>
      <c r="AT63">
        <f t="shared" si="128"/>
        <v>3.7958856824411287</v>
      </c>
      <c r="AU63">
        <f t="shared" si="129"/>
        <v>3.410237712563061</v>
      </c>
      <c r="AV63">
        <f t="shared" si="130"/>
        <v>3.0259553490606006</v>
      </c>
      <c r="AW63">
        <f t="shared" si="131"/>
        <v>2.6523548559302883</v>
      </c>
      <c r="AX63">
        <f t="shared" si="132"/>
        <v>2.2977407797985667</v>
      </c>
      <c r="AY63">
        <f t="shared" si="133"/>
        <v>1.9687232571957025</v>
      </c>
      <c r="AZ63">
        <f t="shared" si="134"/>
        <v>1.6698392519520555</v>
      </c>
      <c r="BA63">
        <f t="shared" si="135"/>
        <v>1.4034972902699832</v>
      </c>
      <c r="BB63">
        <f t="shared" si="136"/>
        <v>1.1701886498095184</v>
      </c>
      <c r="BC63">
        <f t="shared" si="137"/>
        <v>0.96886587134766577</v>
      </c>
      <c r="BD63">
        <f t="shared" si="138"/>
        <v>0.79738518615338883</v>
      </c>
    </row>
    <row r="64" spans="23:72">
      <c r="W64">
        <f t="shared" si="121"/>
        <v>3.7396139138250635</v>
      </c>
      <c r="X64">
        <f t="shared" si="103"/>
        <v>3.7396139138250635</v>
      </c>
      <c r="Y64">
        <f t="shared" si="122"/>
        <v>3.7399424281773648</v>
      </c>
      <c r="AA64">
        <f t="shared" si="120"/>
        <v>3.2851435230130122E-4</v>
      </c>
      <c r="AB64">
        <f t="shared" si="99"/>
        <v>3.2851435230130122E-4</v>
      </c>
      <c r="AC64">
        <v>2</v>
      </c>
      <c r="AO64">
        <f t="shared" si="123"/>
        <v>6.1095030104491679</v>
      </c>
      <c r="AP64">
        <f t="shared" si="124"/>
        <v>4.5650837342657109</v>
      </c>
      <c r="AQ64">
        <f t="shared" si="125"/>
        <v>4.2937310178741326</v>
      </c>
      <c r="AR64">
        <f t="shared" si="126"/>
        <v>3.9967667206246622</v>
      </c>
      <c r="AS64">
        <f t="shared" si="127"/>
        <v>3.6787299561930591</v>
      </c>
      <c r="AT64">
        <f t="shared" si="128"/>
        <v>3.345921546008837</v>
      </c>
      <c r="AU64">
        <f t="shared" si="129"/>
        <v>3.0059882710004664</v>
      </c>
      <c r="AV64">
        <f t="shared" si="130"/>
        <v>2.6672587234427545</v>
      </c>
      <c r="AW64">
        <f t="shared" si="131"/>
        <v>2.3379448177720383</v>
      </c>
      <c r="AX64">
        <f t="shared" si="132"/>
        <v>2.0253666799910022</v>
      </c>
      <c r="AY64">
        <f t="shared" si="133"/>
        <v>1.7353508813109413</v>
      </c>
      <c r="AZ64">
        <f t="shared" si="134"/>
        <v>1.471896574051875</v>
      </c>
      <c r="BA64">
        <f t="shared" si="135"/>
        <v>1.2371267778168096</v>
      </c>
      <c r="BB64">
        <f t="shared" si="136"/>
        <v>1.0314745342316776</v>
      </c>
      <c r="BC64">
        <f t="shared" si="137"/>
        <v>0.85401654984773312</v>
      </c>
      <c r="BD64">
        <f t="shared" si="138"/>
        <v>0.70286317819326716</v>
      </c>
    </row>
    <row r="65" spans="23:74">
      <c r="W65">
        <f t="shared" si="121"/>
        <v>3.2201526228866002</v>
      </c>
      <c r="X65">
        <f t="shared" si="103"/>
        <v>3.2201526228866002</v>
      </c>
      <c r="Y65">
        <f t="shared" si="122"/>
        <v>3.2204713045550566</v>
      </c>
      <c r="AA65">
        <f t="shared" si="120"/>
        <v>3.1868166845638868E-4</v>
      </c>
      <c r="AB65">
        <f t="shared" si="99"/>
        <v>3.1868166845638868E-4</v>
      </c>
      <c r="AC65">
        <v>2</v>
      </c>
      <c r="AO65">
        <f t="shared" si="123"/>
        <v>5.321055829841824</v>
      </c>
      <c r="AP65">
        <f t="shared" si="124"/>
        <v>3.9759478596516438</v>
      </c>
      <c r="AQ65">
        <f t="shared" si="125"/>
        <v>3.7396139138250635</v>
      </c>
      <c r="AR65">
        <f t="shared" si="126"/>
        <v>3.4809736279570322</v>
      </c>
      <c r="AS65">
        <f t="shared" si="127"/>
        <v>3.2039803313519784</v>
      </c>
      <c r="AT65">
        <f t="shared" si="128"/>
        <v>2.9141217081215189</v>
      </c>
      <c r="AU65">
        <f t="shared" si="129"/>
        <v>2.6180577023182821</v>
      </c>
      <c r="AV65">
        <f t="shared" si="130"/>
        <v>2.3230420798218239</v>
      </c>
      <c r="AW65">
        <f t="shared" si="131"/>
        <v>2.0362269862503561</v>
      </c>
      <c r="AX65">
        <f t="shared" si="132"/>
        <v>1.763987866394582</v>
      </c>
      <c r="AY65">
        <f t="shared" si="133"/>
        <v>1.5113993573663627</v>
      </c>
      <c r="AZ65">
        <f t="shared" si="134"/>
        <v>1.2819445105252725</v>
      </c>
      <c r="BA65">
        <f t="shared" si="135"/>
        <v>1.0774723642981887</v>
      </c>
      <c r="BB65">
        <f t="shared" si="136"/>
        <v>0.89836007516810001</v>
      </c>
      <c r="BC65">
        <f t="shared" si="137"/>
        <v>0.74380350309616894</v>
      </c>
      <c r="BD65">
        <f t="shared" si="138"/>
        <v>0.61215686538003289</v>
      </c>
    </row>
    <row r="66" spans="23:74">
      <c r="W66">
        <f>F4*F20</f>
        <v>8.9207525193031323</v>
      </c>
      <c r="X66">
        <f t="shared" si="103"/>
        <v>8.9207525193031323</v>
      </c>
      <c r="Y66">
        <f>AR20</f>
        <v>8.92039679573287</v>
      </c>
      <c r="AA66">
        <f t="shared" ref="AA66:AA80" si="139">AA4-F4</f>
        <v>-3.5572357026225632E-4</v>
      </c>
      <c r="AB66">
        <f t="shared" si="99"/>
        <v>-3.5572357026225632E-4</v>
      </c>
      <c r="AC66">
        <v>2</v>
      </c>
      <c r="AO66">
        <f t="shared" si="123"/>
        <v>4.5819200275316794</v>
      </c>
      <c r="AP66">
        <f t="shared" si="124"/>
        <v>3.4236579560754432</v>
      </c>
      <c r="AQ66">
        <f t="shared" si="125"/>
        <v>3.2201526228866002</v>
      </c>
      <c r="AR66">
        <f t="shared" si="126"/>
        <v>2.9974394727822387</v>
      </c>
      <c r="AS66">
        <f t="shared" si="127"/>
        <v>2.7589226870554389</v>
      </c>
      <c r="AT66">
        <f t="shared" si="128"/>
        <v>2.5093276680586394</v>
      </c>
      <c r="AU66">
        <f t="shared" si="129"/>
        <v>2.2543892421144358</v>
      </c>
      <c r="AV66">
        <f t="shared" si="130"/>
        <v>2.0003535709285853</v>
      </c>
      <c r="AW66">
        <f t="shared" si="131"/>
        <v>1.7533793117856313</v>
      </c>
      <c r="AX66">
        <f t="shared" si="132"/>
        <v>1.5189563108937485</v>
      </c>
      <c r="AY66">
        <f t="shared" si="133"/>
        <v>1.3014542990279629</v>
      </c>
      <c r="AZ66">
        <f t="shared" si="134"/>
        <v>1.1038725047796853</v>
      </c>
      <c r="BA66">
        <f t="shared" si="135"/>
        <v>0.92780312083974792</v>
      </c>
      <c r="BB66">
        <f t="shared" si="136"/>
        <v>0.77357091373911446</v>
      </c>
      <c r="BC66">
        <f t="shared" si="137"/>
        <v>0.64048344470872931</v>
      </c>
      <c r="BD66">
        <f t="shared" si="138"/>
        <v>0.52712354299037012</v>
      </c>
    </row>
    <row r="67" spans="23:74" ht="15" thickBot="1">
      <c r="W67">
        <f t="shared" ref="W67:W80" si="140">F5*F21</f>
        <v>8.7225135744297297</v>
      </c>
      <c r="X67">
        <f t="shared" si="103"/>
        <v>8.7225135744297297</v>
      </c>
      <c r="Y67">
        <f t="shared" ref="Y67:Y80" si="141">AR21</f>
        <v>8.7222123847564301</v>
      </c>
      <c r="AA67">
        <f t="shared" si="139"/>
        <v>-3.0118967329961777E-4</v>
      </c>
      <c r="AB67">
        <f t="shared" si="99"/>
        <v>-3.0118967329961777E-4</v>
      </c>
      <c r="AC67">
        <v>2</v>
      </c>
    </row>
    <row r="68" spans="23:74" ht="15" thickBot="1">
      <c r="W68">
        <f t="shared" si="140"/>
        <v>8.4867699643100085</v>
      </c>
      <c r="X68">
        <f t="shared" si="103"/>
        <v>8.4867699643100085</v>
      </c>
      <c r="Y68">
        <f t="shared" si="141"/>
        <v>8.4865308674821875</v>
      </c>
      <c r="AA68">
        <f t="shared" si="139"/>
        <v>-2.3909682782097263E-4</v>
      </c>
      <c r="AB68">
        <f t="shared" si="99"/>
        <v>-2.3909682782097263E-4</v>
      </c>
      <c r="AC68">
        <v>2</v>
      </c>
      <c r="AO68" t="s">
        <v>114</v>
      </c>
      <c r="AP68" s="73">
        <f>C3</f>
        <v>0</v>
      </c>
      <c r="AQ68" s="73">
        <f t="shared" ref="AQ68:BE68" si="142">D3</f>
        <v>4.3980465111040035E-2</v>
      </c>
      <c r="AR68" s="73">
        <f t="shared" si="142"/>
        <v>5.4975581388800036E-2</v>
      </c>
      <c r="AS68" s="73">
        <f t="shared" si="142"/>
        <v>6.871947673600004E-2</v>
      </c>
      <c r="AT68" s="73">
        <f t="shared" si="142"/>
        <v>8.589934592000005E-2</v>
      </c>
      <c r="AU68" s="73">
        <f t="shared" si="142"/>
        <v>0.10737418240000006</v>
      </c>
      <c r="AV68" s="73">
        <f t="shared" si="142"/>
        <v>0.13421772800000006</v>
      </c>
      <c r="AW68" s="73">
        <f t="shared" si="142"/>
        <v>0.16777216000000009</v>
      </c>
      <c r="AX68" s="73">
        <f t="shared" si="142"/>
        <v>0.2097152000000001</v>
      </c>
      <c r="AY68" s="73">
        <f t="shared" si="142"/>
        <v>0.2621440000000001</v>
      </c>
      <c r="AZ68" s="73">
        <f t="shared" si="142"/>
        <v>0.32768000000000014</v>
      </c>
      <c r="BA68" s="73">
        <f t="shared" si="142"/>
        <v>0.40960000000000013</v>
      </c>
      <c r="BB68" s="73">
        <f t="shared" si="142"/>
        <v>0.51200000000000012</v>
      </c>
      <c r="BC68" s="73">
        <f t="shared" si="142"/>
        <v>0.64000000000000012</v>
      </c>
      <c r="BD68" s="73">
        <f t="shared" si="142"/>
        <v>0.8</v>
      </c>
      <c r="BE68" s="73">
        <f t="shared" si="142"/>
        <v>1</v>
      </c>
      <c r="BF68" s="73">
        <f t="shared" ref="BF68:BU68" si="143">AP68</f>
        <v>0</v>
      </c>
      <c r="BG68" s="73">
        <f t="shared" si="143"/>
        <v>4.3980465111040035E-2</v>
      </c>
      <c r="BH68" s="73">
        <f t="shared" si="143"/>
        <v>5.4975581388800036E-2</v>
      </c>
      <c r="BI68" s="73">
        <f t="shared" si="143"/>
        <v>6.871947673600004E-2</v>
      </c>
      <c r="BJ68" s="73">
        <f t="shared" si="143"/>
        <v>8.589934592000005E-2</v>
      </c>
      <c r="BK68" s="73">
        <f t="shared" si="143"/>
        <v>0.10737418240000006</v>
      </c>
      <c r="BL68" s="73">
        <f t="shared" si="143"/>
        <v>0.13421772800000006</v>
      </c>
      <c r="BM68" s="73">
        <f t="shared" si="143"/>
        <v>0.16777216000000009</v>
      </c>
      <c r="BN68" s="73">
        <f t="shared" si="143"/>
        <v>0.2097152000000001</v>
      </c>
      <c r="BO68" s="73">
        <f t="shared" si="143"/>
        <v>0.2621440000000001</v>
      </c>
      <c r="BP68" s="73">
        <f t="shared" si="143"/>
        <v>0.32768000000000014</v>
      </c>
      <c r="BQ68" s="73">
        <f t="shared" si="143"/>
        <v>0.40960000000000013</v>
      </c>
      <c r="BR68" s="73">
        <f t="shared" si="143"/>
        <v>0.51200000000000012</v>
      </c>
      <c r="BS68" s="73">
        <f t="shared" si="143"/>
        <v>0.64000000000000012</v>
      </c>
      <c r="BT68" s="73">
        <f t="shared" si="143"/>
        <v>0.8</v>
      </c>
      <c r="BU68" s="73">
        <f t="shared" si="143"/>
        <v>1</v>
      </c>
    </row>
    <row r="69" spans="23:74">
      <c r="W69">
        <f t="shared" si="140"/>
        <v>8.2094245406397466</v>
      </c>
      <c r="X69">
        <f t="shared" si="103"/>
        <v>8.2094245406397466</v>
      </c>
      <c r="Y69">
        <f t="shared" si="141"/>
        <v>8.2092546576100336</v>
      </c>
      <c r="AA69">
        <f t="shared" si="139"/>
        <v>-1.6988302971299163E-4</v>
      </c>
      <c r="AB69">
        <f t="shared" si="99"/>
        <v>-1.6988302971299163E-4</v>
      </c>
      <c r="AC69">
        <v>2</v>
      </c>
      <c r="AN69">
        <v>1</v>
      </c>
      <c r="AO69">
        <f>AN36</f>
        <v>1</v>
      </c>
      <c r="AP69">
        <f t="shared" ref="AP69:BU77" si="144">AO36</f>
        <v>7.3334866548425096E-2</v>
      </c>
      <c r="AQ69">
        <f t="shared" si="144"/>
        <v>9.8146239358485446E-2</v>
      </c>
      <c r="AR69">
        <f t="shared" si="144"/>
        <v>0.10434908256100053</v>
      </c>
      <c r="AS69">
        <f t="shared" si="144"/>
        <v>0.11210263656414438</v>
      </c>
      <c r="AT69">
        <f t="shared" si="144"/>
        <v>0.1217945790680742</v>
      </c>
      <c r="AU69">
        <f t="shared" si="144"/>
        <v>0.1339095071979865</v>
      </c>
      <c r="AV69">
        <f t="shared" si="144"/>
        <v>0.14905316736037683</v>
      </c>
      <c r="AW69">
        <f t="shared" si="144"/>
        <v>0.16798274256336476</v>
      </c>
      <c r="AX69">
        <f t="shared" si="144"/>
        <v>0.1916447115670997</v>
      </c>
      <c r="AY69">
        <f t="shared" si="144"/>
        <v>0.22122217282176829</v>
      </c>
      <c r="AZ69">
        <f t="shared" si="144"/>
        <v>0.25819399939010418</v>
      </c>
      <c r="BA69">
        <f t="shared" si="144"/>
        <v>0.30440878260052384</v>
      </c>
      <c r="BB69">
        <f t="shared" si="144"/>
        <v>0.36217726161354852</v>
      </c>
      <c r="BC69">
        <f t="shared" si="144"/>
        <v>0.4343878603798294</v>
      </c>
      <c r="BD69">
        <f t="shared" si="144"/>
        <v>0.5246511088376804</v>
      </c>
      <c r="BE69">
        <f t="shared" si="144"/>
        <v>0.63748016940999419</v>
      </c>
      <c r="BF69">
        <f t="shared" si="144"/>
        <v>7.3333333333333348E-2</v>
      </c>
      <c r="BG69">
        <f t="shared" si="144"/>
        <v>9.8142826472894393E-2</v>
      </c>
      <c r="BH69">
        <f t="shared" si="144"/>
        <v>0.10434519975778467</v>
      </c>
      <c r="BI69">
        <f t="shared" si="144"/>
        <v>0.11209816636389747</v>
      </c>
      <c r="BJ69">
        <f t="shared" si="144"/>
        <v>0.12178937462153849</v>
      </c>
      <c r="BK69">
        <f t="shared" si="144"/>
        <v>0.1339033849435898</v>
      </c>
      <c r="BL69">
        <f t="shared" si="144"/>
        <v>0.14904589784615391</v>
      </c>
      <c r="BM69">
        <f t="shared" si="144"/>
        <v>0.16797403897435906</v>
      </c>
      <c r="BN69">
        <f t="shared" si="144"/>
        <v>0.19163421538461542</v>
      </c>
      <c r="BO69">
        <f t="shared" si="144"/>
        <v>0.22120943589743597</v>
      </c>
      <c r="BP69">
        <f t="shared" si="144"/>
        <v>0.25817846153846163</v>
      </c>
      <c r="BQ69">
        <f t="shared" si="144"/>
        <v>0.30438974358974369</v>
      </c>
      <c r="BR69">
        <f t="shared" si="144"/>
        <v>0.36215384615384622</v>
      </c>
      <c r="BS69">
        <f t="shared" si="144"/>
        <v>0.43435897435897447</v>
      </c>
      <c r="BT69">
        <f t="shared" si="144"/>
        <v>0.52461538461538471</v>
      </c>
      <c r="BU69">
        <f t="shared" si="144"/>
        <v>0.63743589743589746</v>
      </c>
      <c r="BV69">
        <v>16</v>
      </c>
    </row>
    <row r="70" spans="23:74">
      <c r="W70">
        <f t="shared" si="140"/>
        <v>7.8872336246020787</v>
      </c>
      <c r="X70">
        <f t="shared" si="103"/>
        <v>7.8872336246020787</v>
      </c>
      <c r="Y70">
        <f t="shared" si="141"/>
        <v>7.8871389389104456</v>
      </c>
      <c r="AA70">
        <f t="shared" si="139"/>
        <v>-9.4685691633067393E-5</v>
      </c>
      <c r="AB70">
        <f t="shared" si="99"/>
        <v>-9.4685691633067393E-5</v>
      </c>
      <c r="AC70">
        <v>2</v>
      </c>
      <c r="AN70">
        <v>2</v>
      </c>
      <c r="AO70">
        <f t="shared" ref="AO70:BD83" si="145">AN37</f>
        <v>1.25</v>
      </c>
      <c r="AP70">
        <f t="shared" si="145"/>
        <v>7.5001588124904817E-2</v>
      </c>
      <c r="AQ70">
        <f t="shared" si="145"/>
        <v>0.10037645066119873</v>
      </c>
      <c r="AR70">
        <f t="shared" si="145"/>
        <v>0.10672016629527223</v>
      </c>
      <c r="AS70">
        <f t="shared" si="145"/>
        <v>0.11464981083786407</v>
      </c>
      <c r="AT70">
        <f t="shared" si="145"/>
        <v>0.12456186651610389</v>
      </c>
      <c r="AU70">
        <f t="shared" si="145"/>
        <v>0.13695193611390366</v>
      </c>
      <c r="AV70">
        <f t="shared" si="145"/>
        <v>0.15243952311115336</v>
      </c>
      <c r="AW70">
        <f t="shared" si="145"/>
        <v>0.17179900685771549</v>
      </c>
      <c r="AX70">
        <f t="shared" si="145"/>
        <v>0.19599836154091815</v>
      </c>
      <c r="AY70">
        <f t="shared" si="145"/>
        <v>0.22624755489492149</v>
      </c>
      <c r="AZ70">
        <f t="shared" si="145"/>
        <v>0.26405904658742563</v>
      </c>
      <c r="BA70">
        <f t="shared" si="145"/>
        <v>0.3113234112030559</v>
      </c>
      <c r="BB70">
        <f t="shared" si="145"/>
        <v>0.37040386697259359</v>
      </c>
      <c r="BC70">
        <f t="shared" si="145"/>
        <v>0.4442544366845157</v>
      </c>
      <c r="BD70">
        <f t="shared" si="145"/>
        <v>0.53656764882441854</v>
      </c>
      <c r="BE70">
        <f t="shared" si="144"/>
        <v>0.65195916399929676</v>
      </c>
      <c r="BF70">
        <f t="shared" si="144"/>
        <v>7.5000000000000011E-2</v>
      </c>
      <c r="BG70">
        <f t="shared" si="144"/>
        <v>0.10037334525636926</v>
      </c>
      <c r="BH70">
        <f t="shared" si="144"/>
        <v>0.10671668157046156</v>
      </c>
      <c r="BI70">
        <f t="shared" si="144"/>
        <v>0.11464585196307696</v>
      </c>
      <c r="BJ70">
        <f t="shared" si="144"/>
        <v>0.1245573149538462</v>
      </c>
      <c r="BK70">
        <f t="shared" si="144"/>
        <v>0.13694664369230775</v>
      </c>
      <c r="BL70">
        <f t="shared" si="144"/>
        <v>0.15243330461538468</v>
      </c>
      <c r="BM70">
        <f t="shared" si="144"/>
        <v>0.17179163076923085</v>
      </c>
      <c r="BN70">
        <f t="shared" si="144"/>
        <v>0.19598953846153852</v>
      </c>
      <c r="BO70">
        <f t="shared" si="144"/>
        <v>0.22623692307692317</v>
      </c>
      <c r="BP70">
        <f t="shared" si="144"/>
        <v>0.26404615384615393</v>
      </c>
      <c r="BQ70">
        <f t="shared" si="144"/>
        <v>0.3113076923076924</v>
      </c>
      <c r="BR70">
        <f t="shared" si="144"/>
        <v>0.37038461538461537</v>
      </c>
      <c r="BS70">
        <f t="shared" si="144"/>
        <v>0.44423076923076937</v>
      </c>
      <c r="BT70">
        <f t="shared" si="144"/>
        <v>0.53653846153846152</v>
      </c>
      <c r="BU70">
        <f t="shared" si="144"/>
        <v>0.65192307692307694</v>
      </c>
      <c r="BV70">
        <v>17</v>
      </c>
    </row>
    <row r="71" spans="23:74">
      <c r="W71">
        <f t="shared" si="140"/>
        <v>7.5183955389023938</v>
      </c>
      <c r="X71">
        <f t="shared" si="103"/>
        <v>7.5183955389023938</v>
      </c>
      <c r="Y71">
        <f t="shared" si="141"/>
        <v>7.5183800656463982</v>
      </c>
      <c r="AA71">
        <f t="shared" si="139"/>
        <v>-1.5473255995601676E-5</v>
      </c>
      <c r="AB71">
        <f t="shared" si="99"/>
        <v>-1.5473255995601676E-5</v>
      </c>
      <c r="AC71">
        <v>2</v>
      </c>
      <c r="AN71">
        <v>3</v>
      </c>
      <c r="AO71">
        <f t="shared" si="145"/>
        <v>1.5624999999999998</v>
      </c>
      <c r="AP71">
        <f t="shared" si="144"/>
        <v>7.7084990095504416E-2</v>
      </c>
      <c r="AQ71">
        <f t="shared" si="144"/>
        <v>0.10316421478959033</v>
      </c>
      <c r="AR71">
        <f t="shared" si="144"/>
        <v>0.10968402096311178</v>
      </c>
      <c r="AS71">
        <f t="shared" si="144"/>
        <v>0.11783377868001361</v>
      </c>
      <c r="AT71">
        <f t="shared" si="144"/>
        <v>0.12802097582614091</v>
      </c>
      <c r="AU71">
        <f t="shared" si="144"/>
        <v>0.14075497225880004</v>
      </c>
      <c r="AV71">
        <f t="shared" si="144"/>
        <v>0.15667246779962393</v>
      </c>
      <c r="AW71">
        <f t="shared" si="144"/>
        <v>0.17656933722565385</v>
      </c>
      <c r="AX71">
        <f t="shared" si="144"/>
        <v>0.20144042400819115</v>
      </c>
      <c r="AY71">
        <f t="shared" si="144"/>
        <v>0.23252928248636281</v>
      </c>
      <c r="AZ71">
        <f t="shared" si="144"/>
        <v>0.27139035558407743</v>
      </c>
      <c r="BA71">
        <f t="shared" si="144"/>
        <v>0.31996669695622076</v>
      </c>
      <c r="BB71">
        <f t="shared" si="144"/>
        <v>0.38068712367139973</v>
      </c>
      <c r="BC71">
        <f t="shared" si="144"/>
        <v>0.45658765706537369</v>
      </c>
      <c r="BD71">
        <f t="shared" si="144"/>
        <v>0.55146332380784091</v>
      </c>
      <c r="BE71">
        <f t="shared" si="144"/>
        <v>0.67005790723592484</v>
      </c>
      <c r="BF71">
        <f t="shared" si="144"/>
        <v>7.7083333333333323E-2</v>
      </c>
      <c r="BG71">
        <f t="shared" si="144"/>
        <v>0.10316149373571284</v>
      </c>
      <c r="BH71">
        <f t="shared" si="144"/>
        <v>0.10968103383630771</v>
      </c>
      <c r="BI71">
        <f t="shared" si="144"/>
        <v>0.1178304589620513</v>
      </c>
      <c r="BJ71">
        <f t="shared" si="144"/>
        <v>0.12801724036923082</v>
      </c>
      <c r="BK71">
        <f t="shared" si="144"/>
        <v>0.14075071712820517</v>
      </c>
      <c r="BL71">
        <f t="shared" si="144"/>
        <v>0.15666756307692312</v>
      </c>
      <c r="BM71">
        <f t="shared" si="144"/>
        <v>0.17656362051282057</v>
      </c>
      <c r="BN71">
        <f t="shared" si="144"/>
        <v>0.20143369230769234</v>
      </c>
      <c r="BO71">
        <f t="shared" si="144"/>
        <v>0.23252128205128206</v>
      </c>
      <c r="BP71">
        <f t="shared" si="144"/>
        <v>0.27138076923076931</v>
      </c>
      <c r="BQ71">
        <f t="shared" si="144"/>
        <v>0.31995512820512828</v>
      </c>
      <c r="BR71">
        <f t="shared" si="144"/>
        <v>0.38067307692307695</v>
      </c>
      <c r="BS71">
        <f t="shared" si="144"/>
        <v>0.45657051282051286</v>
      </c>
      <c r="BT71">
        <f t="shared" si="144"/>
        <v>0.55144230769230762</v>
      </c>
      <c r="BU71">
        <f t="shared" si="144"/>
        <v>0.67003205128205123</v>
      </c>
      <c r="BV71">
        <v>18</v>
      </c>
    </row>
    <row r="72" spans="23:74">
      <c r="W72">
        <f t="shared" si="140"/>
        <v>7.1031797386183966</v>
      </c>
      <c r="X72">
        <f t="shared" si="103"/>
        <v>7.1031797386183966</v>
      </c>
      <c r="Y72">
        <f t="shared" si="141"/>
        <v>7.1032446601339849</v>
      </c>
      <c r="AA72">
        <f t="shared" si="139"/>
        <v>6.4921515588345358E-5</v>
      </c>
      <c r="AB72">
        <f t="shared" si="99"/>
        <v>6.4921515588345358E-5</v>
      </c>
      <c r="AC72">
        <v>2</v>
      </c>
      <c r="AN72">
        <v>4</v>
      </c>
      <c r="AO72">
        <f t="shared" si="145"/>
        <v>1.9531249999999996</v>
      </c>
      <c r="AP72">
        <f t="shared" si="144"/>
        <v>7.9689242558753912E-2</v>
      </c>
      <c r="AQ72">
        <f t="shared" si="144"/>
        <v>0.10664891995007976</v>
      </c>
      <c r="AR72">
        <f t="shared" si="144"/>
        <v>0.11338883929791123</v>
      </c>
      <c r="AS72">
        <f t="shared" si="144"/>
        <v>0.12181373848270054</v>
      </c>
      <c r="AT72">
        <f t="shared" si="144"/>
        <v>0.13234486246368724</v>
      </c>
      <c r="AU72">
        <f t="shared" si="144"/>
        <v>0.14550876743992056</v>
      </c>
      <c r="AV72">
        <f t="shared" si="144"/>
        <v>0.16196364866021221</v>
      </c>
      <c r="AW72">
        <f t="shared" si="144"/>
        <v>0.18253225018557676</v>
      </c>
      <c r="AX72">
        <f t="shared" si="144"/>
        <v>0.20824300209228247</v>
      </c>
      <c r="AY72">
        <f t="shared" si="144"/>
        <v>0.24038144197566461</v>
      </c>
      <c r="AZ72">
        <f t="shared" si="144"/>
        <v>0.28055449182989228</v>
      </c>
      <c r="BA72">
        <f t="shared" si="144"/>
        <v>0.33077080414767679</v>
      </c>
      <c r="BB72">
        <f t="shared" si="144"/>
        <v>0.39354119454490755</v>
      </c>
      <c r="BC72">
        <f t="shared" si="144"/>
        <v>0.47200418254144588</v>
      </c>
      <c r="BD72">
        <f t="shared" si="144"/>
        <v>0.57008291753711893</v>
      </c>
      <c r="BE72">
        <f t="shared" si="144"/>
        <v>0.69268133628171003</v>
      </c>
      <c r="BF72">
        <f t="shared" si="144"/>
        <v>7.9687499999999994E-2</v>
      </c>
      <c r="BG72">
        <f t="shared" si="144"/>
        <v>0.10664667933489232</v>
      </c>
      <c r="BH72">
        <f t="shared" si="144"/>
        <v>0.1133864741686154</v>
      </c>
      <c r="BI72">
        <f t="shared" si="144"/>
        <v>0.12181121771076925</v>
      </c>
      <c r="BJ72">
        <f t="shared" si="144"/>
        <v>0.13234214713846157</v>
      </c>
      <c r="BK72">
        <f t="shared" si="144"/>
        <v>0.14550580892307696</v>
      </c>
      <c r="BL72">
        <f t="shared" si="144"/>
        <v>0.1619603861538462</v>
      </c>
      <c r="BM72">
        <f t="shared" si="144"/>
        <v>0.18252860769230772</v>
      </c>
      <c r="BN72">
        <f t="shared" si="144"/>
        <v>0.20823888461538467</v>
      </c>
      <c r="BO72">
        <f t="shared" si="144"/>
        <v>0.24037673076923086</v>
      </c>
      <c r="BP72">
        <f t="shared" si="144"/>
        <v>0.28054903846153856</v>
      </c>
      <c r="BQ72">
        <f t="shared" si="144"/>
        <v>0.33076442307692316</v>
      </c>
      <c r="BR72">
        <f t="shared" si="144"/>
        <v>0.39353365384615385</v>
      </c>
      <c r="BS72">
        <f t="shared" si="144"/>
        <v>0.47199519230769232</v>
      </c>
      <c r="BT72">
        <f t="shared" si="144"/>
        <v>0.57007211538461533</v>
      </c>
      <c r="BU72">
        <f t="shared" si="144"/>
        <v>0.69266826923076918</v>
      </c>
      <c r="BV72">
        <v>19</v>
      </c>
    </row>
    <row r="73" spans="23:74">
      <c r="W73">
        <f t="shared" si="140"/>
        <v>6.644488674142492</v>
      </c>
      <c r="X73">
        <f t="shared" si="103"/>
        <v>6.644488674142492</v>
      </c>
      <c r="Y73">
        <f t="shared" si="141"/>
        <v>6.6446315996234073</v>
      </c>
      <c r="AA73">
        <f t="shared" si="139"/>
        <v>1.4292548091532353E-4</v>
      </c>
      <c r="AB73">
        <f t="shared" si="99"/>
        <v>1.4292548091532353E-4</v>
      </c>
      <c r="AC73">
        <v>2</v>
      </c>
      <c r="AN73">
        <v>5</v>
      </c>
      <c r="AO73">
        <f t="shared" si="145"/>
        <v>2.4414062499999991</v>
      </c>
      <c r="AP73">
        <f t="shared" si="144"/>
        <v>8.2944558137815844E-2</v>
      </c>
      <c r="AQ73">
        <f t="shared" si="144"/>
        <v>0.11100480140069165</v>
      </c>
      <c r="AR73">
        <f t="shared" si="144"/>
        <v>0.11801986221641061</v>
      </c>
      <c r="AS73">
        <f t="shared" si="144"/>
        <v>0.12678868823605929</v>
      </c>
      <c r="AT73">
        <f t="shared" si="144"/>
        <v>0.13774972076062014</v>
      </c>
      <c r="AU73">
        <f t="shared" si="144"/>
        <v>0.15145101141632122</v>
      </c>
      <c r="AV73">
        <f t="shared" si="144"/>
        <v>0.16857762473594756</v>
      </c>
      <c r="AW73">
        <f t="shared" si="144"/>
        <v>0.1899858913854805</v>
      </c>
      <c r="AX73">
        <f t="shared" si="144"/>
        <v>0.21674622469739666</v>
      </c>
      <c r="AY73">
        <f t="shared" si="144"/>
        <v>0.25019664133729186</v>
      </c>
      <c r="AZ73">
        <f t="shared" si="144"/>
        <v>0.2920096621371609</v>
      </c>
      <c r="BA73">
        <f t="shared" si="144"/>
        <v>0.34427593813699714</v>
      </c>
      <c r="BB73">
        <f t="shared" si="144"/>
        <v>0.40960878313679239</v>
      </c>
      <c r="BC73">
        <f t="shared" si="144"/>
        <v>0.49127483938653649</v>
      </c>
      <c r="BD73">
        <f t="shared" si="144"/>
        <v>0.59335740969871653</v>
      </c>
      <c r="BE73">
        <f t="shared" si="144"/>
        <v>0.72096062258894167</v>
      </c>
      <c r="BF73">
        <f t="shared" si="144"/>
        <v>8.2942708333333337E-2</v>
      </c>
      <c r="BG73">
        <f t="shared" si="144"/>
        <v>0.1110031613338667</v>
      </c>
      <c r="BH73">
        <f t="shared" si="144"/>
        <v>0.11801827458400002</v>
      </c>
      <c r="BI73">
        <f t="shared" si="144"/>
        <v>0.12678716614666671</v>
      </c>
      <c r="BJ73">
        <f t="shared" si="144"/>
        <v>0.13774828060000005</v>
      </c>
      <c r="BK73">
        <f t="shared" si="144"/>
        <v>0.15144967366666673</v>
      </c>
      <c r="BL73">
        <f t="shared" si="144"/>
        <v>0.16857641500000006</v>
      </c>
      <c r="BM73">
        <f t="shared" si="144"/>
        <v>0.18998484166666671</v>
      </c>
      <c r="BN73">
        <f t="shared" si="144"/>
        <v>0.21674537500000007</v>
      </c>
      <c r="BO73">
        <f t="shared" si="144"/>
        <v>0.25019604166666676</v>
      </c>
      <c r="BP73">
        <f t="shared" si="144"/>
        <v>0.29200937500000007</v>
      </c>
      <c r="BQ73">
        <f t="shared" si="144"/>
        <v>0.3442760416666667</v>
      </c>
      <c r="BR73">
        <f t="shared" si="144"/>
        <v>0.40960937500000005</v>
      </c>
      <c r="BS73">
        <f t="shared" si="144"/>
        <v>0.49127604166666683</v>
      </c>
      <c r="BT73">
        <f t="shared" si="144"/>
        <v>0.59335937500000002</v>
      </c>
      <c r="BU73">
        <f t="shared" si="144"/>
        <v>0.72096354166666654</v>
      </c>
      <c r="BV73">
        <v>20</v>
      </c>
    </row>
    <row r="74" spans="23:74">
      <c r="W74">
        <f t="shared" si="140"/>
        <v>6.1482093989450632</v>
      </c>
      <c r="X74">
        <f t="shared" si="103"/>
        <v>6.1482093989450632</v>
      </c>
      <c r="Y74">
        <f t="shared" si="141"/>
        <v>6.1484239410405337</v>
      </c>
      <c r="AA74">
        <f t="shared" si="139"/>
        <v>2.1454209547044911E-4</v>
      </c>
      <c r="AB74">
        <f t="shared" si="99"/>
        <v>2.1454209547044911E-4</v>
      </c>
      <c r="AC74">
        <v>2</v>
      </c>
      <c r="AN74">
        <v>6</v>
      </c>
      <c r="AO74">
        <f t="shared" si="145"/>
        <v>3.0517578124999987</v>
      </c>
      <c r="AP74">
        <f t="shared" si="144"/>
        <v>8.7013702611643221E-2</v>
      </c>
      <c r="AQ74">
        <f t="shared" si="144"/>
        <v>0.11644965321395649</v>
      </c>
      <c r="AR74">
        <f t="shared" si="144"/>
        <v>0.1238086408645348</v>
      </c>
      <c r="AS74">
        <f t="shared" si="144"/>
        <v>0.1330073754277577</v>
      </c>
      <c r="AT74">
        <f t="shared" si="144"/>
        <v>0.14450579363178631</v>
      </c>
      <c r="AU74">
        <f t="shared" si="144"/>
        <v>0.15887881638682205</v>
      </c>
      <c r="AV74">
        <f t="shared" si="144"/>
        <v>0.17684509483061675</v>
      </c>
      <c r="AW74">
        <f t="shared" si="144"/>
        <v>0.19930294288536016</v>
      </c>
      <c r="AX74">
        <f t="shared" si="144"/>
        <v>0.22737525295378941</v>
      </c>
      <c r="AY74">
        <f t="shared" si="144"/>
        <v>0.26246564053932586</v>
      </c>
      <c r="AZ74">
        <f t="shared" si="144"/>
        <v>0.30632862502124658</v>
      </c>
      <c r="BA74">
        <f t="shared" si="144"/>
        <v>0.36115735562364737</v>
      </c>
      <c r="BB74">
        <f t="shared" si="144"/>
        <v>0.42969326887664849</v>
      </c>
      <c r="BC74">
        <f t="shared" si="144"/>
        <v>0.51536316044289965</v>
      </c>
      <c r="BD74">
        <f t="shared" si="144"/>
        <v>0.62245052490071362</v>
      </c>
      <c r="BE74">
        <f t="shared" si="144"/>
        <v>0.75630973047298145</v>
      </c>
      <c r="BF74">
        <f t="shared" si="144"/>
        <v>8.7011718749999994E-2</v>
      </c>
      <c r="BG74">
        <f t="shared" si="144"/>
        <v>0.11644876383258464</v>
      </c>
      <c r="BH74">
        <f t="shared" si="144"/>
        <v>0.1238080251032308</v>
      </c>
      <c r="BI74">
        <f t="shared" si="144"/>
        <v>0.13300710169153848</v>
      </c>
      <c r="BJ74">
        <f t="shared" si="144"/>
        <v>0.14450594742692313</v>
      </c>
      <c r="BK74">
        <f t="shared" si="144"/>
        <v>0.15887950459615388</v>
      </c>
      <c r="BL74">
        <f t="shared" si="144"/>
        <v>0.17684645105769237</v>
      </c>
      <c r="BM74">
        <f t="shared" si="144"/>
        <v>0.19930513413461545</v>
      </c>
      <c r="BN74">
        <f t="shared" si="144"/>
        <v>0.22737848798076929</v>
      </c>
      <c r="BO74">
        <f t="shared" si="144"/>
        <v>0.26247018028846159</v>
      </c>
      <c r="BP74">
        <f t="shared" si="144"/>
        <v>0.30633479567307698</v>
      </c>
      <c r="BQ74">
        <f t="shared" si="144"/>
        <v>0.36116556490384621</v>
      </c>
      <c r="BR74">
        <f t="shared" si="144"/>
        <v>0.42970402644230765</v>
      </c>
      <c r="BS74">
        <f t="shared" si="144"/>
        <v>0.51537710336538467</v>
      </c>
      <c r="BT74">
        <f t="shared" si="144"/>
        <v>0.62246844951923075</v>
      </c>
      <c r="BU74">
        <f t="shared" si="144"/>
        <v>0.75633263221153835</v>
      </c>
      <c r="BV74">
        <v>21</v>
      </c>
    </row>
    <row r="75" spans="23:74">
      <c r="W75">
        <f t="shared" si="140"/>
        <v>5.6232099079633171</v>
      </c>
      <c r="X75">
        <f t="shared" si="103"/>
        <v>5.6232099079633171</v>
      </c>
      <c r="Y75">
        <f t="shared" si="141"/>
        <v>5.6234857528472553</v>
      </c>
      <c r="AA75">
        <f t="shared" si="139"/>
        <v>2.7584488393816997E-4</v>
      </c>
      <c r="AB75">
        <f t="shared" si="99"/>
        <v>2.7584488393816997E-4</v>
      </c>
      <c r="AC75">
        <v>2</v>
      </c>
      <c r="AN75">
        <v>7</v>
      </c>
      <c r="AO75">
        <f t="shared" si="145"/>
        <v>3.8146972656249987</v>
      </c>
      <c r="AP75">
        <f t="shared" si="144"/>
        <v>9.2100133203927459E-2</v>
      </c>
      <c r="AQ75">
        <f t="shared" si="144"/>
        <v>0.12325571798053751</v>
      </c>
      <c r="AR75">
        <f t="shared" si="144"/>
        <v>0.13104461417469004</v>
      </c>
      <c r="AS75">
        <f t="shared" si="144"/>
        <v>0.14078073441738068</v>
      </c>
      <c r="AT75">
        <f t="shared" si="144"/>
        <v>0.152950884720744</v>
      </c>
      <c r="AU75">
        <f t="shared" si="144"/>
        <v>0.1681635725999481</v>
      </c>
      <c r="AV75">
        <f t="shared" si="144"/>
        <v>0.18717943244895327</v>
      </c>
      <c r="AW75">
        <f t="shared" si="144"/>
        <v>0.21094925726020972</v>
      </c>
      <c r="AX75">
        <f t="shared" si="144"/>
        <v>0.24066153827428027</v>
      </c>
      <c r="AY75">
        <f t="shared" si="144"/>
        <v>0.27780188954186846</v>
      </c>
      <c r="AZ75">
        <f t="shared" si="144"/>
        <v>0.32422732862635373</v>
      </c>
      <c r="BA75">
        <f t="shared" si="144"/>
        <v>0.38225912748196023</v>
      </c>
      <c r="BB75">
        <f t="shared" si="144"/>
        <v>0.45479887605146846</v>
      </c>
      <c r="BC75">
        <f t="shared" si="144"/>
        <v>0.54547356176335371</v>
      </c>
      <c r="BD75">
        <f t="shared" si="144"/>
        <v>0.65881691890321015</v>
      </c>
      <c r="BE75">
        <f t="shared" si="144"/>
        <v>0.80049611532803078</v>
      </c>
      <c r="BF75">
        <f t="shared" si="144"/>
        <v>9.2097981770833337E-2</v>
      </c>
      <c r="BG75">
        <f t="shared" si="144"/>
        <v>0.12325576695598207</v>
      </c>
      <c r="BH75">
        <f t="shared" si="144"/>
        <v>0.13104521325226925</v>
      </c>
      <c r="BI75">
        <f t="shared" si="144"/>
        <v>0.14078202112262822</v>
      </c>
      <c r="BJ75">
        <f t="shared" si="144"/>
        <v>0.15295303096057694</v>
      </c>
      <c r="BK75">
        <f t="shared" si="144"/>
        <v>0.16816679325801287</v>
      </c>
      <c r="BL75">
        <f t="shared" si="144"/>
        <v>0.18718399612980777</v>
      </c>
      <c r="BM75">
        <f t="shared" si="144"/>
        <v>0.21095549971955135</v>
      </c>
      <c r="BN75">
        <f t="shared" si="144"/>
        <v>0.24066987920673083</v>
      </c>
      <c r="BO75">
        <f t="shared" si="144"/>
        <v>0.27781285356570518</v>
      </c>
      <c r="BP75">
        <f t="shared" si="144"/>
        <v>0.32424157151442318</v>
      </c>
      <c r="BQ75">
        <f t="shared" si="144"/>
        <v>0.38227746895032061</v>
      </c>
      <c r="BR75">
        <f t="shared" si="144"/>
        <v>0.45482234074519234</v>
      </c>
      <c r="BS75">
        <f t="shared" si="144"/>
        <v>0.54550343048878225</v>
      </c>
      <c r="BT75">
        <f t="shared" si="144"/>
        <v>0.65885479266826918</v>
      </c>
      <c r="BU75">
        <f t="shared" si="144"/>
        <v>0.8005439953926281</v>
      </c>
      <c r="BV75">
        <v>22</v>
      </c>
    </row>
    <row r="76" spans="23:74">
      <c r="W76">
        <f t="shared" si="140"/>
        <v>5.0808849335731283</v>
      </c>
      <c r="X76">
        <f t="shared" si="103"/>
        <v>5.0808849335731283</v>
      </c>
      <c r="Y76">
        <f t="shared" si="141"/>
        <v>5.0812084947550034</v>
      </c>
      <c r="AA76">
        <f t="shared" si="139"/>
        <v>3.2356118187504279E-4</v>
      </c>
      <c r="AB76">
        <f t="shared" si="99"/>
        <v>3.2356118187504279E-4</v>
      </c>
      <c r="AC76">
        <v>2</v>
      </c>
      <c r="AN76">
        <v>8</v>
      </c>
      <c r="AO76">
        <f t="shared" si="145"/>
        <v>4.7683715820312473</v>
      </c>
      <c r="AP76">
        <f t="shared" si="144"/>
        <v>9.8458171444282733E-2</v>
      </c>
      <c r="AQ76">
        <f t="shared" si="144"/>
        <v>0.13176329893876376</v>
      </c>
      <c r="AR76">
        <f t="shared" si="144"/>
        <v>0.14008958081238404</v>
      </c>
      <c r="AS76">
        <f t="shared" si="144"/>
        <v>0.15049743315440939</v>
      </c>
      <c r="AT76">
        <f t="shared" si="144"/>
        <v>0.16350724858194104</v>
      </c>
      <c r="AU76">
        <f t="shared" si="144"/>
        <v>0.17976951786635562</v>
      </c>
      <c r="AV76">
        <f t="shared" si="144"/>
        <v>0.20009735447187385</v>
      </c>
      <c r="AW76">
        <f t="shared" si="144"/>
        <v>0.22550715022877157</v>
      </c>
      <c r="AX76">
        <f t="shared" si="144"/>
        <v>0.25726939492489381</v>
      </c>
      <c r="AY76">
        <f t="shared" si="144"/>
        <v>0.2969722007950466</v>
      </c>
      <c r="AZ76">
        <f t="shared" si="144"/>
        <v>0.34660070813273758</v>
      </c>
      <c r="BA76">
        <f t="shared" si="144"/>
        <v>0.40863634230485119</v>
      </c>
      <c r="BB76">
        <f t="shared" si="144"/>
        <v>0.4861808850199934</v>
      </c>
      <c r="BC76">
        <f t="shared" si="144"/>
        <v>0.58311156341392112</v>
      </c>
      <c r="BD76">
        <f t="shared" si="144"/>
        <v>0.70427491140633047</v>
      </c>
      <c r="BE76">
        <f t="shared" si="144"/>
        <v>0.85572909639684236</v>
      </c>
      <c r="BF76">
        <f t="shared" si="144"/>
        <v>9.8455810546874981E-2</v>
      </c>
      <c r="BG76">
        <f t="shared" si="144"/>
        <v>0.13176452086022883</v>
      </c>
      <c r="BH76">
        <f t="shared" si="144"/>
        <v>0.14009169843856731</v>
      </c>
      <c r="BI76">
        <f t="shared" si="144"/>
        <v>0.1505006704114904</v>
      </c>
      <c r="BJ76">
        <f t="shared" si="144"/>
        <v>0.16351188537764424</v>
      </c>
      <c r="BK76">
        <f t="shared" si="144"/>
        <v>0.17977590408533656</v>
      </c>
      <c r="BL76">
        <f t="shared" si="144"/>
        <v>0.20010592746995196</v>
      </c>
      <c r="BM76">
        <f t="shared" si="144"/>
        <v>0.22551845670072115</v>
      </c>
      <c r="BN76">
        <f t="shared" si="144"/>
        <v>0.25728411823918268</v>
      </c>
      <c r="BO76">
        <f t="shared" si="144"/>
        <v>0.29699119516225964</v>
      </c>
      <c r="BP76">
        <f t="shared" si="144"/>
        <v>0.34662504131610578</v>
      </c>
      <c r="BQ76">
        <f t="shared" si="144"/>
        <v>0.40866734900841351</v>
      </c>
      <c r="BR76">
        <f t="shared" si="144"/>
        <v>0.48622023362379801</v>
      </c>
      <c r="BS76">
        <f t="shared" si="144"/>
        <v>0.58316133939302883</v>
      </c>
      <c r="BT76">
        <f t="shared" si="144"/>
        <v>0.70433772160456709</v>
      </c>
      <c r="BU76">
        <f t="shared" si="144"/>
        <v>0.85580819936899022</v>
      </c>
      <c r="BV76">
        <v>23</v>
      </c>
    </row>
    <row r="77" spans="23:74">
      <c r="W77">
        <f t="shared" si="140"/>
        <v>4.5342574122735488</v>
      </c>
      <c r="X77">
        <f t="shared" si="103"/>
        <v>4.5342574122735488</v>
      </c>
      <c r="Y77">
        <f t="shared" si="141"/>
        <v>4.5346130154155322</v>
      </c>
      <c r="AA77">
        <f t="shared" si="139"/>
        <v>3.5560314198335163E-4</v>
      </c>
      <c r="AB77">
        <f t="shared" si="99"/>
        <v>3.5560314198335163E-4</v>
      </c>
      <c r="AC77">
        <v>2</v>
      </c>
      <c r="AN77">
        <v>9</v>
      </c>
      <c r="AO77">
        <f t="shared" si="145"/>
        <v>5.9604644775390598</v>
      </c>
      <c r="AP77">
        <f t="shared" si="144"/>
        <v>0.10640571924472682</v>
      </c>
      <c r="AQ77">
        <f t="shared" si="144"/>
        <v>0.14239777513654664</v>
      </c>
      <c r="AR77">
        <f t="shared" si="144"/>
        <v>0.15139578910950158</v>
      </c>
      <c r="AS77">
        <f t="shared" si="144"/>
        <v>0.16264330657569526</v>
      </c>
      <c r="AT77">
        <f t="shared" si="144"/>
        <v>0.17670270340843736</v>
      </c>
      <c r="AU77">
        <f t="shared" si="144"/>
        <v>0.19427694944936502</v>
      </c>
      <c r="AV77">
        <f t="shared" si="144"/>
        <v>0.21624475700052459</v>
      </c>
      <c r="AW77">
        <f t="shared" si="144"/>
        <v>0.24370451643947402</v>
      </c>
      <c r="AX77">
        <f t="shared" si="144"/>
        <v>0.27802921573816081</v>
      </c>
      <c r="AY77">
        <f t="shared" si="144"/>
        <v>0.32093508986151925</v>
      </c>
      <c r="AZ77">
        <f t="shared" si="144"/>
        <v>0.37456743251571739</v>
      </c>
      <c r="BA77">
        <f t="shared" si="144"/>
        <v>0.44160786083346509</v>
      </c>
      <c r="BB77">
        <f t="shared" si="144"/>
        <v>0.52540839623064961</v>
      </c>
      <c r="BC77">
        <f t="shared" si="144"/>
        <v>0.63015906547713019</v>
      </c>
      <c r="BD77">
        <f t="shared" ref="AP77:BU83" si="146">BC44</f>
        <v>0.76109740203523091</v>
      </c>
      <c r="BE77">
        <f t="shared" si="146"/>
        <v>0.92477032273285686</v>
      </c>
      <c r="BF77">
        <f t="shared" si="146"/>
        <v>0.10640309651692707</v>
      </c>
      <c r="BG77">
        <f t="shared" si="146"/>
        <v>0.14240046324053734</v>
      </c>
      <c r="BH77">
        <f t="shared" si="146"/>
        <v>0.15139980492143992</v>
      </c>
      <c r="BI77">
        <f t="shared" si="146"/>
        <v>0.16264898202256814</v>
      </c>
      <c r="BJ77">
        <f t="shared" si="146"/>
        <v>0.1767104533989784</v>
      </c>
      <c r="BK77">
        <f t="shared" si="146"/>
        <v>0.19428729261949124</v>
      </c>
      <c r="BL77">
        <f t="shared" si="146"/>
        <v>0.21625834164513225</v>
      </c>
      <c r="BM77">
        <f t="shared" si="146"/>
        <v>0.24372215292718352</v>
      </c>
      <c r="BN77">
        <f t="shared" si="146"/>
        <v>0.27805191702974763</v>
      </c>
      <c r="BO77">
        <f t="shared" si="146"/>
        <v>0.32096412215795278</v>
      </c>
      <c r="BP77">
        <f t="shared" si="146"/>
        <v>0.37460437856820916</v>
      </c>
      <c r="BQ77">
        <f t="shared" si="146"/>
        <v>0.44165469908102967</v>
      </c>
      <c r="BR77">
        <f t="shared" si="146"/>
        <v>0.52546759972205526</v>
      </c>
      <c r="BS77">
        <f t="shared" si="146"/>
        <v>0.63023372552333734</v>
      </c>
      <c r="BT77">
        <f t="shared" si="146"/>
        <v>0.76119138277493992</v>
      </c>
      <c r="BU77">
        <f t="shared" si="146"/>
        <v>0.92488845433944278</v>
      </c>
      <c r="BV77">
        <v>24</v>
      </c>
    </row>
    <row r="78" spans="23:74">
      <c r="W78">
        <f t="shared" si="140"/>
        <v>3.9967667206246622</v>
      </c>
      <c r="X78">
        <f t="shared" si="103"/>
        <v>3.9967667206246622</v>
      </c>
      <c r="Y78">
        <f t="shared" si="141"/>
        <v>3.997138114959387</v>
      </c>
      <c r="AA78">
        <f t="shared" si="139"/>
        <v>3.7139433472477279E-4</v>
      </c>
      <c r="AB78">
        <f t="shared" si="99"/>
        <v>3.7139433472477279E-4</v>
      </c>
      <c r="AC78">
        <v>2</v>
      </c>
      <c r="AN78">
        <v>10</v>
      </c>
      <c r="AO78">
        <f t="shared" si="145"/>
        <v>7.4505805969238246</v>
      </c>
      <c r="AP78">
        <f t="shared" si="146"/>
        <v>0.11634015399528197</v>
      </c>
      <c r="AQ78">
        <f t="shared" si="146"/>
        <v>0.15569087038377522</v>
      </c>
      <c r="AR78">
        <f t="shared" si="146"/>
        <v>0.16552854948089854</v>
      </c>
      <c r="AS78">
        <f t="shared" si="146"/>
        <v>0.17782564835230266</v>
      </c>
      <c r="AT78">
        <f t="shared" si="146"/>
        <v>0.19319702194155788</v>
      </c>
      <c r="AU78">
        <f t="shared" si="146"/>
        <v>0.21241123892812683</v>
      </c>
      <c r="AV78">
        <f t="shared" si="146"/>
        <v>0.23642901016133805</v>
      </c>
      <c r="AW78">
        <f t="shared" si="146"/>
        <v>0.26645122420285211</v>
      </c>
      <c r="AX78">
        <f t="shared" si="146"/>
        <v>0.30397899175474458</v>
      </c>
      <c r="AY78">
        <f t="shared" si="146"/>
        <v>0.35088870119461019</v>
      </c>
      <c r="AZ78">
        <f t="shared" si="146"/>
        <v>0.40952583799444237</v>
      </c>
      <c r="BA78">
        <f t="shared" si="146"/>
        <v>0.48282225899423231</v>
      </c>
      <c r="BB78">
        <f t="shared" si="146"/>
        <v>0.57444278524396997</v>
      </c>
      <c r="BC78">
        <f t="shared" si="146"/>
        <v>0.68896844305614191</v>
      </c>
      <c r="BD78">
        <f t="shared" si="146"/>
        <v>0.8321255153213567</v>
      </c>
      <c r="BE78">
        <f t="shared" si="146"/>
        <v>1.0110718556528753</v>
      </c>
      <c r="BF78">
        <f t="shared" si="146"/>
        <v>0.11633720397949217</v>
      </c>
      <c r="BG78">
        <f t="shared" si="146"/>
        <v>0.15569539121592296</v>
      </c>
      <c r="BH78">
        <f t="shared" si="146"/>
        <v>0.16553493802503066</v>
      </c>
      <c r="BI78">
        <f t="shared" si="146"/>
        <v>0.17783437153641526</v>
      </c>
      <c r="BJ78">
        <f t="shared" si="146"/>
        <v>0.19320866342564605</v>
      </c>
      <c r="BK78">
        <f t="shared" si="146"/>
        <v>0.2124265282871845</v>
      </c>
      <c r="BL78">
        <f t="shared" si="146"/>
        <v>0.23644885936410759</v>
      </c>
      <c r="BM78">
        <f t="shared" si="146"/>
        <v>0.26647677321026142</v>
      </c>
      <c r="BN78">
        <f t="shared" si="146"/>
        <v>0.30401166551795372</v>
      </c>
      <c r="BO78">
        <f t="shared" si="146"/>
        <v>0.35093028090256917</v>
      </c>
      <c r="BP78">
        <f t="shared" si="146"/>
        <v>0.40957855013333833</v>
      </c>
      <c r="BQ78">
        <f t="shared" si="146"/>
        <v>0.4828888866717998</v>
      </c>
      <c r="BR78">
        <f t="shared" si="146"/>
        <v>0.57452680734487671</v>
      </c>
      <c r="BS78">
        <f t="shared" si="146"/>
        <v>0.68907420818622289</v>
      </c>
      <c r="BT78">
        <f t="shared" si="146"/>
        <v>0.83225845923790542</v>
      </c>
      <c r="BU78">
        <f t="shared" si="146"/>
        <v>1.0112387730525088</v>
      </c>
      <c r="BV78">
        <v>25</v>
      </c>
    </row>
    <row r="79" spans="23:74">
      <c r="W79">
        <f t="shared" si="140"/>
        <v>3.4809736279570322</v>
      </c>
      <c r="X79">
        <f t="shared" si="103"/>
        <v>3.4809736279570322</v>
      </c>
      <c r="Y79">
        <f t="shared" si="141"/>
        <v>3.4813455235222568</v>
      </c>
      <c r="AA79">
        <f t="shared" si="139"/>
        <v>3.7189556522454481E-4</v>
      </c>
      <c r="AB79">
        <f t="shared" si="99"/>
        <v>3.7189556522454481E-4</v>
      </c>
      <c r="AC79">
        <v>2</v>
      </c>
      <c r="AN79">
        <v>11</v>
      </c>
      <c r="AO79">
        <f t="shared" si="145"/>
        <v>9.3132257461547798</v>
      </c>
      <c r="AP79">
        <f t="shared" si="146"/>
        <v>0.12875819743347583</v>
      </c>
      <c r="AQ79">
        <f t="shared" si="146"/>
        <v>0.17230723944281087</v>
      </c>
      <c r="AR79">
        <f t="shared" si="146"/>
        <v>0.18319449994514464</v>
      </c>
      <c r="AS79">
        <f t="shared" si="146"/>
        <v>0.19680357557306183</v>
      </c>
      <c r="AT79">
        <f t="shared" si="146"/>
        <v>0.21381492010795838</v>
      </c>
      <c r="AU79">
        <f t="shared" si="146"/>
        <v>0.23507910077657898</v>
      </c>
      <c r="AV79">
        <f t="shared" si="146"/>
        <v>0.26165932661235475</v>
      </c>
      <c r="AW79">
        <f t="shared" si="146"/>
        <v>0.29488460890707446</v>
      </c>
      <c r="AX79">
        <f t="shared" si="146"/>
        <v>0.33641621177547415</v>
      </c>
      <c r="AY79">
        <f t="shared" si="146"/>
        <v>0.38833071536097374</v>
      </c>
      <c r="AZ79">
        <f t="shared" si="146"/>
        <v>0.45322384484284822</v>
      </c>
      <c r="BA79">
        <f t="shared" si="146"/>
        <v>0.53434025669519125</v>
      </c>
      <c r="BB79">
        <f t="shared" si="146"/>
        <v>0.63573577151062</v>
      </c>
      <c r="BC79">
        <f t="shared" si="146"/>
        <v>0.76248016502990612</v>
      </c>
      <c r="BD79">
        <f t="shared" si="146"/>
        <v>0.92091065692901353</v>
      </c>
      <c r="BE79">
        <f t="shared" si="146"/>
        <v>1.1189487718028979</v>
      </c>
      <c r="BF79">
        <f t="shared" si="146"/>
        <v>0.12875483830769854</v>
      </c>
      <c r="BG79">
        <f t="shared" si="146"/>
        <v>0.17231405118515497</v>
      </c>
      <c r="BH79">
        <f t="shared" si="146"/>
        <v>0.18320385440451908</v>
      </c>
      <c r="BI79">
        <f t="shared" si="146"/>
        <v>0.19681610842872421</v>
      </c>
      <c r="BJ79">
        <f t="shared" si="146"/>
        <v>0.21383142595898061</v>
      </c>
      <c r="BK79">
        <f t="shared" si="146"/>
        <v>0.23510057287180114</v>
      </c>
      <c r="BL79">
        <f t="shared" si="146"/>
        <v>0.26168700651282678</v>
      </c>
      <c r="BM79">
        <f t="shared" si="146"/>
        <v>0.29492004856410881</v>
      </c>
      <c r="BN79">
        <f t="shared" si="146"/>
        <v>0.33646135112821135</v>
      </c>
      <c r="BO79">
        <f t="shared" si="146"/>
        <v>0.38838797933333963</v>
      </c>
      <c r="BP79">
        <f t="shared" si="146"/>
        <v>0.45329626458974986</v>
      </c>
      <c r="BQ79">
        <f t="shared" si="146"/>
        <v>0.53443162116026266</v>
      </c>
      <c r="BR79">
        <f t="shared" si="146"/>
        <v>0.63585081687340361</v>
      </c>
      <c r="BS79">
        <f t="shared" si="146"/>
        <v>0.76262481151482997</v>
      </c>
      <c r="BT79">
        <f t="shared" si="146"/>
        <v>0.92109230481661253</v>
      </c>
      <c r="BU79">
        <f t="shared" si="146"/>
        <v>1.1191766714438409</v>
      </c>
      <c r="BV79">
        <v>26</v>
      </c>
    </row>
    <row r="80" spans="23:74">
      <c r="W80">
        <f t="shared" si="140"/>
        <v>2.9974394727822387</v>
      </c>
      <c r="X80">
        <f t="shared" si="103"/>
        <v>2.9974394727822387</v>
      </c>
      <c r="Y80">
        <f t="shared" si="141"/>
        <v>2.997798805252323</v>
      </c>
      <c r="AA80">
        <f t="shared" si="139"/>
        <v>3.5933247008435032E-4</v>
      </c>
      <c r="AB80">
        <f t="shared" si="99"/>
        <v>3.5933247008435032E-4</v>
      </c>
      <c r="AC80">
        <v>2</v>
      </c>
      <c r="AN80">
        <v>12</v>
      </c>
      <c r="AO80">
        <f t="shared" si="145"/>
        <v>11.641532182693474</v>
      </c>
      <c r="AP80">
        <f t="shared" si="146"/>
        <v>0.14428075173121824</v>
      </c>
      <c r="AQ80">
        <f t="shared" si="146"/>
        <v>0.19307770076660558</v>
      </c>
      <c r="AR80">
        <f t="shared" si="146"/>
        <v>0.20527693802545235</v>
      </c>
      <c r="AS80">
        <f t="shared" si="146"/>
        <v>0.2205259845990109</v>
      </c>
      <c r="AT80">
        <f t="shared" si="146"/>
        <v>0.23958729281595909</v>
      </c>
      <c r="AU80">
        <f t="shared" si="146"/>
        <v>0.26341392808714431</v>
      </c>
      <c r="AV80">
        <f t="shared" si="146"/>
        <v>0.29319722217612576</v>
      </c>
      <c r="AW80">
        <f t="shared" si="146"/>
        <v>0.3304263397873527</v>
      </c>
      <c r="AX80">
        <f t="shared" si="146"/>
        <v>0.37696273680138631</v>
      </c>
      <c r="AY80">
        <f t="shared" si="146"/>
        <v>0.43513323306892826</v>
      </c>
      <c r="AZ80">
        <f t="shared" si="146"/>
        <v>0.50784635340335582</v>
      </c>
      <c r="BA80">
        <f t="shared" si="146"/>
        <v>0.59873775382139016</v>
      </c>
      <c r="BB80">
        <f t="shared" si="146"/>
        <v>0.71235200434393309</v>
      </c>
      <c r="BC80">
        <f t="shared" si="146"/>
        <v>0.85436981749711172</v>
      </c>
      <c r="BD80">
        <f t="shared" si="146"/>
        <v>1.031892083938585</v>
      </c>
      <c r="BE80">
        <f t="shared" si="146"/>
        <v>1.2537949169904266</v>
      </c>
      <c r="BF80">
        <f t="shared" si="146"/>
        <v>0.14427688121795654</v>
      </c>
      <c r="BG80">
        <f t="shared" si="146"/>
        <v>0.19308737614669502</v>
      </c>
      <c r="BH80">
        <f t="shared" si="146"/>
        <v>0.20528999987887964</v>
      </c>
      <c r="BI80">
        <f t="shared" si="146"/>
        <v>0.2205432795441104</v>
      </c>
      <c r="BJ80">
        <f t="shared" si="146"/>
        <v>0.23960987912564888</v>
      </c>
      <c r="BK80">
        <f t="shared" si="146"/>
        <v>0.26344312860257196</v>
      </c>
      <c r="BL80">
        <f t="shared" si="146"/>
        <v>0.2932346904487258</v>
      </c>
      <c r="BM80">
        <f t="shared" si="146"/>
        <v>0.33047414275641812</v>
      </c>
      <c r="BN80">
        <f t="shared" si="146"/>
        <v>0.3770234581410335</v>
      </c>
      <c r="BO80">
        <f t="shared" si="146"/>
        <v>0.43521010237180269</v>
      </c>
      <c r="BP80">
        <f t="shared" si="146"/>
        <v>0.50794340766026425</v>
      </c>
      <c r="BQ80">
        <f t="shared" si="146"/>
        <v>0.59886003927084119</v>
      </c>
      <c r="BR80">
        <f t="shared" si="146"/>
        <v>0.71250582878406232</v>
      </c>
      <c r="BS80">
        <f t="shared" si="146"/>
        <v>0.85456306567558871</v>
      </c>
      <c r="BT80">
        <f t="shared" si="146"/>
        <v>1.0321346117899968</v>
      </c>
      <c r="BU80">
        <f t="shared" si="146"/>
        <v>1.2540990444330067</v>
      </c>
      <c r="BV80">
        <v>27</v>
      </c>
    </row>
    <row r="81" spans="23:74">
      <c r="W81">
        <f>G4*G20</f>
        <v>8.2108969120459676</v>
      </c>
      <c r="X81">
        <f t="shared" si="103"/>
        <v>8.2108969120459676</v>
      </c>
      <c r="Y81">
        <f>AS20</f>
        <v>8.2105460493530966</v>
      </c>
      <c r="AA81">
        <f t="shared" ref="AA81:AA95" si="147">AB4-G4</f>
        <v>-3.5086269287099014E-4</v>
      </c>
      <c r="AB81">
        <f t="shared" si="99"/>
        <v>-3.5086269287099014E-4</v>
      </c>
      <c r="AC81">
        <v>2</v>
      </c>
      <c r="AN81">
        <v>13</v>
      </c>
      <c r="AO81">
        <f t="shared" si="145"/>
        <v>14.551915228366843</v>
      </c>
      <c r="AP81">
        <f t="shared" si="146"/>
        <v>0.16368394460339622</v>
      </c>
      <c r="AQ81">
        <f t="shared" si="146"/>
        <v>0.21904077742134884</v>
      </c>
      <c r="AR81">
        <f t="shared" si="146"/>
        <v>0.232879985625837</v>
      </c>
      <c r="AS81">
        <f t="shared" si="146"/>
        <v>0.25017899588144715</v>
      </c>
      <c r="AT81">
        <f t="shared" si="146"/>
        <v>0.27180275870095993</v>
      </c>
      <c r="AU81">
        <f t="shared" si="146"/>
        <v>0.29883246222535087</v>
      </c>
      <c r="AV81">
        <f t="shared" si="146"/>
        <v>0.33261959163083948</v>
      </c>
      <c r="AW81">
        <f t="shared" si="146"/>
        <v>0.37485350338770029</v>
      </c>
      <c r="AX81">
        <f t="shared" si="146"/>
        <v>0.42764589308377632</v>
      </c>
      <c r="AY81">
        <f t="shared" si="146"/>
        <v>0.49363638020387146</v>
      </c>
      <c r="AZ81">
        <f t="shared" si="146"/>
        <v>0.57612448910399028</v>
      </c>
      <c r="BA81">
        <f t="shared" si="146"/>
        <v>0.67923462522913858</v>
      </c>
      <c r="BB81">
        <f t="shared" si="146"/>
        <v>0.80812229538557412</v>
      </c>
      <c r="BC81">
        <f t="shared" si="146"/>
        <v>0.96923188308111874</v>
      </c>
      <c r="BD81">
        <f t="shared" si="146"/>
        <v>1.1706188677005491</v>
      </c>
      <c r="BE81">
        <f t="shared" si="146"/>
        <v>1.4223525984748371</v>
      </c>
      <c r="BF81">
        <f t="shared" si="146"/>
        <v>0.16367943485577896</v>
      </c>
      <c r="BG81">
        <f t="shared" si="146"/>
        <v>0.21905403234862</v>
      </c>
      <c r="BH81">
        <f t="shared" si="146"/>
        <v>0.23289768172183026</v>
      </c>
      <c r="BI81">
        <f t="shared" si="146"/>
        <v>0.25020224343834313</v>
      </c>
      <c r="BJ81">
        <f t="shared" si="146"/>
        <v>0.27183294558398408</v>
      </c>
      <c r="BK81">
        <f t="shared" si="146"/>
        <v>0.29887132326603538</v>
      </c>
      <c r="BL81">
        <f t="shared" si="146"/>
        <v>0.33266929536859952</v>
      </c>
      <c r="BM81">
        <f t="shared" si="146"/>
        <v>0.37491676049680461</v>
      </c>
      <c r="BN81">
        <f t="shared" si="146"/>
        <v>0.42772609190706107</v>
      </c>
      <c r="BO81">
        <f t="shared" si="146"/>
        <v>0.49373775616988158</v>
      </c>
      <c r="BP81">
        <f t="shared" si="146"/>
        <v>0.57625233649840724</v>
      </c>
      <c r="BQ81">
        <f t="shared" si="146"/>
        <v>0.67939556190906414</v>
      </c>
      <c r="BR81">
        <f t="shared" si="146"/>
        <v>0.80832459367238541</v>
      </c>
      <c r="BS81">
        <f t="shared" si="146"/>
        <v>0.96948588337653707</v>
      </c>
      <c r="BT81">
        <f t="shared" si="146"/>
        <v>1.1709374955067264</v>
      </c>
      <c r="BU81">
        <f t="shared" si="146"/>
        <v>1.4227520106694631</v>
      </c>
      <c r="BV81">
        <v>28</v>
      </c>
    </row>
    <row r="82" spans="23:74">
      <c r="W82">
        <f t="shared" ref="W82:W95" si="148">G5*G21</f>
        <v>8.0284325362227236</v>
      </c>
      <c r="X82">
        <f t="shared" si="103"/>
        <v>8.0284325362227236</v>
      </c>
      <c r="Y82">
        <f t="shared" ref="Y82:Y95" si="149">AS21</f>
        <v>8.0281391726794311</v>
      </c>
      <c r="AA82">
        <f t="shared" si="147"/>
        <v>-2.9336354329245751E-4</v>
      </c>
      <c r="AB82">
        <f t="shared" si="99"/>
        <v>-2.9336354329245751E-4</v>
      </c>
      <c r="AC82">
        <v>2</v>
      </c>
      <c r="AN82">
        <v>14</v>
      </c>
      <c r="AO82">
        <f t="shared" si="145"/>
        <v>18.189894035458554</v>
      </c>
      <c r="AP82">
        <f t="shared" si="146"/>
        <v>0.18793793569361866</v>
      </c>
      <c r="AQ82">
        <f t="shared" si="146"/>
        <v>0.251494623239778</v>
      </c>
      <c r="AR82">
        <f t="shared" si="146"/>
        <v>0.26738379512631777</v>
      </c>
      <c r="AS82">
        <f t="shared" si="146"/>
        <v>0.28724525998449257</v>
      </c>
      <c r="AT82">
        <f t="shared" si="146"/>
        <v>0.31207209105721101</v>
      </c>
      <c r="AU82">
        <f t="shared" si="146"/>
        <v>0.34310562989810905</v>
      </c>
      <c r="AV82">
        <f t="shared" si="146"/>
        <v>0.38189755344923165</v>
      </c>
      <c r="AW82">
        <f t="shared" si="146"/>
        <v>0.43038745788813493</v>
      </c>
      <c r="AX82">
        <f t="shared" si="146"/>
        <v>0.49099983843676398</v>
      </c>
      <c r="AY82">
        <f t="shared" si="146"/>
        <v>0.56676531412255038</v>
      </c>
      <c r="AZ82">
        <f t="shared" si="146"/>
        <v>0.66147215872978316</v>
      </c>
      <c r="BA82">
        <f t="shared" si="146"/>
        <v>0.77985571448882429</v>
      </c>
      <c r="BB82">
        <f t="shared" si="146"/>
        <v>0.92783515918762571</v>
      </c>
      <c r="BC82">
        <f t="shared" si="146"/>
        <v>1.1128094650611273</v>
      </c>
      <c r="BD82">
        <f t="shared" si="146"/>
        <v>1.3440273474030044</v>
      </c>
      <c r="BE82">
        <f t="shared" si="146"/>
        <v>1.6330497003303506</v>
      </c>
      <c r="BF82">
        <f t="shared" si="146"/>
        <v>0.18793262690305704</v>
      </c>
      <c r="BG82">
        <f t="shared" si="146"/>
        <v>0.25151235260102628</v>
      </c>
      <c r="BH82">
        <f t="shared" si="146"/>
        <v>0.26740728402551861</v>
      </c>
      <c r="BI82">
        <f t="shared" si="146"/>
        <v>0.28727594830613395</v>
      </c>
      <c r="BJ82">
        <f t="shared" si="146"/>
        <v>0.3121117786569032</v>
      </c>
      <c r="BK82">
        <f t="shared" si="146"/>
        <v>0.3431565665953647</v>
      </c>
      <c r="BL82">
        <f t="shared" si="146"/>
        <v>0.38196255151844172</v>
      </c>
      <c r="BM82">
        <f t="shared" si="146"/>
        <v>0.43047003267228784</v>
      </c>
      <c r="BN82">
        <f t="shared" si="146"/>
        <v>0.49110438411459545</v>
      </c>
      <c r="BO82">
        <f t="shared" si="146"/>
        <v>0.56689732341748011</v>
      </c>
      <c r="BP82">
        <f t="shared" si="146"/>
        <v>0.66163849754608595</v>
      </c>
      <c r="BQ82">
        <f t="shared" si="146"/>
        <v>0.78006496520684299</v>
      </c>
      <c r="BR82">
        <f t="shared" si="146"/>
        <v>0.92809804978278931</v>
      </c>
      <c r="BS82">
        <f t="shared" si="146"/>
        <v>1.1131394055027226</v>
      </c>
      <c r="BT82">
        <f t="shared" si="146"/>
        <v>1.3444411001526388</v>
      </c>
      <c r="BU82">
        <f t="shared" si="146"/>
        <v>1.633568218465034</v>
      </c>
      <c r="BV82">
        <v>29</v>
      </c>
    </row>
    <row r="83" spans="23:74">
      <c r="W83">
        <f t="shared" si="148"/>
        <v>7.8114478730815691</v>
      </c>
      <c r="X83">
        <f t="shared" si="103"/>
        <v>7.8114478730815691</v>
      </c>
      <c r="Y83">
        <f t="shared" si="149"/>
        <v>7.8112199469409731</v>
      </c>
      <c r="AA83">
        <f t="shared" si="147"/>
        <v>-2.2792614059596872E-4</v>
      </c>
      <c r="AB83">
        <f t="shared" si="99"/>
        <v>-2.2792614059596872E-4</v>
      </c>
      <c r="AC83">
        <v>2</v>
      </c>
      <c r="AN83">
        <v>15</v>
      </c>
      <c r="AO83">
        <f t="shared" si="145"/>
        <v>22.737367544323188</v>
      </c>
      <c r="AP83">
        <f t="shared" si="146"/>
        <v>0.21825542455639671</v>
      </c>
      <c r="AQ83">
        <f t="shared" si="146"/>
        <v>0.29206193051281432</v>
      </c>
      <c r="AR83">
        <f t="shared" si="146"/>
        <v>0.31051355700191868</v>
      </c>
      <c r="AS83">
        <f t="shared" si="146"/>
        <v>0.3335780901132992</v>
      </c>
      <c r="AT83">
        <f t="shared" si="146"/>
        <v>0.3624087565025248</v>
      </c>
      <c r="AU83">
        <f t="shared" si="146"/>
        <v>0.39844708948905677</v>
      </c>
      <c r="AV83">
        <f t="shared" si="146"/>
        <v>0.44349500572222178</v>
      </c>
      <c r="AW83">
        <f t="shared" si="146"/>
        <v>0.49980490101367803</v>
      </c>
      <c r="AX83">
        <f t="shared" si="146"/>
        <v>0.57019227012799845</v>
      </c>
      <c r="AY83">
        <f t="shared" si="146"/>
        <v>0.6581764815208988</v>
      </c>
      <c r="AZ83">
        <f t="shared" si="146"/>
        <v>0.76815674576202442</v>
      </c>
      <c r="BA83">
        <f t="shared" si="146"/>
        <v>0.9056320760634311</v>
      </c>
      <c r="BB83">
        <f t="shared" si="146"/>
        <v>1.0774762389401897</v>
      </c>
      <c r="BC83">
        <f t="shared" si="146"/>
        <v>1.2922814425361377</v>
      </c>
      <c r="BD83">
        <f t="shared" si="146"/>
        <v>1.560787947031073</v>
      </c>
      <c r="BE83">
        <f t="shared" si="146"/>
        <v>1.8964210776497421</v>
      </c>
      <c r="BF83">
        <f t="shared" si="146"/>
        <v>0.21824911696215457</v>
      </c>
      <c r="BG83">
        <f t="shared" si="146"/>
        <v>0.29208525291653409</v>
      </c>
      <c r="BH83">
        <f t="shared" si="146"/>
        <v>0.31054428690512897</v>
      </c>
      <c r="BI83">
        <f t="shared" si="146"/>
        <v>0.33361807939087251</v>
      </c>
      <c r="BJ83">
        <f t="shared" si="146"/>
        <v>0.36246031999805206</v>
      </c>
      <c r="BK83">
        <f t="shared" si="146"/>
        <v>0.39851312075702638</v>
      </c>
      <c r="BL83">
        <f t="shared" si="146"/>
        <v>0.44357912170574432</v>
      </c>
      <c r="BM83">
        <f t="shared" si="146"/>
        <v>0.49991162289164182</v>
      </c>
      <c r="BN83">
        <f t="shared" si="146"/>
        <v>0.57032724937401358</v>
      </c>
      <c r="BO83">
        <f t="shared" si="146"/>
        <v>0.65834678247697831</v>
      </c>
      <c r="BP83">
        <f t="shared" si="146"/>
        <v>0.76837119885568417</v>
      </c>
      <c r="BQ83">
        <f t="shared" si="146"/>
        <v>0.90590171932906638</v>
      </c>
      <c r="BR83">
        <f t="shared" si="146"/>
        <v>1.0778148699207943</v>
      </c>
      <c r="BS83">
        <f t="shared" si="146"/>
        <v>1.2927063081604544</v>
      </c>
      <c r="BT83">
        <f t="shared" si="146"/>
        <v>1.5613206059600291</v>
      </c>
      <c r="BU83">
        <f t="shared" si="146"/>
        <v>1.8970884782094977</v>
      </c>
      <c r="BV83">
        <v>30</v>
      </c>
    </row>
    <row r="84" spans="23:74">
      <c r="W84">
        <f t="shared" si="148"/>
        <v>7.5561717987978589</v>
      </c>
      <c r="X84">
        <f t="shared" si="103"/>
        <v>7.5561717987978589</v>
      </c>
      <c r="Y84">
        <f t="shared" si="149"/>
        <v>7.5560167684966233</v>
      </c>
      <c r="AA84">
        <f t="shared" si="147"/>
        <v>-1.5503030123564798E-4</v>
      </c>
      <c r="AB84">
        <f t="shared" si="99"/>
        <v>-1.5503030123564798E-4</v>
      </c>
      <c r="AC84">
        <v>2</v>
      </c>
    </row>
    <row r="85" spans="23:74">
      <c r="W85">
        <f t="shared" si="148"/>
        <v>7.2596187454698411</v>
      </c>
      <c r="X85">
        <f t="shared" si="103"/>
        <v>7.2596187454698411</v>
      </c>
      <c r="Y85">
        <f t="shared" si="149"/>
        <v>7.2595428468257177</v>
      </c>
      <c r="AA85">
        <f t="shared" si="147"/>
        <v>-7.5898644123384429E-5</v>
      </c>
      <c r="AB85">
        <f t="shared" si="99"/>
        <v>-7.5898644123384429E-5</v>
      </c>
      <c r="AC85">
        <v>2</v>
      </c>
    </row>
    <row r="86" spans="23:74">
      <c r="W86">
        <f t="shared" si="148"/>
        <v>6.920130401592651</v>
      </c>
      <c r="X86">
        <f t="shared" si="103"/>
        <v>6.920130401592651</v>
      </c>
      <c r="Y86">
        <f t="shared" si="149"/>
        <v>6.9201377665734949</v>
      </c>
      <c r="AA86">
        <f t="shared" si="147"/>
        <v>7.3649808438602804E-6</v>
      </c>
      <c r="AB86">
        <f t="shared" ref="AB86:AB149" si="150">IFERROR(AA86,"")</f>
        <v>7.3649808438602804E-6</v>
      </c>
      <c r="AC86">
        <v>2</v>
      </c>
    </row>
    <row r="87" spans="23:74">
      <c r="W87">
        <f t="shared" si="148"/>
        <v>6.537954780757147</v>
      </c>
      <c r="X87">
        <f t="shared" si="103"/>
        <v>6.537954780757147</v>
      </c>
      <c r="Y87">
        <f t="shared" si="149"/>
        <v>6.5380465227500233</v>
      </c>
      <c r="AA87">
        <f t="shared" si="147"/>
        <v>9.1741992876315237E-5</v>
      </c>
      <c r="AB87">
        <f t="shared" si="150"/>
        <v>9.1741992876315237E-5</v>
      </c>
      <c r="AC87">
        <v>2</v>
      </c>
    </row>
    <row r="88" spans="23:74">
      <c r="W88">
        <f t="shared" si="148"/>
        <v>6.115763375184728</v>
      </c>
      <c r="X88">
        <f t="shared" si="103"/>
        <v>6.115763375184728</v>
      </c>
      <c r="Y88">
        <f t="shared" si="149"/>
        <v>6.1159368081400611</v>
      </c>
      <c r="AA88">
        <f t="shared" si="147"/>
        <v>1.7343295533311931E-4</v>
      </c>
      <c r="AB88">
        <f t="shared" si="150"/>
        <v>1.7343295533311931E-4</v>
      </c>
      <c r="AC88">
        <v>2</v>
      </c>
    </row>
    <row r="89" spans="23:74">
      <c r="W89">
        <f t="shared" si="148"/>
        <v>5.6589747848260643</v>
      </c>
      <c r="X89">
        <f t="shared" ref="X89:X152" si="151">IFERROR(W89, NA())</f>
        <v>5.6589747848260643</v>
      </c>
      <c r="Y89">
        <f t="shared" si="149"/>
        <v>5.6592229813743256</v>
      </c>
      <c r="AA89">
        <f t="shared" si="147"/>
        <v>2.4819654826124804E-4</v>
      </c>
      <c r="AB89">
        <f t="shared" si="150"/>
        <v>2.4819654826124804E-4</v>
      </c>
      <c r="AC89">
        <v>2</v>
      </c>
    </row>
    <row r="90" spans="23:74">
      <c r="W90">
        <f t="shared" si="148"/>
        <v>5.1757513471171936</v>
      </c>
      <c r="X90">
        <f t="shared" si="151"/>
        <v>5.1757513471171936</v>
      </c>
      <c r="Y90">
        <f t="shared" si="149"/>
        <v>5.176063222664478</v>
      </c>
      <c r="AA90">
        <f t="shared" si="147"/>
        <v>3.1187554728440148E-4</v>
      </c>
      <c r="AB90">
        <f t="shared" si="150"/>
        <v>3.1187554728440148E-4</v>
      </c>
      <c r="AC90">
        <v>2</v>
      </c>
    </row>
    <row r="91" spans="23:74">
      <c r="W91">
        <f t="shared" si="148"/>
        <v>4.676581075561038</v>
      </c>
      <c r="X91">
        <f t="shared" si="151"/>
        <v>4.676581075561038</v>
      </c>
      <c r="Y91">
        <f t="shared" si="149"/>
        <v>4.6769420931667671</v>
      </c>
      <c r="AA91">
        <f t="shared" si="147"/>
        <v>3.6101760572915254E-4</v>
      </c>
      <c r="AB91">
        <f t="shared" si="150"/>
        <v>3.6101760572915254E-4</v>
      </c>
      <c r="AC91">
        <v>2</v>
      </c>
    </row>
    <row r="92" spans="23:74">
      <c r="W92">
        <f t="shared" si="148"/>
        <v>4.1734506258634294</v>
      </c>
      <c r="X92">
        <f t="shared" si="151"/>
        <v>4.1734506258634294</v>
      </c>
      <c r="Y92">
        <f t="shared" si="149"/>
        <v>4.173844064293335</v>
      </c>
      <c r="AA92">
        <f t="shared" si="147"/>
        <v>3.9343842990557931E-4</v>
      </c>
      <c r="AB92">
        <f t="shared" si="150"/>
        <v>3.9343842990557931E-4</v>
      </c>
      <c r="AC92">
        <v>2</v>
      </c>
    </row>
    <row r="93" spans="23:74">
      <c r="W93">
        <f t="shared" si="148"/>
        <v>3.6787299561930591</v>
      </c>
      <c r="X93">
        <f t="shared" si="151"/>
        <v>3.6787299561930591</v>
      </c>
      <c r="Y93">
        <f t="shared" si="149"/>
        <v>3.6791385222848669</v>
      </c>
      <c r="AA93">
        <f t="shared" si="147"/>
        <v>4.0856609180783821E-4</v>
      </c>
      <c r="AB93">
        <f t="shared" si="150"/>
        <v>4.0856609180783821E-4</v>
      </c>
      <c r="AC93">
        <v>2</v>
      </c>
    </row>
    <row r="94" spans="23:74">
      <c r="W94">
        <f t="shared" si="148"/>
        <v>3.2039803313519784</v>
      </c>
      <c r="X94">
        <f t="shared" si="151"/>
        <v>3.2039803313519784</v>
      </c>
      <c r="Y94">
        <f t="shared" si="149"/>
        <v>3.2043877958207858</v>
      </c>
      <c r="AA94">
        <f t="shared" si="147"/>
        <v>4.0746446880746134E-4</v>
      </c>
      <c r="AB94">
        <f t="shared" si="150"/>
        <v>4.0746446880746134E-4</v>
      </c>
      <c r="AC94">
        <v>2</v>
      </c>
    </row>
    <row r="95" spans="23:74">
      <c r="W95">
        <f t="shared" si="148"/>
        <v>2.7589226870554389</v>
      </c>
      <c r="X95">
        <f t="shared" si="151"/>
        <v>2.7589226870554389</v>
      </c>
      <c r="Y95">
        <f t="shared" si="149"/>
        <v>2.7593152264052243</v>
      </c>
      <c r="AA95">
        <f t="shared" si="147"/>
        <v>3.9253934978544791E-4</v>
      </c>
      <c r="AB95">
        <f t="shared" si="150"/>
        <v>3.9253934978544791E-4</v>
      </c>
      <c r="AC95">
        <v>2</v>
      </c>
    </row>
    <row r="96" spans="23:74">
      <c r="W96">
        <f>H4*H20</f>
        <v>7.4680711053068256</v>
      </c>
      <c r="X96">
        <f t="shared" si="151"/>
        <v>7.4680711053068256</v>
      </c>
      <c r="Y96">
        <f>AT20</f>
        <v>7.4677296700188007</v>
      </c>
      <c r="AA96">
        <f t="shared" ref="AA96:AA110" si="152">AC4-H4</f>
        <v>-3.4143528802488277E-4</v>
      </c>
      <c r="AB96">
        <f t="shared" si="150"/>
        <v>-3.4143528802488277E-4</v>
      </c>
      <c r="AC96">
        <v>2</v>
      </c>
    </row>
    <row r="97" spans="23:29">
      <c r="W97">
        <f t="shared" ref="W97:W110" si="153">H5*H21</f>
        <v>7.302113969633341</v>
      </c>
      <c r="X97">
        <f t="shared" si="151"/>
        <v>7.302113969633341</v>
      </c>
      <c r="Y97">
        <f t="shared" ref="Y97:Y110" si="154">AT21</f>
        <v>7.3018317840230802</v>
      </c>
      <c r="AA97">
        <f t="shared" si="152"/>
        <v>-2.8218561026083222E-4</v>
      </c>
      <c r="AB97">
        <f t="shared" si="150"/>
        <v>-2.8218561026083222E-4</v>
      </c>
      <c r="AC97">
        <v>2</v>
      </c>
    </row>
    <row r="98" spans="23:29">
      <c r="W98">
        <f t="shared" si="153"/>
        <v>7.1047595380216295</v>
      </c>
      <c r="X98">
        <f t="shared" si="151"/>
        <v>7.1047595380216295</v>
      </c>
      <c r="Y98">
        <f t="shared" si="154"/>
        <v>7.1045447557003074</v>
      </c>
      <c r="AA98">
        <f t="shared" si="152"/>
        <v>-2.1478232132210451E-4</v>
      </c>
      <c r="AB98">
        <f t="shared" si="150"/>
        <v>-2.1478232132210451E-4</v>
      </c>
      <c r="AC98">
        <v>2</v>
      </c>
    </row>
    <row r="99" spans="23:29">
      <c r="W99">
        <f t="shared" si="153"/>
        <v>6.8725778537725573</v>
      </c>
      <c r="X99">
        <f t="shared" si="151"/>
        <v>6.8725778537725573</v>
      </c>
      <c r="Y99">
        <f t="shared" si="154"/>
        <v>6.8724381189806474</v>
      </c>
      <c r="AA99">
        <f t="shared" si="152"/>
        <v>-1.3973479190987348E-4</v>
      </c>
      <c r="AB99">
        <f t="shared" si="150"/>
        <v>-1.3973479190987348E-4</v>
      </c>
      <c r="AC99">
        <v>2</v>
      </c>
    </row>
    <row r="100" spans="23:29">
      <c r="W100">
        <f t="shared" si="153"/>
        <v>6.6028534482084842</v>
      </c>
      <c r="X100">
        <f t="shared" si="151"/>
        <v>6.6028534482084842</v>
      </c>
      <c r="Y100">
        <f t="shared" si="154"/>
        <v>6.6027951259507685</v>
      </c>
      <c r="AA100">
        <f t="shared" si="152"/>
        <v>-5.832225771573718E-5</v>
      </c>
      <c r="AB100">
        <f t="shared" si="150"/>
        <v>-5.832225771573718E-5</v>
      </c>
      <c r="AC100">
        <v>2</v>
      </c>
    </row>
    <row r="101" spans="23:29">
      <c r="W101">
        <f t="shared" si="153"/>
        <v>6.2940780344314327</v>
      </c>
      <c r="X101">
        <f t="shared" si="151"/>
        <v>6.2940780344314327</v>
      </c>
      <c r="Y101">
        <f t="shared" si="154"/>
        <v>6.2941052982500905</v>
      </c>
      <c r="AA101">
        <f t="shared" si="152"/>
        <v>2.7263818657807803E-5</v>
      </c>
      <c r="AB101">
        <f t="shared" si="150"/>
        <v>2.7263818657807803E-5</v>
      </c>
      <c r="AC101">
        <v>2</v>
      </c>
    </row>
    <row r="102" spans="23:29">
      <c r="W102">
        <f t="shared" si="153"/>
        <v>5.9464771886666847</v>
      </c>
      <c r="X102">
        <f t="shared" si="151"/>
        <v>5.9464771886666847</v>
      </c>
      <c r="Y102">
        <f t="shared" si="154"/>
        <v>5.9465910752202262</v>
      </c>
      <c r="AA102">
        <f t="shared" si="152"/>
        <v>1.138865535414979E-4</v>
      </c>
      <c r="AB102">
        <f t="shared" si="150"/>
        <v>1.138865535414979E-4</v>
      </c>
      <c r="AC102">
        <v>2</v>
      </c>
    </row>
    <row r="103" spans="23:29">
      <c r="W103">
        <f t="shared" si="153"/>
        <v>5.5624807178014084</v>
      </c>
      <c r="X103">
        <f t="shared" si="151"/>
        <v>5.5624807178014084</v>
      </c>
      <c r="Y103">
        <f t="shared" si="154"/>
        <v>5.5626783220469038</v>
      </c>
      <c r="AA103">
        <f t="shared" si="152"/>
        <v>1.9760424549541966E-4</v>
      </c>
      <c r="AB103">
        <f t="shared" si="150"/>
        <v>1.9760424549541966E-4</v>
      </c>
      <c r="AC103">
        <v>2</v>
      </c>
    </row>
    <row r="104" spans="23:29">
      <c r="W104">
        <f t="shared" si="153"/>
        <v>5.1470170103120694</v>
      </c>
      <c r="X104">
        <f t="shared" si="151"/>
        <v>5.1470170103120694</v>
      </c>
      <c r="Y104">
        <f t="shared" si="154"/>
        <v>5.1472910339300597</v>
      </c>
      <c r="AA104">
        <f t="shared" si="152"/>
        <v>2.740236179903377E-4</v>
      </c>
      <c r="AB104">
        <f t="shared" si="150"/>
        <v>2.740236179903377E-4</v>
      </c>
      <c r="AC104">
        <v>2</v>
      </c>
    </row>
    <row r="105" spans="23:29">
      <c r="W105">
        <f t="shared" si="153"/>
        <v>4.7075099709207509</v>
      </c>
      <c r="X105">
        <f t="shared" si="151"/>
        <v>4.7075099709207509</v>
      </c>
      <c r="Y105">
        <f t="shared" si="154"/>
        <v>4.7078488174458979</v>
      </c>
      <c r="AA105">
        <f t="shared" si="152"/>
        <v>3.3884652514704072E-4</v>
      </c>
      <c r="AB105">
        <f t="shared" si="150"/>
        <v>3.3884652514704072E-4</v>
      </c>
      <c r="AC105">
        <v>2</v>
      </c>
    </row>
    <row r="106" spans="23:29">
      <c r="W106">
        <f t="shared" si="153"/>
        <v>4.2534987804784876</v>
      </c>
      <c r="X106">
        <f t="shared" si="151"/>
        <v>4.2534987804784876</v>
      </c>
      <c r="Y106">
        <f t="shared" si="154"/>
        <v>4.2538872945171242</v>
      </c>
      <c r="AA106">
        <f t="shared" si="152"/>
        <v>3.8851403863660039E-4</v>
      </c>
      <c r="AB106">
        <f t="shared" si="150"/>
        <v>3.8851403863660039E-4</v>
      </c>
      <c r="AC106">
        <v>2</v>
      </c>
    </row>
    <row r="107" spans="23:29">
      <c r="W107">
        <f t="shared" si="153"/>
        <v>3.7958856824411287</v>
      </c>
      <c r="X107">
        <f t="shared" si="151"/>
        <v>3.7958856824411287</v>
      </c>
      <c r="Y107">
        <f t="shared" si="154"/>
        <v>3.7963064719538049</v>
      </c>
      <c r="AA107">
        <f t="shared" si="152"/>
        <v>4.2078951267621179E-4</v>
      </c>
      <c r="AB107">
        <f t="shared" si="150"/>
        <v>4.2078951267621179E-4</v>
      </c>
      <c r="AC107">
        <v>2</v>
      </c>
    </row>
    <row r="108" spans="23:29">
      <c r="W108">
        <f t="shared" si="153"/>
        <v>3.345921546008837</v>
      </c>
      <c r="X108">
        <f t="shared" si="151"/>
        <v>3.345921546008837</v>
      </c>
      <c r="Y108">
        <f t="shared" si="154"/>
        <v>3.3463566593574954</v>
      </c>
      <c r="AA108">
        <f t="shared" si="152"/>
        <v>4.3511334865842244E-4</v>
      </c>
      <c r="AB108">
        <f t="shared" si="150"/>
        <v>4.3511334865842244E-4</v>
      </c>
      <c r="AC108">
        <v>2</v>
      </c>
    </row>
    <row r="109" spans="23:29">
      <c r="W109">
        <f t="shared" si="153"/>
        <v>2.9141217081215189</v>
      </c>
      <c r="X109">
        <f t="shared" si="151"/>
        <v>2.9141217081215189</v>
      </c>
      <c r="Y109">
        <f t="shared" si="154"/>
        <v>2.914554332136627</v>
      </c>
      <c r="AA109">
        <f t="shared" si="152"/>
        <v>4.3262401510801851E-4</v>
      </c>
      <c r="AB109">
        <f t="shared" si="150"/>
        <v>4.3262401510801851E-4</v>
      </c>
      <c r="AC109">
        <v>2</v>
      </c>
    </row>
    <row r="110" spans="23:29">
      <c r="W110">
        <f t="shared" si="153"/>
        <v>2.5093276680586394</v>
      </c>
      <c r="X110">
        <f t="shared" si="151"/>
        <v>2.5093276680586394</v>
      </c>
      <c r="Y110">
        <f t="shared" si="154"/>
        <v>2.5097435177211018</v>
      </c>
      <c r="AA110">
        <f t="shared" si="152"/>
        <v>4.1584966246244193E-4</v>
      </c>
      <c r="AB110">
        <f t="shared" si="150"/>
        <v>4.1584966246244193E-4</v>
      </c>
      <c r="AC110">
        <v>2</v>
      </c>
    </row>
    <row r="111" spans="23:29">
      <c r="W111">
        <f>I4*I20</f>
        <v>6.7093426551880428</v>
      </c>
      <c r="X111">
        <f t="shared" si="151"/>
        <v>6.7093426551880428</v>
      </c>
      <c r="Y111">
        <f>AU20</f>
        <v>6.7090154319379627</v>
      </c>
      <c r="AA111">
        <f t="shared" ref="AA111:AA125" si="155">AD4-I4</f>
        <v>-3.2722325008016639E-4</v>
      </c>
      <c r="AB111">
        <f t="shared" si="150"/>
        <v>-3.2722325008016639E-4</v>
      </c>
      <c r="AC111">
        <v>2</v>
      </c>
    </row>
    <row r="112" spans="23:29">
      <c r="W112">
        <f t="shared" ref="W112:W125" si="156">I5*I21</f>
        <v>6.5602461517394195</v>
      </c>
      <c r="X112">
        <f t="shared" si="151"/>
        <v>6.5602461517394195</v>
      </c>
      <c r="Y112">
        <f t="shared" ref="Y112:Y125" si="157">AU21</f>
        <v>6.559978538314085</v>
      </c>
      <c r="AA112">
        <f t="shared" si="155"/>
        <v>-2.6761342533454524E-4</v>
      </c>
      <c r="AB112">
        <f t="shared" si="150"/>
        <v>-2.6761342533454524E-4</v>
      </c>
      <c r="AC112">
        <v>2</v>
      </c>
    </row>
    <row r="113" spans="23:29">
      <c r="W113">
        <f t="shared" si="156"/>
        <v>6.3829422016924084</v>
      </c>
      <c r="X113">
        <f t="shared" si="151"/>
        <v>6.3829422016924084</v>
      </c>
      <c r="Y113">
        <f t="shared" si="157"/>
        <v>6.3827423799754577</v>
      </c>
      <c r="AA113">
        <f t="shared" si="155"/>
        <v>-1.9982171695076545E-4</v>
      </c>
      <c r="AB113">
        <f t="shared" si="150"/>
        <v>-1.9982171695076545E-4</v>
      </c>
      <c r="AC113">
        <v>2</v>
      </c>
    </row>
    <row r="114" spans="23:29">
      <c r="W114">
        <f t="shared" si="156"/>
        <v>6.1743493192841603</v>
      </c>
      <c r="X114">
        <f t="shared" si="151"/>
        <v>6.1743493192841603</v>
      </c>
      <c r="Y114">
        <f t="shared" si="157"/>
        <v>6.1742249465985193</v>
      </c>
      <c r="AA114">
        <f t="shared" si="155"/>
        <v>-1.2437268564102766E-4</v>
      </c>
      <c r="AB114">
        <f t="shared" si="150"/>
        <v>-1.2437268564102766E-4</v>
      </c>
      <c r="AC114">
        <v>2</v>
      </c>
    </row>
    <row r="115" spans="23:29">
      <c r="W115">
        <f t="shared" si="156"/>
        <v>5.9320279174284236</v>
      </c>
      <c r="X115">
        <f t="shared" si="151"/>
        <v>5.9320279174284236</v>
      </c>
      <c r="Y115">
        <f t="shared" si="157"/>
        <v>5.9319853483898308</v>
      </c>
      <c r="AA115">
        <f t="shared" si="155"/>
        <v>-4.2569038592787933E-5</v>
      </c>
      <c r="AB115">
        <f t="shared" si="150"/>
        <v>-4.2569038592787933E-5</v>
      </c>
      <c r="AC115">
        <v>2</v>
      </c>
    </row>
    <row r="116" spans="23:29">
      <c r="W116">
        <f t="shared" si="156"/>
        <v>5.6546229456070423</v>
      </c>
      <c r="X116">
        <f t="shared" si="151"/>
        <v>5.6546229456070423</v>
      </c>
      <c r="Y116">
        <f t="shared" si="157"/>
        <v>5.654666310975748</v>
      </c>
      <c r="AA116">
        <f t="shared" si="155"/>
        <v>4.3365368705750029E-5</v>
      </c>
      <c r="AB116">
        <f t="shared" si="150"/>
        <v>4.3365368705750029E-5</v>
      </c>
      <c r="AC116">
        <v>2</v>
      </c>
    </row>
    <row r="117" spans="23:29">
      <c r="W117">
        <f t="shared" si="156"/>
        <v>5.3423370623337005</v>
      </c>
      <c r="X117">
        <f t="shared" si="151"/>
        <v>5.3423370623337005</v>
      </c>
      <c r="Y117">
        <f t="shared" si="157"/>
        <v>5.3424673155407474</v>
      </c>
      <c r="AA117">
        <f t="shared" si="155"/>
        <v>1.3025320704684873E-4</v>
      </c>
      <c r="AB117">
        <f t="shared" si="150"/>
        <v>1.3025320704684873E-4</v>
      </c>
      <c r="AC117">
        <v>2</v>
      </c>
    </row>
    <row r="118" spans="23:29">
      <c r="W118">
        <f t="shared" si="156"/>
        <v>4.9973532150873474</v>
      </c>
      <c r="X118">
        <f t="shared" si="151"/>
        <v>4.9973532150873474</v>
      </c>
      <c r="Y118">
        <f t="shared" si="157"/>
        <v>4.9975673223633867</v>
      </c>
      <c r="AA118">
        <f t="shared" si="155"/>
        <v>2.1410727603932145E-4</v>
      </c>
      <c r="AB118">
        <f t="shared" si="150"/>
        <v>2.1410727603932145E-4</v>
      </c>
      <c r="AC118">
        <v>2</v>
      </c>
    </row>
    <row r="119" spans="23:29">
      <c r="W119">
        <f t="shared" si="156"/>
        <v>4.6240990862722127</v>
      </c>
      <c r="X119">
        <f t="shared" si="151"/>
        <v>4.6240990862722127</v>
      </c>
      <c r="Y119">
        <f t="shared" si="157"/>
        <v>4.624389575362394</v>
      </c>
      <c r="AA119">
        <f t="shared" si="155"/>
        <v>2.9048909018136726E-4</v>
      </c>
      <c r="AB119">
        <f t="shared" si="150"/>
        <v>2.9048909018136726E-4</v>
      </c>
      <c r="AC119">
        <v>2</v>
      </c>
    </row>
    <row r="120" spans="23:29">
      <c r="W120">
        <f t="shared" si="156"/>
        <v>4.2292443393017178</v>
      </c>
      <c r="X120">
        <f t="shared" si="151"/>
        <v>4.2292443393017178</v>
      </c>
      <c r="Y120">
        <f t="shared" si="157"/>
        <v>4.2295994020260235</v>
      </c>
      <c r="AA120">
        <f t="shared" si="155"/>
        <v>3.5506272430563257E-4</v>
      </c>
      <c r="AB120">
        <f t="shared" si="150"/>
        <v>3.5506272430563257E-4</v>
      </c>
      <c r="AC120">
        <v>2</v>
      </c>
    </row>
    <row r="121" spans="23:29">
      <c r="W121">
        <f t="shared" si="156"/>
        <v>3.8213590094737251</v>
      </c>
      <c r="X121">
        <f t="shared" si="151"/>
        <v>3.8213590094737251</v>
      </c>
      <c r="Y121">
        <f t="shared" si="157"/>
        <v>3.8217632558593579</v>
      </c>
      <c r="AA121">
        <f t="shared" si="155"/>
        <v>4.0424638563285598E-4</v>
      </c>
      <c r="AB121">
        <f t="shared" si="150"/>
        <v>4.0424638563285598E-4</v>
      </c>
      <c r="AC121">
        <v>2</v>
      </c>
    </row>
    <row r="122" spans="23:29">
      <c r="W122">
        <f t="shared" si="156"/>
        <v>3.410237712563061</v>
      </c>
      <c r="X122">
        <f t="shared" si="151"/>
        <v>3.410237712563061</v>
      </c>
      <c r="Y122">
        <f t="shared" si="157"/>
        <v>3.4106735138141673</v>
      </c>
      <c r="AA122">
        <f t="shared" si="155"/>
        <v>4.3580125110631585E-4</v>
      </c>
      <c r="AB122">
        <f t="shared" si="150"/>
        <v>4.3580125110631585E-4</v>
      </c>
      <c r="AC122">
        <v>2</v>
      </c>
    </row>
    <row r="123" spans="23:29">
      <c r="W123">
        <f t="shared" si="156"/>
        <v>3.0059882710004664</v>
      </c>
      <c r="X123">
        <f t="shared" si="151"/>
        <v>3.0059882710004664</v>
      </c>
      <c r="Y123">
        <f t="shared" si="157"/>
        <v>3.0064374593720804</v>
      </c>
      <c r="AA123">
        <f t="shared" si="155"/>
        <v>4.491883716140066E-4</v>
      </c>
      <c r="AB123">
        <f t="shared" si="150"/>
        <v>4.491883716140066E-4</v>
      </c>
      <c r="AC123">
        <v>2</v>
      </c>
    </row>
    <row r="124" spans="23:29">
      <c r="W124">
        <f t="shared" si="156"/>
        <v>2.6180577023182821</v>
      </c>
      <c r="X124">
        <f t="shared" si="151"/>
        <v>2.6180577023182821</v>
      </c>
      <c r="Y124">
        <f t="shared" si="157"/>
        <v>2.6185032896078426</v>
      </c>
      <c r="AA124">
        <f t="shared" si="155"/>
        <v>4.4558728956056726E-4</v>
      </c>
      <c r="AB124">
        <f t="shared" si="150"/>
        <v>4.4558728956056726E-4</v>
      </c>
      <c r="AC124">
        <v>2</v>
      </c>
    </row>
    <row r="125" spans="23:29">
      <c r="W125">
        <f t="shared" si="156"/>
        <v>2.2543892421144358</v>
      </c>
      <c r="X125">
        <f t="shared" si="151"/>
        <v>2.2543892421144358</v>
      </c>
      <c r="Y125">
        <f t="shared" si="157"/>
        <v>2.2548168234082415</v>
      </c>
      <c r="AA125">
        <f t="shared" si="155"/>
        <v>4.2758129380571219E-4</v>
      </c>
      <c r="AB125">
        <f t="shared" si="150"/>
        <v>4.2758129380571219E-4</v>
      </c>
      <c r="AC125">
        <v>2</v>
      </c>
    </row>
    <row r="126" spans="23:29">
      <c r="W126">
        <f>J4*J20</f>
        <v>5.9533009154625871</v>
      </c>
      <c r="X126">
        <f t="shared" si="151"/>
        <v>5.9533009154625871</v>
      </c>
      <c r="Y126">
        <f>AV20</f>
        <v>5.9529924606558327</v>
      </c>
      <c r="AA126">
        <f t="shared" ref="AA126:AA140" si="158">AE4-J4</f>
        <v>-3.0845480675445458E-4</v>
      </c>
      <c r="AB126">
        <f t="shared" si="150"/>
        <v>-3.0845480675445458E-4</v>
      </c>
      <c r="AC126">
        <v>2</v>
      </c>
    </row>
    <row r="127" spans="23:29">
      <c r="W127">
        <f t="shared" ref="W127:W140" si="159">J5*J21</f>
        <v>5.8210053395634187</v>
      </c>
      <c r="X127">
        <f t="shared" si="151"/>
        <v>5.8210053395634187</v>
      </c>
      <c r="Y127">
        <f t="shared" ref="Y127:Y139" si="160">AV21</f>
        <v>5.8207554181509522</v>
      </c>
      <c r="AA127">
        <f t="shared" si="158"/>
        <v>-2.4992141246649169E-4</v>
      </c>
      <c r="AB127">
        <f t="shared" si="150"/>
        <v>-2.4992141246649169E-4</v>
      </c>
      <c r="AC127">
        <v>2</v>
      </c>
    </row>
    <row r="128" spans="23:29">
      <c r="W128">
        <f t="shared" si="159"/>
        <v>5.6636808709265702</v>
      </c>
      <c r="X128">
        <f t="shared" si="151"/>
        <v>5.6636808709265702</v>
      </c>
      <c r="Y128">
        <f t="shared" si="160"/>
        <v>5.6634975002596857</v>
      </c>
      <c r="AA128">
        <f t="shared" si="158"/>
        <v>-1.833706668845636E-4</v>
      </c>
      <c r="AB128">
        <f t="shared" si="150"/>
        <v>-1.833706668845636E-4</v>
      </c>
      <c r="AC128">
        <v>2</v>
      </c>
    </row>
    <row r="129" spans="23:29">
      <c r="W129">
        <f t="shared" si="159"/>
        <v>5.4785932607655718</v>
      </c>
      <c r="X129">
        <f t="shared" si="151"/>
        <v>5.4785932607655718</v>
      </c>
      <c r="Y129">
        <f t="shared" si="160"/>
        <v>5.4784839335696605</v>
      </c>
      <c r="AA129">
        <f t="shared" si="158"/>
        <v>-1.0932719591139062E-4</v>
      </c>
      <c r="AB129">
        <f t="shared" si="150"/>
        <v>-1.0932719591139062E-4</v>
      </c>
      <c r="AC129">
        <v>2</v>
      </c>
    </row>
    <row r="130" spans="23:29">
      <c r="W130">
        <f t="shared" si="159"/>
        <v>5.2635778266695912</v>
      </c>
      <c r="X130">
        <f t="shared" si="151"/>
        <v>5.2635778266695912</v>
      </c>
      <c r="Y130">
        <f t="shared" si="160"/>
        <v>5.263548744106501</v>
      </c>
      <c r="AA130">
        <f t="shared" si="158"/>
        <v>-2.9082563090199187E-5</v>
      </c>
      <c r="AB130">
        <f t="shared" si="150"/>
        <v>-2.9082563090199187E-5</v>
      </c>
      <c r="AC130">
        <v>2</v>
      </c>
    </row>
    <row r="131" spans="23:29">
      <c r="W131">
        <f t="shared" si="159"/>
        <v>5.01743221187958</v>
      </c>
      <c r="X131">
        <f t="shared" si="151"/>
        <v>5.01743221187958</v>
      </c>
      <c r="Y131">
        <f t="shared" si="160"/>
        <v>5.0174873763665593</v>
      </c>
      <c r="AA131">
        <f t="shared" si="158"/>
        <v>5.5164486979286664E-5</v>
      </c>
      <c r="AB131">
        <f t="shared" si="150"/>
        <v>5.5164486979286664E-5</v>
      </c>
      <c r="AC131">
        <v>2</v>
      </c>
    </row>
    <row r="132" spans="23:29">
      <c r="W132">
        <f t="shared" si="159"/>
        <v>4.7403362383508414</v>
      </c>
      <c r="X132">
        <f t="shared" si="151"/>
        <v>4.7403362383508414</v>
      </c>
      <c r="Y132">
        <f t="shared" si="160"/>
        <v>4.7404765154801281</v>
      </c>
      <c r="AA132">
        <f t="shared" si="158"/>
        <v>1.4027712928665892E-4</v>
      </c>
      <c r="AB132">
        <f t="shared" si="150"/>
        <v>1.4027712928665892E-4</v>
      </c>
      <c r="AC132">
        <v>2</v>
      </c>
    </row>
    <row r="133" spans="23:29">
      <c r="W133">
        <f t="shared" si="159"/>
        <v>4.4342268683004971</v>
      </c>
      <c r="X133">
        <f t="shared" si="151"/>
        <v>4.4342268683004971</v>
      </c>
      <c r="Y133">
        <f t="shared" si="160"/>
        <v>4.4344491914581159</v>
      </c>
      <c r="AA133">
        <f t="shared" si="158"/>
        <v>2.2232315761883115E-4</v>
      </c>
      <c r="AB133">
        <f t="shared" si="150"/>
        <v>2.2232315761883115E-4</v>
      </c>
      <c r="AC133">
        <v>2</v>
      </c>
    </row>
    <row r="134" spans="23:29">
      <c r="W134">
        <f t="shared" si="159"/>
        <v>4.1030328510956835</v>
      </c>
      <c r="X134">
        <f t="shared" si="151"/>
        <v>4.1030328510956835</v>
      </c>
      <c r="Y134">
        <f t="shared" si="160"/>
        <v>4.1033297807115447</v>
      </c>
      <c r="AA134">
        <f t="shared" si="158"/>
        <v>2.9692961586125222E-4</v>
      </c>
      <c r="AB134">
        <f t="shared" si="150"/>
        <v>2.9692961586125222E-4</v>
      </c>
      <c r="AC134">
        <v>2</v>
      </c>
    </row>
    <row r="135" spans="23:29">
      <c r="W135">
        <f t="shared" si="159"/>
        <v>3.7526722796622796</v>
      </c>
      <c r="X135">
        <f t="shared" si="151"/>
        <v>3.7526722796622796</v>
      </c>
      <c r="Y135">
        <f t="shared" si="160"/>
        <v>3.753032109316524</v>
      </c>
      <c r="AA135">
        <f t="shared" si="158"/>
        <v>3.598296542444146E-4</v>
      </c>
      <c r="AB135">
        <f t="shared" si="150"/>
        <v>3.598296542444146E-4</v>
      </c>
      <c r="AC135">
        <v>2</v>
      </c>
    </row>
    <row r="136" spans="23:29">
      <c r="W136">
        <f t="shared" si="159"/>
        <v>3.3907494755570102</v>
      </c>
      <c r="X136">
        <f t="shared" si="151"/>
        <v>3.3907494755570102</v>
      </c>
      <c r="Y136">
        <f t="shared" si="160"/>
        <v>3.3911569807128354</v>
      </c>
      <c r="AA136">
        <f t="shared" si="158"/>
        <v>4.0750515582521629E-4</v>
      </c>
      <c r="AB136">
        <f t="shared" si="150"/>
        <v>4.0750515582521629E-4</v>
      </c>
      <c r="AC136">
        <v>2</v>
      </c>
    </row>
    <row r="137" spans="23:29">
      <c r="W137">
        <f t="shared" si="159"/>
        <v>3.0259553490606006</v>
      </c>
      <c r="X137">
        <f t="shared" si="151"/>
        <v>3.0259553490606006</v>
      </c>
      <c r="Y137">
        <f t="shared" si="160"/>
        <v>3.0263931157653907</v>
      </c>
      <c r="AA137">
        <f t="shared" si="158"/>
        <v>4.3776670479012125E-4</v>
      </c>
      <c r="AB137">
        <f t="shared" si="150"/>
        <v>4.3776670479012125E-4</v>
      </c>
      <c r="AC137">
        <v>2</v>
      </c>
    </row>
    <row r="138" spans="23:29">
      <c r="W138">
        <f t="shared" si="159"/>
        <v>2.6672587234427545</v>
      </c>
      <c r="X138">
        <f t="shared" si="151"/>
        <v>2.6672587234427545</v>
      </c>
      <c r="Y138">
        <f t="shared" si="160"/>
        <v>2.6677088274822083</v>
      </c>
      <c r="AA138">
        <f t="shared" si="158"/>
        <v>4.501040394537803E-4</v>
      </c>
      <c r="AB138">
        <f t="shared" si="150"/>
        <v>4.501040394537803E-4</v>
      </c>
      <c r="AC138">
        <v>2</v>
      </c>
    </row>
    <row r="139" spans="23:29">
      <c r="W139">
        <f t="shared" si="159"/>
        <v>2.3230420798218239</v>
      </c>
      <c r="X139">
        <f t="shared" si="151"/>
        <v>2.3230420798218239</v>
      </c>
      <c r="Y139">
        <f t="shared" si="160"/>
        <v>2.3234877821646864</v>
      </c>
      <c r="AA139">
        <f t="shared" si="158"/>
        <v>4.4570234286256394E-4</v>
      </c>
      <c r="AB139">
        <f t="shared" si="150"/>
        <v>4.4570234286256394E-4</v>
      </c>
      <c r="AC139">
        <v>2</v>
      </c>
    </row>
    <row r="140" spans="23:29">
      <c r="W140">
        <f t="shared" si="159"/>
        <v>2.0003535709285853</v>
      </c>
      <c r="X140">
        <f t="shared" si="151"/>
        <v>2.0003535709285853</v>
      </c>
      <c r="Y140">
        <f>AV34</f>
        <v>2.0007807005730687</v>
      </c>
      <c r="AA140">
        <f t="shared" si="158"/>
        <v>4.2712964448332613E-4</v>
      </c>
      <c r="AB140">
        <f t="shared" si="150"/>
        <v>4.2712964448332613E-4</v>
      </c>
      <c r="AC140">
        <v>2</v>
      </c>
    </row>
    <row r="141" spans="23:29">
      <c r="W141">
        <f>K4*K20</f>
        <v>5.2182748158671508</v>
      </c>
      <c r="X141">
        <f t="shared" si="151"/>
        <v>5.2182748158671508</v>
      </c>
      <c r="Y141">
        <f>AW20</f>
        <v>5.2179890163568352</v>
      </c>
      <c r="AA141">
        <f t="shared" ref="AA141:AA155" si="161">AF4-K4</f>
        <v>-2.8579951031559858E-4</v>
      </c>
      <c r="AB141">
        <f t="shared" si="150"/>
        <v>-2.8579951031559858E-4</v>
      </c>
      <c r="AC141">
        <v>2</v>
      </c>
    </row>
    <row r="142" spans="23:29">
      <c r="W142">
        <f t="shared" ref="W142:W155" si="162">K5*K21</f>
        <v>5.1023131532923252</v>
      </c>
      <c r="X142">
        <f t="shared" si="151"/>
        <v>5.1023131532923252</v>
      </c>
      <c r="Y142">
        <f t="shared" ref="Y142:Y155" si="163">AW21</f>
        <v>5.1020834671173114</v>
      </c>
      <c r="AA142">
        <f t="shared" si="161"/>
        <v>-2.2968617501373245E-4</v>
      </c>
      <c r="AB142">
        <f t="shared" si="150"/>
        <v>-2.2968617501373245E-4</v>
      </c>
      <c r="AC142">
        <v>2</v>
      </c>
    </row>
    <row r="143" spans="23:29">
      <c r="W143">
        <f t="shared" si="162"/>
        <v>4.9644127977979382</v>
      </c>
      <c r="X143">
        <f t="shared" si="151"/>
        <v>4.9644127977979382</v>
      </c>
      <c r="Y143">
        <f t="shared" si="163"/>
        <v>4.9642468979281791</v>
      </c>
      <c r="AA143">
        <f t="shared" si="161"/>
        <v>-1.6589986975912296E-4</v>
      </c>
      <c r="AB143">
        <f t="shared" si="150"/>
        <v>-1.6589986975912296E-4</v>
      </c>
      <c r="AC143">
        <v>2</v>
      </c>
    </row>
    <row r="144" spans="23:29">
      <c r="W144">
        <f t="shared" si="162"/>
        <v>4.8021770854515999</v>
      </c>
      <c r="X144">
        <f t="shared" si="151"/>
        <v>4.8021770854515999</v>
      </c>
      <c r="Y144">
        <f t="shared" si="163"/>
        <v>4.8020821345864579</v>
      </c>
      <c r="AA144">
        <f t="shared" si="161"/>
        <v>-9.4950865141996132E-5</v>
      </c>
      <c r="AB144">
        <f t="shared" si="150"/>
        <v>-9.4950865141996132E-5</v>
      </c>
      <c r="AC144">
        <v>2</v>
      </c>
    </row>
    <row r="145" spans="23:29">
      <c r="W145">
        <f t="shared" si="162"/>
        <v>4.6137085970115841</v>
      </c>
      <c r="X145">
        <f t="shared" si="151"/>
        <v>4.6137085970115841</v>
      </c>
      <c r="Y145">
        <f t="shared" si="163"/>
        <v>4.6136905101628329</v>
      </c>
      <c r="AA145">
        <f t="shared" si="161"/>
        <v>-1.8086848751153184E-5</v>
      </c>
      <c r="AB145">
        <f t="shared" si="150"/>
        <v>-1.8086848751153184E-5</v>
      </c>
      <c r="AC145">
        <v>2</v>
      </c>
    </row>
    <row r="146" spans="23:29">
      <c r="W146">
        <f t="shared" si="162"/>
        <v>4.3979534250600514</v>
      </c>
      <c r="X146">
        <f t="shared" si="151"/>
        <v>4.3979534250600514</v>
      </c>
      <c r="Y146">
        <f t="shared" si="163"/>
        <v>4.398015997823804</v>
      </c>
      <c r="AA146">
        <f t="shared" si="161"/>
        <v>6.2572763752655192E-5</v>
      </c>
      <c r="AB146">
        <f t="shared" si="150"/>
        <v>6.2572763752655192E-5</v>
      </c>
      <c r="AC146">
        <v>2</v>
      </c>
    </row>
    <row r="147" spans="23:29">
      <c r="W147">
        <f t="shared" si="162"/>
        <v>4.1550691897801597</v>
      </c>
      <c r="X147">
        <f t="shared" si="151"/>
        <v>4.1550691897801597</v>
      </c>
      <c r="Y147">
        <f t="shared" si="163"/>
        <v>4.1552131976332127</v>
      </c>
      <c r="AA147">
        <f t="shared" si="161"/>
        <v>1.4400785305301866E-4</v>
      </c>
      <c r="AB147">
        <f t="shared" si="150"/>
        <v>1.4400785305301866E-4</v>
      </c>
      <c r="AC147">
        <v>2</v>
      </c>
    </row>
    <row r="148" spans="23:29">
      <c r="W148">
        <f t="shared" si="162"/>
        <v>3.8867537057625756</v>
      </c>
      <c r="X148">
        <f t="shared" si="151"/>
        <v>3.8867537057625756</v>
      </c>
      <c r="Y148">
        <f t="shared" si="163"/>
        <v>3.8869761414564525</v>
      </c>
      <c r="AA148">
        <f t="shared" si="161"/>
        <v>2.2243569387692119E-4</v>
      </c>
      <c r="AB148">
        <f t="shared" si="150"/>
        <v>2.2243569387692119E-4</v>
      </c>
      <c r="AC148">
        <v>2</v>
      </c>
    </row>
    <row r="149" spans="23:29">
      <c r="W149">
        <f t="shared" si="162"/>
        <v>3.5964506581445872</v>
      </c>
      <c r="X149">
        <f t="shared" si="151"/>
        <v>3.5964506581445872</v>
      </c>
      <c r="Y149">
        <f t="shared" si="163"/>
        <v>3.5967443110071158</v>
      </c>
      <c r="AA149">
        <f t="shared" si="161"/>
        <v>2.9365286252858169E-4</v>
      </c>
      <c r="AB149">
        <f t="shared" si="150"/>
        <v>2.9365286252858169E-4</v>
      </c>
      <c r="AC149">
        <v>2</v>
      </c>
    </row>
    <row r="150" spans="23:29">
      <c r="W150">
        <f t="shared" si="162"/>
        <v>3.2893474607175688</v>
      </c>
      <c r="X150">
        <f t="shared" si="151"/>
        <v>3.2893474607175688</v>
      </c>
      <c r="Y150">
        <f t="shared" si="163"/>
        <v>3.2897010225194014</v>
      </c>
      <c r="AA150">
        <f t="shared" si="161"/>
        <v>3.5356180183265806E-4</v>
      </c>
      <c r="AB150">
        <f t="shared" ref="AB150:AB213" si="164">IFERROR(AA150,"")</f>
        <v>3.5356180183265806E-4</v>
      </c>
      <c r="AC150">
        <v>2</v>
      </c>
    </row>
    <row r="151" spans="23:29">
      <c r="W151">
        <f t="shared" si="162"/>
        <v>2.9721095651754124</v>
      </c>
      <c r="X151">
        <f t="shared" si="151"/>
        <v>2.9721095651754124</v>
      </c>
      <c r="Y151">
        <f t="shared" si="163"/>
        <v>2.9725083542270103</v>
      </c>
      <c r="AA151">
        <f t="shared" si="161"/>
        <v>3.9878905159795863E-4</v>
      </c>
      <c r="AB151">
        <f t="shared" si="164"/>
        <v>3.9878905159795863E-4</v>
      </c>
      <c r="AC151">
        <v>2</v>
      </c>
    </row>
    <row r="152" spans="23:29">
      <c r="W152">
        <f t="shared" si="162"/>
        <v>2.6523548559302883</v>
      </c>
      <c r="X152">
        <f t="shared" si="151"/>
        <v>2.6523548559302883</v>
      </c>
      <c r="Y152">
        <f t="shared" si="163"/>
        <v>2.6527820985310782</v>
      </c>
      <c r="AA152">
        <f t="shared" si="161"/>
        <v>4.2724260078985665E-4</v>
      </c>
      <c r="AB152">
        <f t="shared" si="164"/>
        <v>4.2724260078985665E-4</v>
      </c>
      <c r="AC152">
        <v>2</v>
      </c>
    </row>
    <row r="153" spans="23:29">
      <c r="W153">
        <f t="shared" si="162"/>
        <v>2.3379448177720383</v>
      </c>
      <c r="X153">
        <f t="shared" ref="X153:X216" si="165">IFERROR(W153, NA())</f>
        <v>2.3379448177720383</v>
      </c>
      <c r="Y153">
        <f t="shared" si="163"/>
        <v>2.3383832656241572</v>
      </c>
      <c r="AA153">
        <f t="shared" si="161"/>
        <v>4.3844785211888393E-4</v>
      </c>
      <c r="AB153">
        <f t="shared" si="164"/>
        <v>4.3844785211888393E-4</v>
      </c>
      <c r="AC153">
        <v>2</v>
      </c>
    </row>
    <row r="154" spans="23:29">
      <c r="W154">
        <f t="shared" si="162"/>
        <v>2.0362269862503561</v>
      </c>
      <c r="X154">
        <f t="shared" si="165"/>
        <v>2.0362269862503561</v>
      </c>
      <c r="Y154">
        <f t="shared" si="163"/>
        <v>2.0366605479622581</v>
      </c>
      <c r="AA154">
        <f t="shared" si="161"/>
        <v>4.3356171190200854E-4</v>
      </c>
      <c r="AB154">
        <f t="shared" si="164"/>
        <v>4.3356171190200854E-4</v>
      </c>
      <c r="AC154">
        <v>2</v>
      </c>
    </row>
    <row r="155" spans="23:29">
      <c r="W155">
        <f t="shared" si="162"/>
        <v>1.7533793117856313</v>
      </c>
      <c r="X155">
        <f t="shared" si="165"/>
        <v>1.7533793117856313</v>
      </c>
      <c r="Y155">
        <f t="shared" si="163"/>
        <v>1.7537943819819182</v>
      </c>
      <c r="AA155">
        <f t="shared" si="161"/>
        <v>4.150701962868375E-4</v>
      </c>
      <c r="AB155">
        <f t="shared" si="164"/>
        <v>4.150701962868375E-4</v>
      </c>
      <c r="AC155">
        <v>2</v>
      </c>
    </row>
    <row r="156" spans="23:29">
      <c r="W156">
        <f>L4*L20</f>
        <v>4.5206028212270803</v>
      </c>
      <c r="X156">
        <f t="shared" si="165"/>
        <v>4.5206028212270803</v>
      </c>
      <c r="Y156">
        <f>AX20</f>
        <v>4.5203425463399114</v>
      </c>
      <c r="AA156">
        <f t="shared" ref="AA156:AA170" si="166">AG4-L4</f>
        <v>-2.6027488716895419E-4</v>
      </c>
      <c r="AB156">
        <f t="shared" si="164"/>
        <v>-2.6027488716895419E-4</v>
      </c>
      <c r="AC156">
        <v>2</v>
      </c>
    </row>
    <row r="157" spans="23:29">
      <c r="W157">
        <f t="shared" ref="W157:W170" si="167">L5*L21</f>
        <v>4.4201449807553672</v>
      </c>
      <c r="X157">
        <f t="shared" si="165"/>
        <v>4.4201449807553672</v>
      </c>
      <c r="Y157">
        <f t="shared" ref="Y157:Y170" si="168">AX21</f>
        <v>4.419937269441168</v>
      </c>
      <c r="AA157">
        <f t="shared" si="166"/>
        <v>-2.07711314199166E-4</v>
      </c>
      <c r="AB157">
        <f t="shared" si="164"/>
        <v>-2.07711314199166E-4</v>
      </c>
      <c r="AC157">
        <v>2</v>
      </c>
    </row>
    <row r="158" spans="23:29">
      <c r="W158">
        <f t="shared" si="167"/>
        <v>4.3006816028971153</v>
      </c>
      <c r="X158">
        <f t="shared" si="165"/>
        <v>4.3006816028971153</v>
      </c>
      <c r="Y158">
        <f t="shared" si="168"/>
        <v>4.3005336330431723</v>
      </c>
      <c r="AA158">
        <f t="shared" si="166"/>
        <v>-1.4796985394305295E-4</v>
      </c>
      <c r="AB158">
        <f t="shared" si="164"/>
        <v>-1.4796985394305295E-4</v>
      </c>
      <c r="AC158">
        <v>2</v>
      </c>
    </row>
    <row r="159" spans="23:29">
      <c r="W159">
        <f t="shared" si="167"/>
        <v>4.1601364524756397</v>
      </c>
      <c r="X159">
        <f t="shared" si="165"/>
        <v>4.1601364524756397</v>
      </c>
      <c r="Y159">
        <f t="shared" si="168"/>
        <v>4.1600549184709381</v>
      </c>
      <c r="AA159">
        <f t="shared" si="166"/>
        <v>-8.1534004701566687E-5</v>
      </c>
      <c r="AB159">
        <f t="shared" si="164"/>
        <v>-8.1534004701566687E-5</v>
      </c>
      <c r="AC159">
        <v>2</v>
      </c>
    </row>
    <row r="160" spans="23:29">
      <c r="W160">
        <f t="shared" si="167"/>
        <v>3.9968657910754972</v>
      </c>
      <c r="X160">
        <f t="shared" si="165"/>
        <v>3.9968657910754972</v>
      </c>
      <c r="Y160">
        <f t="shared" si="168"/>
        <v>3.9968562113985096</v>
      </c>
      <c r="AA160">
        <f t="shared" si="166"/>
        <v>-9.5796769876699273E-6</v>
      </c>
      <c r="AB160">
        <f t="shared" si="164"/>
        <v>-9.5796769876699273E-6</v>
      </c>
      <c r="AC160">
        <v>2</v>
      </c>
    </row>
    <row r="161" spans="23:29">
      <c r="W161">
        <f t="shared" si="167"/>
        <v>3.8099566164086673</v>
      </c>
      <c r="X161">
        <f t="shared" si="165"/>
        <v>3.8099566164086673</v>
      </c>
      <c r="Y161">
        <f t="shared" si="168"/>
        <v>3.8100225155001479</v>
      </c>
      <c r="AA161">
        <f t="shared" si="166"/>
        <v>6.5899091480581262E-5</v>
      </c>
      <c r="AB161">
        <f t="shared" si="164"/>
        <v>6.5899091480581262E-5</v>
      </c>
      <c r="AC161">
        <v>2</v>
      </c>
    </row>
    <row r="162" spans="23:29">
      <c r="W162">
        <f t="shared" si="167"/>
        <v>3.5995454751825986</v>
      </c>
      <c r="X162">
        <f t="shared" si="165"/>
        <v>3.5995454751825986</v>
      </c>
      <c r="Y162">
        <f t="shared" si="168"/>
        <v>3.5996875386597633</v>
      </c>
      <c r="AA162">
        <f t="shared" si="166"/>
        <v>1.4206347716472223E-4</v>
      </c>
      <c r="AB162">
        <f t="shared" si="164"/>
        <v>1.4206347716472223E-4</v>
      </c>
      <c r="AC162">
        <v>2</v>
      </c>
    </row>
    <row r="163" spans="23:29">
      <c r="W163">
        <f t="shared" si="167"/>
        <v>3.367103187869442</v>
      </c>
      <c r="X163">
        <f t="shared" si="165"/>
        <v>3.367103187869442</v>
      </c>
      <c r="Y163">
        <f t="shared" si="168"/>
        <v>3.3673185480756276</v>
      </c>
      <c r="AA163">
        <f t="shared" si="166"/>
        <v>2.1536020618562191E-4</v>
      </c>
      <c r="AB163">
        <f t="shared" si="164"/>
        <v>2.1536020618562191E-4</v>
      </c>
      <c r="AC163">
        <v>2</v>
      </c>
    </row>
    <row r="164" spans="23:29">
      <c r="W164">
        <f t="shared" si="167"/>
        <v>3.1156130263926518</v>
      </c>
      <c r="X164">
        <f t="shared" si="165"/>
        <v>3.1156130263926518</v>
      </c>
      <c r="Y164">
        <f t="shared" si="168"/>
        <v>3.1158948696806306</v>
      </c>
      <c r="AA164">
        <f t="shared" si="166"/>
        <v>2.818432879787558E-4</v>
      </c>
      <c r="AB164">
        <f t="shared" si="164"/>
        <v>2.818432879787558E-4</v>
      </c>
      <c r="AC164">
        <v>2</v>
      </c>
    </row>
    <row r="165" spans="23:29">
      <c r="W165">
        <f t="shared" si="167"/>
        <v>2.8495688586008225</v>
      </c>
      <c r="X165">
        <f t="shared" si="165"/>
        <v>2.8495688586008225</v>
      </c>
      <c r="Y165">
        <f t="shared" si="168"/>
        <v>2.8499065276125242</v>
      </c>
      <c r="AA165">
        <f t="shared" si="166"/>
        <v>3.3766901170162456E-4</v>
      </c>
      <c r="AB165">
        <f t="shared" si="164"/>
        <v>3.3766901170162456E-4</v>
      </c>
      <c r="AC165">
        <v>2</v>
      </c>
    </row>
    <row r="166" spans="23:29">
      <c r="W166">
        <f t="shared" si="167"/>
        <v>2.5747449797918063</v>
      </c>
      <c r="X166">
        <f t="shared" si="165"/>
        <v>2.5747449797918063</v>
      </c>
      <c r="Y166">
        <f t="shared" si="168"/>
        <v>2.5751246564940082</v>
      </c>
      <c r="AA166">
        <f t="shared" si="166"/>
        <v>3.796767022019587E-4</v>
      </c>
      <c r="AB166">
        <f t="shared" si="164"/>
        <v>3.796767022019587E-4</v>
      </c>
      <c r="AC166">
        <v>2</v>
      </c>
    </row>
    <row r="167" spans="23:29">
      <c r="W167">
        <f t="shared" si="167"/>
        <v>2.2977407797985667</v>
      </c>
      <c r="X167">
        <f t="shared" si="165"/>
        <v>2.2977407797985667</v>
      </c>
      <c r="Y167">
        <f t="shared" si="168"/>
        <v>2.2981466916400586</v>
      </c>
      <c r="AA167">
        <f t="shared" si="166"/>
        <v>4.0591184149185722E-4</v>
      </c>
      <c r="AB167">
        <f t="shared" si="164"/>
        <v>4.0591184149185722E-4</v>
      </c>
      <c r="AC167">
        <v>2</v>
      </c>
    </row>
    <row r="168" spans="23:29">
      <c r="W168">
        <f t="shared" si="167"/>
        <v>2.0253666799910022</v>
      </c>
      <c r="X168">
        <f t="shared" si="165"/>
        <v>2.0253666799910022</v>
      </c>
      <c r="Y168">
        <f t="shared" si="168"/>
        <v>2.0257826207764524</v>
      </c>
      <c r="AA168">
        <f t="shared" si="166"/>
        <v>4.1594078545026392E-4</v>
      </c>
      <c r="AB168">
        <f t="shared" si="164"/>
        <v>4.1594078545026392E-4</v>
      </c>
      <c r="AC168">
        <v>2</v>
      </c>
    </row>
    <row r="169" spans="23:29">
      <c r="W169">
        <f t="shared" si="167"/>
        <v>1.763987866394582</v>
      </c>
      <c r="X169">
        <f t="shared" si="165"/>
        <v>1.763987866394582</v>
      </c>
      <c r="Y169">
        <f t="shared" si="168"/>
        <v>1.7643987292132919</v>
      </c>
      <c r="AA169">
        <f t="shared" si="166"/>
        <v>4.1086281870983399E-4</v>
      </c>
      <c r="AB169">
        <f t="shared" si="164"/>
        <v>4.1086281870983399E-4</v>
      </c>
      <c r="AC169">
        <v>2</v>
      </c>
    </row>
    <row r="170" spans="23:29">
      <c r="W170">
        <f t="shared" si="167"/>
        <v>1.5189563108937485</v>
      </c>
      <c r="X170">
        <f t="shared" si="165"/>
        <v>1.5189563108937485</v>
      </c>
      <c r="Y170">
        <f t="shared" si="168"/>
        <v>1.5193493357423276</v>
      </c>
      <c r="AA170">
        <f t="shared" si="166"/>
        <v>3.9302484857905995E-4</v>
      </c>
      <c r="AB170">
        <f t="shared" si="164"/>
        <v>3.9302484857905995E-4</v>
      </c>
      <c r="AC170">
        <v>2</v>
      </c>
    </row>
    <row r="171" spans="23:29">
      <c r="W171">
        <f>M4*M20</f>
        <v>3.8732897935834472</v>
      </c>
      <c r="X171">
        <f t="shared" si="165"/>
        <v>3.8732897935834472</v>
      </c>
      <c r="Y171">
        <f>AY20</f>
        <v>3.8730567029526681</v>
      </c>
      <c r="AA171">
        <f t="shared" ref="AA171:AA185" si="169">AH4-M4</f>
        <v>-2.3309063077903147E-4</v>
      </c>
      <c r="AB171">
        <f t="shared" si="164"/>
        <v>-2.3309063077903147E-4</v>
      </c>
      <c r="AC171">
        <v>2</v>
      </c>
    </row>
    <row r="172" spans="23:29">
      <c r="W172">
        <f t="shared" ref="W172:W185" si="170">M5*M21</f>
        <v>3.7872166870593706</v>
      </c>
      <c r="X172">
        <f t="shared" si="165"/>
        <v>3.7872166870593706</v>
      </c>
      <c r="Y172">
        <f t="shared" ref="Y172:Y185" si="171">AY21</f>
        <v>3.7870317753681517</v>
      </c>
      <c r="AA172">
        <f t="shared" si="169"/>
        <v>-1.8491169121892526E-4</v>
      </c>
      <c r="AB172">
        <f t="shared" si="164"/>
        <v>-1.8491169121892526E-4</v>
      </c>
      <c r="AC172">
        <v>2</v>
      </c>
    </row>
    <row r="173" spans="23:29">
      <c r="W173">
        <f t="shared" si="170"/>
        <v>3.6848594793010094</v>
      </c>
      <c r="X173">
        <f t="shared" si="165"/>
        <v>3.6848594793010094</v>
      </c>
      <c r="Y173">
        <f t="shared" si="171"/>
        <v>3.6847293185781518</v>
      </c>
      <c r="AA173">
        <f t="shared" si="169"/>
        <v>-1.301607228576529E-4</v>
      </c>
      <c r="AB173">
        <f t="shared" si="164"/>
        <v>-1.301607228576529E-4</v>
      </c>
      <c r="AC173">
        <v>2</v>
      </c>
    </row>
    <row r="174" spans="23:29">
      <c r="W174">
        <f t="shared" si="170"/>
        <v>3.5644392348794076</v>
      </c>
      <c r="X174">
        <f t="shared" si="165"/>
        <v>3.5644392348794076</v>
      </c>
      <c r="Y174">
        <f t="shared" si="171"/>
        <v>3.564369949943011</v>
      </c>
      <c r="AA174">
        <f t="shared" si="169"/>
        <v>-6.9284936396574182E-5</v>
      </c>
      <c r="AB174">
        <f t="shared" si="164"/>
        <v>-6.9284936396574182E-5</v>
      </c>
      <c r="AC174">
        <v>2</v>
      </c>
    </row>
    <row r="175" spans="23:29">
      <c r="W175">
        <f t="shared" si="170"/>
        <v>3.4245475851588658</v>
      </c>
      <c r="X175">
        <f t="shared" si="165"/>
        <v>3.4245475851588658</v>
      </c>
      <c r="Y175">
        <f t="shared" si="171"/>
        <v>3.4245442177536116</v>
      </c>
      <c r="AA175">
        <f t="shared" si="169"/>
        <v>-3.3674052541954325E-6</v>
      </c>
      <c r="AB175">
        <f t="shared" si="164"/>
        <v>-3.3674052541954325E-6</v>
      </c>
      <c r="AC175">
        <v>2</v>
      </c>
    </row>
    <row r="176" spans="23:29">
      <c r="W176">
        <f t="shared" si="170"/>
        <v>3.2644022622464615</v>
      </c>
      <c r="X176">
        <f t="shared" si="165"/>
        <v>3.2644022622464615</v>
      </c>
      <c r="Y176">
        <f t="shared" si="171"/>
        <v>3.264468020024708</v>
      </c>
      <c r="AA176">
        <f t="shared" si="169"/>
        <v>6.5757778246577914E-5</v>
      </c>
      <c r="AB176">
        <f t="shared" si="164"/>
        <v>6.5757778246577914E-5</v>
      </c>
      <c r="AC176">
        <v>2</v>
      </c>
    </row>
    <row r="177" spans="23:29">
      <c r="W177">
        <f t="shared" si="170"/>
        <v>3.0841202604876878</v>
      </c>
      <c r="X177">
        <f t="shared" si="165"/>
        <v>3.0841202604876878</v>
      </c>
      <c r="Y177">
        <f t="shared" si="171"/>
        <v>3.0842557419100864</v>
      </c>
      <c r="AA177">
        <f t="shared" si="169"/>
        <v>1.3548142239860894E-4</v>
      </c>
      <c r="AB177">
        <f t="shared" si="164"/>
        <v>1.3548142239860894E-4</v>
      </c>
      <c r="AC177">
        <v>2</v>
      </c>
    </row>
    <row r="178" spans="23:29">
      <c r="W178">
        <f t="shared" si="170"/>
        <v>2.8849617909978029</v>
      </c>
      <c r="X178">
        <f t="shared" si="165"/>
        <v>2.8849617909978029</v>
      </c>
      <c r="Y178">
        <f t="shared" si="171"/>
        <v>2.8851643304116688</v>
      </c>
      <c r="AA178">
        <f t="shared" si="169"/>
        <v>2.0253941386583207E-4</v>
      </c>
      <c r="AB178">
        <f t="shared" si="164"/>
        <v>2.0253941386583207E-4</v>
      </c>
      <c r="AC178">
        <v>2</v>
      </c>
    </row>
    <row r="179" spans="23:29">
      <c r="W179">
        <f t="shared" si="170"/>
        <v>2.6694829457737286</v>
      </c>
      <c r="X179">
        <f t="shared" si="165"/>
        <v>2.6694829457737286</v>
      </c>
      <c r="Y179">
        <f t="shared" si="171"/>
        <v>2.6697462544559012</v>
      </c>
      <c r="AA179">
        <f t="shared" si="169"/>
        <v>2.6330868217261383E-4</v>
      </c>
      <c r="AB179">
        <f t="shared" si="164"/>
        <v>2.6330868217261383E-4</v>
      </c>
      <c r="AC179">
        <v>2</v>
      </c>
    </row>
    <row r="180" spans="23:29">
      <c r="W180">
        <f t="shared" si="170"/>
        <v>2.4415341078639248</v>
      </c>
      <c r="X180">
        <f t="shared" si="165"/>
        <v>2.4415341078639248</v>
      </c>
      <c r="Y180">
        <f t="shared" si="171"/>
        <v>2.4418483700497817</v>
      </c>
      <c r="AA180">
        <f t="shared" si="169"/>
        <v>3.1426218585695054E-4</v>
      </c>
      <c r="AB180">
        <f t="shared" si="164"/>
        <v>3.1426218585695054E-4</v>
      </c>
      <c r="AC180">
        <v>2</v>
      </c>
    </row>
    <row r="181" spans="23:29">
      <c r="W181">
        <f t="shared" si="170"/>
        <v>2.2060627411192932</v>
      </c>
      <c r="X181">
        <f t="shared" si="165"/>
        <v>2.2060627411192932</v>
      </c>
      <c r="Y181">
        <f t="shared" si="171"/>
        <v>2.206415243546469</v>
      </c>
      <c r="AA181">
        <f t="shared" si="169"/>
        <v>3.5250242717577152E-4</v>
      </c>
      <c r="AB181">
        <f t="shared" si="164"/>
        <v>3.5250242717577152E-4</v>
      </c>
      <c r="AC181">
        <v>2</v>
      </c>
    </row>
    <row r="182" spans="23:29">
      <c r="W182">
        <f t="shared" si="170"/>
        <v>1.9687232571957025</v>
      </c>
      <c r="X182">
        <f t="shared" si="165"/>
        <v>1.9687232571957025</v>
      </c>
      <c r="Y182">
        <f t="shared" si="171"/>
        <v>1.969099498890666</v>
      </c>
      <c r="AA182">
        <f t="shared" si="169"/>
        <v>3.7624169496353055E-4</v>
      </c>
      <c r="AB182">
        <f t="shared" si="164"/>
        <v>3.7624169496353055E-4</v>
      </c>
      <c r="AC182">
        <v>2</v>
      </c>
    </row>
    <row r="183" spans="23:29">
      <c r="W183">
        <f t="shared" si="170"/>
        <v>1.7353508813109413</v>
      </c>
      <c r="X183">
        <f t="shared" si="165"/>
        <v>1.7353508813109413</v>
      </c>
      <c r="Y183">
        <f t="shared" si="171"/>
        <v>1.7357359718473977</v>
      </c>
      <c r="AA183">
        <f t="shared" si="169"/>
        <v>3.8509053645641167E-4</v>
      </c>
      <c r="AB183">
        <f t="shared" si="164"/>
        <v>3.8509053645641167E-4</v>
      </c>
      <c r="AC183">
        <v>2</v>
      </c>
    </row>
    <row r="184" spans="23:29">
      <c r="W184">
        <f t="shared" si="170"/>
        <v>1.5113993573663627</v>
      </c>
      <c r="X184">
        <f t="shared" si="165"/>
        <v>1.5113993573663627</v>
      </c>
      <c r="Y184">
        <f t="shared" si="171"/>
        <v>1.5117794253355843</v>
      </c>
      <c r="AA184">
        <f t="shared" si="169"/>
        <v>3.8006796922163133E-4</v>
      </c>
      <c r="AB184">
        <f t="shared" si="164"/>
        <v>3.8006796922163133E-4</v>
      </c>
      <c r="AC184">
        <v>2</v>
      </c>
    </row>
    <row r="185" spans="23:29">
      <c r="W185">
        <f t="shared" si="170"/>
        <v>1.3014542990279629</v>
      </c>
      <c r="X185">
        <f t="shared" si="165"/>
        <v>1.3014542990279629</v>
      </c>
      <c r="Y185">
        <f t="shared" si="171"/>
        <v>1.3018176375031156</v>
      </c>
      <c r="AA185">
        <f t="shared" si="169"/>
        <v>3.633384751526858E-4</v>
      </c>
      <c r="AB185">
        <f t="shared" si="164"/>
        <v>3.633384751526858E-4</v>
      </c>
      <c r="AC185">
        <v>2</v>
      </c>
    </row>
    <row r="186" spans="23:29">
      <c r="W186">
        <f>N4*N20</f>
        <v>3.2852618100950188</v>
      </c>
      <c r="X186">
        <f t="shared" si="165"/>
        <v>3.2852618100950188</v>
      </c>
      <c r="Y186">
        <f>AZ20</f>
        <v>3.2850563359477762</v>
      </c>
      <c r="AA186">
        <f t="shared" ref="AA186:AA200" si="172">AI4-N4</f>
        <v>-2.0547414724259028E-4</v>
      </c>
      <c r="AB186">
        <f t="shared" si="164"/>
        <v>-2.0547414724259028E-4</v>
      </c>
      <c r="AC186">
        <v>2</v>
      </c>
    </row>
    <row r="187" spans="23:29">
      <c r="W187">
        <f t="shared" ref="W187:W200" si="173">N5*N21</f>
        <v>3.2122559920929072</v>
      </c>
      <c r="X187">
        <f t="shared" si="165"/>
        <v>3.2122559920929072</v>
      </c>
      <c r="Y187">
        <f t="shared" ref="Y187:Y200" si="174">AZ21</f>
        <v>3.2120938034684627</v>
      </c>
      <c r="AA187">
        <f t="shared" si="172"/>
        <v>-1.6218862444450366E-4</v>
      </c>
      <c r="AB187">
        <f t="shared" si="164"/>
        <v>-1.6218862444450366E-4</v>
      </c>
      <c r="AC187">
        <v>2</v>
      </c>
    </row>
    <row r="188" spans="23:29">
      <c r="W188">
        <f t="shared" si="173"/>
        <v>3.1254382625768828</v>
      </c>
      <c r="X188">
        <f t="shared" si="165"/>
        <v>3.1254382625768828</v>
      </c>
      <c r="Y188">
        <f t="shared" si="174"/>
        <v>3.1253252588872535</v>
      </c>
      <c r="AA188">
        <f t="shared" si="172"/>
        <v>-1.1300368962929852E-4</v>
      </c>
      <c r="AB188">
        <f t="shared" si="164"/>
        <v>-1.1300368962929852E-4</v>
      </c>
      <c r="AC188">
        <v>2</v>
      </c>
    </row>
    <row r="189" spans="23:29">
      <c r="W189">
        <f t="shared" si="173"/>
        <v>3.0232997572639131</v>
      </c>
      <c r="X189">
        <f t="shared" si="165"/>
        <v>3.0232997572639131</v>
      </c>
      <c r="Y189">
        <f t="shared" si="174"/>
        <v>3.0232414332237658</v>
      </c>
      <c r="AA189">
        <f t="shared" si="172"/>
        <v>-5.8324040147272882E-5</v>
      </c>
      <c r="AB189">
        <f t="shared" si="164"/>
        <v>-5.8324040147272882E-5</v>
      </c>
      <c r="AC189">
        <v>2</v>
      </c>
    </row>
    <row r="190" spans="23:29">
      <c r="W190">
        <f t="shared" si="173"/>
        <v>2.9046459206366011</v>
      </c>
      <c r="X190">
        <f t="shared" si="165"/>
        <v>2.9046459206366011</v>
      </c>
      <c r="Y190">
        <f t="shared" si="174"/>
        <v>2.9046467941133653</v>
      </c>
      <c r="AA190">
        <f t="shared" si="172"/>
        <v>8.7347676425153509E-7</v>
      </c>
      <c r="AB190">
        <f t="shared" si="164"/>
        <v>8.7347676425153509E-7</v>
      </c>
      <c r="AC190">
        <v>2</v>
      </c>
    </row>
    <row r="191" spans="23:29">
      <c r="W191">
        <f t="shared" si="173"/>
        <v>2.7688132457097119</v>
      </c>
      <c r="X191">
        <f t="shared" si="165"/>
        <v>2.7688132457097119</v>
      </c>
      <c r="Y191">
        <f t="shared" si="174"/>
        <v>2.7688761821649668</v>
      </c>
      <c r="AA191">
        <f t="shared" si="172"/>
        <v>6.2936455254902768E-5</v>
      </c>
      <c r="AB191">
        <f t="shared" si="164"/>
        <v>6.2936455254902768E-5</v>
      </c>
      <c r="AC191">
        <v>2</v>
      </c>
    </row>
    <row r="192" spans="23:29">
      <c r="W192">
        <f t="shared" si="173"/>
        <v>2.6159009651964511</v>
      </c>
      <c r="X192">
        <f t="shared" si="165"/>
        <v>2.6159009651964511</v>
      </c>
      <c r="Y192">
        <f t="shared" si="174"/>
        <v>2.6160264807468661</v>
      </c>
      <c r="AA192">
        <f t="shared" si="172"/>
        <v>1.2551555041495632E-4</v>
      </c>
      <c r="AB192">
        <f t="shared" si="164"/>
        <v>1.2551555041495632E-4</v>
      </c>
      <c r="AC192">
        <v>2</v>
      </c>
    </row>
    <row r="193" spans="23:29">
      <c r="W193">
        <f t="shared" si="173"/>
        <v>2.4469779697996188</v>
      </c>
      <c r="X193">
        <f t="shared" si="165"/>
        <v>2.4469779697996188</v>
      </c>
      <c r="Y193">
        <f t="shared" si="174"/>
        <v>2.447163642762785</v>
      </c>
      <c r="AA193">
        <f t="shared" si="172"/>
        <v>1.8567296316618354E-4</v>
      </c>
      <c r="AB193">
        <f t="shared" si="164"/>
        <v>1.8567296316618354E-4</v>
      </c>
      <c r="AC193">
        <v>2</v>
      </c>
    </row>
    <row r="194" spans="23:29">
      <c r="W194">
        <f t="shared" si="173"/>
        <v>2.2642122954442554</v>
      </c>
      <c r="X194">
        <f t="shared" si="165"/>
        <v>2.2642122954442554</v>
      </c>
      <c r="Y194">
        <f t="shared" si="174"/>
        <v>2.2644524445571643</v>
      </c>
      <c r="AA194">
        <f t="shared" si="172"/>
        <v>2.4014911290892726E-4</v>
      </c>
      <c r="AB194">
        <f t="shared" si="164"/>
        <v>2.4014911290892726E-4</v>
      </c>
      <c r="AC194">
        <v>2</v>
      </c>
    </row>
    <row r="195" spans="23:29">
      <c r="W195">
        <f t="shared" si="173"/>
        <v>2.0708697748094167</v>
      </c>
      <c r="X195">
        <f t="shared" si="165"/>
        <v>2.0708697748094167</v>
      </c>
      <c r="Y195">
        <f t="shared" si="174"/>
        <v>2.0711555471429617</v>
      </c>
      <c r="AA195">
        <f t="shared" si="172"/>
        <v>2.8577233354498688E-4</v>
      </c>
      <c r="AB195">
        <f t="shared" si="164"/>
        <v>2.8577233354498688E-4</v>
      </c>
      <c r="AC195">
        <v>2</v>
      </c>
    </row>
    <row r="196" spans="23:29">
      <c r="W196">
        <f t="shared" si="173"/>
        <v>1.8711467667818351</v>
      </c>
      <c r="X196">
        <f t="shared" si="165"/>
        <v>1.8711467667818351</v>
      </c>
      <c r="Y196">
        <f t="shared" si="174"/>
        <v>1.8714667058492644</v>
      </c>
      <c r="AA196">
        <f t="shared" si="172"/>
        <v>3.199390674293312E-4</v>
      </c>
      <c r="AB196">
        <f t="shared" si="164"/>
        <v>3.199390674293312E-4</v>
      </c>
      <c r="AC196">
        <v>2</v>
      </c>
    </row>
    <row r="197" spans="23:29">
      <c r="W197">
        <f t="shared" si="173"/>
        <v>1.6698392519520555</v>
      </c>
      <c r="X197">
        <f t="shared" si="165"/>
        <v>1.6698392519520555</v>
      </c>
      <c r="Y197">
        <f t="shared" si="174"/>
        <v>1.6701802978308775</v>
      </c>
      <c r="AA197">
        <f t="shared" si="172"/>
        <v>3.4104587882199944E-4</v>
      </c>
      <c r="AB197">
        <f t="shared" si="164"/>
        <v>3.4104587882199944E-4</v>
      </c>
      <c r="AC197">
        <v>2</v>
      </c>
    </row>
    <row r="198" spans="23:29">
      <c r="W198">
        <f t="shared" si="173"/>
        <v>1.471896574051875</v>
      </c>
      <c r="X198">
        <f t="shared" si="165"/>
        <v>1.471896574051875</v>
      </c>
      <c r="Y198">
        <f t="shared" si="174"/>
        <v>1.4722453226860333</v>
      </c>
      <c r="AA198">
        <f t="shared" si="172"/>
        <v>3.4874863415823576E-4</v>
      </c>
      <c r="AB198">
        <f t="shared" si="164"/>
        <v>3.4874863415823576E-4</v>
      </c>
      <c r="AC198">
        <v>2</v>
      </c>
    </row>
    <row r="199" spans="23:29">
      <c r="W199">
        <f t="shared" si="173"/>
        <v>1.2819445105252725</v>
      </c>
      <c r="X199">
        <f t="shared" si="165"/>
        <v>1.2819445105252725</v>
      </c>
      <c r="Y199">
        <f t="shared" si="174"/>
        <v>1.2822884816013367</v>
      </c>
      <c r="AA199">
        <f t="shared" si="172"/>
        <v>3.4397107606420896E-4</v>
      </c>
      <c r="AB199">
        <f t="shared" si="164"/>
        <v>3.4397107606420896E-4</v>
      </c>
      <c r="AC199">
        <v>2</v>
      </c>
    </row>
    <row r="200" spans="23:29">
      <c r="W200">
        <f t="shared" si="173"/>
        <v>1.1038725047796853</v>
      </c>
      <c r="X200">
        <f t="shared" si="165"/>
        <v>1.1038725047796853</v>
      </c>
      <c r="Y200">
        <f t="shared" si="174"/>
        <v>1.104201172231845</v>
      </c>
      <c r="AA200">
        <f t="shared" si="172"/>
        <v>3.2866745215964777E-4</v>
      </c>
      <c r="AB200">
        <f t="shared" si="164"/>
        <v>3.2866745215964777E-4</v>
      </c>
      <c r="AC200">
        <v>2</v>
      </c>
    </row>
    <row r="201" spans="23:29">
      <c r="W201">
        <f>O4*O20</f>
        <v>2.7612574341546301</v>
      </c>
      <c r="X201">
        <f t="shared" si="165"/>
        <v>2.7612574341546301</v>
      </c>
      <c r="Y201">
        <f>BA20</f>
        <v>2.7610789135266671</v>
      </c>
      <c r="AA201">
        <f t="shared" ref="AA201:AA215" si="175">AJ4-O4</f>
        <v>-1.7852062796297474E-4</v>
      </c>
      <c r="AB201">
        <f t="shared" si="164"/>
        <v>-1.7852062796297474E-4</v>
      </c>
      <c r="AC201">
        <v>2</v>
      </c>
    </row>
    <row r="202" spans="23:29">
      <c r="W202">
        <f t="shared" ref="W202:W215" si="176">O5*O21</f>
        <v>2.6998961578400831</v>
      </c>
      <c r="X202">
        <f t="shared" si="165"/>
        <v>2.6998961578400831</v>
      </c>
      <c r="Y202">
        <f t="shared" ref="Y202:Y215" si="177">BA21</f>
        <v>2.6997558318525616</v>
      </c>
      <c r="AA202">
        <f t="shared" si="175"/>
        <v>-1.403259875214502E-4</v>
      </c>
      <c r="AB202">
        <f t="shared" si="164"/>
        <v>-1.403259875214502E-4</v>
      </c>
      <c r="AC202">
        <v>2</v>
      </c>
    </row>
    <row r="203" spans="23:29">
      <c r="W203">
        <f t="shared" si="176"/>
        <v>2.6269259914119725</v>
      </c>
      <c r="X203">
        <f t="shared" si="165"/>
        <v>2.6269259914119725</v>
      </c>
      <c r="Y203">
        <f t="shared" si="177"/>
        <v>2.6268290620283148</v>
      </c>
      <c r="AA203">
        <f t="shared" si="175"/>
        <v>-9.6929383657684554E-5</v>
      </c>
      <c r="AB203">
        <f t="shared" si="164"/>
        <v>-9.6929383657684554E-5</v>
      </c>
      <c r="AC203">
        <v>2</v>
      </c>
    </row>
    <row r="204" spans="23:29">
      <c r="W204">
        <f t="shared" si="176"/>
        <v>2.5410787367906664</v>
      </c>
      <c r="X204">
        <f t="shared" si="165"/>
        <v>2.5410787367906664</v>
      </c>
      <c r="Y204">
        <f t="shared" si="177"/>
        <v>2.5410300468198854</v>
      </c>
      <c r="AA204">
        <f t="shared" si="175"/>
        <v>-4.868997078100179E-5</v>
      </c>
      <c r="AB204">
        <f t="shared" si="164"/>
        <v>-4.868997078100179E-5</v>
      </c>
      <c r="AC204">
        <v>2</v>
      </c>
    </row>
    <row r="205" spans="23:29">
      <c r="W205">
        <f t="shared" si="176"/>
        <v>2.4413503719244702</v>
      </c>
      <c r="X205">
        <f t="shared" si="165"/>
        <v>2.4413503719244702</v>
      </c>
      <c r="Y205">
        <f t="shared" si="177"/>
        <v>2.4413538995477091</v>
      </c>
      <c r="AA205">
        <f t="shared" si="175"/>
        <v>3.5276232388525841E-6</v>
      </c>
      <c r="AB205">
        <f t="shared" si="164"/>
        <v>3.5276232388525841E-6</v>
      </c>
      <c r="AC205">
        <v>2</v>
      </c>
    </row>
    <row r="206" spans="23:29">
      <c r="W206">
        <f t="shared" si="176"/>
        <v>2.3271832202257956</v>
      </c>
      <c r="X206">
        <f t="shared" si="165"/>
        <v>2.3271832202257956</v>
      </c>
      <c r="Y206">
        <f t="shared" si="177"/>
        <v>2.3272414823120462</v>
      </c>
      <c r="AA206">
        <f t="shared" si="175"/>
        <v>5.826208625059337E-5</v>
      </c>
      <c r="AB206">
        <f t="shared" si="164"/>
        <v>5.826208625059337E-5</v>
      </c>
      <c r="AC206">
        <v>2</v>
      </c>
    </row>
    <row r="207" spans="23:29">
      <c r="W207">
        <f t="shared" si="176"/>
        <v>2.1986606866355221</v>
      </c>
      <c r="X207">
        <f t="shared" si="165"/>
        <v>2.1986606866355221</v>
      </c>
      <c r="Y207">
        <f t="shared" si="177"/>
        <v>2.1987741233705962</v>
      </c>
      <c r="AA207">
        <f t="shared" si="175"/>
        <v>1.1343673507413499E-4</v>
      </c>
      <c r="AB207">
        <f t="shared" si="164"/>
        <v>1.1343673507413499E-4</v>
      </c>
      <c r="AC207">
        <v>2</v>
      </c>
    </row>
    <row r="208" spans="23:29">
      <c r="W208">
        <f t="shared" si="176"/>
        <v>2.0566811721244154</v>
      </c>
      <c r="X208">
        <f t="shared" si="165"/>
        <v>2.0566811721244154</v>
      </c>
      <c r="Y208">
        <f t="shared" si="177"/>
        <v>2.05684762772785</v>
      </c>
      <c r="AA208">
        <f t="shared" si="175"/>
        <v>1.6645560343464538E-4</v>
      </c>
      <c r="AB208">
        <f t="shared" si="164"/>
        <v>1.6645560343464538E-4</v>
      </c>
      <c r="AC208">
        <v>2</v>
      </c>
    </row>
    <row r="209" spans="23:29">
      <c r="W209">
        <f t="shared" si="176"/>
        <v>1.9030669075104676</v>
      </c>
      <c r="X209">
        <f t="shared" si="165"/>
        <v>1.9030669075104676</v>
      </c>
      <c r="Y209">
        <f t="shared" si="177"/>
        <v>1.9032813468039991</v>
      </c>
      <c r="AA209">
        <f t="shared" si="175"/>
        <v>2.1443929353148761E-4</v>
      </c>
      <c r="AB209">
        <f t="shared" si="164"/>
        <v>2.1443929353148761E-4</v>
      </c>
      <c r="AC209">
        <v>2</v>
      </c>
    </row>
    <row r="210" spans="23:29">
      <c r="W210">
        <f t="shared" si="176"/>
        <v>1.74056282007346</v>
      </c>
      <c r="X210">
        <f t="shared" si="165"/>
        <v>1.74056282007346</v>
      </c>
      <c r="Y210">
        <f t="shared" si="177"/>
        <v>1.7408174072119174</v>
      </c>
      <c r="AA210">
        <f t="shared" si="175"/>
        <v>2.5458713845738501E-4</v>
      </c>
      <c r="AB210">
        <f t="shared" si="164"/>
        <v>2.5458713845738501E-4</v>
      </c>
      <c r="AC210">
        <v>2</v>
      </c>
    </row>
    <row r="211" spans="23:29">
      <c r="W211">
        <f t="shared" si="176"/>
        <v>1.5726959429213059</v>
      </c>
      <c r="X211">
        <f t="shared" si="165"/>
        <v>1.5726959429213059</v>
      </c>
      <c r="Y211">
        <f t="shared" si="177"/>
        <v>1.5729805444545368</v>
      </c>
      <c r="AA211">
        <f t="shared" si="175"/>
        <v>2.8460153323095483E-4</v>
      </c>
      <c r="AB211">
        <f t="shared" si="164"/>
        <v>2.8460153323095483E-4</v>
      </c>
      <c r="AC211">
        <v>2</v>
      </c>
    </row>
    <row r="212" spans="23:29">
      <c r="W212">
        <f t="shared" si="176"/>
        <v>1.4034972902699832</v>
      </c>
      <c r="X212">
        <f t="shared" si="165"/>
        <v>1.4034972902699832</v>
      </c>
      <c r="Y212">
        <f t="shared" si="177"/>
        <v>1.4038003597968212</v>
      </c>
      <c r="AA212">
        <f t="shared" si="175"/>
        <v>3.0306952683800681E-4</v>
      </c>
      <c r="AB212">
        <f t="shared" si="164"/>
        <v>3.0306952683800681E-4</v>
      </c>
      <c r="AC212">
        <v>2</v>
      </c>
    </row>
    <row r="213" spans="23:29">
      <c r="W213">
        <f t="shared" si="176"/>
        <v>1.2371267778168096</v>
      </c>
      <c r="X213">
        <f t="shared" si="165"/>
        <v>1.2371267778168096</v>
      </c>
      <c r="Y213">
        <f t="shared" si="177"/>
        <v>1.2374364693438837</v>
      </c>
      <c r="AA213">
        <f t="shared" si="175"/>
        <v>3.0969152707416292E-4</v>
      </c>
      <c r="AB213">
        <f t="shared" si="164"/>
        <v>3.0969152707416292E-4</v>
      </c>
      <c r="AC213">
        <v>2</v>
      </c>
    </row>
    <row r="214" spans="23:29">
      <c r="W214">
        <f t="shared" si="176"/>
        <v>1.0774723642981887</v>
      </c>
      <c r="X214">
        <f t="shared" si="165"/>
        <v>1.0774723642981887</v>
      </c>
      <c r="Y214">
        <f t="shared" si="177"/>
        <v>1.0777776527412033</v>
      </c>
      <c r="AA214">
        <f t="shared" si="175"/>
        <v>3.0528844301458413E-4</v>
      </c>
      <c r="AB214">
        <f t="shared" ref="AB214:AB260" si="178">IFERROR(AA214,"")</f>
        <v>3.0528844301458413E-4</v>
      </c>
      <c r="AC214">
        <v>2</v>
      </c>
    </row>
    <row r="215" spans="23:29">
      <c r="W215">
        <f t="shared" si="176"/>
        <v>0.92780312083974792</v>
      </c>
      <c r="X215">
        <f t="shared" si="165"/>
        <v>0.92780312083974792</v>
      </c>
      <c r="Y215">
        <f t="shared" si="177"/>
        <v>0.92809471230994778</v>
      </c>
      <c r="AA215">
        <f t="shared" si="175"/>
        <v>2.9159147019985898E-4</v>
      </c>
      <c r="AB215">
        <f t="shared" si="178"/>
        <v>2.9159147019985898E-4</v>
      </c>
      <c r="AC215">
        <v>2</v>
      </c>
    </row>
    <row r="216" spans="23:29">
      <c r="W216">
        <f>P4*P20</f>
        <v>2.3022432113341198</v>
      </c>
      <c r="X216">
        <f t="shared" si="165"/>
        <v>2.3022432113341198</v>
      </c>
      <c r="Y216">
        <f>BB20</f>
        <v>2.3020901162514038</v>
      </c>
      <c r="AA216">
        <f t="shared" ref="AA216:AA230" si="179">AK4-P4</f>
        <v>-1.530950827159927E-4</v>
      </c>
      <c r="AB216">
        <f t="shared" si="178"/>
        <v>-1.530950827159927E-4</v>
      </c>
      <c r="AC216">
        <v>2</v>
      </c>
    </row>
    <row r="217" spans="23:29">
      <c r="W217">
        <f t="shared" ref="W217:W230" si="180">P5*P21</f>
        <v>2.2510822510822504</v>
      </c>
      <c r="X217">
        <f t="shared" ref="X217:X260" si="181">IFERROR(W217, NA())</f>
        <v>2.2510822510822504</v>
      </c>
      <c r="Y217">
        <f t="shared" ref="Y217:Y230" si="182">BB21</f>
        <v>2.2509623256956761</v>
      </c>
      <c r="AA217">
        <f t="shared" si="179"/>
        <v>-1.1992538657423779E-4</v>
      </c>
      <c r="AB217">
        <f t="shared" si="178"/>
        <v>-1.1992538657423779E-4</v>
      </c>
      <c r="AC217">
        <v>2</v>
      </c>
    </row>
    <row r="218" spans="23:29">
      <c r="W218">
        <f t="shared" si="180"/>
        <v>2.19024219024219</v>
      </c>
      <c r="X218">
        <f t="shared" si="181"/>
        <v>2.19024219024219</v>
      </c>
      <c r="Y218">
        <f t="shared" si="182"/>
        <v>2.190159949630047</v>
      </c>
      <c r="AA218">
        <f t="shared" si="179"/>
        <v>-8.2240612143014147E-5</v>
      </c>
      <c r="AB218">
        <f t="shared" si="178"/>
        <v>-8.2240612143014147E-5</v>
      </c>
      <c r="AC218">
        <v>2</v>
      </c>
    </row>
    <row r="219" spans="23:29">
      <c r="W219">
        <f t="shared" si="180"/>
        <v>2.1186656480774126</v>
      </c>
      <c r="X219">
        <f t="shared" si="181"/>
        <v>2.1186656480774126</v>
      </c>
      <c r="Y219">
        <f t="shared" si="182"/>
        <v>2.1186252939870753</v>
      </c>
      <c r="AA219">
        <f t="shared" si="179"/>
        <v>-4.0354090337313409E-5</v>
      </c>
      <c r="AB219">
        <f t="shared" si="178"/>
        <v>-4.0354090337313409E-5</v>
      </c>
      <c r="AC219">
        <v>2</v>
      </c>
    </row>
    <row r="220" spans="23:29">
      <c r="W220">
        <f t="shared" si="180"/>
        <v>2.0355155049032594</v>
      </c>
      <c r="X220">
        <f t="shared" si="181"/>
        <v>2.0355155049032594</v>
      </c>
      <c r="Y220">
        <f t="shared" si="182"/>
        <v>2.0355204863508125</v>
      </c>
      <c r="AA220">
        <f t="shared" si="179"/>
        <v>4.9814475531206881E-6</v>
      </c>
      <c r="AB220">
        <f t="shared" si="178"/>
        <v>4.9814475531206881E-6</v>
      </c>
      <c r="AC220">
        <v>2</v>
      </c>
    </row>
    <row r="221" spans="23:29">
      <c r="W221">
        <f t="shared" si="180"/>
        <v>1.9403267888116369</v>
      </c>
      <c r="X221">
        <f t="shared" si="181"/>
        <v>1.9403267888116369</v>
      </c>
      <c r="Y221">
        <f t="shared" si="182"/>
        <v>1.9403792834951701</v>
      </c>
      <c r="AA221">
        <f t="shared" si="179"/>
        <v>5.2494683533188535E-5</v>
      </c>
      <c r="AB221">
        <f t="shared" si="178"/>
        <v>5.2494683533188535E-5</v>
      </c>
      <c r="AC221">
        <v>2</v>
      </c>
    </row>
    <row r="222" spans="23:29">
      <c r="W222">
        <f t="shared" si="180"/>
        <v>1.8331690400259804</v>
      </c>
      <c r="X222">
        <f t="shared" si="181"/>
        <v>1.8331690400259804</v>
      </c>
      <c r="Y222">
        <f t="shared" si="182"/>
        <v>1.8332694196347439</v>
      </c>
      <c r="AA222">
        <f t="shared" si="179"/>
        <v>1.0037960876352336E-4</v>
      </c>
      <c r="AB222">
        <f t="shared" si="178"/>
        <v>1.0037960876352336E-4</v>
      </c>
      <c r="AC222">
        <v>2</v>
      </c>
    </row>
    <row r="223" spans="23:29">
      <c r="W223">
        <f t="shared" si="180"/>
        <v>1.7147913149400968</v>
      </c>
      <c r="X223">
        <f t="shared" si="181"/>
        <v>1.7147913149400968</v>
      </c>
      <c r="Y223">
        <f t="shared" si="182"/>
        <v>1.7149376941615393</v>
      </c>
      <c r="AA223">
        <f t="shared" si="179"/>
        <v>1.4637922144244975E-4</v>
      </c>
      <c r="AB223">
        <f t="shared" si="178"/>
        <v>1.4637922144244975E-4</v>
      </c>
      <c r="AC223">
        <v>2</v>
      </c>
    </row>
    <row r="224" spans="23:29">
      <c r="W224">
        <f t="shared" si="180"/>
        <v>1.586712928080156</v>
      </c>
      <c r="X224">
        <f t="shared" si="181"/>
        <v>1.586712928080156</v>
      </c>
      <c r="Y224">
        <f t="shared" si="182"/>
        <v>1.5869009188066534</v>
      </c>
      <c r="AA224">
        <f t="shared" si="179"/>
        <v>1.8799072649744453E-4</v>
      </c>
      <c r="AB224">
        <f t="shared" si="178"/>
        <v>1.8799072649744453E-4</v>
      </c>
      <c r="AC224">
        <v>2</v>
      </c>
    </row>
    <row r="225" spans="23:29">
      <c r="W225">
        <f t="shared" si="180"/>
        <v>1.4512225071261833</v>
      </c>
      <c r="X225">
        <f t="shared" si="181"/>
        <v>1.4512225071261833</v>
      </c>
      <c r="Y225">
        <f t="shared" si="182"/>
        <v>1.4514452876305586</v>
      </c>
      <c r="AA225">
        <f t="shared" si="179"/>
        <v>2.2278050437529728E-4</v>
      </c>
      <c r="AB225">
        <f t="shared" si="178"/>
        <v>2.2278050437529728E-4</v>
      </c>
      <c r="AC225">
        <v>2</v>
      </c>
    </row>
    <row r="226" spans="23:29">
      <c r="W226">
        <f t="shared" si="180"/>
        <v>1.3112607731889327</v>
      </c>
      <c r="X226">
        <f t="shared" si="181"/>
        <v>1.3112607731889327</v>
      </c>
      <c r="Y226">
        <f t="shared" si="182"/>
        <v>1.3115095262324337</v>
      </c>
      <c r="AA226">
        <f t="shared" si="179"/>
        <v>2.4875304350091554E-4</v>
      </c>
      <c r="AB226">
        <f t="shared" si="178"/>
        <v>2.4875304350091554E-4</v>
      </c>
      <c r="AC226">
        <v>2</v>
      </c>
    </row>
    <row r="227" spans="23:29">
      <c r="W227">
        <f t="shared" si="180"/>
        <v>1.1701886498095184</v>
      </c>
      <c r="X227">
        <f t="shared" si="181"/>
        <v>1.1701886498095184</v>
      </c>
      <c r="Y227">
        <f t="shared" si="182"/>
        <v>1.1704533324099791</v>
      </c>
      <c r="AA227">
        <f t="shared" si="179"/>
        <v>2.6468260046064174E-4</v>
      </c>
      <c r="AB227">
        <f t="shared" si="178"/>
        <v>2.6468260046064174E-4</v>
      </c>
      <c r="AC227">
        <v>2</v>
      </c>
    </row>
    <row r="228" spans="23:29">
      <c r="W228">
        <f t="shared" si="180"/>
        <v>1.0314745342316776</v>
      </c>
      <c r="X228">
        <f t="shared" si="181"/>
        <v>1.0314745342316776</v>
      </c>
      <c r="Y228">
        <f t="shared" si="182"/>
        <v>1.0317448460538376</v>
      </c>
      <c r="AA228">
        <f t="shared" si="179"/>
        <v>2.7031182216008531E-4</v>
      </c>
      <c r="AB228">
        <f t="shared" si="178"/>
        <v>2.7031182216008531E-4</v>
      </c>
      <c r="AC228">
        <v>2</v>
      </c>
    </row>
    <row r="229" spans="23:29">
      <c r="W229">
        <f t="shared" si="180"/>
        <v>0.89836007516810001</v>
      </c>
      <c r="X229">
        <f t="shared" si="181"/>
        <v>0.89836007516810001</v>
      </c>
      <c r="Y229">
        <f>BB33</f>
        <v>0.89862643282340293</v>
      </c>
      <c r="AA229">
        <f t="shared" si="179"/>
        <v>2.6635765530291788E-4</v>
      </c>
      <c r="AB229">
        <f t="shared" si="178"/>
        <v>2.6635765530291788E-4</v>
      </c>
      <c r="AC229">
        <v>2</v>
      </c>
    </row>
    <row r="230" spans="23:29">
      <c r="W230">
        <f t="shared" si="180"/>
        <v>0.77357091373911446</v>
      </c>
      <c r="X230">
        <f t="shared" si="181"/>
        <v>0.77357091373911446</v>
      </c>
      <c r="Y230">
        <f t="shared" si="182"/>
        <v>0.77382524199796032</v>
      </c>
      <c r="AA230">
        <f t="shared" si="179"/>
        <v>2.5432825884585952E-4</v>
      </c>
      <c r="AB230">
        <f t="shared" si="178"/>
        <v>2.5432825884585952E-4</v>
      </c>
      <c r="AC230">
        <v>2</v>
      </c>
    </row>
    <row r="231" spans="23:29">
      <c r="W231">
        <f>Q4*Q20</f>
        <v>1.9061583577712606</v>
      </c>
      <c r="X231">
        <f t="shared" si="181"/>
        <v>1.9061583577712606</v>
      </c>
      <c r="Y231">
        <f>BC20</f>
        <v>1.9060285648026445</v>
      </c>
      <c r="AA231">
        <f t="shared" ref="AA231:AA245" si="183">AL4-Q4</f>
        <v>-1.297929686161492E-4</v>
      </c>
      <c r="AB231">
        <f t="shared" si="178"/>
        <v>-1.297929686161492E-4</v>
      </c>
      <c r="AC231">
        <v>2</v>
      </c>
    </row>
    <row r="232" spans="23:29">
      <c r="W232">
        <f t="shared" ref="W232:W245" si="184">Q5*Q21</f>
        <v>1.8637992831541219</v>
      </c>
      <c r="X232">
        <f t="shared" si="181"/>
        <v>1.8637992831541219</v>
      </c>
      <c r="Y232">
        <f t="shared" ref="Y232:Y245" si="185">BC21</f>
        <v>1.8636978993998776</v>
      </c>
      <c r="AA232">
        <f t="shared" si="183"/>
        <v>-1.0138375424428858E-4</v>
      </c>
      <c r="AB232">
        <f t="shared" si="178"/>
        <v>-1.0138375424428858E-4</v>
      </c>
      <c r="AC232">
        <v>2</v>
      </c>
    </row>
    <row r="233" spans="23:29">
      <c r="W233">
        <f t="shared" si="184"/>
        <v>1.8134263295553619</v>
      </c>
      <c r="X233">
        <f t="shared" si="181"/>
        <v>1.8134263295553619</v>
      </c>
      <c r="Y233">
        <f t="shared" si="185"/>
        <v>1.8133572203769133</v>
      </c>
      <c r="AA233">
        <f t="shared" si="183"/>
        <v>-6.9109178448600872E-5</v>
      </c>
      <c r="AB233">
        <f t="shared" si="178"/>
        <v>-6.9109178448600872E-5</v>
      </c>
      <c r="AC233">
        <v>2</v>
      </c>
    </row>
    <row r="234" spans="23:29">
      <c r="W234">
        <f t="shared" si="184"/>
        <v>1.7541640312038795</v>
      </c>
      <c r="X234">
        <f t="shared" si="181"/>
        <v>1.7541640312038795</v>
      </c>
      <c r="Y234">
        <f t="shared" si="185"/>
        <v>1.7541307926226164</v>
      </c>
      <c r="AA234">
        <f t="shared" si="183"/>
        <v>-3.3238581263139722E-5</v>
      </c>
      <c r="AB234">
        <f t="shared" si="178"/>
        <v>-3.3238581263139722E-5</v>
      </c>
      <c r="AC234">
        <v>2</v>
      </c>
    </row>
    <row r="235" spans="23:29">
      <c r="W235">
        <f t="shared" si="184"/>
        <v>1.685319289005925</v>
      </c>
      <c r="X235">
        <f t="shared" si="181"/>
        <v>1.685319289005925</v>
      </c>
      <c r="Y235">
        <f t="shared" si="185"/>
        <v>1.6853248710718225</v>
      </c>
      <c r="AA235">
        <f t="shared" si="183"/>
        <v>5.5820658975136439E-6</v>
      </c>
      <c r="AB235">
        <f t="shared" si="178"/>
        <v>5.5820658975136439E-6</v>
      </c>
      <c r="AC235">
        <v>2</v>
      </c>
    </row>
    <row r="236" spans="23:29">
      <c r="W236">
        <f t="shared" si="184"/>
        <v>1.6065071262203878</v>
      </c>
      <c r="X236">
        <f t="shared" si="181"/>
        <v>1.6065071262203878</v>
      </c>
      <c r="Y236">
        <f t="shared" si="185"/>
        <v>1.6065533885757568</v>
      </c>
      <c r="AA236">
        <f t="shared" si="183"/>
        <v>4.6262355368975605E-5</v>
      </c>
      <c r="AB236">
        <f t="shared" si="178"/>
        <v>4.6262355368975605E-5</v>
      </c>
      <c r="AC236">
        <v>2</v>
      </c>
    </row>
    <row r="237" spans="23:29">
      <c r="W237">
        <f t="shared" si="184"/>
        <v>1.5177851191612961</v>
      </c>
      <c r="X237">
        <f t="shared" si="181"/>
        <v>1.5177851191612961</v>
      </c>
      <c r="Y237">
        <f t="shared" si="185"/>
        <v>1.5178723728965355</v>
      </c>
      <c r="AA237">
        <f t="shared" si="183"/>
        <v>8.7253735239434249E-5</v>
      </c>
      <c r="AB237">
        <f t="shared" si="178"/>
        <v>8.7253735239434249E-5</v>
      </c>
      <c r="AC237">
        <v>2</v>
      </c>
    </row>
    <row r="238" spans="23:29">
      <c r="W238">
        <f t="shared" si="184"/>
        <v>1.4197734543052418</v>
      </c>
      <c r="X238">
        <f t="shared" si="181"/>
        <v>1.4197734543052418</v>
      </c>
      <c r="Y238">
        <f t="shared" si="185"/>
        <v>1.4199000756723696</v>
      </c>
      <c r="AA238">
        <f t="shared" si="183"/>
        <v>1.2662136712782157E-4</v>
      </c>
      <c r="AB238">
        <f t="shared" si="178"/>
        <v>1.2662136712782157E-4</v>
      </c>
      <c r="AC238">
        <v>2</v>
      </c>
    </row>
    <row r="239" spans="23:29">
      <c r="W239">
        <f t="shared" si="184"/>
        <v>1.3137300587330325</v>
      </c>
      <c r="X239">
        <f t="shared" si="181"/>
        <v>1.3137300587330325</v>
      </c>
      <c r="Y239">
        <f t="shared" si="185"/>
        <v>1.3138922788672327</v>
      </c>
      <c r="AA239">
        <f t="shared" si="183"/>
        <v>1.6222013420019721E-4</v>
      </c>
      <c r="AB239">
        <f t="shared" si="178"/>
        <v>1.6222013420019721E-4</v>
      </c>
      <c r="AC239">
        <v>2</v>
      </c>
    </row>
    <row r="240" spans="23:29">
      <c r="W240">
        <f t="shared" si="184"/>
        <v>1.2015498177281305</v>
      </c>
      <c r="X240">
        <f t="shared" si="181"/>
        <v>1.2015498177281305</v>
      </c>
      <c r="Y240">
        <f t="shared" si="185"/>
        <v>1.2017417824446979</v>
      </c>
      <c r="AA240">
        <f t="shared" si="183"/>
        <v>1.9196471656734992E-4</v>
      </c>
      <c r="AB240">
        <f t="shared" si="178"/>
        <v>1.9196471656734992E-4</v>
      </c>
      <c r="AC240">
        <v>2</v>
      </c>
    </row>
    <row r="241" spans="23:29">
      <c r="W241">
        <f t="shared" si="184"/>
        <v>1.0856675218876113</v>
      </c>
      <c r="X241">
        <f t="shared" si="181"/>
        <v>1.0856675218876113</v>
      </c>
      <c r="Y241">
        <f t="shared" si="185"/>
        <v>1.0858816677556191</v>
      </c>
      <c r="AA241">
        <f t="shared" si="183"/>
        <v>2.141458680078312E-4</v>
      </c>
      <c r="AB241">
        <f t="shared" si="178"/>
        <v>2.141458680078312E-4</v>
      </c>
      <c r="AC241">
        <v>2</v>
      </c>
    </row>
    <row r="242" spans="23:29">
      <c r="W242">
        <f t="shared" si="184"/>
        <v>0.96886587134766577</v>
      </c>
      <c r="X242">
        <f t="shared" si="181"/>
        <v>0.96886587134766577</v>
      </c>
      <c r="Y242">
        <f t="shared" si="185"/>
        <v>0.96909358601060547</v>
      </c>
      <c r="AA242">
        <f t="shared" si="183"/>
        <v>2.2771466293969311E-4</v>
      </c>
      <c r="AB242">
        <f t="shared" si="178"/>
        <v>2.2771466293969311E-4</v>
      </c>
      <c r="AC242">
        <v>2</v>
      </c>
    </row>
    <row r="243" spans="23:29">
      <c r="W243">
        <f t="shared" si="184"/>
        <v>0.85401654984773312</v>
      </c>
      <c r="X243">
        <f t="shared" si="181"/>
        <v>0.85401654984773312</v>
      </c>
      <c r="Y243">
        <f t="shared" si="185"/>
        <v>0.85424900246508373</v>
      </c>
      <c r="AA243">
        <f t="shared" si="183"/>
        <v>2.3245261735060918E-4</v>
      </c>
      <c r="AB243">
        <f t="shared" si="178"/>
        <v>2.3245261735060918E-4</v>
      </c>
      <c r="AC243">
        <v>2</v>
      </c>
    </row>
    <row r="244" spans="23:29">
      <c r="W244">
        <f t="shared" si="184"/>
        <v>0.74380350309616894</v>
      </c>
      <c r="X244">
        <f t="shared" si="181"/>
        <v>0.74380350309616894</v>
      </c>
      <c r="Y244">
        <f t="shared" si="185"/>
        <v>0.74403247964578179</v>
      </c>
      <c r="AA244">
        <f t="shared" si="183"/>
        <v>2.2897654961284708E-4</v>
      </c>
      <c r="AB244">
        <f t="shared" si="178"/>
        <v>2.2897654961284708E-4</v>
      </c>
      <c r="AC244">
        <v>2</v>
      </c>
    </row>
    <row r="245" spans="23:29">
      <c r="W245">
        <f t="shared" si="184"/>
        <v>0.64048344470872931</v>
      </c>
      <c r="X245">
        <f t="shared" si="181"/>
        <v>0.64048344470872931</v>
      </c>
      <c r="Y245">
        <f t="shared" si="185"/>
        <v>0.64070202611584581</v>
      </c>
      <c r="AA245">
        <f t="shared" si="183"/>
        <v>2.1858140711650265E-4</v>
      </c>
      <c r="AB245">
        <f t="shared" si="178"/>
        <v>2.1858140711650265E-4</v>
      </c>
      <c r="AC245">
        <v>2</v>
      </c>
    </row>
    <row r="246" spans="23:29">
      <c r="W246">
        <f>R4*R20</f>
        <v>1.5687851971037812</v>
      </c>
      <c r="X246">
        <f t="shared" si="181"/>
        <v>1.5687851971037812</v>
      </c>
      <c r="Y246">
        <f>BD20</f>
        <v>1.5686762474910052</v>
      </c>
      <c r="AA246">
        <f t="shared" ref="AA246:AA260" si="186">AM4-R4</f>
        <v>-1.0894961277596593E-4</v>
      </c>
      <c r="AB246">
        <f t="shared" si="178"/>
        <v>-1.0894961277596593E-4</v>
      </c>
      <c r="AC246">
        <v>2</v>
      </c>
    </row>
    <row r="247" spans="23:29">
      <c r="W247">
        <f t="shared" ref="W247:W260" si="187">R5*R21</f>
        <v>1.5339233038348083</v>
      </c>
      <c r="X247">
        <f t="shared" si="181"/>
        <v>1.5339233038348083</v>
      </c>
      <c r="Y247">
        <f t="shared" ref="Y247:Y260" si="188">BD21</f>
        <v>1.5338383985060124</v>
      </c>
      <c r="AA247">
        <f t="shared" si="186"/>
        <v>-8.4905328795903401E-5</v>
      </c>
      <c r="AB247">
        <f t="shared" si="178"/>
        <v>-8.4905328795903401E-5</v>
      </c>
      <c r="AC247">
        <v>2</v>
      </c>
    </row>
    <row r="248" spans="23:29">
      <c r="W248">
        <f t="shared" si="187"/>
        <v>1.4924659172446784</v>
      </c>
      <c r="X248">
        <f t="shared" si="181"/>
        <v>1.4924659172446784</v>
      </c>
      <c r="Y248">
        <f t="shared" si="188"/>
        <v>1.4924083265058818</v>
      </c>
      <c r="AA248">
        <f t="shared" si="186"/>
        <v>-5.7590738796520213E-5</v>
      </c>
      <c r="AB248">
        <f t="shared" si="178"/>
        <v>-5.7590738796520213E-5</v>
      </c>
      <c r="AC248">
        <v>2</v>
      </c>
    </row>
    <row r="249" spans="23:29">
      <c r="W249">
        <f t="shared" si="187"/>
        <v>1.4436925212562903</v>
      </c>
      <c r="X249">
        <f t="shared" si="181"/>
        <v>1.4436925212562903</v>
      </c>
      <c r="Y249">
        <f t="shared" si="188"/>
        <v>1.4436652867940201</v>
      </c>
      <c r="AA249">
        <f t="shared" si="186"/>
        <v>-2.7234462270264714E-5</v>
      </c>
      <c r="AB249">
        <f t="shared" si="178"/>
        <v>-2.7234462270264714E-5</v>
      </c>
      <c r="AC249">
        <v>2</v>
      </c>
    </row>
    <row r="250" spans="23:29">
      <c r="W250">
        <f t="shared" si="187"/>
        <v>1.3870326891818676</v>
      </c>
      <c r="X250">
        <f t="shared" si="181"/>
        <v>1.3870326891818676</v>
      </c>
      <c r="Y250">
        <f t="shared" si="188"/>
        <v>1.3870383051005459</v>
      </c>
      <c r="AA250">
        <f t="shared" si="186"/>
        <v>5.6159186783144577E-6</v>
      </c>
      <c r="AB250">
        <f t="shared" si="178"/>
        <v>5.6159186783144577E-6</v>
      </c>
      <c r="AC250">
        <v>2</v>
      </c>
    </row>
    <row r="251" spans="23:29">
      <c r="W251">
        <f t="shared" si="187"/>
        <v>1.3221695817566026</v>
      </c>
      <c r="X251">
        <f t="shared" si="181"/>
        <v>1.3221695817566026</v>
      </c>
      <c r="Y251">
        <f t="shared" si="188"/>
        <v>1.3222096182401613</v>
      </c>
      <c r="AA251">
        <f t="shared" si="186"/>
        <v>4.0036483558658631E-5</v>
      </c>
      <c r="AB251">
        <f t="shared" si="178"/>
        <v>4.0036483558658631E-5</v>
      </c>
      <c r="AC251">
        <v>2</v>
      </c>
    </row>
    <row r="252" spans="23:29">
      <c r="W252">
        <f t="shared" si="187"/>
        <v>1.249150584796465</v>
      </c>
      <c r="X252">
        <f t="shared" si="181"/>
        <v>1.249150584796465</v>
      </c>
      <c r="Y252">
        <f t="shared" si="188"/>
        <v>1.2492253002254929</v>
      </c>
      <c r="AA252">
        <f t="shared" si="186"/>
        <v>7.4715429027927271E-5</v>
      </c>
      <c r="AB252">
        <f t="shared" si="178"/>
        <v>7.4715429027927271E-5</v>
      </c>
      <c r="AC252">
        <v>2</v>
      </c>
    </row>
    <row r="253" spans="23:29">
      <c r="W253">
        <f t="shared" si="187"/>
        <v>1.1684861172600662</v>
      </c>
      <c r="X253">
        <f t="shared" si="181"/>
        <v>1.1684861172600662</v>
      </c>
      <c r="Y253">
        <f t="shared" si="188"/>
        <v>1.1685941312626027</v>
      </c>
      <c r="AA253">
        <f t="shared" si="186"/>
        <v>1.0801400253646065E-4</v>
      </c>
      <c r="AB253">
        <f t="shared" si="178"/>
        <v>1.0801400253646065E-4</v>
      </c>
      <c r="AC253">
        <v>2</v>
      </c>
    </row>
    <row r="254" spans="23:29">
      <c r="W254">
        <f t="shared" si="187"/>
        <v>1.0812114642670094</v>
      </c>
      <c r="X254">
        <f t="shared" si="181"/>
        <v>1.0812114642670094</v>
      </c>
      <c r="Y254">
        <f t="shared" si="188"/>
        <v>1.0813495799095567</v>
      </c>
      <c r="AA254">
        <f t="shared" si="186"/>
        <v>1.3811564254728737E-4</v>
      </c>
      <c r="AB254">
        <f t="shared" si="178"/>
        <v>1.3811564254728737E-4</v>
      </c>
      <c r="AC254">
        <v>2</v>
      </c>
    </row>
    <row r="255" spans="23:29">
      <c r="W255">
        <f t="shared" si="187"/>
        <v>0.98888613317447915</v>
      </c>
      <c r="X255">
        <f t="shared" si="181"/>
        <v>0.98888613317447915</v>
      </c>
      <c r="Y255">
        <f t="shared" si="188"/>
        <v>0.98904938794312902</v>
      </c>
      <c r="AA255">
        <f t="shared" si="186"/>
        <v>1.6325476864986754E-4</v>
      </c>
      <c r="AB255">
        <f t="shared" si="178"/>
        <v>1.6325476864986754E-4</v>
      </c>
      <c r="AC255">
        <v>2</v>
      </c>
    </row>
    <row r="256" spans="23:29">
      <c r="W256">
        <f t="shared" si="187"/>
        <v>0.89351397819068901</v>
      </c>
      <c r="X256">
        <f t="shared" si="181"/>
        <v>0.89351397819068901</v>
      </c>
      <c r="Y256">
        <f t="shared" si="188"/>
        <v>0.89369596285338204</v>
      </c>
      <c r="AA256">
        <f t="shared" si="186"/>
        <v>1.8198466269303548E-4</v>
      </c>
      <c r="AB256">
        <f t="shared" si="178"/>
        <v>1.8198466269303548E-4</v>
      </c>
      <c r="AC256">
        <v>2</v>
      </c>
    </row>
    <row r="257" spans="23:29">
      <c r="W257">
        <f t="shared" si="187"/>
        <v>0.79738518615338883</v>
      </c>
      <c r="X257">
        <f t="shared" si="181"/>
        <v>0.79738518615338883</v>
      </c>
      <c r="Y257">
        <f t="shared" si="188"/>
        <v>0.7975786043226043</v>
      </c>
      <c r="AA257">
        <f t="shared" si="186"/>
        <v>1.9341816921547572E-4</v>
      </c>
      <c r="AB257">
        <f t="shared" si="178"/>
        <v>1.9341816921547572E-4</v>
      </c>
      <c r="AC257">
        <v>2</v>
      </c>
    </row>
    <row r="258" spans="23:29">
      <c r="W258">
        <f t="shared" si="187"/>
        <v>0.70286317819326716</v>
      </c>
      <c r="X258">
        <f t="shared" si="181"/>
        <v>0.70286317819326716</v>
      </c>
      <c r="Y258">
        <f t="shared" si="188"/>
        <v>0.70306054987510258</v>
      </c>
      <c r="AA258">
        <f t="shared" si="186"/>
        <v>1.973716818354232E-4</v>
      </c>
      <c r="AB258">
        <f t="shared" si="178"/>
        <v>1.973716818354232E-4</v>
      </c>
      <c r="AC258">
        <v>2</v>
      </c>
    </row>
    <row r="259" spans="23:29">
      <c r="W259">
        <f t="shared" si="187"/>
        <v>0.61215686538003289</v>
      </c>
      <c r="X259">
        <f t="shared" si="181"/>
        <v>0.61215686538003289</v>
      </c>
      <c r="Y259">
        <f t="shared" si="188"/>
        <v>0.61235123450174811</v>
      </c>
      <c r="AA259">
        <f t="shared" si="186"/>
        <v>1.9436912171522103E-4</v>
      </c>
      <c r="AB259">
        <f t="shared" si="178"/>
        <v>1.9436912171522103E-4</v>
      </c>
      <c r="AC259">
        <v>2</v>
      </c>
    </row>
    <row r="260" spans="23:29">
      <c r="W260">
        <f t="shared" si="187"/>
        <v>0.52712354299037012</v>
      </c>
      <c r="X260">
        <f t="shared" si="181"/>
        <v>0.52712354299037012</v>
      </c>
      <c r="Y260">
        <f t="shared" si="188"/>
        <v>0.52730905165814346</v>
      </c>
      <c r="AA260">
        <f t="shared" si="186"/>
        <v>1.8550866777333752E-4</v>
      </c>
      <c r="AB260">
        <f t="shared" si="178"/>
        <v>1.8550866777333752E-4</v>
      </c>
      <c r="AC260">
        <v>2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C260"/>
  <sheetViews>
    <sheetView topLeftCell="AJ58" zoomScale="80" zoomScaleNormal="80" workbookViewId="0">
      <selection activeCell="AL67" sqref="AL67"/>
    </sheetView>
  </sheetViews>
  <sheetFormatPr defaultRowHeight="14.5"/>
  <cols>
    <col min="3" max="3" width="10.81640625" customWidth="1"/>
  </cols>
  <sheetData>
    <row r="1" spans="1:107" ht="16.5">
      <c r="R1" t="s">
        <v>112</v>
      </c>
      <c r="X1" t="s">
        <v>34</v>
      </c>
      <c r="BF1" t="s">
        <v>36</v>
      </c>
      <c r="BI1" t="s">
        <v>37</v>
      </c>
      <c r="BJ1">
        <f>SUM(BF4:BU18)</f>
        <v>860.01236877361248</v>
      </c>
      <c r="BW1" t="s">
        <v>38</v>
      </c>
      <c r="CN1" t="s">
        <v>35</v>
      </c>
      <c r="CQ1" t="s">
        <v>40</v>
      </c>
      <c r="CR1">
        <f>SUM(CN4:DC18)</f>
        <v>86.274131852460414</v>
      </c>
    </row>
    <row r="2" spans="1:107">
      <c r="C2" s="2" t="s">
        <v>0</v>
      </c>
      <c r="D2" s="2" t="s">
        <v>1</v>
      </c>
      <c r="E2" s="2" t="s">
        <v>2</v>
      </c>
      <c r="F2" s="2" t="s">
        <v>3</v>
      </c>
      <c r="G2" s="2" t="s">
        <v>4</v>
      </c>
      <c r="H2" s="2" t="s">
        <v>5</v>
      </c>
      <c r="I2" s="2" t="s">
        <v>6</v>
      </c>
      <c r="J2" s="2" t="s">
        <v>7</v>
      </c>
      <c r="K2" s="2" t="s">
        <v>8</v>
      </c>
      <c r="L2" s="2" t="s">
        <v>9</v>
      </c>
      <c r="M2" s="2" t="s">
        <v>10</v>
      </c>
      <c r="N2" s="2" t="s">
        <v>11</v>
      </c>
      <c r="O2" s="2" t="s">
        <v>12</v>
      </c>
      <c r="P2" s="2" t="s">
        <v>13</v>
      </c>
      <c r="Q2" s="2" t="s">
        <v>14</v>
      </c>
      <c r="R2" s="2" t="s">
        <v>15</v>
      </c>
      <c r="T2" s="3"/>
      <c r="U2">
        <f>(($S$4/(1+(V4*$X$3)/$U$4 ))*1/B4)</f>
        <v>0.14175104363775273</v>
      </c>
      <c r="V2" t="e">
        <f>(1+($X$3/$U$4 ))/(1+($V$4/($X$3/$U$4)))</f>
        <v>#DIV/0!</v>
      </c>
      <c r="W2" t="e">
        <f>(1+((1/$V$4)*($X$3/$U$4)))</f>
        <v>#DIV/0!</v>
      </c>
      <c r="X2" s="2" t="s">
        <v>0</v>
      </c>
      <c r="Y2" s="2" t="s">
        <v>1</v>
      </c>
      <c r="Z2" s="2" t="s">
        <v>2</v>
      </c>
      <c r="AA2" s="2" t="s">
        <v>3</v>
      </c>
      <c r="AB2" s="2" t="s">
        <v>4</v>
      </c>
      <c r="AC2" s="2" t="s">
        <v>5</v>
      </c>
      <c r="AD2" s="2" t="s">
        <v>6</v>
      </c>
      <c r="AE2" s="2" t="s">
        <v>7</v>
      </c>
      <c r="AF2" s="2" t="s">
        <v>8</v>
      </c>
      <c r="AG2" s="2" t="s">
        <v>9</v>
      </c>
      <c r="AH2" s="2" t="s">
        <v>10</v>
      </c>
      <c r="AI2" s="2" t="s">
        <v>11</v>
      </c>
      <c r="AJ2" s="2" t="s">
        <v>12</v>
      </c>
      <c r="AK2" s="2" t="s">
        <v>13</v>
      </c>
      <c r="AL2" s="2" t="s">
        <v>14</v>
      </c>
      <c r="AM2" s="2" t="s">
        <v>15</v>
      </c>
      <c r="BF2" s="2" t="s">
        <v>0</v>
      </c>
      <c r="BG2" s="2" t="s">
        <v>1</v>
      </c>
      <c r="BH2" s="2" t="s">
        <v>2</v>
      </c>
      <c r="BI2" s="2" t="s">
        <v>3</v>
      </c>
      <c r="BJ2" s="2" t="s">
        <v>4</v>
      </c>
      <c r="BK2" s="2" t="s">
        <v>5</v>
      </c>
      <c r="BL2" s="2" t="s">
        <v>6</v>
      </c>
      <c r="BM2" s="2" t="s">
        <v>7</v>
      </c>
      <c r="BN2" s="2" t="s">
        <v>8</v>
      </c>
      <c r="BO2" s="2" t="s">
        <v>9</v>
      </c>
      <c r="BP2" s="2" t="s">
        <v>10</v>
      </c>
      <c r="BQ2" s="2" t="s">
        <v>11</v>
      </c>
      <c r="BR2" s="2" t="s">
        <v>12</v>
      </c>
      <c r="BS2" s="2" t="s">
        <v>13</v>
      </c>
      <c r="BT2" s="2" t="s">
        <v>14</v>
      </c>
      <c r="BU2" s="2" t="s">
        <v>15</v>
      </c>
      <c r="BW2" s="2" t="s">
        <v>0</v>
      </c>
      <c r="BX2" s="2" t="s">
        <v>1</v>
      </c>
      <c r="BY2" s="2" t="s">
        <v>2</v>
      </c>
      <c r="BZ2" s="2" t="s">
        <v>3</v>
      </c>
      <c r="CA2" s="2" t="s">
        <v>4</v>
      </c>
      <c r="CB2" s="2" t="s">
        <v>5</v>
      </c>
      <c r="CC2" s="2" t="s">
        <v>6</v>
      </c>
      <c r="CD2" s="2" t="s">
        <v>7</v>
      </c>
      <c r="CE2" s="2" t="s">
        <v>8</v>
      </c>
      <c r="CF2" s="2" t="s">
        <v>9</v>
      </c>
      <c r="CG2" s="2" t="s">
        <v>10</v>
      </c>
      <c r="CH2" s="2" t="s">
        <v>11</v>
      </c>
      <c r="CI2" s="2" t="s">
        <v>12</v>
      </c>
      <c r="CJ2" s="2" t="s">
        <v>13</v>
      </c>
      <c r="CK2" s="2" t="s">
        <v>14</v>
      </c>
      <c r="CL2" s="2" t="s">
        <v>15</v>
      </c>
      <c r="CN2" s="2" t="s">
        <v>0</v>
      </c>
      <c r="CO2" s="2" t="s">
        <v>1</v>
      </c>
      <c r="CP2" s="2" t="s">
        <v>2</v>
      </c>
      <c r="CQ2" s="2" t="s">
        <v>3</v>
      </c>
      <c r="CR2" s="2" t="s">
        <v>4</v>
      </c>
      <c r="CS2" s="2" t="s">
        <v>5</v>
      </c>
      <c r="CT2" s="2" t="s">
        <v>6</v>
      </c>
      <c r="CU2" s="2" t="s">
        <v>7</v>
      </c>
      <c r="CV2" s="2" t="s">
        <v>8</v>
      </c>
      <c r="CW2" s="2" t="s">
        <v>9</v>
      </c>
      <c r="CX2" s="2" t="s">
        <v>10</v>
      </c>
      <c r="CY2" s="2" t="s">
        <v>11</v>
      </c>
      <c r="CZ2" s="2" t="s">
        <v>12</v>
      </c>
      <c r="DA2" s="2" t="s">
        <v>13</v>
      </c>
      <c r="DB2" s="2" t="s">
        <v>14</v>
      </c>
      <c r="DC2" s="2" t="s">
        <v>15</v>
      </c>
    </row>
    <row r="3" spans="1:107">
      <c r="C3" s="2">
        <f>'Raw data and fitting summary'!C5</f>
        <v>0</v>
      </c>
      <c r="D3" s="2">
        <f>'Raw data and fitting summary'!D5</f>
        <v>4.3980465111040035E-2</v>
      </c>
      <c r="E3" s="2">
        <f>'Raw data and fitting summary'!E5</f>
        <v>5.4975581388800036E-2</v>
      </c>
      <c r="F3" s="2">
        <f>'Raw data and fitting summary'!F5</f>
        <v>6.871947673600004E-2</v>
      </c>
      <c r="G3" s="2">
        <f>'Raw data and fitting summary'!G5</f>
        <v>8.589934592000005E-2</v>
      </c>
      <c r="H3" s="2">
        <f>'Raw data and fitting summary'!H5</f>
        <v>0.10737418240000006</v>
      </c>
      <c r="I3" s="2">
        <f>'Raw data and fitting summary'!I5</f>
        <v>0.13421772800000006</v>
      </c>
      <c r="J3" s="2">
        <f>'Raw data and fitting summary'!J5</f>
        <v>0.16777216000000009</v>
      </c>
      <c r="K3" s="2">
        <f>'Raw data and fitting summary'!K5</f>
        <v>0.2097152000000001</v>
      </c>
      <c r="L3" s="2">
        <f>'Raw data and fitting summary'!L5</f>
        <v>0.2621440000000001</v>
      </c>
      <c r="M3" s="2">
        <f>'Raw data and fitting summary'!M5</f>
        <v>0.32768000000000014</v>
      </c>
      <c r="N3" s="2">
        <f>'Raw data and fitting summary'!N5</f>
        <v>0.40960000000000013</v>
      </c>
      <c r="O3" s="2">
        <f>'Raw data and fitting summary'!O5</f>
        <v>0.51200000000000012</v>
      </c>
      <c r="P3" s="2">
        <f>'Raw data and fitting summary'!P5</f>
        <v>0.64000000000000012</v>
      </c>
      <c r="Q3" s="2">
        <f>'Raw data and fitting summary'!Q5</f>
        <v>0.8</v>
      </c>
      <c r="R3" s="2">
        <f>'Raw data and fitting summary'!R5</f>
        <v>1</v>
      </c>
      <c r="S3" t="s">
        <v>32</v>
      </c>
      <c r="T3" t="s">
        <v>33</v>
      </c>
      <c r="U3" t="s">
        <v>31</v>
      </c>
      <c r="V3" t="s">
        <v>44</v>
      </c>
      <c r="W3">
        <f>($X$3/$U$4)</f>
        <v>0</v>
      </c>
      <c r="X3" s="2">
        <f>C3</f>
        <v>0</v>
      </c>
      <c r="Y3" s="2">
        <f t="shared" ref="Y3:AM3" si="0">D3</f>
        <v>4.3980465111040035E-2</v>
      </c>
      <c r="Z3" s="2">
        <f t="shared" si="0"/>
        <v>5.4975581388800036E-2</v>
      </c>
      <c r="AA3" s="2">
        <f t="shared" si="0"/>
        <v>6.871947673600004E-2</v>
      </c>
      <c r="AB3" s="2">
        <f t="shared" si="0"/>
        <v>8.589934592000005E-2</v>
      </c>
      <c r="AC3" s="2">
        <f t="shared" si="0"/>
        <v>0.10737418240000006</v>
      </c>
      <c r="AD3" s="2">
        <f t="shared" si="0"/>
        <v>0.13421772800000006</v>
      </c>
      <c r="AE3" s="2">
        <f>J3</f>
        <v>0.16777216000000009</v>
      </c>
      <c r="AF3" s="2">
        <f t="shared" si="0"/>
        <v>0.2097152000000001</v>
      </c>
      <c r="AG3" s="2">
        <f t="shared" si="0"/>
        <v>0.2621440000000001</v>
      </c>
      <c r="AH3" s="2">
        <f t="shared" si="0"/>
        <v>0.32768000000000014</v>
      </c>
      <c r="AI3" s="2">
        <f t="shared" si="0"/>
        <v>0.40960000000000013</v>
      </c>
      <c r="AJ3" s="2">
        <f t="shared" si="0"/>
        <v>0.51200000000000012</v>
      </c>
      <c r="AK3" s="2">
        <f t="shared" si="0"/>
        <v>0.64000000000000012</v>
      </c>
      <c r="AL3" s="2">
        <f t="shared" si="0"/>
        <v>0.8</v>
      </c>
      <c r="AM3" s="2">
        <f t="shared" si="0"/>
        <v>1</v>
      </c>
      <c r="BF3" s="2">
        <f t="shared" ref="BF3:BU3" si="1">X3</f>
        <v>0</v>
      </c>
      <c r="BG3" s="2">
        <f t="shared" si="1"/>
        <v>4.3980465111040035E-2</v>
      </c>
      <c r="BH3" s="2">
        <f t="shared" si="1"/>
        <v>5.4975581388800036E-2</v>
      </c>
      <c r="BI3" s="2">
        <f t="shared" si="1"/>
        <v>6.871947673600004E-2</v>
      </c>
      <c r="BJ3" s="2">
        <f t="shared" si="1"/>
        <v>8.589934592000005E-2</v>
      </c>
      <c r="BK3" s="2">
        <f t="shared" si="1"/>
        <v>0.10737418240000006</v>
      </c>
      <c r="BL3" s="2">
        <f t="shared" si="1"/>
        <v>0.13421772800000006</v>
      </c>
      <c r="BM3" s="2">
        <f t="shared" si="1"/>
        <v>0.16777216000000009</v>
      </c>
      <c r="BN3" s="2">
        <f t="shared" si="1"/>
        <v>0.2097152000000001</v>
      </c>
      <c r="BO3" s="2">
        <f t="shared" si="1"/>
        <v>0.2621440000000001</v>
      </c>
      <c r="BP3" s="2">
        <f t="shared" si="1"/>
        <v>0.32768000000000014</v>
      </c>
      <c r="BQ3" s="2">
        <f t="shared" si="1"/>
        <v>0.40960000000000013</v>
      </c>
      <c r="BR3" s="2">
        <f t="shared" si="1"/>
        <v>0.51200000000000012</v>
      </c>
      <c r="BS3" s="2">
        <f t="shared" si="1"/>
        <v>0.64000000000000012</v>
      </c>
      <c r="BT3" s="2">
        <f t="shared" si="1"/>
        <v>0.8</v>
      </c>
      <c r="BU3" s="2">
        <f t="shared" si="1"/>
        <v>1</v>
      </c>
      <c r="BW3" s="2">
        <f t="shared" ref="BW3:CL3" si="2">AO3</f>
        <v>0</v>
      </c>
      <c r="BX3" s="2">
        <f t="shared" si="2"/>
        <v>0</v>
      </c>
      <c r="BY3" s="2">
        <f t="shared" si="2"/>
        <v>0</v>
      </c>
      <c r="BZ3" s="2">
        <f t="shared" si="2"/>
        <v>0</v>
      </c>
      <c r="CA3" s="2">
        <f t="shared" si="2"/>
        <v>0</v>
      </c>
      <c r="CB3" s="2">
        <f t="shared" si="2"/>
        <v>0</v>
      </c>
      <c r="CC3" s="2">
        <f t="shared" si="2"/>
        <v>0</v>
      </c>
      <c r="CD3" s="2">
        <f t="shared" si="2"/>
        <v>0</v>
      </c>
      <c r="CE3" s="2">
        <f t="shared" si="2"/>
        <v>0</v>
      </c>
      <c r="CF3" s="2">
        <f t="shared" si="2"/>
        <v>0</v>
      </c>
      <c r="CG3" s="2">
        <f t="shared" si="2"/>
        <v>0</v>
      </c>
      <c r="CH3" s="2">
        <f t="shared" si="2"/>
        <v>0</v>
      </c>
      <c r="CI3" s="2">
        <f t="shared" si="2"/>
        <v>0</v>
      </c>
      <c r="CJ3" s="2">
        <f t="shared" si="2"/>
        <v>0</v>
      </c>
      <c r="CK3" s="2">
        <f t="shared" si="2"/>
        <v>0</v>
      </c>
      <c r="CL3" s="2">
        <f t="shared" si="2"/>
        <v>0</v>
      </c>
      <c r="CN3" s="2">
        <f t="shared" ref="CN3:DC3" si="3">BF3</f>
        <v>0</v>
      </c>
      <c r="CO3" s="2">
        <f t="shared" si="3"/>
        <v>4.3980465111040035E-2</v>
      </c>
      <c r="CP3" s="2">
        <f t="shared" si="3"/>
        <v>5.4975581388800036E-2</v>
      </c>
      <c r="CQ3" s="2">
        <f t="shared" si="3"/>
        <v>6.871947673600004E-2</v>
      </c>
      <c r="CR3" s="2">
        <f t="shared" si="3"/>
        <v>8.589934592000005E-2</v>
      </c>
      <c r="CS3" s="2">
        <f t="shared" si="3"/>
        <v>0.10737418240000006</v>
      </c>
      <c r="CT3" s="2">
        <f t="shared" si="3"/>
        <v>0.13421772800000006</v>
      </c>
      <c r="CU3" s="2">
        <f t="shared" si="3"/>
        <v>0.16777216000000009</v>
      </c>
      <c r="CV3" s="2">
        <f t="shared" si="3"/>
        <v>0.2097152000000001</v>
      </c>
      <c r="CW3" s="2">
        <f t="shared" si="3"/>
        <v>0.2621440000000001</v>
      </c>
      <c r="CX3" s="2">
        <f t="shared" si="3"/>
        <v>0.32768000000000014</v>
      </c>
      <c r="CY3" s="2">
        <f t="shared" si="3"/>
        <v>0.40960000000000013</v>
      </c>
      <c r="CZ3" s="2">
        <f t="shared" si="3"/>
        <v>0.51200000000000012</v>
      </c>
      <c r="DA3" s="2">
        <f t="shared" si="3"/>
        <v>0.64000000000000012</v>
      </c>
      <c r="DB3" s="2">
        <f t="shared" si="3"/>
        <v>0.8</v>
      </c>
      <c r="DC3" s="2">
        <f t="shared" si="3"/>
        <v>1</v>
      </c>
    </row>
    <row r="4" spans="1:107">
      <c r="A4" s="1" t="s">
        <v>16</v>
      </c>
      <c r="B4" s="1">
        <f>'Raw data and fitting summary'!B6</f>
        <v>1</v>
      </c>
      <c r="C4">
        <f>'Raw data and fitting summary'!C6</f>
        <v>13.636363636363635</v>
      </c>
      <c r="D4">
        <f>'Raw data and fitting summary'!D6</f>
        <v>10.189231714008006</v>
      </c>
      <c r="E4">
        <f>'Raw data and fitting summary'!E6</f>
        <v>9.583574542204996</v>
      </c>
      <c r="F4">
        <f>'Raw data and fitting summary'!F6</f>
        <v>8.9207525193031323</v>
      </c>
      <c r="G4">
        <f>'Raw data and fitting summary'!G6</f>
        <v>8.2108969120459676</v>
      </c>
      <c r="H4">
        <f>'Raw data and fitting summary'!H6</f>
        <v>7.4680711053068256</v>
      </c>
      <c r="I4">
        <f>'Raw data and fitting summary'!I6</f>
        <v>6.7093426551880428</v>
      </c>
      <c r="J4">
        <f>'Raw data and fitting summary'!J6</f>
        <v>5.9533009154625871</v>
      </c>
      <c r="K4">
        <f>'Raw data and fitting summary'!K6</f>
        <v>5.2182748158671508</v>
      </c>
      <c r="L4">
        <f>'Raw data and fitting summary'!L6</f>
        <v>4.5206028212270803</v>
      </c>
      <c r="M4">
        <f>'Raw data and fitting summary'!M6</f>
        <v>3.8732897935834472</v>
      </c>
      <c r="N4">
        <f>'Raw data and fitting summary'!N6</f>
        <v>3.2852618100950188</v>
      </c>
      <c r="O4">
        <f>'Raw data and fitting summary'!O6</f>
        <v>2.7612574341546301</v>
      </c>
      <c r="P4">
        <f>'Raw data and fitting summary'!P6</f>
        <v>2.3022432113341198</v>
      </c>
      <c r="Q4">
        <f>'Raw data and fitting summary'!Q6</f>
        <v>1.9061583577712606</v>
      </c>
      <c r="R4">
        <f>'Raw data and fitting summary'!R6</f>
        <v>1.5687851971037812</v>
      </c>
      <c r="S4">
        <f>'Raw data and fitting summary'!D42</f>
        <v>0.14175104363775273</v>
      </c>
      <c r="T4">
        <f>'Raw data and fitting summary'!F42</f>
        <v>13.424192967192443</v>
      </c>
      <c r="U4">
        <f>'Raw data and fitting summary'!H42</f>
        <v>0.59430923916051648</v>
      </c>
      <c r="V4">
        <f>'Raw data and fitting summary'!G42</f>
        <v>0</v>
      </c>
      <c r="X4">
        <f>(($T$4+($V$4*$X$3)/$U$4 )*B4)/($S$4+((1+$X$3)/$U$4)*B4 )*C20</f>
        <v>7.358235084143895</v>
      </c>
      <c r="Y4">
        <f>(($T$4+($V$4*$Y$3)/$U$4 )*B4)/($S$4+((1+$Y$3)/$U$4)*B4 )*D20</f>
        <v>7.0713962286301895</v>
      </c>
      <c r="Z4">
        <f>(($T$4+($V$4*$Z$3)/$U$4 )*B4)/($S$4+((1+$Z$3)/$U$4)*B4 )*E20</f>
        <v>7.0031470270464817</v>
      </c>
      <c r="AA4">
        <f>(($T$4+($V$4*$AA$3)/$U$4 )*B4)/($S$4+((1+$AA$3)/$U$4)*B4 )*F20</f>
        <v>6.9196660447358269</v>
      </c>
      <c r="AB4">
        <f>(($T$4+($V$4*$AB$3)/$U$4 )*B4)/($S$4+((1+$AB$3)/$U$4)*B4 )*G20</f>
        <v>6.8180725413052858</v>
      </c>
      <c r="AC4">
        <f>(($T$4+($V$4*$AC$3)/$U$4 )*B4)/($S$4+((1+$AC$3)/$U$4)*B4 )*H20</f>
        <v>6.6952001307982307</v>
      </c>
      <c r="AD4">
        <f>(($T$4+($V$4*$AD$3)/$U$4 )*B4)/($S$4+((1+$AD$3)/$U$4)*B4 )*I20</f>
        <v>6.5477002852673802</v>
      </c>
      <c r="AE4">
        <f>(($T$4+($V$4*$AE$3)/$U$4 )*B4)/($S$4+((1+$AE$3)/$U$4)*B4 )*J20</f>
        <v>6.3722198251002302</v>
      </c>
      <c r="AF4">
        <f>(($T$4+($V$4*$AF$3)/$U$4 )*B4)/($S$4+((1+$AF$3)/$U$4)*B4 )*K20</f>
        <v>6.1656675007845907</v>
      </c>
      <c r="AG4">
        <f>(($T$4+($V$4*$AG$3)/$U$4 )*B4)/($S$4+((1+$AG$3)/$U$4)*B4 )*L20</f>
        <v>5.9255743336628974</v>
      </c>
      <c r="AH4">
        <f>(($T$4+($V$4*$AH$3)/$U$4 )*B4)/($S$4+((1+$AH$3)/$U$4)*B4 )*M20</f>
        <v>5.6505322974507344</v>
      </c>
      <c r="AI4">
        <f>(($T$4+($V$4*$AI$3)/$U$4 )*B4)/($S$4+((1+$AI$3)/$U$4)*B4 )*N20</f>
        <v>5.3406661937720301</v>
      </c>
      <c r="AJ4">
        <f>(($T$4+($V$4*$AJ$3)/$U$4 )*B4)/($S$4+((1+$AJ$3)/$U$4)*B4 )*O20</f>
        <v>4.9980592779773962</v>
      </c>
      <c r="AK4">
        <f>(($T$4+($V$4*$AK$3)/$U$4 )*B4)/($S$4+((1+$AK$3)/$U$4)*B4 )*P20</f>
        <v>4.6270261734302913</v>
      </c>
      <c r="AL4">
        <f>(($T$4+($V$4*$AL$3)/$U$4 )*B4)/($S$4+((1+$AL$3)/$U$4)*B4 )*Q20</f>
        <v>4.2341236589624804</v>
      </c>
      <c r="AM4">
        <f>(($T$4+($V$4*$AM$3)/$U$4 )*B4)/($S$4+((1+$AM$3)/$U$4)*B4 )*R20</f>
        <v>3.8278253800091724</v>
      </c>
      <c r="AO4">
        <f>IFERROR(X4, 0)</f>
        <v>7.358235084143895</v>
      </c>
      <c r="AP4">
        <f t="shared" ref="AP4:BD18" si="4">IFERROR(Y4, 0)</f>
        <v>7.0713962286301895</v>
      </c>
      <c r="AQ4">
        <f t="shared" si="4"/>
        <v>7.0031470270464817</v>
      </c>
      <c r="AR4">
        <f t="shared" si="4"/>
        <v>6.9196660447358269</v>
      </c>
      <c r="AS4">
        <f t="shared" si="4"/>
        <v>6.8180725413052858</v>
      </c>
      <c r="AT4">
        <f t="shared" si="4"/>
        <v>6.6952001307982307</v>
      </c>
      <c r="AU4">
        <f t="shared" si="4"/>
        <v>6.5477002852673802</v>
      </c>
      <c r="AV4">
        <f t="shared" si="4"/>
        <v>6.3722198251002302</v>
      </c>
      <c r="AW4">
        <f t="shared" si="4"/>
        <v>6.1656675007845907</v>
      </c>
      <c r="AX4">
        <f t="shared" si="4"/>
        <v>5.9255743336628974</v>
      </c>
      <c r="AY4">
        <f t="shared" si="4"/>
        <v>5.6505322974507344</v>
      </c>
      <c r="AZ4">
        <f t="shared" si="4"/>
        <v>5.3406661937720301</v>
      </c>
      <c r="BA4">
        <f t="shared" si="4"/>
        <v>4.9980592779773962</v>
      </c>
      <c r="BB4">
        <f t="shared" si="4"/>
        <v>4.6270261734302913</v>
      </c>
      <c r="BC4">
        <f t="shared" si="4"/>
        <v>4.2341236589624804</v>
      </c>
      <c r="BD4">
        <f t="shared" si="4"/>
        <v>3.8278253800091724</v>
      </c>
      <c r="BF4">
        <f>(C4-AO4)^2</f>
        <v>39.414898118196724</v>
      </c>
      <c r="BG4">
        <f>(D4-AP4)^2</f>
        <v>9.720898113881125</v>
      </c>
      <c r="BH4">
        <f t="shared" ref="BH4:BU18" si="5">(E4-AQ4)^2</f>
        <v>6.6586061609871443</v>
      </c>
      <c r="BI4">
        <f t="shared" si="5"/>
        <v>4.004347078696207</v>
      </c>
      <c r="BJ4">
        <f t="shared" si="5"/>
        <v>1.9399597277291762</v>
      </c>
      <c r="BK4">
        <f t="shared" si="5"/>
        <v>0.59732954323786513</v>
      </c>
      <c r="BL4">
        <f t="shared" si="5"/>
        <v>2.6128255753568332E-2</v>
      </c>
      <c r="BM4">
        <f t="shared" si="5"/>
        <v>0.17549305285199179</v>
      </c>
      <c r="BN4">
        <f t="shared" si="5"/>
        <v>0.89755289943507555</v>
      </c>
      <c r="BO4">
        <f t="shared" si="5"/>
        <v>1.9739449507561873</v>
      </c>
      <c r="BP4">
        <f t="shared" si="5"/>
        <v>3.1585909175524645</v>
      </c>
      <c r="BQ4">
        <f t="shared" si="5"/>
        <v>4.224687180438675</v>
      </c>
      <c r="BR4">
        <f t="shared" si="5"/>
        <v>5.0032824885289262</v>
      </c>
      <c r="BS4">
        <f t="shared" si="5"/>
        <v>5.4046158208526496</v>
      </c>
      <c r="BT4">
        <f t="shared" si="5"/>
        <v>5.4194224435503271</v>
      </c>
      <c r="BU4">
        <f t="shared" si="5"/>
        <v>5.1032625479812221</v>
      </c>
      <c r="BW4">
        <f>ABS((AO4-C4)/AO4)</f>
        <v>0.85321119540585844</v>
      </c>
      <c r="BX4">
        <f t="shared" ref="BX4:CL18" si="6">ABS((AP4-D4)/AP4)</f>
        <v>0.440908044829186</v>
      </c>
      <c r="BY4">
        <f t="shared" si="6"/>
        <v>0.36846684857433126</v>
      </c>
      <c r="BZ4">
        <f t="shared" si="6"/>
        <v>0.28918830209871799</v>
      </c>
      <c r="CA4">
        <f t="shared" si="6"/>
        <v>0.20428418182743954</v>
      </c>
      <c r="CB4">
        <f t="shared" si="6"/>
        <v>0.11543657536887547</v>
      </c>
      <c r="CC4">
        <f t="shared" si="6"/>
        <v>2.468689201983866E-2</v>
      </c>
      <c r="CD4">
        <f t="shared" si="6"/>
        <v>6.5741440367062948E-2</v>
      </c>
      <c r="CE4">
        <f t="shared" si="6"/>
        <v>0.15365614263125327</v>
      </c>
      <c r="CF4">
        <f t="shared" si="6"/>
        <v>0.23710301032833944</v>
      </c>
      <c r="CG4">
        <f t="shared" si="6"/>
        <v>0.3145265632176103</v>
      </c>
      <c r="CH4">
        <f t="shared" si="6"/>
        <v>0.38485917469882364</v>
      </c>
      <c r="CI4">
        <f t="shared" si="6"/>
        <v>0.44753407661222261</v>
      </c>
      <c r="CJ4">
        <f t="shared" si="6"/>
        <v>0.50243566276882989</v>
      </c>
      <c r="CK4">
        <f t="shared" si="6"/>
        <v>0.54981041856525725</v>
      </c>
      <c r="CL4">
        <f t="shared" si="6"/>
        <v>0.5901628101175237</v>
      </c>
      <c r="CN4">
        <f>IFERROR(BW4, 0)</f>
        <v>0.85321119540585844</v>
      </c>
      <c r="CO4">
        <f t="shared" ref="CO4:DC18" si="7">IFERROR(BX4, 0)</f>
        <v>0.440908044829186</v>
      </c>
      <c r="CP4">
        <f t="shared" si="7"/>
        <v>0.36846684857433126</v>
      </c>
      <c r="CQ4">
        <f t="shared" si="7"/>
        <v>0.28918830209871799</v>
      </c>
      <c r="CR4">
        <f t="shared" si="7"/>
        <v>0.20428418182743954</v>
      </c>
      <c r="CS4">
        <f t="shared" si="7"/>
        <v>0.11543657536887547</v>
      </c>
      <c r="CT4">
        <f t="shared" si="7"/>
        <v>2.468689201983866E-2</v>
      </c>
      <c r="CU4">
        <f t="shared" si="7"/>
        <v>6.5741440367062948E-2</v>
      </c>
      <c r="CV4">
        <f t="shared" si="7"/>
        <v>0.15365614263125327</v>
      </c>
      <c r="CW4">
        <f t="shared" si="7"/>
        <v>0.23710301032833944</v>
      </c>
      <c r="CX4">
        <f t="shared" si="7"/>
        <v>0.3145265632176103</v>
      </c>
      <c r="CY4">
        <f t="shared" si="7"/>
        <v>0.38485917469882364</v>
      </c>
      <c r="CZ4">
        <f t="shared" si="7"/>
        <v>0.44753407661222261</v>
      </c>
      <c r="DA4">
        <f t="shared" si="7"/>
        <v>0.50243566276882989</v>
      </c>
      <c r="DB4">
        <f t="shared" si="7"/>
        <v>0.54981041856525725</v>
      </c>
      <c r="DC4">
        <f t="shared" si="7"/>
        <v>0.5901628101175237</v>
      </c>
    </row>
    <row r="5" spans="1:107">
      <c r="A5" s="1" t="s">
        <v>17</v>
      </c>
      <c r="B5" s="1">
        <f>'Raw data and fitting summary'!B7</f>
        <v>0.8</v>
      </c>
      <c r="C5">
        <f>'Raw data and fitting summary'!C7</f>
        <v>13.333333333333332</v>
      </c>
      <c r="D5">
        <f>'Raw data and fitting summary'!D7</f>
        <v>9.9628043425856063</v>
      </c>
      <c r="E5">
        <f>'Raw data and fitting summary'!E7</f>
        <v>9.3706062190448876</v>
      </c>
      <c r="F5">
        <f>'Raw data and fitting summary'!F7</f>
        <v>8.7225135744297297</v>
      </c>
      <c r="G5">
        <f>'Raw data and fitting summary'!G7</f>
        <v>8.0284325362227236</v>
      </c>
      <c r="H5">
        <f>'Raw data and fitting summary'!H7</f>
        <v>7.302113969633341</v>
      </c>
      <c r="I5">
        <f>'Raw data and fitting summary'!I7</f>
        <v>6.5602461517394195</v>
      </c>
      <c r="J5">
        <f>'Raw data and fitting summary'!J7</f>
        <v>5.8210053395634187</v>
      </c>
      <c r="K5">
        <f>'Raw data and fitting summary'!K7</f>
        <v>5.1023131532923252</v>
      </c>
      <c r="L5">
        <f>'Raw data and fitting summary'!L7</f>
        <v>4.4201449807553672</v>
      </c>
      <c r="M5">
        <f>'Raw data and fitting summary'!M7</f>
        <v>3.7872166870593706</v>
      </c>
      <c r="N5">
        <f>'Raw data and fitting summary'!N7</f>
        <v>3.2122559920929072</v>
      </c>
      <c r="O5">
        <f>'Raw data and fitting summary'!O7</f>
        <v>2.6998961578400831</v>
      </c>
      <c r="P5">
        <f>'Raw data and fitting summary'!P7</f>
        <v>2.2510822510822504</v>
      </c>
      <c r="Q5">
        <f>'Raw data and fitting summary'!Q7</f>
        <v>1.8637992831541219</v>
      </c>
      <c r="R5">
        <f>'Raw data and fitting summary'!R7</f>
        <v>1.5339233038348083</v>
      </c>
      <c r="X5">
        <f t="shared" ref="X5:X18" si="8">(($T$4+($V$4*$X$3)/$U$4 )*B5)/($S$4+((1+$X$3)/$U$4)*B5 )*C21</f>
        <v>7.2180278888103135</v>
      </c>
      <c r="Y5">
        <f t="shared" ref="Y5:Y18" si="9">(($T$4+($V$4*$Y$3)/$U$4 )*B5)/($S$4+((1+$Y$3)/$U$4)*B5 )*D21</f>
        <v>6.9418108400918923</v>
      </c>
      <c r="Z5">
        <f t="shared" ref="Z5:Z18" si="10">(($T$4+($V$4*$Z$3)/$U$4 )*B5)/($S$4+((1+$Z$3)/$U$4)*B5 )*E21</f>
        <v>6.8760284575387045</v>
      </c>
      <c r="AA5">
        <f t="shared" ref="AA5:AA18" si="11">(($T$4+($V$4*$AA$3)/$U$4 )*B5)/($S$4+((1+$AA$3)/$U$4)*B5 )*F21</f>
        <v>6.7955331851351968</v>
      </c>
      <c r="AB5">
        <f t="shared" ref="AB5:AB18" si="12">(($T$4+($V$4*$AB$3)/$U$4 )*B5)/($S$4+((1+$AB$3)/$U$4)*B5 )*G21</f>
        <v>6.6975261747663764</v>
      </c>
      <c r="AC5">
        <f t="shared" ref="AC5:AC18" si="13">(($T$4+($V$4*$AC$3)/$U$4 )*B5)/($S$4+((1+$AC$3)/$U$4)*B5 )*H21</f>
        <v>6.5789224350484474</v>
      </c>
      <c r="AD5">
        <f t="shared" ref="AD5:AD18" si="14">(($T$4+($V$4*$AD$3)/$U$4 )*B5)/($S$4+((1+$AD$3)/$U$4)*B5 )*I21</f>
        <v>6.4364469415154959</v>
      </c>
      <c r="AE5">
        <f t="shared" ref="AE5:AE18" si="15">(($T$4+($V$4*$AE$3)/$U$4 )*B5)/($S$4+((1+$AE$3)/$U$4)*B5 )*J21</f>
        <v>6.2668018189955168</v>
      </c>
      <c r="AF5">
        <f t="shared" ref="AF5:AF18" si="16">(($T$4+($V$4*$AF$3)/$U$4 )*B5)/($S$4+((1+$AF$3)/$U$4)*B5 )*K21</f>
        <v>6.0669199231615956</v>
      </c>
      <c r="AG5">
        <f t="shared" ref="AG5:AG18" si="17">(($T$4+($V$4*$AG$3)/$U$4 )*B5)/($S$4+((1+$AG$3)/$U$4)*B5 )*L21</f>
        <v>5.8343106306889805</v>
      </c>
      <c r="AH5">
        <f t="shared" ref="AH5:AH18" si="18">(($T$4+($V$4*$AH$3)/$U$4 )*B5)/($S$4+((1+$AH$3)/$U$4)*B5 )*M21</f>
        <v>5.5674848114815561</v>
      </c>
      <c r="AI5">
        <f t="shared" ref="AI5:AI18" si="19">(($T$4+($V$4*$AI$3)/$U$4 )*B5)/($S$4+((1+$AI$3)/$U$4)*B5 )*N21</f>
        <v>5.2664175018276271</v>
      </c>
      <c r="AJ5">
        <f t="shared" ref="AJ5:AJ18" si="20">(($T$4+($V$4*$AJ$3)/$U$4 )*B5)/($S$4+((1+$AJ$3)/$U$4)*B5 )*O21</f>
        <v>4.9329731787176767</v>
      </c>
      <c r="AK5">
        <f t="shared" ref="AK5:AK18" si="21">(($T$4+($V$4*$AK$3)/$U$4 )*B5)/($S$4+((1+$AK$3)/$U$4)*B5 )*P21</f>
        <v>4.571190804133404</v>
      </c>
      <c r="AL5">
        <f t="shared" ref="AL5:AL18" si="22">(($T$4+($V$4*$AL$3)/$U$4 )*B5)/($S$4+((1+$AL$3)/$U$4)*B5 )*Q21</f>
        <v>4.1873202163248076</v>
      </c>
      <c r="AM5">
        <f t="shared" ref="AM5:AM18" si="23">(($T$4+($V$4*$AM$3)/$U$4 )*B5)/($S$4+((1+$AM$3)/$U$4)*B5 )*R21</f>
        <v>3.7895326911477252</v>
      </c>
      <c r="AO5">
        <f t="shared" ref="AO5:AO18" si="24">IFERROR(X5, 0)</f>
        <v>7.2180278888103135</v>
      </c>
      <c r="AP5">
        <f t="shared" si="4"/>
        <v>6.9418108400918923</v>
      </c>
      <c r="AQ5">
        <f t="shared" si="4"/>
        <v>6.8760284575387045</v>
      </c>
      <c r="AR5">
        <f t="shared" si="4"/>
        <v>6.7955331851351968</v>
      </c>
      <c r="AS5">
        <f t="shared" si="4"/>
        <v>6.6975261747663764</v>
      </c>
      <c r="AT5">
        <f t="shared" si="4"/>
        <v>6.5789224350484474</v>
      </c>
      <c r="AU5">
        <f t="shared" si="4"/>
        <v>6.4364469415154959</v>
      </c>
      <c r="AV5">
        <f t="shared" si="4"/>
        <v>6.2668018189955168</v>
      </c>
      <c r="AW5">
        <f t="shared" si="4"/>
        <v>6.0669199231615956</v>
      </c>
      <c r="AX5">
        <f t="shared" si="4"/>
        <v>5.8343106306889805</v>
      </c>
      <c r="AY5">
        <f t="shared" si="4"/>
        <v>5.5674848114815561</v>
      </c>
      <c r="AZ5">
        <f t="shared" si="4"/>
        <v>5.2664175018276271</v>
      </c>
      <c r="BA5">
        <f t="shared" si="4"/>
        <v>4.9329731787176767</v>
      </c>
      <c r="BB5">
        <f t="shared" si="4"/>
        <v>4.571190804133404</v>
      </c>
      <c r="BC5">
        <f t="shared" si="4"/>
        <v>4.1873202163248076</v>
      </c>
      <c r="BD5">
        <f t="shared" si="4"/>
        <v>3.7895326911477252</v>
      </c>
      <c r="BF5">
        <f t="shared" ref="BF5:BG18" si="25">(C5-AO5)^2</f>
        <v>37.396960679812871</v>
      </c>
      <c r="BG5">
        <f t="shared" si="25"/>
        <v>9.1264017421092376</v>
      </c>
      <c r="BH5">
        <f t="shared" si="5"/>
        <v>6.2229182082011993</v>
      </c>
      <c r="BI5">
        <f t="shared" si="5"/>
        <v>3.7132534207257097</v>
      </c>
      <c r="BJ5">
        <f t="shared" si="5"/>
        <v>1.7713117429649732</v>
      </c>
      <c r="BK5">
        <f t="shared" si="5"/>
        <v>0.52300599569525341</v>
      </c>
      <c r="BL5">
        <f t="shared" si="5"/>
        <v>1.5326244452067228E-2</v>
      </c>
      <c r="BM5">
        <f t="shared" si="5"/>
        <v>0.19873450107405308</v>
      </c>
      <c r="BN5">
        <f t="shared" si="5"/>
        <v>0.93046622047762761</v>
      </c>
      <c r="BO5">
        <f t="shared" si="5"/>
        <v>1.9998644854521588</v>
      </c>
      <c r="BP5">
        <f t="shared" si="5"/>
        <v>3.1693545948336856</v>
      </c>
      <c r="BQ5">
        <f t="shared" si="5"/>
        <v>4.2195795080756238</v>
      </c>
      <c r="BR5">
        <f t="shared" si="5"/>
        <v>4.9866329811715486</v>
      </c>
      <c r="BS5">
        <f t="shared" si="5"/>
        <v>5.382903697941118</v>
      </c>
      <c r="BT5">
        <f t="shared" si="5"/>
        <v>5.3987495268823746</v>
      </c>
      <c r="BU5">
        <f t="shared" si="5"/>
        <v>5.0877737081341508</v>
      </c>
      <c r="BW5">
        <f t="shared" ref="BW5:BW18" si="26">ABS((AO5-C5)/AO5)</f>
        <v>0.84722663014411714</v>
      </c>
      <c r="BX5">
        <f t="shared" si="6"/>
        <v>0.43518810467237157</v>
      </c>
      <c r="BY5">
        <f t="shared" si="6"/>
        <v>0.36279340274852862</v>
      </c>
      <c r="BZ5">
        <f t="shared" si="6"/>
        <v>0.28356573896360066</v>
      </c>
      <c r="CA5">
        <f t="shared" si="6"/>
        <v>0.19871611199828898</v>
      </c>
      <c r="CB5">
        <f t="shared" si="6"/>
        <v>0.10992552986066144</v>
      </c>
      <c r="CC5">
        <f t="shared" si="6"/>
        <v>1.9234091626765499E-2</v>
      </c>
      <c r="CD5">
        <f t="shared" si="6"/>
        <v>7.1136201895012727E-2</v>
      </c>
      <c r="CE5">
        <f t="shared" si="6"/>
        <v>0.15899447859641341</v>
      </c>
      <c r="CF5">
        <f t="shared" si="6"/>
        <v>0.24238778828384269</v>
      </c>
      <c r="CG5">
        <f t="shared" si="6"/>
        <v>0.31976164905754645</v>
      </c>
      <c r="CH5">
        <f t="shared" si="6"/>
        <v>0.39004911954319149</v>
      </c>
      <c r="CI5">
        <f t="shared" si="6"/>
        <v>0.45268379534511893</v>
      </c>
      <c r="CJ5">
        <f t="shared" si="6"/>
        <v>0.50755014447291147</v>
      </c>
      <c r="CK5">
        <f t="shared" si="6"/>
        <v>0.55489449412350644</v>
      </c>
      <c r="CL5">
        <f t="shared" si="6"/>
        <v>0.59522098663562828</v>
      </c>
      <c r="CN5">
        <f t="shared" ref="CN5:CN18" si="27">IFERROR(BW5, 0)</f>
        <v>0.84722663014411714</v>
      </c>
      <c r="CO5">
        <f t="shared" si="7"/>
        <v>0.43518810467237157</v>
      </c>
      <c r="CP5">
        <f t="shared" si="7"/>
        <v>0.36279340274852862</v>
      </c>
      <c r="CQ5">
        <f t="shared" si="7"/>
        <v>0.28356573896360066</v>
      </c>
      <c r="CR5">
        <f t="shared" si="7"/>
        <v>0.19871611199828898</v>
      </c>
      <c r="CS5">
        <f t="shared" si="7"/>
        <v>0.10992552986066144</v>
      </c>
      <c r="CT5">
        <f t="shared" si="7"/>
        <v>1.9234091626765499E-2</v>
      </c>
      <c r="CU5">
        <f t="shared" si="7"/>
        <v>7.1136201895012727E-2</v>
      </c>
      <c r="CV5">
        <f t="shared" si="7"/>
        <v>0.15899447859641341</v>
      </c>
      <c r="CW5">
        <f t="shared" si="7"/>
        <v>0.24238778828384269</v>
      </c>
      <c r="CX5">
        <f t="shared" si="7"/>
        <v>0.31976164905754645</v>
      </c>
      <c r="CY5">
        <f t="shared" si="7"/>
        <v>0.39004911954319149</v>
      </c>
      <c r="CZ5">
        <f t="shared" si="7"/>
        <v>0.45268379534511893</v>
      </c>
      <c r="DA5">
        <f t="shared" si="7"/>
        <v>0.50755014447291147</v>
      </c>
      <c r="DB5">
        <f t="shared" si="7"/>
        <v>0.55489449412350644</v>
      </c>
      <c r="DC5">
        <f t="shared" si="7"/>
        <v>0.59522098663562828</v>
      </c>
    </row>
    <row r="6" spans="1:107">
      <c r="A6" s="1" t="s">
        <v>18</v>
      </c>
      <c r="B6" s="1">
        <f>'Raw data and fitting summary'!B8</f>
        <v>0.64000000000000012</v>
      </c>
      <c r="C6">
        <f>'Raw data and fitting summary'!C8</f>
        <v>12.972972972972974</v>
      </c>
      <c r="D6">
        <f>'Raw data and fitting summary'!D8</f>
        <v>9.6935393603535633</v>
      </c>
      <c r="E6">
        <f>'Raw data and fitting summary'!E8</f>
        <v>9.117346591503134</v>
      </c>
      <c r="F6">
        <f>'Raw data and fitting summary'!F8</f>
        <v>8.4867699643100085</v>
      </c>
      <c r="G6">
        <f>'Raw data and fitting summary'!G8</f>
        <v>7.8114478730815691</v>
      </c>
      <c r="H6">
        <f>'Raw data and fitting summary'!H8</f>
        <v>7.1047595380216295</v>
      </c>
      <c r="I6">
        <f>'Raw data and fitting summary'!I8</f>
        <v>6.3829422016924084</v>
      </c>
      <c r="J6">
        <f>'Raw data and fitting summary'!J8</f>
        <v>5.6636808709265702</v>
      </c>
      <c r="K6">
        <f>'Raw data and fitting summary'!K8</f>
        <v>4.9644127977979382</v>
      </c>
      <c r="L6">
        <f>'Raw data and fitting summary'!L8</f>
        <v>4.3006816028971153</v>
      </c>
      <c r="M6">
        <f>'Raw data and fitting summary'!M8</f>
        <v>3.6848594793010094</v>
      </c>
      <c r="N6">
        <f>'Raw data and fitting summary'!N8</f>
        <v>3.1254382625768828</v>
      </c>
      <c r="O6">
        <f>'Raw data and fitting summary'!O8</f>
        <v>2.6269259914119725</v>
      </c>
      <c r="P6">
        <f>'Raw data and fitting summary'!P8</f>
        <v>2.19024219024219</v>
      </c>
      <c r="Q6">
        <f>'Raw data and fitting summary'!Q8</f>
        <v>1.8134263295553619</v>
      </c>
      <c r="R6">
        <f>'Raw data and fitting summary'!R8</f>
        <v>1.4924659172446784</v>
      </c>
      <c r="X6">
        <f t="shared" si="8"/>
        <v>7.0501078911953803</v>
      </c>
      <c r="Y6">
        <f t="shared" si="9"/>
        <v>6.7863583565993926</v>
      </c>
      <c r="Z6">
        <f t="shared" si="10"/>
        <v>6.7234758569446322</v>
      </c>
      <c r="AA6">
        <f t="shared" si="11"/>
        <v>6.6464927286683615</v>
      </c>
      <c r="AB6">
        <f t="shared" si="12"/>
        <v>6.5527079132368078</v>
      </c>
      <c r="AC6">
        <f t="shared" si="13"/>
        <v>6.4391342877606537</v>
      </c>
      <c r="AD6">
        <f t="shared" si="14"/>
        <v>6.3025862417412508</v>
      </c>
      <c r="AE6">
        <f t="shared" si="15"/>
        <v>6.1398348503601001</v>
      </c>
      <c r="AF6">
        <f t="shared" si="16"/>
        <v>5.9478461570192538</v>
      </c>
      <c r="AG6">
        <f t="shared" si="17"/>
        <v>5.7241096167374064</v>
      </c>
      <c r="AH6">
        <f t="shared" si="18"/>
        <v>5.4670463850521775</v>
      </c>
      <c r="AI6">
        <f t="shared" si="19"/>
        <v>5.1764602317132891</v>
      </c>
      <c r="AJ6">
        <f t="shared" si="20"/>
        <v>4.8539611611606421</v>
      </c>
      <c r="AK6">
        <f t="shared" si="21"/>
        <v>4.5032634336596322</v>
      </c>
      <c r="AL6">
        <f t="shared" si="22"/>
        <v>4.1302511541811242</v>
      </c>
      <c r="AM6">
        <f t="shared" si="23"/>
        <v>3.7427309120437546</v>
      </c>
      <c r="AO6">
        <f t="shared" si="24"/>
        <v>7.0501078911953803</v>
      </c>
      <c r="AP6">
        <f t="shared" si="4"/>
        <v>6.7863583565993926</v>
      </c>
      <c r="AQ6">
        <f t="shared" si="4"/>
        <v>6.7234758569446322</v>
      </c>
      <c r="AR6">
        <f t="shared" si="4"/>
        <v>6.6464927286683615</v>
      </c>
      <c r="AS6">
        <f t="shared" si="4"/>
        <v>6.5527079132368078</v>
      </c>
      <c r="AT6">
        <f t="shared" si="4"/>
        <v>6.4391342877606537</v>
      </c>
      <c r="AU6">
        <f t="shared" si="4"/>
        <v>6.3025862417412508</v>
      </c>
      <c r="AV6">
        <f t="shared" si="4"/>
        <v>6.1398348503601001</v>
      </c>
      <c r="AW6">
        <f t="shared" si="4"/>
        <v>5.9478461570192538</v>
      </c>
      <c r="AX6">
        <f t="shared" si="4"/>
        <v>5.7241096167374064</v>
      </c>
      <c r="AY6">
        <f t="shared" si="4"/>
        <v>5.4670463850521775</v>
      </c>
      <c r="AZ6">
        <f t="shared" si="4"/>
        <v>5.1764602317132891</v>
      </c>
      <c r="BA6">
        <f t="shared" si="4"/>
        <v>4.8539611611606421</v>
      </c>
      <c r="BB6">
        <f t="shared" si="4"/>
        <v>4.5032634336596322</v>
      </c>
      <c r="BC6">
        <f t="shared" si="4"/>
        <v>4.1302511541811242</v>
      </c>
      <c r="BD6">
        <f t="shared" si="4"/>
        <v>3.7427309120437546</v>
      </c>
      <c r="BF6">
        <f t="shared" si="25"/>
        <v>35.080330776940301</v>
      </c>
      <c r="BG6">
        <f t="shared" si="25"/>
        <v>8.4517013885891075</v>
      </c>
      <c r="BH6">
        <f t="shared" si="5"/>
        <v>5.7306170937756606</v>
      </c>
      <c r="BI6">
        <f t="shared" si="5"/>
        <v>3.386620304020862</v>
      </c>
      <c r="BJ6">
        <f t="shared" si="5"/>
        <v>1.5844262865099912</v>
      </c>
      <c r="BK6">
        <f t="shared" si="5"/>
        <v>0.44305697378498676</v>
      </c>
      <c r="BL6">
        <f t="shared" si="5"/>
        <v>6.4570802996720489E-3</v>
      </c>
      <c r="BM6">
        <f t="shared" si="5"/>
        <v>0.22672261213038639</v>
      </c>
      <c r="BN6">
        <f t="shared" si="5"/>
        <v>0.96714117202932115</v>
      </c>
      <c r="BO6">
        <f t="shared" si="5"/>
        <v>2.0261473105853156</v>
      </c>
      <c r="BP6">
        <f t="shared" si="5"/>
        <v>3.1761901670309229</v>
      </c>
      <c r="BQ6">
        <f t="shared" si="5"/>
        <v>4.2066911178801814</v>
      </c>
      <c r="BR6">
        <f t="shared" si="5"/>
        <v>4.9596856472974862</v>
      </c>
      <c r="BS6">
        <f t="shared" si="5"/>
        <v>5.35006727250037</v>
      </c>
      <c r="BT6">
        <f t="shared" si="5"/>
        <v>5.3676772680021942</v>
      </c>
      <c r="BU6">
        <f t="shared" si="5"/>
        <v>5.0636925468180873</v>
      </c>
      <c r="BW6">
        <f t="shared" si="26"/>
        <v>0.8401098498328573</v>
      </c>
      <c r="BX6">
        <f t="shared" si="6"/>
        <v>0.4283860136750785</v>
      </c>
      <c r="BY6">
        <f t="shared" si="6"/>
        <v>0.35604660230703278</v>
      </c>
      <c r="BZ6">
        <f t="shared" si="6"/>
        <v>0.27687944766778527</v>
      </c>
      <c r="CA6">
        <f t="shared" si="6"/>
        <v>0.19209462355281268</v>
      </c>
      <c r="CB6">
        <f t="shared" si="6"/>
        <v>0.10337185412116343</v>
      </c>
      <c r="CC6">
        <f t="shared" si="6"/>
        <v>1.27496803485163E-2</v>
      </c>
      <c r="CD6">
        <f t="shared" si="6"/>
        <v>7.7551593982304518E-2</v>
      </c>
      <c r="CE6">
        <f t="shared" si="6"/>
        <v>0.16534277001444173</v>
      </c>
      <c r="CF6">
        <f t="shared" si="6"/>
        <v>0.24867238909579234</v>
      </c>
      <c r="CG6">
        <f t="shared" si="6"/>
        <v>0.32598715654287591</v>
      </c>
      <c r="CH6">
        <f t="shared" si="6"/>
        <v>0.39622094584460182</v>
      </c>
      <c r="CI6">
        <f t="shared" si="6"/>
        <v>0.4588077851896446</v>
      </c>
      <c r="CJ6">
        <f t="shared" si="6"/>
        <v>0.51363223082371112</v>
      </c>
      <c r="CK6">
        <f t="shared" si="6"/>
        <v>0.56094042181439763</v>
      </c>
      <c r="CL6">
        <f t="shared" si="6"/>
        <v>0.60123611546796918</v>
      </c>
      <c r="CN6">
        <f t="shared" si="27"/>
        <v>0.8401098498328573</v>
      </c>
      <c r="CO6">
        <f t="shared" si="7"/>
        <v>0.4283860136750785</v>
      </c>
      <c r="CP6">
        <f t="shared" si="7"/>
        <v>0.35604660230703278</v>
      </c>
      <c r="CQ6">
        <f t="shared" si="7"/>
        <v>0.27687944766778527</v>
      </c>
      <c r="CR6">
        <f t="shared" si="7"/>
        <v>0.19209462355281268</v>
      </c>
      <c r="CS6">
        <f t="shared" si="7"/>
        <v>0.10337185412116343</v>
      </c>
      <c r="CT6">
        <f t="shared" si="7"/>
        <v>1.27496803485163E-2</v>
      </c>
      <c r="CU6">
        <f t="shared" si="7"/>
        <v>7.7551593982304518E-2</v>
      </c>
      <c r="CV6">
        <f t="shared" si="7"/>
        <v>0.16534277001444173</v>
      </c>
      <c r="CW6">
        <f t="shared" si="7"/>
        <v>0.24867238909579234</v>
      </c>
      <c r="CX6">
        <f t="shared" si="7"/>
        <v>0.32598715654287591</v>
      </c>
      <c r="CY6">
        <f t="shared" si="7"/>
        <v>0.39622094584460182</v>
      </c>
      <c r="CZ6">
        <f t="shared" si="7"/>
        <v>0.4588077851896446</v>
      </c>
      <c r="DA6">
        <f t="shared" si="7"/>
        <v>0.51363223082371112</v>
      </c>
      <c r="DB6">
        <f t="shared" si="7"/>
        <v>0.56094042181439763</v>
      </c>
      <c r="DC6">
        <f t="shared" si="7"/>
        <v>0.60123611546796918</v>
      </c>
    </row>
    <row r="7" spans="1:107">
      <c r="A7" s="1" t="s">
        <v>19</v>
      </c>
      <c r="B7" s="1">
        <f>'Raw data and fitting summary'!B9</f>
        <v>0.51200000000000012</v>
      </c>
      <c r="C7">
        <f>'Raw data and fitting summary'!C9</f>
        <v>12.549019607843137</v>
      </c>
      <c r="D7">
        <f>'Raw data and fitting summary'!D9</f>
        <v>9.3767570283158665</v>
      </c>
      <c r="E7">
        <f>'Raw data and fitting summary'!E9</f>
        <v>8.8193940885128352</v>
      </c>
      <c r="F7">
        <f>'Raw data and fitting summary'!F9</f>
        <v>8.2094245406397466</v>
      </c>
      <c r="G7">
        <f>'Raw data and fitting summary'!G9</f>
        <v>7.5561717987978589</v>
      </c>
      <c r="H7">
        <f>'Raw data and fitting summary'!H9</f>
        <v>6.8725778537725573</v>
      </c>
      <c r="I7">
        <f>'Raw data and fitting summary'!I9</f>
        <v>6.1743493192841603</v>
      </c>
      <c r="J7">
        <f>'Raw data and fitting summary'!J9</f>
        <v>5.4785932607655718</v>
      </c>
      <c r="K7">
        <f>'Raw data and fitting summary'!K9</f>
        <v>4.8021770854515999</v>
      </c>
      <c r="L7">
        <f>'Raw data and fitting summary'!L9</f>
        <v>4.1601364524756397</v>
      </c>
      <c r="M7">
        <f>'Raw data and fitting summary'!M9</f>
        <v>3.5644392348794076</v>
      </c>
      <c r="N7">
        <f>'Raw data and fitting summary'!N9</f>
        <v>3.0232997572639131</v>
      </c>
      <c r="O7">
        <f>'Raw data and fitting summary'!O9</f>
        <v>2.5410787367906664</v>
      </c>
      <c r="P7">
        <f>'Raw data and fitting summary'!P9</f>
        <v>2.1186656480774126</v>
      </c>
      <c r="Q7">
        <f>'Raw data and fitting summary'!Q9</f>
        <v>1.7541640312038795</v>
      </c>
      <c r="R7">
        <f>'Raw data and fitting summary'!R9</f>
        <v>1.4436925212562903</v>
      </c>
      <c r="X7">
        <f t="shared" si="8"/>
        <v>6.850884413519136</v>
      </c>
      <c r="Y7">
        <f t="shared" si="9"/>
        <v>6.6015668824336649</v>
      </c>
      <c r="Z7">
        <f t="shared" si="10"/>
        <v>6.5420473013487044</v>
      </c>
      <c r="AA7">
        <f t="shared" si="11"/>
        <v>6.4691402692638276</v>
      </c>
      <c r="AB7">
        <f t="shared" si="12"/>
        <v>6.3802602487521778</v>
      </c>
      <c r="AC7">
        <f t="shared" si="13"/>
        <v>6.2725366633730149</v>
      </c>
      <c r="AD7">
        <f t="shared" si="14"/>
        <v>6.1428918086905844</v>
      </c>
      <c r="AE7">
        <f t="shared" si="15"/>
        <v>5.9881822666357865</v>
      </c>
      <c r="AF7">
        <f t="shared" si="16"/>
        <v>5.8054194466168303</v>
      </c>
      <c r="AG7">
        <f t="shared" si="17"/>
        <v>5.5920776036540971</v>
      </c>
      <c r="AH7">
        <f t="shared" si="18"/>
        <v>5.3464820147227963</v>
      </c>
      <c r="AI7">
        <f t="shared" si="19"/>
        <v>5.0682449506719074</v>
      </c>
      <c r="AJ7">
        <f t="shared" si="20"/>
        <v>4.7586856198883964</v>
      </c>
      <c r="AK7">
        <f t="shared" si="21"/>
        <v>4.4211413673199083</v>
      </c>
      <c r="AL7">
        <f t="shared" si="22"/>
        <v>4.0610657322788732</v>
      </c>
      <c r="AM7">
        <f t="shared" si="23"/>
        <v>3.6858296399467285</v>
      </c>
      <c r="AO7">
        <f t="shared" si="24"/>
        <v>6.850884413519136</v>
      </c>
      <c r="AP7">
        <f t="shared" si="4"/>
        <v>6.6015668824336649</v>
      </c>
      <c r="AQ7">
        <f t="shared" si="4"/>
        <v>6.5420473013487044</v>
      </c>
      <c r="AR7">
        <f t="shared" si="4"/>
        <v>6.4691402692638276</v>
      </c>
      <c r="AS7">
        <f t="shared" si="4"/>
        <v>6.3802602487521778</v>
      </c>
      <c r="AT7">
        <f t="shared" si="4"/>
        <v>6.2725366633730149</v>
      </c>
      <c r="AU7">
        <f t="shared" si="4"/>
        <v>6.1428918086905844</v>
      </c>
      <c r="AV7">
        <f t="shared" si="4"/>
        <v>5.9881822666357865</v>
      </c>
      <c r="AW7">
        <f t="shared" si="4"/>
        <v>5.8054194466168303</v>
      </c>
      <c r="AX7">
        <f t="shared" si="4"/>
        <v>5.5920776036540971</v>
      </c>
      <c r="AY7">
        <f t="shared" si="4"/>
        <v>5.3464820147227963</v>
      </c>
      <c r="AZ7">
        <f t="shared" si="4"/>
        <v>5.0682449506719074</v>
      </c>
      <c r="BA7">
        <f t="shared" si="4"/>
        <v>4.7586856198883964</v>
      </c>
      <c r="BB7">
        <f t="shared" si="4"/>
        <v>4.4211413673199083</v>
      </c>
      <c r="BC7">
        <f t="shared" si="4"/>
        <v>4.0610657322788732</v>
      </c>
      <c r="BD7">
        <f t="shared" si="4"/>
        <v>3.6858296399467285</v>
      </c>
      <c r="BF7">
        <f t="shared" si="25"/>
        <v>32.46874469279382</v>
      </c>
      <c r="BG7">
        <f t="shared" si="25"/>
        <v>7.7016803458016758</v>
      </c>
      <c r="BH7">
        <f t="shared" si="5"/>
        <v>5.1863083890067889</v>
      </c>
      <c r="BI7">
        <f t="shared" si="5"/>
        <v>3.0285893451984132</v>
      </c>
      <c r="BJ7">
        <f t="shared" si="5"/>
        <v>1.3827679735308365</v>
      </c>
      <c r="BK7">
        <f t="shared" si="5"/>
        <v>0.36004943017609992</v>
      </c>
      <c r="BL7">
        <f t="shared" si="5"/>
        <v>9.8957497274494211E-4</v>
      </c>
      <c r="BM7">
        <f t="shared" si="5"/>
        <v>0.25968095490379361</v>
      </c>
      <c r="BN7">
        <f t="shared" si="5"/>
        <v>1.0064952352363865</v>
      </c>
      <c r="BO7">
        <f t="shared" si="5"/>
        <v>2.0504554604382861</v>
      </c>
      <c r="BP7">
        <f t="shared" si="5"/>
        <v>3.1756764691919521</v>
      </c>
      <c r="BQ7">
        <f t="shared" si="5"/>
        <v>4.181800844042459</v>
      </c>
      <c r="BR7">
        <f t="shared" si="5"/>
        <v>4.9177802879624295</v>
      </c>
      <c r="BS7">
        <f t="shared" si="5"/>
        <v>5.3013944377012479</v>
      </c>
      <c r="BT7">
        <f t="shared" si="5"/>
        <v>5.3217954584226987</v>
      </c>
      <c r="BU7">
        <f t="shared" si="5"/>
        <v>5.027178859009461</v>
      </c>
      <c r="BW7">
        <f t="shared" si="26"/>
        <v>0.83173716711372814</v>
      </c>
      <c r="BX7">
        <f t="shared" si="6"/>
        <v>0.42038355367826385</v>
      </c>
      <c r="BY7">
        <f t="shared" si="6"/>
        <v>0.34810919002292057</v>
      </c>
      <c r="BZ7">
        <f t="shared" si="6"/>
        <v>0.26901322261388516</v>
      </c>
      <c r="CA7">
        <f t="shared" si="6"/>
        <v>0.18430463714637041</v>
      </c>
      <c r="CB7">
        <f t="shared" si="6"/>
        <v>9.5661647368813343E-2</v>
      </c>
      <c r="CC7">
        <f t="shared" si="6"/>
        <v>5.1209611976352548E-3</v>
      </c>
      <c r="CD7">
        <f t="shared" si="6"/>
        <v>8.5099114085000316E-2</v>
      </c>
      <c r="CE7">
        <f t="shared" si="6"/>
        <v>0.17281134815329846</v>
      </c>
      <c r="CF7">
        <f t="shared" si="6"/>
        <v>0.25606603710985115</v>
      </c>
      <c r="CG7">
        <f t="shared" si="6"/>
        <v>0.33331128299620472</v>
      </c>
      <c r="CH7">
        <f t="shared" si="6"/>
        <v>0.40348191796390814</v>
      </c>
      <c r="CI7">
        <f t="shared" si="6"/>
        <v>0.46601247912438026</v>
      </c>
      <c r="CJ7">
        <f t="shared" si="6"/>
        <v>0.52078762653053423</v>
      </c>
      <c r="CK7">
        <f t="shared" si="6"/>
        <v>0.56805327792132831</v>
      </c>
      <c r="CL7">
        <f t="shared" si="6"/>
        <v>0.608312737623664</v>
      </c>
      <c r="CN7">
        <f t="shared" si="27"/>
        <v>0.83173716711372814</v>
      </c>
      <c r="CO7">
        <f t="shared" si="7"/>
        <v>0.42038355367826385</v>
      </c>
      <c r="CP7">
        <f t="shared" si="7"/>
        <v>0.34810919002292057</v>
      </c>
      <c r="CQ7">
        <f t="shared" si="7"/>
        <v>0.26901322261388516</v>
      </c>
      <c r="CR7">
        <f t="shared" si="7"/>
        <v>0.18430463714637041</v>
      </c>
      <c r="CS7">
        <f t="shared" si="7"/>
        <v>9.5661647368813343E-2</v>
      </c>
      <c r="CT7">
        <f t="shared" si="7"/>
        <v>5.1209611976352548E-3</v>
      </c>
      <c r="CU7">
        <f t="shared" si="7"/>
        <v>8.5099114085000316E-2</v>
      </c>
      <c r="CV7">
        <f t="shared" si="7"/>
        <v>0.17281134815329846</v>
      </c>
      <c r="CW7">
        <f t="shared" si="7"/>
        <v>0.25606603710985115</v>
      </c>
      <c r="CX7">
        <f t="shared" si="7"/>
        <v>0.33331128299620472</v>
      </c>
      <c r="CY7">
        <f t="shared" si="7"/>
        <v>0.40348191796390814</v>
      </c>
      <c r="CZ7">
        <f t="shared" si="7"/>
        <v>0.46601247912438026</v>
      </c>
      <c r="DA7">
        <f t="shared" si="7"/>
        <v>0.52078762653053423</v>
      </c>
      <c r="DB7">
        <f t="shared" si="7"/>
        <v>0.56805327792132831</v>
      </c>
      <c r="DC7">
        <f t="shared" si="7"/>
        <v>0.608312737623664</v>
      </c>
    </row>
    <row r="8" spans="1:107">
      <c r="A8" s="1" t="s">
        <v>20</v>
      </c>
      <c r="B8" s="1">
        <f>'Raw data and fitting summary'!B10</f>
        <v>0.40960000000000013</v>
      </c>
      <c r="C8">
        <f>'Raw data and fitting summary'!C10</f>
        <v>12.05651491365777</v>
      </c>
      <c r="D8">
        <f>'Raw data and fitting summary'!D10</f>
        <v>9.0087524353678319</v>
      </c>
      <c r="E8">
        <f>'Raw data and fitting summary'!E10</f>
        <v>8.4732640222446705</v>
      </c>
      <c r="F8">
        <f>'Raw data and fitting summary'!F10</f>
        <v>7.8872336246020787</v>
      </c>
      <c r="G8">
        <f>'Raw data and fitting summary'!G10</f>
        <v>7.2596187454698411</v>
      </c>
      <c r="H8">
        <f>'Raw data and fitting summary'!H10</f>
        <v>6.6028534482084842</v>
      </c>
      <c r="I8">
        <f>'Raw data and fitting summary'!I10</f>
        <v>5.9320279174284236</v>
      </c>
      <c r="J8">
        <f>'Raw data and fitting summary'!J10</f>
        <v>5.2635778266695912</v>
      </c>
      <c r="K8">
        <f>'Raw data and fitting summary'!K10</f>
        <v>4.6137085970115841</v>
      </c>
      <c r="L8">
        <f>'Raw data and fitting summary'!L10</f>
        <v>3.9968657910754972</v>
      </c>
      <c r="M8">
        <f>'Raw data and fitting summary'!M10</f>
        <v>3.4245475851588658</v>
      </c>
      <c r="N8">
        <f>'Raw data and fitting summary'!N10</f>
        <v>2.9046459206366011</v>
      </c>
      <c r="O8">
        <f>'Raw data and fitting summary'!O10</f>
        <v>2.4413503719244702</v>
      </c>
      <c r="P8">
        <f>'Raw data and fitting summary'!P10</f>
        <v>2.0355155049032594</v>
      </c>
      <c r="Q8">
        <f>'Raw data and fitting summary'!Q10</f>
        <v>1.685319289005925</v>
      </c>
      <c r="R8">
        <f>'Raw data and fitting summary'!R10</f>
        <v>1.3870326891818676</v>
      </c>
      <c r="X8">
        <f t="shared" si="8"/>
        <v>6.6171483955725021</v>
      </c>
      <c r="Y8">
        <f t="shared" si="9"/>
        <v>6.3842637559032003</v>
      </c>
      <c r="Z8">
        <f t="shared" si="10"/>
        <v>6.3285815591353627</v>
      </c>
      <c r="AA8">
        <f t="shared" si="11"/>
        <v>6.2603299684928828</v>
      </c>
      <c r="AB8">
        <f t="shared" si="12"/>
        <v>6.1770581405866869</v>
      </c>
      <c r="AC8">
        <f t="shared" si="13"/>
        <v>6.0760326460440215</v>
      </c>
      <c r="AD8">
        <f t="shared" si="14"/>
        <v>5.9543046807767164</v>
      </c>
      <c r="AE8">
        <f t="shared" si="15"/>
        <v>5.8088360352930541</v>
      </c>
      <c r="AF8">
        <f t="shared" si="16"/>
        <v>5.636699430941742</v>
      </c>
      <c r="AG8">
        <f t="shared" si="17"/>
        <v>5.4353628593088796</v>
      </c>
      <c r="AH8">
        <f t="shared" si="18"/>
        <v>5.203053812697453</v>
      </c>
      <c r="AI8">
        <f t="shared" si="19"/>
        <v>4.9391764502509226</v>
      </c>
      <c r="AJ8">
        <f t="shared" si="20"/>
        <v>4.6447249119847784</v>
      </c>
      <c r="AK8">
        <f t="shared" si="21"/>
        <v>4.3226068783721514</v>
      </c>
      <c r="AL8">
        <f t="shared" si="22"/>
        <v>3.9777765630865121</v>
      </c>
      <c r="AM8">
        <f t="shared" si="23"/>
        <v>3.6170907072759246</v>
      </c>
      <c r="AO8">
        <f t="shared" si="24"/>
        <v>6.6171483955725021</v>
      </c>
      <c r="AP8">
        <f t="shared" si="4"/>
        <v>6.3842637559032003</v>
      </c>
      <c r="AQ8">
        <f t="shared" si="4"/>
        <v>6.3285815591353627</v>
      </c>
      <c r="AR8">
        <f t="shared" si="4"/>
        <v>6.2603299684928828</v>
      </c>
      <c r="AS8">
        <f t="shared" si="4"/>
        <v>6.1770581405866869</v>
      </c>
      <c r="AT8">
        <f t="shared" si="4"/>
        <v>6.0760326460440215</v>
      </c>
      <c r="AU8">
        <f t="shared" si="4"/>
        <v>5.9543046807767164</v>
      </c>
      <c r="AV8">
        <f t="shared" si="4"/>
        <v>5.8088360352930541</v>
      </c>
      <c r="AW8">
        <f t="shared" si="4"/>
        <v>5.636699430941742</v>
      </c>
      <c r="AX8">
        <f t="shared" si="4"/>
        <v>5.4353628593088796</v>
      </c>
      <c r="AY8">
        <f t="shared" si="4"/>
        <v>5.203053812697453</v>
      </c>
      <c r="AZ8">
        <f t="shared" si="4"/>
        <v>4.9391764502509226</v>
      </c>
      <c r="BA8">
        <f t="shared" si="4"/>
        <v>4.6447249119847784</v>
      </c>
      <c r="BB8">
        <f t="shared" si="4"/>
        <v>4.3226068783721514</v>
      </c>
      <c r="BC8">
        <f t="shared" si="4"/>
        <v>3.9777765630865121</v>
      </c>
      <c r="BD8">
        <f t="shared" si="4"/>
        <v>3.6170907072759246</v>
      </c>
      <c r="BF8">
        <f t="shared" si="25"/>
        <v>29.586708118067047</v>
      </c>
      <c r="BG8">
        <f t="shared" si="25"/>
        <v>6.8879408286380057</v>
      </c>
      <c r="BH8">
        <f t="shared" si="5"/>
        <v>4.5996628675686075</v>
      </c>
      <c r="BI8">
        <f t="shared" si="5"/>
        <v>2.6468155062614684</v>
      </c>
      <c r="BJ8">
        <f t="shared" si="5"/>
        <v>1.1719374632449806</v>
      </c>
      <c r="BK8">
        <f t="shared" si="5"/>
        <v>0.27754015759320794</v>
      </c>
      <c r="BL8">
        <f t="shared" si="5"/>
        <v>4.9625418527583971E-4</v>
      </c>
      <c r="BM8">
        <f t="shared" si="5"/>
        <v>0.29730651407126785</v>
      </c>
      <c r="BN8">
        <f t="shared" si="5"/>
        <v>1.0465102463051199</v>
      </c>
      <c r="BO8">
        <f t="shared" si="5"/>
        <v>2.0692738153160364</v>
      </c>
      <c r="BP8">
        <f t="shared" si="5"/>
        <v>3.1630844013935371</v>
      </c>
      <c r="BQ8">
        <f t="shared" si="5"/>
        <v>4.1393144759327312</v>
      </c>
      <c r="BR8">
        <f t="shared" si="5"/>
        <v>4.8548593637859749</v>
      </c>
      <c r="BS8">
        <f t="shared" si="5"/>
        <v>5.2307869505958227</v>
      </c>
      <c r="BT8">
        <f t="shared" si="5"/>
        <v>5.2553603534849973</v>
      </c>
      <c r="BU8">
        <f t="shared" si="5"/>
        <v>4.9731587640655937</v>
      </c>
      <c r="BW8">
        <f t="shared" si="26"/>
        <v>0.82201065971630893</v>
      </c>
      <c r="BX8">
        <f t="shared" si="6"/>
        <v>0.41108713233188432</v>
      </c>
      <c r="BY8">
        <f t="shared" si="6"/>
        <v>0.33888833430825266</v>
      </c>
      <c r="BZ8">
        <f t="shared" si="6"/>
        <v>0.25987506478046846</v>
      </c>
      <c r="CA8">
        <f t="shared" si="6"/>
        <v>0.17525504540262177</v>
      </c>
      <c r="CB8">
        <f t="shared" si="6"/>
        <v>8.6704735286020032E-2</v>
      </c>
      <c r="CC8">
        <f t="shared" si="6"/>
        <v>3.7412871095113061E-3</v>
      </c>
      <c r="CD8">
        <f t="shared" si="6"/>
        <v>9.3867033827535959E-2</v>
      </c>
      <c r="CE8">
        <f t="shared" si="6"/>
        <v>0.18148756137583222</v>
      </c>
      <c r="CF8">
        <f t="shared" si="6"/>
        <v>0.26465520434753292</v>
      </c>
      <c r="CG8">
        <f t="shared" si="6"/>
        <v>0.34181968735329005</v>
      </c>
      <c r="CH8">
        <f t="shared" si="6"/>
        <v>0.4119169562186753</v>
      </c>
      <c r="CI8">
        <f t="shared" si="6"/>
        <v>0.47438213926834361</v>
      </c>
      <c r="CJ8">
        <f t="shared" si="6"/>
        <v>0.52910001714756605</v>
      </c>
      <c r="CK8">
        <f t="shared" si="6"/>
        <v>0.57631625047883039</v>
      </c>
      <c r="CL8">
        <f t="shared" si="6"/>
        <v>0.6165336173649737</v>
      </c>
      <c r="CN8">
        <f t="shared" si="27"/>
        <v>0.82201065971630893</v>
      </c>
      <c r="CO8">
        <f t="shared" si="7"/>
        <v>0.41108713233188432</v>
      </c>
      <c r="CP8">
        <f t="shared" si="7"/>
        <v>0.33888833430825266</v>
      </c>
      <c r="CQ8">
        <f t="shared" si="7"/>
        <v>0.25987506478046846</v>
      </c>
      <c r="CR8">
        <f t="shared" si="7"/>
        <v>0.17525504540262177</v>
      </c>
      <c r="CS8">
        <f t="shared" si="7"/>
        <v>8.6704735286020032E-2</v>
      </c>
      <c r="CT8">
        <f t="shared" si="7"/>
        <v>3.7412871095113061E-3</v>
      </c>
      <c r="CU8">
        <f t="shared" si="7"/>
        <v>9.3867033827535959E-2</v>
      </c>
      <c r="CV8">
        <f t="shared" si="7"/>
        <v>0.18148756137583222</v>
      </c>
      <c r="CW8">
        <f t="shared" si="7"/>
        <v>0.26465520434753292</v>
      </c>
      <c r="CX8">
        <f t="shared" si="7"/>
        <v>0.34181968735329005</v>
      </c>
      <c r="CY8">
        <f t="shared" si="7"/>
        <v>0.4119169562186753</v>
      </c>
      <c r="CZ8">
        <f t="shared" si="7"/>
        <v>0.47438213926834361</v>
      </c>
      <c r="DA8">
        <f t="shared" si="7"/>
        <v>0.52910001714756605</v>
      </c>
      <c r="DB8">
        <f t="shared" si="7"/>
        <v>0.57631625047883039</v>
      </c>
      <c r="DC8">
        <f t="shared" si="7"/>
        <v>0.6165336173649737</v>
      </c>
    </row>
    <row r="9" spans="1:107">
      <c r="A9" s="1" t="s">
        <v>21</v>
      </c>
      <c r="B9" s="1">
        <f>'Raw data and fitting summary'!B11</f>
        <v>0.32768000000000014</v>
      </c>
      <c r="C9">
        <f>'Raw data and fitting summary'!C11</f>
        <v>11.49270482603816</v>
      </c>
      <c r="D9">
        <f>'Raw data and fitting summary'!D11</f>
        <v>8.5874677161680655</v>
      </c>
      <c r="E9">
        <f>'Raw data and fitting summary'!E11</f>
        <v>8.0770208487390267</v>
      </c>
      <c r="F9">
        <f>'Raw data and fitting summary'!F11</f>
        <v>7.5183955389023938</v>
      </c>
      <c r="G9">
        <f>'Raw data and fitting summary'!G11</f>
        <v>6.920130401592651</v>
      </c>
      <c r="H9">
        <f>'Raw data and fitting summary'!H11</f>
        <v>6.2940780344314327</v>
      </c>
      <c r="I9">
        <f>'Raw data and fitting summary'!I11</f>
        <v>5.6546229456070423</v>
      </c>
      <c r="J9">
        <f>'Raw data and fitting summary'!J11</f>
        <v>5.01743221187958</v>
      </c>
      <c r="K9">
        <f>'Raw data and fitting summary'!K11</f>
        <v>4.3979534250600514</v>
      </c>
      <c r="L9">
        <f>'Raw data and fitting summary'!L11</f>
        <v>3.8099566164086673</v>
      </c>
      <c r="M9">
        <f>'Raw data and fitting summary'!M11</f>
        <v>3.2644022622464615</v>
      </c>
      <c r="N9">
        <f>'Raw data and fitting summary'!N11</f>
        <v>2.7688132457097119</v>
      </c>
      <c r="O9">
        <f>'Raw data and fitting summary'!O11</f>
        <v>2.3271832202257956</v>
      </c>
      <c r="P9">
        <f>'Raw data and fitting summary'!P11</f>
        <v>1.9403267888116369</v>
      </c>
      <c r="Q9">
        <f>'Raw data and fitting summary'!Q11</f>
        <v>1.6065071262203878</v>
      </c>
      <c r="R9">
        <f>'Raw data and fitting summary'!R11</f>
        <v>1.3221695817566026</v>
      </c>
      <c r="X9">
        <f t="shared" si="8"/>
        <v>6.3464893361303663</v>
      </c>
      <c r="Y9">
        <f t="shared" si="9"/>
        <v>6.1319574567266768</v>
      </c>
      <c r="Z9">
        <f t="shared" si="10"/>
        <v>6.0805717060049433</v>
      </c>
      <c r="AA9">
        <f t="shared" si="11"/>
        <v>6.0175380595573982</v>
      </c>
      <c r="AB9">
        <f t="shared" si="12"/>
        <v>5.9405602699146209</v>
      </c>
      <c r="AC9">
        <f t="shared" si="13"/>
        <v>5.8470639647292462</v>
      </c>
      <c r="AD9">
        <f t="shared" si="14"/>
        <v>5.7342523395646401</v>
      </c>
      <c r="AE9">
        <f t="shared" si="15"/>
        <v>5.5992152141448663</v>
      </c>
      <c r="AF9">
        <f t="shared" si="16"/>
        <v>5.4391068617461027</v>
      </c>
      <c r="AG9">
        <f t="shared" si="17"/>
        <v>5.251403425185984</v>
      </c>
      <c r="AH9">
        <f t="shared" si="18"/>
        <v>5.0342390994406516</v>
      </c>
      <c r="AI9">
        <f t="shared" si="19"/>
        <v>4.7867999621989927</v>
      </c>
      <c r="AJ9">
        <f t="shared" si="20"/>
        <v>4.5097265961675115</v>
      </c>
      <c r="AK9">
        <f t="shared" si="21"/>
        <v>4.2054477528501204</v>
      </c>
      <c r="AL9">
        <f t="shared" si="22"/>
        <v>3.8783493089267367</v>
      </c>
      <c r="AM9">
        <f t="shared" si="23"/>
        <v>3.5346903835954668</v>
      </c>
      <c r="AO9">
        <f t="shared" si="24"/>
        <v>6.3464893361303663</v>
      </c>
      <c r="AP9">
        <f t="shared" si="4"/>
        <v>6.1319574567266768</v>
      </c>
      <c r="AQ9">
        <f t="shared" si="4"/>
        <v>6.0805717060049433</v>
      </c>
      <c r="AR9">
        <f t="shared" si="4"/>
        <v>6.0175380595573982</v>
      </c>
      <c r="AS9">
        <f t="shared" si="4"/>
        <v>5.9405602699146209</v>
      </c>
      <c r="AT9">
        <f t="shared" si="4"/>
        <v>5.8470639647292462</v>
      </c>
      <c r="AU9">
        <f t="shared" si="4"/>
        <v>5.7342523395646401</v>
      </c>
      <c r="AV9">
        <f t="shared" si="4"/>
        <v>5.5992152141448663</v>
      </c>
      <c r="AW9">
        <f t="shared" si="4"/>
        <v>5.4391068617461027</v>
      </c>
      <c r="AX9">
        <f t="shared" si="4"/>
        <v>5.251403425185984</v>
      </c>
      <c r="AY9">
        <f t="shared" si="4"/>
        <v>5.0342390994406516</v>
      </c>
      <c r="AZ9">
        <f t="shared" si="4"/>
        <v>4.7867999621989927</v>
      </c>
      <c r="BA9">
        <f t="shared" si="4"/>
        <v>4.5097265961675115</v>
      </c>
      <c r="BB9">
        <f t="shared" si="4"/>
        <v>4.2054477528501204</v>
      </c>
      <c r="BC9">
        <f t="shared" si="4"/>
        <v>3.8783493089267367</v>
      </c>
      <c r="BD9">
        <f t="shared" si="4"/>
        <v>3.5346903835954668</v>
      </c>
      <c r="BF9">
        <f t="shared" si="25"/>
        <v>26.483533868566916</v>
      </c>
      <c r="BG9">
        <f t="shared" si="25"/>
        <v>6.0295306342219162</v>
      </c>
      <c r="BH9">
        <f t="shared" si="5"/>
        <v>3.9858091795236565</v>
      </c>
      <c r="BI9">
        <f t="shared" si="5"/>
        <v>2.2525731733058136</v>
      </c>
      <c r="BJ9">
        <f t="shared" si="5"/>
        <v>0.95955764287571321</v>
      </c>
      <c r="BK9">
        <f t="shared" si="5"/>
        <v>0.19982157851171123</v>
      </c>
      <c r="BL9">
        <f t="shared" si="5"/>
        <v>6.3408403820543174E-3</v>
      </c>
      <c r="BM9">
        <f t="shared" si="5"/>
        <v>0.33847146172481019</v>
      </c>
      <c r="BN9">
        <f t="shared" si="5"/>
        <v>1.0840004787231754</v>
      </c>
      <c r="BO9">
        <f t="shared" si="5"/>
        <v>2.0777689025343102</v>
      </c>
      <c r="BP9">
        <f t="shared" si="5"/>
        <v>3.1323224302895345</v>
      </c>
      <c r="BQ9">
        <f t="shared" si="5"/>
        <v>4.0722703879271895</v>
      </c>
      <c r="BR9">
        <f t="shared" si="5"/>
        <v>4.7634955878670624</v>
      </c>
      <c r="BS9">
        <f t="shared" si="5"/>
        <v>5.1307729817266283</v>
      </c>
      <c r="BT9">
        <f t="shared" si="5"/>
        <v>5.1612669031239484</v>
      </c>
      <c r="BU9">
        <f t="shared" si="5"/>
        <v>4.8952482985696903</v>
      </c>
      <c r="BW9">
        <f t="shared" si="26"/>
        <v>0.81087593744317032</v>
      </c>
      <c r="BX9">
        <f t="shared" si="6"/>
        <v>0.40044476446060895</v>
      </c>
      <c r="BY9">
        <f t="shared" si="6"/>
        <v>0.32833247254735365</v>
      </c>
      <c r="BZ9">
        <f t="shared" si="6"/>
        <v>0.24941387399473908</v>
      </c>
      <c r="CA9">
        <f t="shared" si="6"/>
        <v>0.16489524340641168</v>
      </c>
      <c r="CB9">
        <f t="shared" si="6"/>
        <v>7.6451031218175827E-2</v>
      </c>
      <c r="CC9">
        <f t="shared" si="6"/>
        <v>1.3886621871901003E-2</v>
      </c>
      <c r="CD9">
        <f t="shared" si="6"/>
        <v>0.10390438302774516</v>
      </c>
      <c r="CE9">
        <f t="shared" si="6"/>
        <v>0.19141992668108979</v>
      </c>
      <c r="CF9">
        <f t="shared" si="6"/>
        <v>0.27448792105060305</v>
      </c>
      <c r="CG9">
        <f t="shared" si="6"/>
        <v>0.35155994823345493</v>
      </c>
      <c r="CH9">
        <f t="shared" si="6"/>
        <v>0.42157322896824051</v>
      </c>
      <c r="CI9">
        <f t="shared" si="6"/>
        <v>0.48396356838937882</v>
      </c>
      <c r="CJ9">
        <f t="shared" si="6"/>
        <v>0.53861588519399939</v>
      </c>
      <c r="CK9">
        <f t="shared" si="6"/>
        <v>0.58577554566250256</v>
      </c>
      <c r="CL9">
        <f t="shared" si="6"/>
        <v>0.62594472548633828</v>
      </c>
      <c r="CN9">
        <f t="shared" si="27"/>
        <v>0.81087593744317032</v>
      </c>
      <c r="CO9">
        <f t="shared" si="7"/>
        <v>0.40044476446060895</v>
      </c>
      <c r="CP9">
        <f t="shared" si="7"/>
        <v>0.32833247254735365</v>
      </c>
      <c r="CQ9">
        <f t="shared" si="7"/>
        <v>0.24941387399473908</v>
      </c>
      <c r="CR9">
        <f t="shared" si="7"/>
        <v>0.16489524340641168</v>
      </c>
      <c r="CS9">
        <f t="shared" si="7"/>
        <v>7.6451031218175827E-2</v>
      </c>
      <c r="CT9">
        <f t="shared" si="7"/>
        <v>1.3886621871901003E-2</v>
      </c>
      <c r="CU9">
        <f t="shared" si="7"/>
        <v>0.10390438302774516</v>
      </c>
      <c r="CV9">
        <f t="shared" si="7"/>
        <v>0.19141992668108979</v>
      </c>
      <c r="CW9">
        <f t="shared" si="7"/>
        <v>0.27448792105060305</v>
      </c>
      <c r="CX9">
        <f t="shared" si="7"/>
        <v>0.35155994823345493</v>
      </c>
      <c r="CY9">
        <f t="shared" si="7"/>
        <v>0.42157322896824051</v>
      </c>
      <c r="CZ9">
        <f t="shared" si="7"/>
        <v>0.48396356838937882</v>
      </c>
      <c r="DA9">
        <f t="shared" si="7"/>
        <v>0.53861588519399939</v>
      </c>
      <c r="DB9">
        <f t="shared" si="7"/>
        <v>0.58577554566250256</v>
      </c>
      <c r="DC9">
        <f t="shared" si="7"/>
        <v>0.62594472548633828</v>
      </c>
    </row>
    <row r="10" spans="1:107">
      <c r="A10" s="1" t="s">
        <v>22</v>
      </c>
      <c r="B10" s="1">
        <f>'Raw data and fitting summary'!B12</f>
        <v>0.2621440000000001</v>
      </c>
      <c r="C10">
        <f>'Raw data and fitting summary'!C12</f>
        <v>10.858001237076964</v>
      </c>
      <c r="D10">
        <f>'Raw data and fitting summary'!D12</f>
        <v>8.1132106407412703</v>
      </c>
      <c r="E10">
        <f>'Raw data and fitting summary'!E12</f>
        <v>7.6309540438912862</v>
      </c>
      <c r="F10">
        <f>'Raw data and fitting summary'!F12</f>
        <v>7.1031797386183966</v>
      </c>
      <c r="G10">
        <f>'Raw data and fitting summary'!G12</f>
        <v>6.537954780757147</v>
      </c>
      <c r="H10">
        <f>'Raw data and fitting summary'!H12</f>
        <v>5.9464771886666847</v>
      </c>
      <c r="I10">
        <f>'Raw data and fitting summary'!I12</f>
        <v>5.3423370623337005</v>
      </c>
      <c r="J10">
        <f>'Raw data and fitting summary'!J12</f>
        <v>4.7403362383508414</v>
      </c>
      <c r="K10">
        <f>'Raw data and fitting summary'!K12</f>
        <v>4.1550691897801597</v>
      </c>
      <c r="L10">
        <f>'Raw data and fitting summary'!L12</f>
        <v>3.5995454751825986</v>
      </c>
      <c r="M10">
        <f>'Raw data and fitting summary'!M12</f>
        <v>3.0841202604876878</v>
      </c>
      <c r="N10">
        <f>'Raw data and fitting summary'!N12</f>
        <v>2.6159009651964511</v>
      </c>
      <c r="O10">
        <f>'Raw data and fitting summary'!O12</f>
        <v>2.1986606866355221</v>
      </c>
      <c r="P10">
        <f>'Raw data and fitting summary'!P12</f>
        <v>1.8331690400259804</v>
      </c>
      <c r="Q10">
        <f>'Raw data and fitting summary'!Q12</f>
        <v>1.5177851191612961</v>
      </c>
      <c r="R10">
        <f>'Raw data and fitting summary'!R12</f>
        <v>1.249150584796465</v>
      </c>
      <c r="X10">
        <f t="shared" si="8"/>
        <v>6.0377872846779539</v>
      </c>
      <c r="Y10">
        <f t="shared" si="9"/>
        <v>5.8432982971308727</v>
      </c>
      <c r="Z10">
        <f t="shared" si="10"/>
        <v>5.7966181828594463</v>
      </c>
      <c r="AA10">
        <f t="shared" si="11"/>
        <v>5.7393064838663514</v>
      </c>
      <c r="AB10">
        <f t="shared" si="12"/>
        <v>5.6692410963883004</v>
      </c>
      <c r="AC10">
        <f t="shared" si="13"/>
        <v>5.5840288957999791</v>
      </c>
      <c r="AD10">
        <f t="shared" si="14"/>
        <v>5.4810494413002999</v>
      </c>
      <c r="AE10">
        <f t="shared" si="15"/>
        <v>5.3575460576395342</v>
      </c>
      <c r="AF10">
        <f t="shared" si="16"/>
        <v>5.2107792576140994</v>
      </c>
      <c r="AG10">
        <f t="shared" si="17"/>
        <v>5.0382542692931347</v>
      </c>
      <c r="AH10">
        <f t="shared" si="18"/>
        <v>4.8380250488208087</v>
      </c>
      <c r="AI10">
        <f t="shared" si="19"/>
        <v>4.6090597203581423</v>
      </c>
      <c r="AJ10">
        <f t="shared" si="20"/>
        <v>4.3516272571558705</v>
      </c>
      <c r="AK10">
        <f t="shared" si="21"/>
        <v>4.0676371601808725</v>
      </c>
      <c r="AL10">
        <f t="shared" si="22"/>
        <v>3.760843237842308</v>
      </c>
      <c r="AM10">
        <f t="shared" si="23"/>
        <v>3.4368232806942056</v>
      </c>
      <c r="AO10">
        <f t="shared" si="24"/>
        <v>6.0377872846779539</v>
      </c>
      <c r="AP10">
        <f t="shared" si="4"/>
        <v>5.8432982971308727</v>
      </c>
      <c r="AQ10">
        <f t="shared" si="4"/>
        <v>5.7966181828594463</v>
      </c>
      <c r="AR10">
        <f t="shared" si="4"/>
        <v>5.7393064838663514</v>
      </c>
      <c r="AS10">
        <f t="shared" si="4"/>
        <v>5.6692410963883004</v>
      </c>
      <c r="AT10">
        <f t="shared" si="4"/>
        <v>5.5840288957999791</v>
      </c>
      <c r="AU10">
        <f t="shared" si="4"/>
        <v>5.4810494413002999</v>
      </c>
      <c r="AV10">
        <f t="shared" si="4"/>
        <v>5.3575460576395342</v>
      </c>
      <c r="AW10">
        <f t="shared" si="4"/>
        <v>5.2107792576140994</v>
      </c>
      <c r="AX10">
        <f t="shared" si="4"/>
        <v>5.0382542692931347</v>
      </c>
      <c r="AY10">
        <f t="shared" si="4"/>
        <v>4.8380250488208087</v>
      </c>
      <c r="AZ10">
        <f t="shared" si="4"/>
        <v>4.6090597203581423</v>
      </c>
      <c r="BA10">
        <f t="shared" si="4"/>
        <v>4.3516272571558705</v>
      </c>
      <c r="BB10">
        <f t="shared" si="4"/>
        <v>4.0676371601808725</v>
      </c>
      <c r="BC10">
        <f t="shared" si="4"/>
        <v>3.760843237842308</v>
      </c>
      <c r="BD10">
        <f t="shared" si="4"/>
        <v>3.4368232806942056</v>
      </c>
      <c r="BF10">
        <f t="shared" si="25"/>
        <v>23.234462546902087</v>
      </c>
      <c r="BG10">
        <f t="shared" si="25"/>
        <v>5.1525020476748482</v>
      </c>
      <c r="BH10">
        <f t="shared" si="5"/>
        <v>3.3647880510674213</v>
      </c>
      <c r="BI10">
        <f t="shared" si="5"/>
        <v>1.860150255027937</v>
      </c>
      <c r="BJ10">
        <f t="shared" si="5"/>
        <v>0.75466346540969598</v>
      </c>
      <c r="BK10">
        <f t="shared" si="5"/>
        <v>0.13136876500198924</v>
      </c>
      <c r="BL10">
        <f t="shared" si="5"/>
        <v>1.9241124078573483E-2</v>
      </c>
      <c r="BM10">
        <f t="shared" si="5"/>
        <v>0.38094796102638079</v>
      </c>
      <c r="BN10">
        <f t="shared" si="5"/>
        <v>1.1145237473259415</v>
      </c>
      <c r="BO10">
        <f t="shared" si="5"/>
        <v>2.0698829942509929</v>
      </c>
      <c r="BP10">
        <f t="shared" si="5"/>
        <v>3.0761820065378496</v>
      </c>
      <c r="BQ10">
        <f t="shared" si="5"/>
        <v>3.9726818232777021</v>
      </c>
      <c r="BR10">
        <f t="shared" si="5"/>
        <v>4.6352650537781503</v>
      </c>
      <c r="BS10">
        <f t="shared" si="5"/>
        <v>4.9928477799885362</v>
      </c>
      <c r="BT10">
        <f t="shared" si="5"/>
        <v>5.0313097237808018</v>
      </c>
      <c r="BU10">
        <f t="shared" si="5"/>
        <v>4.7859118243764875</v>
      </c>
      <c r="BW10">
        <f t="shared" si="26"/>
        <v>0.79834113477817115</v>
      </c>
      <c r="BX10">
        <f t="shared" si="6"/>
        <v>0.38846422485823645</v>
      </c>
      <c r="BY10">
        <f t="shared" si="6"/>
        <v>0.316449316336887</v>
      </c>
      <c r="BZ10">
        <f t="shared" si="6"/>
        <v>0.23763729269137338</v>
      </c>
      <c r="CA10">
        <f t="shared" si="6"/>
        <v>0.15323279952272226</v>
      </c>
      <c r="CB10">
        <f t="shared" si="6"/>
        <v>6.490802602030242E-2</v>
      </c>
      <c r="CC10">
        <f t="shared" si="6"/>
        <v>2.5307631403830553E-2</v>
      </c>
      <c r="CD10">
        <f t="shared" si="6"/>
        <v>0.11520382888889759</v>
      </c>
      <c r="CE10">
        <f t="shared" si="6"/>
        <v>0.20260118796844331</v>
      </c>
      <c r="CF10">
        <f t="shared" si="6"/>
        <v>0.2855570039168322</v>
      </c>
      <c r="CG10">
        <f t="shared" si="6"/>
        <v>0.36252494987817541</v>
      </c>
      <c r="CH10">
        <f t="shared" si="6"/>
        <v>0.43244368181170256</v>
      </c>
      <c r="CI10">
        <f t="shared" si="6"/>
        <v>0.49474976676368204</v>
      </c>
      <c r="CJ10">
        <f t="shared" si="6"/>
        <v>0.5493282788417474</v>
      </c>
      <c r="CK10">
        <f t="shared" si="6"/>
        <v>0.59642425297362622</v>
      </c>
      <c r="CL10">
        <f t="shared" si="6"/>
        <v>0.63653918669215115</v>
      </c>
      <c r="CN10">
        <f t="shared" si="27"/>
        <v>0.79834113477817115</v>
      </c>
      <c r="CO10">
        <f t="shared" si="7"/>
        <v>0.38846422485823645</v>
      </c>
      <c r="CP10">
        <f t="shared" si="7"/>
        <v>0.316449316336887</v>
      </c>
      <c r="CQ10">
        <f t="shared" si="7"/>
        <v>0.23763729269137338</v>
      </c>
      <c r="CR10">
        <f t="shared" si="7"/>
        <v>0.15323279952272226</v>
      </c>
      <c r="CS10">
        <f t="shared" si="7"/>
        <v>6.490802602030242E-2</v>
      </c>
      <c r="CT10">
        <f t="shared" si="7"/>
        <v>2.5307631403830553E-2</v>
      </c>
      <c r="CU10">
        <f t="shared" si="7"/>
        <v>0.11520382888889759</v>
      </c>
      <c r="CV10">
        <f t="shared" si="7"/>
        <v>0.20260118796844331</v>
      </c>
      <c r="CW10">
        <f t="shared" si="7"/>
        <v>0.2855570039168322</v>
      </c>
      <c r="CX10">
        <f t="shared" si="7"/>
        <v>0.36252494987817541</v>
      </c>
      <c r="CY10">
        <f t="shared" si="7"/>
        <v>0.43244368181170256</v>
      </c>
      <c r="CZ10">
        <f t="shared" si="7"/>
        <v>0.49474976676368204</v>
      </c>
      <c r="DA10">
        <f t="shared" si="7"/>
        <v>0.5493282788417474</v>
      </c>
      <c r="DB10">
        <f t="shared" si="7"/>
        <v>0.59642425297362622</v>
      </c>
      <c r="DC10">
        <f t="shared" si="7"/>
        <v>0.63653918669215115</v>
      </c>
    </row>
    <row r="11" spans="1:107">
      <c r="A11" s="1" t="s">
        <v>23</v>
      </c>
      <c r="B11" s="1">
        <f>'Raw data and fitting summary'!B13</f>
        <v>0.2097152000000001</v>
      </c>
      <c r="C11">
        <f>'Raw data and fitting summary'!C13</f>
        <v>10.156840865414422</v>
      </c>
      <c r="D11">
        <f>'Raw data and fitting summary'!D13</f>
        <v>7.5892963710676318</v>
      </c>
      <c r="E11">
        <f>'Raw data and fitting summary'!E13</f>
        <v>7.1381817134476222</v>
      </c>
      <c r="F11">
        <f>'Raw data and fitting summary'!F13</f>
        <v>6.644488674142492</v>
      </c>
      <c r="G11">
        <f>'Raw data and fitting summary'!G13</f>
        <v>6.115763375184728</v>
      </c>
      <c r="H11">
        <f>'Raw data and fitting summary'!H13</f>
        <v>5.5624807178014084</v>
      </c>
      <c r="I11">
        <f>'Raw data and fitting summary'!I13</f>
        <v>4.9973532150873474</v>
      </c>
      <c r="J11">
        <f>'Raw data and fitting summary'!J13</f>
        <v>4.4342268683004971</v>
      </c>
      <c r="K11">
        <f>'Raw data and fitting summary'!K13</f>
        <v>3.8867537057625756</v>
      </c>
      <c r="L11">
        <f>'Raw data and fitting summary'!L13</f>
        <v>3.367103187869442</v>
      </c>
      <c r="M11">
        <f>'Raw data and fitting summary'!M13</f>
        <v>2.8849617909978029</v>
      </c>
      <c r="N11">
        <f>'Raw data and fitting summary'!N13</f>
        <v>2.4469779697996188</v>
      </c>
      <c r="O11">
        <f>'Raw data and fitting summary'!O13</f>
        <v>2.0566811721244154</v>
      </c>
      <c r="P11">
        <f>'Raw data and fitting summary'!P13</f>
        <v>1.7147913149400968</v>
      </c>
      <c r="Q11">
        <f>'Raw data and fitting summary'!Q13</f>
        <v>1.4197734543052418</v>
      </c>
      <c r="R11">
        <f>'Raw data and fitting summary'!R13</f>
        <v>1.1684861172600662</v>
      </c>
      <c r="U11" t="str">
        <f>BI1</f>
        <v>Sum R2</v>
      </c>
      <c r="V11">
        <f>BJ1</f>
        <v>860.01236877361248</v>
      </c>
      <c r="X11">
        <f t="shared" si="8"/>
        <v>5.6917207844828415</v>
      </c>
      <c r="Y11">
        <f t="shared" si="9"/>
        <v>5.518568133317495</v>
      </c>
      <c r="Z11">
        <f t="shared" si="10"/>
        <v>5.4769136776878016</v>
      </c>
      <c r="AA11">
        <f t="shared" si="11"/>
        <v>5.4257216213706947</v>
      </c>
      <c r="AB11">
        <f t="shared" si="12"/>
        <v>5.3630617513769732</v>
      </c>
      <c r="AC11">
        <f t="shared" si="13"/>
        <v>5.2867431840689916</v>
      </c>
      <c r="AD11">
        <f t="shared" si="14"/>
        <v>5.1943460911956709</v>
      </c>
      <c r="AE11">
        <f t="shared" si="15"/>
        <v>5.083294351970661</v>
      </c>
      <c r="AF11">
        <f t="shared" si="16"/>
        <v>4.950983349258232</v>
      </c>
      <c r="AG11">
        <f t="shared" si="17"/>
        <v>4.7949752710881599</v>
      </c>
      <c r="AH11">
        <f t="shared" si="18"/>
        <v>4.6132671896884894</v>
      </c>
      <c r="AI11">
        <f t="shared" si="19"/>
        <v>4.4046228480198577</v>
      </c>
      <c r="AJ11">
        <f t="shared" si="20"/>
        <v>4.1689370810339126</v>
      </c>
      <c r="AK11">
        <f t="shared" si="21"/>
        <v>3.9075753468792396</v>
      </c>
      <c r="AL11">
        <f t="shared" si="22"/>
        <v>3.6236083144684605</v>
      </c>
      <c r="AM11">
        <f t="shared" si="23"/>
        <v>3.3218555112909005</v>
      </c>
      <c r="AO11">
        <f t="shared" si="24"/>
        <v>5.6917207844828415</v>
      </c>
      <c r="AP11">
        <f t="shared" si="4"/>
        <v>5.518568133317495</v>
      </c>
      <c r="AQ11">
        <f t="shared" si="4"/>
        <v>5.4769136776878016</v>
      </c>
      <c r="AR11">
        <f t="shared" si="4"/>
        <v>5.4257216213706947</v>
      </c>
      <c r="AS11">
        <f t="shared" si="4"/>
        <v>5.3630617513769732</v>
      </c>
      <c r="AT11">
        <f t="shared" si="4"/>
        <v>5.2867431840689916</v>
      </c>
      <c r="AU11">
        <f t="shared" si="4"/>
        <v>5.1943460911956709</v>
      </c>
      <c r="AV11">
        <f t="shared" si="4"/>
        <v>5.083294351970661</v>
      </c>
      <c r="AW11">
        <f t="shared" si="4"/>
        <v>4.950983349258232</v>
      </c>
      <c r="AX11">
        <f t="shared" si="4"/>
        <v>4.7949752710881599</v>
      </c>
      <c r="AY11">
        <f t="shared" si="4"/>
        <v>4.6132671896884894</v>
      </c>
      <c r="AZ11">
        <f t="shared" si="4"/>
        <v>4.4046228480198577</v>
      </c>
      <c r="BA11">
        <f t="shared" si="4"/>
        <v>4.1689370810339126</v>
      </c>
      <c r="BB11">
        <f t="shared" si="4"/>
        <v>3.9075753468792396</v>
      </c>
      <c r="BC11">
        <f t="shared" si="4"/>
        <v>3.6236083144684605</v>
      </c>
      <c r="BD11">
        <f t="shared" si="4"/>
        <v>3.3218555112909005</v>
      </c>
      <c r="BF11">
        <f t="shared" si="25"/>
        <v>19.937297337138443</v>
      </c>
      <c r="BG11">
        <f t="shared" si="25"/>
        <v>4.2879154346157868</v>
      </c>
      <c r="BH11">
        <f t="shared" si="5"/>
        <v>2.7598114866372927</v>
      </c>
      <c r="BI11">
        <f t="shared" si="5"/>
        <v>1.485393128922053</v>
      </c>
      <c r="BJ11">
        <f t="shared" si="5"/>
        <v>0.56655973448283092</v>
      </c>
      <c r="BK11">
        <f t="shared" si="5"/>
        <v>7.603118750883571E-2</v>
      </c>
      <c r="BL11">
        <f t="shared" si="5"/>
        <v>3.8806193237429294E-2</v>
      </c>
      <c r="BM11">
        <f t="shared" si="5"/>
        <v>0.4212885983579186</v>
      </c>
      <c r="BN11">
        <f t="shared" si="5"/>
        <v>1.132584734094892</v>
      </c>
      <c r="BO11">
        <f t="shared" si="5"/>
        <v>2.0388186860353614</v>
      </c>
      <c r="BP11">
        <f t="shared" si="5"/>
        <v>2.9870395511433725</v>
      </c>
      <c r="BQ11">
        <f t="shared" si="5"/>
        <v>3.8323734692219342</v>
      </c>
      <c r="BR11">
        <f t="shared" si="5"/>
        <v>4.4616250247230864</v>
      </c>
      <c r="BS11">
        <f t="shared" si="5"/>
        <v>4.8083018107272819</v>
      </c>
      <c r="BT11">
        <f t="shared" si="5"/>
        <v>4.8568880908706324</v>
      </c>
      <c r="BU11">
        <f t="shared" si="5"/>
        <v>4.6369997471487228</v>
      </c>
      <c r="BW11">
        <f t="shared" si="26"/>
        <v>0.78449387276773941</v>
      </c>
      <c r="BX11">
        <f t="shared" si="6"/>
        <v>0.37522926014964603</v>
      </c>
      <c r="BY11">
        <f t="shared" si="6"/>
        <v>0.30332193157025639</v>
      </c>
      <c r="BZ11">
        <f t="shared" si="6"/>
        <v>0.22462764178157402</v>
      </c>
      <c r="CA11">
        <f t="shared" si="6"/>
        <v>0.14034923681691669</v>
      </c>
      <c r="CB11">
        <f t="shared" si="6"/>
        <v>5.2156407854900347E-2</v>
      </c>
      <c r="CC11">
        <f t="shared" si="6"/>
        <v>3.7924480319519546E-2</v>
      </c>
      <c r="CD11">
        <f t="shared" si="6"/>
        <v>0.1276863857821921</v>
      </c>
      <c r="CE11">
        <f t="shared" si="6"/>
        <v>0.21495318574543415</v>
      </c>
      <c r="CF11">
        <f t="shared" si="6"/>
        <v>0.29778507760576628</v>
      </c>
      <c r="CG11">
        <f t="shared" si="6"/>
        <v>0.37463804449778471</v>
      </c>
      <c r="CH11">
        <f t="shared" si="6"/>
        <v>0.44445232787645322</v>
      </c>
      <c r="CI11">
        <f t="shared" si="6"/>
        <v>0.50666533647604239</v>
      </c>
      <c r="CJ11">
        <f t="shared" si="6"/>
        <v>0.56116231608698108</v>
      </c>
      <c r="CK11">
        <f t="shared" si="6"/>
        <v>0.60818793558996853</v>
      </c>
      <c r="CL11">
        <f t="shared" si="6"/>
        <v>0.64824294335246901</v>
      </c>
      <c r="CN11">
        <f t="shared" si="27"/>
        <v>0.78449387276773941</v>
      </c>
      <c r="CO11">
        <f t="shared" si="7"/>
        <v>0.37522926014964603</v>
      </c>
      <c r="CP11">
        <f t="shared" si="7"/>
        <v>0.30332193157025639</v>
      </c>
      <c r="CQ11">
        <f t="shared" si="7"/>
        <v>0.22462764178157402</v>
      </c>
      <c r="CR11">
        <f t="shared" si="7"/>
        <v>0.14034923681691669</v>
      </c>
      <c r="CS11">
        <f t="shared" si="7"/>
        <v>5.2156407854900347E-2</v>
      </c>
      <c r="CT11">
        <f t="shared" si="7"/>
        <v>3.7924480319519546E-2</v>
      </c>
      <c r="CU11">
        <f t="shared" si="7"/>
        <v>0.1276863857821921</v>
      </c>
      <c r="CV11">
        <f t="shared" si="7"/>
        <v>0.21495318574543415</v>
      </c>
      <c r="CW11">
        <f t="shared" si="7"/>
        <v>0.29778507760576628</v>
      </c>
      <c r="CX11">
        <f t="shared" si="7"/>
        <v>0.37463804449778471</v>
      </c>
      <c r="CY11">
        <f t="shared" si="7"/>
        <v>0.44445232787645322</v>
      </c>
      <c r="CZ11">
        <f t="shared" si="7"/>
        <v>0.50666533647604239</v>
      </c>
      <c r="DA11">
        <f t="shared" si="7"/>
        <v>0.56116231608698108</v>
      </c>
      <c r="DB11">
        <f t="shared" si="7"/>
        <v>0.60818793558996853</v>
      </c>
      <c r="DC11">
        <f t="shared" si="7"/>
        <v>0.64824294335246901</v>
      </c>
    </row>
    <row r="12" spans="1:107">
      <c r="A12" s="1" t="s">
        <v>24</v>
      </c>
      <c r="B12" s="1">
        <f>'Raw data and fitting summary'!B14</f>
        <v>0.16777216000000009</v>
      </c>
      <c r="C12">
        <f>'Raw data and fitting summary'!C14</f>
        <v>9.3982227278593875</v>
      </c>
      <c r="D12">
        <f>'Raw data and fitting summary'!D14</f>
        <v>7.0224490654278187</v>
      </c>
      <c r="E12">
        <f>'Raw data and fitting summary'!E14</f>
        <v>6.6050283256236133</v>
      </c>
      <c r="F12">
        <f>'Raw data and fitting summary'!F14</f>
        <v>6.1482093989450632</v>
      </c>
      <c r="G12">
        <f>'Raw data and fitting summary'!G14</f>
        <v>5.6589747848260643</v>
      </c>
      <c r="H12">
        <f>'Raw data and fitting summary'!H14</f>
        <v>5.1470170103120694</v>
      </c>
      <c r="I12">
        <f>'Raw data and fitting summary'!I14</f>
        <v>4.6240990862722127</v>
      </c>
      <c r="J12">
        <f>'Raw data and fitting summary'!J14</f>
        <v>4.1030328510956835</v>
      </c>
      <c r="K12">
        <f>'Raw data and fitting summary'!K14</f>
        <v>3.5964506581445872</v>
      </c>
      <c r="L12">
        <f>'Raw data and fitting summary'!L14</f>
        <v>3.1156130263926518</v>
      </c>
      <c r="M12">
        <f>'Raw data and fitting summary'!M14</f>
        <v>2.6694829457737286</v>
      </c>
      <c r="N12">
        <f>'Raw data and fitting summary'!N14</f>
        <v>2.2642122954442554</v>
      </c>
      <c r="O12">
        <f>'Raw data and fitting summary'!O14</f>
        <v>1.9030669075104676</v>
      </c>
      <c r="P12">
        <f>'Raw data and fitting summary'!P14</f>
        <v>1.586712928080156</v>
      </c>
      <c r="Q12">
        <f>'Raw data and fitting summary'!Q14</f>
        <v>1.3137300587330325</v>
      </c>
      <c r="R12">
        <f>'Raw data and fitting summary'!R14</f>
        <v>1.0812114642670094</v>
      </c>
      <c r="U12" s="4" t="s">
        <v>39</v>
      </c>
      <c r="V12">
        <f>CR1</f>
        <v>86.274131852460414</v>
      </c>
      <c r="X12">
        <f t="shared" si="8"/>
        <v>5.3111950635454939</v>
      </c>
      <c r="Y12">
        <f t="shared" si="9"/>
        <v>5.160113775358683</v>
      </c>
      <c r="Z12">
        <f t="shared" si="10"/>
        <v>5.1236769796340553</v>
      </c>
      <c r="AA12">
        <f t="shared" si="11"/>
        <v>5.078848278827178</v>
      </c>
      <c r="AB12">
        <f t="shared" si="12"/>
        <v>5.0239035897390947</v>
      </c>
      <c r="AC12">
        <f t="shared" si="13"/>
        <v>4.9568722011764557</v>
      </c>
      <c r="AD12">
        <f t="shared" si="14"/>
        <v>4.875557105024499</v>
      </c>
      <c r="AE12">
        <f t="shared" si="15"/>
        <v>4.7775895417124152</v>
      </c>
      <c r="AF12">
        <f t="shared" si="16"/>
        <v>4.6605309044594492</v>
      </c>
      <c r="AG12">
        <f t="shared" si="17"/>
        <v>4.5220344955897094</v>
      </c>
      <c r="AH12">
        <f t="shared" si="18"/>
        <v>4.3600747563101256</v>
      </c>
      <c r="AI12">
        <f t="shared" si="19"/>
        <v>4.173240451916123</v>
      </c>
      <c r="AJ12">
        <f t="shared" si="20"/>
        <v>3.9610698549731187</v>
      </c>
      <c r="AK12">
        <f t="shared" si="21"/>
        <v>3.7243819753565863</v>
      </c>
      <c r="AL12">
        <f t="shared" si="22"/>
        <v>3.4655345977211809</v>
      </c>
      <c r="AM12">
        <f t="shared" si="23"/>
        <v>3.1885281829229362</v>
      </c>
      <c r="AO12">
        <f t="shared" si="24"/>
        <v>5.3111950635454939</v>
      </c>
      <c r="AP12">
        <f t="shared" si="4"/>
        <v>5.160113775358683</v>
      </c>
      <c r="AQ12">
        <f t="shared" si="4"/>
        <v>5.1236769796340553</v>
      </c>
      <c r="AR12">
        <f t="shared" si="4"/>
        <v>5.078848278827178</v>
      </c>
      <c r="AS12">
        <f t="shared" si="4"/>
        <v>5.0239035897390947</v>
      </c>
      <c r="AT12">
        <f t="shared" si="4"/>
        <v>4.9568722011764557</v>
      </c>
      <c r="AU12">
        <f t="shared" si="4"/>
        <v>4.875557105024499</v>
      </c>
      <c r="AV12">
        <f t="shared" si="4"/>
        <v>4.7775895417124152</v>
      </c>
      <c r="AW12">
        <f t="shared" si="4"/>
        <v>4.6605309044594492</v>
      </c>
      <c r="AX12">
        <f t="shared" si="4"/>
        <v>4.5220344955897094</v>
      </c>
      <c r="AY12">
        <f t="shared" si="4"/>
        <v>4.3600747563101256</v>
      </c>
      <c r="AZ12">
        <f t="shared" si="4"/>
        <v>4.173240451916123</v>
      </c>
      <c r="BA12">
        <f t="shared" si="4"/>
        <v>3.9610698549731187</v>
      </c>
      <c r="BB12">
        <f t="shared" si="4"/>
        <v>3.7243819753565863</v>
      </c>
      <c r="BC12">
        <f t="shared" si="4"/>
        <v>3.4655345977211809</v>
      </c>
      <c r="BD12">
        <f t="shared" si="4"/>
        <v>3.1885281829229362</v>
      </c>
      <c r="BF12">
        <f t="shared" si="25"/>
        <v>16.703795128867082</v>
      </c>
      <c r="BG12">
        <f t="shared" si="25"/>
        <v>3.4682927326368915</v>
      </c>
      <c r="BH12">
        <f t="shared" si="5"/>
        <v>2.1944018102650751</v>
      </c>
      <c r="BI12">
        <f t="shared" si="5"/>
        <v>1.1435332052197782</v>
      </c>
      <c r="BJ12">
        <f t="shared" si="5"/>
        <v>0.40331542282919186</v>
      </c>
      <c r="BK12">
        <f t="shared" si="5"/>
        <v>3.6155048441218966E-2</v>
      </c>
      <c r="BL12">
        <f t="shared" si="5"/>
        <v>6.3231135194825192E-2</v>
      </c>
      <c r="BM12">
        <f t="shared" si="5"/>
        <v>0.45502672885579715</v>
      </c>
      <c r="BN12">
        <f t="shared" si="5"/>
        <v>1.1322667705974974</v>
      </c>
      <c r="BO12">
        <f t="shared" si="5"/>
        <v>1.97802134901841</v>
      </c>
      <c r="BP12">
        <f t="shared" si="5"/>
        <v>2.8581006698527331</v>
      </c>
      <c r="BQ12">
        <f t="shared" si="5"/>
        <v>3.6443885022023776</v>
      </c>
      <c r="BR12">
        <f t="shared" si="5"/>
        <v>4.2353761317649594</v>
      </c>
      <c r="BS12">
        <f t="shared" si="5"/>
        <v>4.5696289556837222</v>
      </c>
      <c r="BT12">
        <f t="shared" si="5"/>
        <v>4.6302627740099984</v>
      </c>
      <c r="BU12">
        <f t="shared" si="5"/>
        <v>4.4407837527267819</v>
      </c>
      <c r="BW12">
        <f t="shared" si="26"/>
        <v>0.76951187358304141</v>
      </c>
      <c r="BX12">
        <f t="shared" si="6"/>
        <v>0.36090973399897242</v>
      </c>
      <c r="BY12">
        <f t="shared" si="6"/>
        <v>0.28911880118081906</v>
      </c>
      <c r="BZ12">
        <f t="shared" si="6"/>
        <v>0.21055189314787429</v>
      </c>
      <c r="CA12">
        <f t="shared" si="6"/>
        <v>0.12640990889714718</v>
      </c>
      <c r="CB12">
        <f t="shared" si="6"/>
        <v>3.8359836892806129E-2</v>
      </c>
      <c r="CC12">
        <f t="shared" si="6"/>
        <v>5.1575238139072686E-2</v>
      </c>
      <c r="CD12">
        <f t="shared" si="6"/>
        <v>0.14119184679371863</v>
      </c>
      <c r="CE12">
        <f t="shared" si="6"/>
        <v>0.22831738875429239</v>
      </c>
      <c r="CF12">
        <f t="shared" si="6"/>
        <v>0.31101520135875232</v>
      </c>
      <c r="CG12">
        <f t="shared" si="6"/>
        <v>0.38774376702823388</v>
      </c>
      <c r="CH12">
        <f t="shared" si="6"/>
        <v>0.45744504263955044</v>
      </c>
      <c r="CI12">
        <f t="shared" si="6"/>
        <v>0.51955734758851346</v>
      </c>
      <c r="CJ12">
        <f t="shared" si="6"/>
        <v>0.57396611341718307</v>
      </c>
      <c r="CK12">
        <f t="shared" si="6"/>
        <v>0.62091561296288977</v>
      </c>
      <c r="CL12">
        <f t="shared" si="6"/>
        <v>0.66090578403611333</v>
      </c>
      <c r="CN12">
        <f t="shared" si="27"/>
        <v>0.76951187358304141</v>
      </c>
      <c r="CO12">
        <f t="shared" si="7"/>
        <v>0.36090973399897242</v>
      </c>
      <c r="CP12">
        <f t="shared" si="7"/>
        <v>0.28911880118081906</v>
      </c>
      <c r="CQ12">
        <f t="shared" si="7"/>
        <v>0.21055189314787429</v>
      </c>
      <c r="CR12">
        <f t="shared" si="7"/>
        <v>0.12640990889714718</v>
      </c>
      <c r="CS12">
        <f t="shared" si="7"/>
        <v>3.8359836892806129E-2</v>
      </c>
      <c r="CT12">
        <f t="shared" si="7"/>
        <v>5.1575238139072686E-2</v>
      </c>
      <c r="CU12">
        <f t="shared" si="7"/>
        <v>0.14119184679371863</v>
      </c>
      <c r="CV12">
        <f t="shared" si="7"/>
        <v>0.22831738875429239</v>
      </c>
      <c r="CW12">
        <f t="shared" si="7"/>
        <v>0.31101520135875232</v>
      </c>
      <c r="CX12">
        <f t="shared" si="7"/>
        <v>0.38774376702823388</v>
      </c>
      <c r="CY12">
        <f t="shared" si="7"/>
        <v>0.45744504263955044</v>
      </c>
      <c r="CZ12">
        <f t="shared" si="7"/>
        <v>0.51955734758851346</v>
      </c>
      <c r="DA12">
        <f t="shared" si="7"/>
        <v>0.57396611341718307</v>
      </c>
      <c r="DB12">
        <f t="shared" si="7"/>
        <v>0.62091561296288977</v>
      </c>
      <c r="DC12">
        <f t="shared" si="7"/>
        <v>0.66090578403611333</v>
      </c>
    </row>
    <row r="13" spans="1:107">
      <c r="A13" s="1" t="s">
        <v>25</v>
      </c>
      <c r="B13" s="1">
        <f>'Raw data and fitting summary'!B15</f>
        <v>0.13421772800000006</v>
      </c>
      <c r="C13">
        <f>'Raw data and fitting summary'!C15</f>
        <v>8.595702542208933</v>
      </c>
      <c r="D13">
        <f>'Raw data and fitting summary'!D15</f>
        <v>6.4227976961319975</v>
      </c>
      <c r="E13">
        <f>'Raw data and fitting summary'!E15</f>
        <v>6.041020777431223</v>
      </c>
      <c r="F13">
        <f>'Raw data and fitting summary'!F15</f>
        <v>5.6232099079633171</v>
      </c>
      <c r="G13">
        <f>'Raw data and fitting summary'!G15</f>
        <v>5.1757513471171936</v>
      </c>
      <c r="H13">
        <f>'Raw data and fitting summary'!H15</f>
        <v>4.7075099709207509</v>
      </c>
      <c r="I13">
        <f>'Raw data and fitting summary'!I15</f>
        <v>4.2292443393017178</v>
      </c>
      <c r="J13">
        <f>'Raw data and fitting summary'!J15</f>
        <v>3.7526722796622796</v>
      </c>
      <c r="K13">
        <f>'Raw data and fitting summary'!K15</f>
        <v>3.2893474607175688</v>
      </c>
      <c r="L13">
        <f>'Raw data and fitting summary'!L15</f>
        <v>2.8495688586008225</v>
      </c>
      <c r="M13">
        <f>'Raw data and fitting summary'!M15</f>
        <v>2.4415341078639248</v>
      </c>
      <c r="N13">
        <f>'Raw data and fitting summary'!N15</f>
        <v>2.0708697748094167</v>
      </c>
      <c r="O13">
        <f>'Raw data and fitting summary'!O15</f>
        <v>1.74056282007346</v>
      </c>
      <c r="P13">
        <f>'Raw data and fitting summary'!P15</f>
        <v>1.4512225071261833</v>
      </c>
      <c r="Q13">
        <f>'Raw data and fitting summary'!Q15</f>
        <v>1.2015498177281305</v>
      </c>
      <c r="R13">
        <f>'Raw data and fitting summary'!R15</f>
        <v>0.98888613317447915</v>
      </c>
      <c r="X13">
        <f t="shared" si="8"/>
        <v>4.9015707564897832</v>
      </c>
      <c r="Y13">
        <f t="shared" si="9"/>
        <v>4.7726120815015731</v>
      </c>
      <c r="Z13">
        <f t="shared" si="10"/>
        <v>4.7414257530243482</v>
      </c>
      <c r="AA13">
        <f t="shared" si="11"/>
        <v>4.7030113443856782</v>
      </c>
      <c r="AB13">
        <f t="shared" si="12"/>
        <v>4.6558598878375852</v>
      </c>
      <c r="AC13">
        <f t="shared" si="13"/>
        <v>4.5982336673462507</v>
      </c>
      <c r="AD13">
        <f t="shared" si="14"/>
        <v>4.5281763378848741</v>
      </c>
      <c r="AE13">
        <f t="shared" si="15"/>
        <v>4.4435505587292123</v>
      </c>
      <c r="AF13">
        <f t="shared" si="16"/>
        <v>4.34211489545324</v>
      </c>
      <c r="AG13">
        <f t="shared" si="17"/>
        <v>4.2216520827009667</v>
      </c>
      <c r="AH13">
        <f t="shared" si="18"/>
        <v>4.0801578726092131</v>
      </c>
      <c r="AI13">
        <f t="shared" si="19"/>
        <v>3.9160916822948377</v>
      </c>
      <c r="AJ13">
        <f t="shared" si="20"/>
        <v>3.7286756473406677</v>
      </c>
      <c r="AK13">
        <f t="shared" si="21"/>
        <v>3.5182079665722865</v>
      </c>
      <c r="AL13">
        <f t="shared" si="22"/>
        <v>3.2863337353041242</v>
      </c>
      <c r="AM13">
        <f t="shared" si="23"/>
        <v>3.0362004789943926</v>
      </c>
      <c r="AO13">
        <f t="shared" si="24"/>
        <v>4.9015707564897832</v>
      </c>
      <c r="AP13">
        <f t="shared" si="4"/>
        <v>4.7726120815015731</v>
      </c>
      <c r="AQ13">
        <f t="shared" si="4"/>
        <v>4.7414257530243482</v>
      </c>
      <c r="AR13">
        <f t="shared" si="4"/>
        <v>4.7030113443856782</v>
      </c>
      <c r="AS13">
        <f t="shared" si="4"/>
        <v>4.6558598878375852</v>
      </c>
      <c r="AT13">
        <f t="shared" si="4"/>
        <v>4.5982336673462507</v>
      </c>
      <c r="AU13">
        <f t="shared" si="4"/>
        <v>4.5281763378848741</v>
      </c>
      <c r="AV13">
        <f t="shared" si="4"/>
        <v>4.4435505587292123</v>
      </c>
      <c r="AW13">
        <f t="shared" si="4"/>
        <v>4.34211489545324</v>
      </c>
      <c r="AX13">
        <f t="shared" si="4"/>
        <v>4.2216520827009667</v>
      </c>
      <c r="AY13">
        <f t="shared" si="4"/>
        <v>4.0801578726092131</v>
      </c>
      <c r="AZ13">
        <f t="shared" si="4"/>
        <v>3.9160916822948377</v>
      </c>
      <c r="BA13">
        <f t="shared" si="4"/>
        <v>3.7286756473406677</v>
      </c>
      <c r="BB13">
        <f t="shared" si="4"/>
        <v>3.5182079665722865</v>
      </c>
      <c r="BC13">
        <f t="shared" si="4"/>
        <v>3.2863337353041242</v>
      </c>
      <c r="BD13">
        <f t="shared" si="4"/>
        <v>3.0362004789943926</v>
      </c>
      <c r="BF13">
        <f t="shared" si="25"/>
        <v>13.646609650260555</v>
      </c>
      <c r="BG13">
        <f t="shared" si="25"/>
        <v>2.7231125627331916</v>
      </c>
      <c r="BH13">
        <f t="shared" si="5"/>
        <v>1.6889472274631054</v>
      </c>
      <c r="BI13">
        <f t="shared" si="5"/>
        <v>0.84676539641034987</v>
      </c>
      <c r="BJ13">
        <f t="shared" si="5"/>
        <v>0.27028712943188077</v>
      </c>
      <c r="BK13">
        <f t="shared" si="5"/>
        <v>1.194131052290631E-2</v>
      </c>
      <c r="BL13">
        <f t="shared" si="5"/>
        <v>8.9360339776920109E-2</v>
      </c>
      <c r="BM13">
        <f t="shared" si="5"/>
        <v>0.47731279648648667</v>
      </c>
      <c r="BN13">
        <f t="shared" si="5"/>
        <v>1.1083192716399257</v>
      </c>
      <c r="BO13">
        <f t="shared" si="5"/>
        <v>1.8826123738570464</v>
      </c>
      <c r="BP13">
        <f t="shared" si="5"/>
        <v>2.6850878423880222</v>
      </c>
      <c r="BQ13">
        <f t="shared" si="5"/>
        <v>3.4048438878641356</v>
      </c>
      <c r="BR13">
        <f t="shared" si="5"/>
        <v>3.9525926139444101</v>
      </c>
      <c r="BS13">
        <f t="shared" si="5"/>
        <v>4.2724288895616187</v>
      </c>
      <c r="BT13">
        <f t="shared" si="5"/>
        <v>4.3463239829835079</v>
      </c>
      <c r="BU13">
        <f t="shared" si="5"/>
        <v>4.1914960306000193</v>
      </c>
      <c r="BW13">
        <f t="shared" si="26"/>
        <v>0.75366284998090483</v>
      </c>
      <c r="BX13">
        <f t="shared" si="6"/>
        <v>0.34576152145833694</v>
      </c>
      <c r="BY13">
        <f t="shared" si="6"/>
        <v>0.27409372034939489</v>
      </c>
      <c r="BZ13">
        <f t="shared" si="6"/>
        <v>0.19566156579148927</v>
      </c>
      <c r="CA13">
        <f t="shared" si="6"/>
        <v>0.11166389706823246</v>
      </c>
      <c r="CB13">
        <f t="shared" si="6"/>
        <v>2.3764843520352474E-2</v>
      </c>
      <c r="CC13">
        <f t="shared" si="6"/>
        <v>6.6015980005493413E-2</v>
      </c>
      <c r="CD13">
        <f t="shared" si="6"/>
        <v>0.15547888336945431</v>
      </c>
      <c r="CE13">
        <f t="shared" si="6"/>
        <v>0.2424549925747142</v>
      </c>
      <c r="CF13">
        <f t="shared" si="6"/>
        <v>0.32501096661245954</v>
      </c>
      <c r="CG13">
        <f t="shared" si="6"/>
        <v>0.40160793182676718</v>
      </c>
      <c r="CH13">
        <f t="shared" si="6"/>
        <v>0.47118965978960869</v>
      </c>
      <c r="CI13">
        <f t="shared" si="6"/>
        <v>0.53319543325929986</v>
      </c>
      <c r="CJ13">
        <f t="shared" si="6"/>
        <v>0.58751088027917864</v>
      </c>
      <c r="CK13">
        <f t="shared" si="6"/>
        <v>0.63437985472375147</v>
      </c>
      <c r="CL13">
        <f t="shared" si="6"/>
        <v>0.67430143693870825</v>
      </c>
      <c r="CN13">
        <f t="shared" si="27"/>
        <v>0.75366284998090483</v>
      </c>
      <c r="CO13">
        <f t="shared" si="7"/>
        <v>0.34576152145833694</v>
      </c>
      <c r="CP13">
        <f t="shared" si="7"/>
        <v>0.27409372034939489</v>
      </c>
      <c r="CQ13">
        <f t="shared" si="7"/>
        <v>0.19566156579148927</v>
      </c>
      <c r="CR13">
        <f t="shared" si="7"/>
        <v>0.11166389706823246</v>
      </c>
      <c r="CS13">
        <f t="shared" si="7"/>
        <v>2.3764843520352474E-2</v>
      </c>
      <c r="CT13">
        <f t="shared" si="7"/>
        <v>6.6015980005493413E-2</v>
      </c>
      <c r="CU13">
        <f t="shared" si="7"/>
        <v>0.15547888336945431</v>
      </c>
      <c r="CV13">
        <f t="shared" si="7"/>
        <v>0.2424549925747142</v>
      </c>
      <c r="CW13">
        <f t="shared" si="7"/>
        <v>0.32501096661245954</v>
      </c>
      <c r="CX13">
        <f t="shared" si="7"/>
        <v>0.40160793182676718</v>
      </c>
      <c r="CY13">
        <f t="shared" si="7"/>
        <v>0.47118965978960869</v>
      </c>
      <c r="CZ13">
        <f t="shared" si="7"/>
        <v>0.53319543325929986</v>
      </c>
      <c r="DA13">
        <f t="shared" si="7"/>
        <v>0.58751088027917864</v>
      </c>
      <c r="DB13">
        <f t="shared" si="7"/>
        <v>0.63437985472375147</v>
      </c>
      <c r="DC13">
        <f t="shared" si="7"/>
        <v>0.67430143693870825</v>
      </c>
    </row>
    <row r="14" spans="1:107">
      <c r="A14" s="1" t="s">
        <v>26</v>
      </c>
      <c r="B14" s="1">
        <f>'Raw data and fitting summary'!B16</f>
        <v>0.10737418240000006</v>
      </c>
      <c r="C14">
        <f>'Raw data and fitting summary'!C16</f>
        <v>7.7666984258113727</v>
      </c>
      <c r="D14">
        <f>'Raw data and fitting summary'!D16</f>
        <v>5.8033572603169752</v>
      </c>
      <c r="E14">
        <f>'Raw data and fitting summary'!E16</f>
        <v>5.4584004427765631</v>
      </c>
      <c r="F14">
        <f>'Raw data and fitting summary'!F16</f>
        <v>5.0808849335731283</v>
      </c>
      <c r="G14">
        <f>'Raw data and fitting summary'!G16</f>
        <v>4.676581075561038</v>
      </c>
      <c r="H14">
        <f>'Raw data and fitting summary'!H16</f>
        <v>4.2534987804784876</v>
      </c>
      <c r="I14">
        <f>'Raw data and fitting summary'!I16</f>
        <v>3.8213590094737251</v>
      </c>
      <c r="J14">
        <f>'Raw data and fitting summary'!J16</f>
        <v>3.3907494755570102</v>
      </c>
      <c r="K14">
        <f>'Raw data and fitting summary'!K16</f>
        <v>2.9721095651754124</v>
      </c>
      <c r="L14">
        <f>'Raw data and fitting summary'!L16</f>
        <v>2.5747449797918063</v>
      </c>
      <c r="M14">
        <f>'Raw data and fitting summary'!M16</f>
        <v>2.2060627411192932</v>
      </c>
      <c r="N14">
        <f>'Raw data and fitting summary'!N16</f>
        <v>1.8711467667818351</v>
      </c>
      <c r="O14">
        <f>'Raw data and fitting summary'!O16</f>
        <v>1.5726959429213059</v>
      </c>
      <c r="P14">
        <f>'Raw data and fitting summary'!P16</f>
        <v>1.3112607731889327</v>
      </c>
      <c r="Q14">
        <f>'Raw data and fitting summary'!Q16</f>
        <v>1.0856675218876113</v>
      </c>
      <c r="R14">
        <f>'Raw data and fitting summary'!R16</f>
        <v>0.89351397819068901</v>
      </c>
      <c r="X14">
        <f t="shared" si="8"/>
        <v>4.4705805469487503</v>
      </c>
      <c r="Y14">
        <f t="shared" si="9"/>
        <v>4.3630544923257482</v>
      </c>
      <c r="Z14">
        <f t="shared" si="10"/>
        <v>4.3369763381721871</v>
      </c>
      <c r="AA14">
        <f t="shared" si="11"/>
        <v>4.3048137793678594</v>
      </c>
      <c r="AB14">
        <f t="shared" si="12"/>
        <v>4.2652752405780809</v>
      </c>
      <c r="AC14">
        <f t="shared" si="13"/>
        <v>4.2168618353205609</v>
      </c>
      <c r="AD14">
        <f t="shared" si="14"/>
        <v>4.1578689846810564</v>
      </c>
      <c r="AE14">
        <f t="shared" si="15"/>
        <v>4.0864091718681488</v>
      </c>
      <c r="AF14">
        <f t="shared" si="16"/>
        <v>4.000465943339103</v>
      </c>
      <c r="AG14">
        <f t="shared" si="17"/>
        <v>3.8979903166644174</v>
      </c>
      <c r="AH14">
        <f t="shared" si="18"/>
        <v>3.7770495545246612</v>
      </c>
      <c r="AI14">
        <f t="shared" si="19"/>
        <v>3.6360331015752005</v>
      </c>
      <c r="AJ14">
        <f t="shared" si="20"/>
        <v>3.4739097232707516</v>
      </c>
      <c r="AK14">
        <f t="shared" si="21"/>
        <v>3.2905130525282407</v>
      </c>
      <c r="AL14">
        <f t="shared" si="22"/>
        <v>3.0868120707527136</v>
      </c>
      <c r="AM14">
        <f t="shared" si="23"/>
        <v>2.8651047555560472</v>
      </c>
      <c r="AO14">
        <f t="shared" si="24"/>
        <v>4.4705805469487503</v>
      </c>
      <c r="AP14">
        <f t="shared" si="4"/>
        <v>4.3630544923257482</v>
      </c>
      <c r="AQ14">
        <f t="shared" si="4"/>
        <v>4.3369763381721871</v>
      </c>
      <c r="AR14">
        <f t="shared" si="4"/>
        <v>4.3048137793678594</v>
      </c>
      <c r="AS14">
        <f t="shared" si="4"/>
        <v>4.2652752405780809</v>
      </c>
      <c r="AT14">
        <f t="shared" si="4"/>
        <v>4.2168618353205609</v>
      </c>
      <c r="AU14">
        <f t="shared" si="4"/>
        <v>4.1578689846810564</v>
      </c>
      <c r="AV14">
        <f t="shared" si="4"/>
        <v>4.0864091718681488</v>
      </c>
      <c r="AW14">
        <f t="shared" si="4"/>
        <v>4.000465943339103</v>
      </c>
      <c r="AX14">
        <f t="shared" si="4"/>
        <v>3.8979903166644174</v>
      </c>
      <c r="AY14">
        <f t="shared" si="4"/>
        <v>3.7770495545246612</v>
      </c>
      <c r="AZ14">
        <f t="shared" si="4"/>
        <v>3.6360331015752005</v>
      </c>
      <c r="BA14">
        <f t="shared" si="4"/>
        <v>3.4739097232707516</v>
      </c>
      <c r="BB14">
        <f t="shared" si="4"/>
        <v>3.2905130525282407</v>
      </c>
      <c r="BC14">
        <f t="shared" si="4"/>
        <v>3.0868120707527136</v>
      </c>
      <c r="BD14">
        <f t="shared" si="4"/>
        <v>2.8651047555560472</v>
      </c>
      <c r="BF14">
        <f t="shared" si="25"/>
        <v>10.864393071357833</v>
      </c>
      <c r="BG14">
        <f t="shared" si="25"/>
        <v>2.0744720634831904</v>
      </c>
      <c r="BH14">
        <f t="shared" si="5"/>
        <v>1.2575920223877266</v>
      </c>
      <c r="BI14">
        <f t="shared" si="5"/>
        <v>0.6022864363894983</v>
      </c>
      <c r="BJ14">
        <f t="shared" si="5"/>
        <v>0.16917248989102748</v>
      </c>
      <c r="BK14">
        <f t="shared" si="5"/>
        <v>1.3422657505049289E-3</v>
      </c>
      <c r="BL14">
        <f t="shared" si="5"/>
        <v>0.11323896341403872</v>
      </c>
      <c r="BM14">
        <f t="shared" si="5"/>
        <v>0.48394241307170555</v>
      </c>
      <c r="BN14">
        <f t="shared" si="5"/>
        <v>1.0575168405099435</v>
      </c>
      <c r="BO14">
        <f t="shared" si="5"/>
        <v>1.7509782215551102</v>
      </c>
      <c r="BP14">
        <f t="shared" si="5"/>
        <v>2.4679995678935525</v>
      </c>
      <c r="BQ14">
        <f t="shared" si="5"/>
        <v>3.1148237747403593</v>
      </c>
      <c r="BR14">
        <f t="shared" si="5"/>
        <v>3.6146138385906306</v>
      </c>
      <c r="BS14">
        <f t="shared" si="5"/>
        <v>3.9174395852698458</v>
      </c>
      <c r="BT14">
        <f t="shared" si="5"/>
        <v>4.0045795054525142</v>
      </c>
      <c r="BU14">
        <f t="shared" si="5"/>
        <v>3.8871701933921377</v>
      </c>
      <c r="BW14">
        <f t="shared" si="26"/>
        <v>0.73729079349935456</v>
      </c>
      <c r="BX14">
        <f t="shared" si="6"/>
        <v>0.33011340347103169</v>
      </c>
      <c r="BY14">
        <f t="shared" si="6"/>
        <v>0.25857279753502155</v>
      </c>
      <c r="BZ14">
        <f t="shared" si="6"/>
        <v>0.18027984344522127</v>
      </c>
      <c r="CA14">
        <f t="shared" si="6"/>
        <v>9.6431252799341491E-2</v>
      </c>
      <c r="CB14">
        <f t="shared" si="6"/>
        <v>8.688201460871816E-3</v>
      </c>
      <c r="CC14">
        <f t="shared" si="6"/>
        <v>8.0933280112274728E-2</v>
      </c>
      <c r="CD14">
        <f t="shared" si="6"/>
        <v>0.17023740576451127</v>
      </c>
      <c r="CE14">
        <f t="shared" si="6"/>
        <v>0.25705915079115599</v>
      </c>
      <c r="CF14">
        <f t="shared" si="6"/>
        <v>0.33946860545434521</v>
      </c>
      <c r="CG14">
        <f t="shared" si="6"/>
        <v>0.41592962727307281</v>
      </c>
      <c r="CH14">
        <f t="shared" si="6"/>
        <v>0.48538786240113774</v>
      </c>
      <c r="CI14">
        <f t="shared" si="6"/>
        <v>0.5472835887512405</v>
      </c>
      <c r="CJ14">
        <f t="shared" si="6"/>
        <v>0.60150263735272669</v>
      </c>
      <c r="CK14">
        <f t="shared" si="6"/>
        <v>0.64828842929110575</v>
      </c>
      <c r="CL14">
        <f t="shared" si="6"/>
        <v>0.68813915915012347</v>
      </c>
      <c r="CN14">
        <f t="shared" si="27"/>
        <v>0.73729079349935456</v>
      </c>
      <c r="CO14">
        <f t="shared" si="7"/>
        <v>0.33011340347103169</v>
      </c>
      <c r="CP14">
        <f t="shared" si="7"/>
        <v>0.25857279753502155</v>
      </c>
      <c r="CQ14">
        <f t="shared" si="7"/>
        <v>0.18027984344522127</v>
      </c>
      <c r="CR14">
        <f t="shared" si="7"/>
        <v>9.6431252799341491E-2</v>
      </c>
      <c r="CS14">
        <f t="shared" si="7"/>
        <v>8.688201460871816E-3</v>
      </c>
      <c r="CT14">
        <f t="shared" si="7"/>
        <v>8.0933280112274728E-2</v>
      </c>
      <c r="CU14">
        <f t="shared" si="7"/>
        <v>0.17023740576451127</v>
      </c>
      <c r="CV14">
        <f t="shared" si="7"/>
        <v>0.25705915079115599</v>
      </c>
      <c r="CW14">
        <f t="shared" si="7"/>
        <v>0.33946860545434521</v>
      </c>
      <c r="CX14">
        <f t="shared" si="7"/>
        <v>0.41592962727307281</v>
      </c>
      <c r="CY14">
        <f t="shared" si="7"/>
        <v>0.48538786240113774</v>
      </c>
      <c r="CZ14">
        <f t="shared" si="7"/>
        <v>0.5472835887512405</v>
      </c>
      <c r="DA14">
        <f t="shared" si="7"/>
        <v>0.60150263735272669</v>
      </c>
      <c r="DB14">
        <f t="shared" si="7"/>
        <v>0.64828842929110575</v>
      </c>
      <c r="DC14">
        <f t="shared" si="7"/>
        <v>0.68813915915012347</v>
      </c>
    </row>
    <row r="15" spans="1:107">
      <c r="A15" s="1" t="s">
        <v>27</v>
      </c>
      <c r="B15" s="1">
        <f>'Raw data and fitting summary'!B17</f>
        <v>8.589934592000005E-2</v>
      </c>
      <c r="C15">
        <f>'Raw data and fitting summary'!C17</f>
        <v>6.9311173873333018</v>
      </c>
      <c r="D15">
        <f>'Raw data and fitting summary'!D17</f>
        <v>5.1790024804121124</v>
      </c>
      <c r="E15">
        <f>'Raw data and fitting summary'!E17</f>
        <v>4.8711578771006696</v>
      </c>
      <c r="F15">
        <f>'Raw data and fitting summary'!F17</f>
        <v>4.5342574122735488</v>
      </c>
      <c r="G15">
        <f>'Raw data and fitting summary'!G17</f>
        <v>4.1734506258634294</v>
      </c>
      <c r="H15">
        <f>'Raw data and fitting summary'!H17</f>
        <v>3.7958856824411287</v>
      </c>
      <c r="I15">
        <f>'Raw data and fitting summary'!I17</f>
        <v>3.410237712563061</v>
      </c>
      <c r="J15">
        <f>'Raw data and fitting summary'!J17</f>
        <v>3.0259553490606006</v>
      </c>
      <c r="K15">
        <f>'Raw data and fitting summary'!K17</f>
        <v>2.6523548559302883</v>
      </c>
      <c r="L15">
        <f>'Raw data and fitting summary'!L17</f>
        <v>2.2977407797985667</v>
      </c>
      <c r="M15">
        <f>'Raw data and fitting summary'!M17</f>
        <v>1.9687232571957025</v>
      </c>
      <c r="N15">
        <f>'Raw data and fitting summary'!N17</f>
        <v>1.6698392519520555</v>
      </c>
      <c r="O15">
        <f>'Raw data and fitting summary'!O17</f>
        <v>1.4034972902699832</v>
      </c>
      <c r="P15">
        <f>'Raw data and fitting summary'!P17</f>
        <v>1.1701886498095184</v>
      </c>
      <c r="Q15">
        <f>'Raw data and fitting summary'!Q17</f>
        <v>0.96886587134766577</v>
      </c>
      <c r="R15">
        <f>'Raw data and fitting summary'!R17</f>
        <v>0.79738518615338883</v>
      </c>
      <c r="X15">
        <f t="shared" si="8"/>
        <v>4.0278720957237075</v>
      </c>
      <c r="Y15">
        <f t="shared" si="9"/>
        <v>3.9403791904850833</v>
      </c>
      <c r="Z15">
        <f t="shared" si="10"/>
        <v>3.9190966655543402</v>
      </c>
      <c r="AA15">
        <f t="shared" si="11"/>
        <v>3.8928146376795736</v>
      </c>
      <c r="AB15">
        <f t="shared" si="12"/>
        <v>3.8604536881737923</v>
      </c>
      <c r="AC15">
        <f t="shared" si="13"/>
        <v>3.8207513287209065</v>
      </c>
      <c r="AD15">
        <f t="shared" si="14"/>
        <v>3.772257186943107</v>
      </c>
      <c r="AE15">
        <f t="shared" si="15"/>
        <v>3.7133435747080172</v>
      </c>
      <c r="AF15">
        <f t="shared" si="16"/>
        <v>3.642239759984804</v>
      </c>
      <c r="AG15">
        <f t="shared" si="17"/>
        <v>3.5570997255557915</v>
      </c>
      <c r="AH15">
        <f t="shared" si="18"/>
        <v>3.4561132380278932</v>
      </c>
      <c r="AI15">
        <f t="shared" si="19"/>
        <v>3.3376672707323651</v>
      </c>
      <c r="AJ15">
        <f t="shared" si="20"/>
        <v>3.2005576338658921</v>
      </c>
      <c r="AK15">
        <f t="shared" si="21"/>
        <v>3.0442379906906987</v>
      </c>
      <c r="AL15">
        <f t="shared" si="22"/>
        <v>2.8690759634168308</v>
      </c>
      <c r="AM15">
        <f t="shared" si="23"/>
        <v>2.6765676045200459</v>
      </c>
      <c r="AO15">
        <f t="shared" si="24"/>
        <v>4.0278720957237075</v>
      </c>
      <c r="AP15">
        <f t="shared" si="4"/>
        <v>3.9403791904850833</v>
      </c>
      <c r="AQ15">
        <f t="shared" si="4"/>
        <v>3.9190966655543402</v>
      </c>
      <c r="AR15">
        <f t="shared" si="4"/>
        <v>3.8928146376795736</v>
      </c>
      <c r="AS15">
        <f t="shared" si="4"/>
        <v>3.8604536881737923</v>
      </c>
      <c r="AT15">
        <f t="shared" si="4"/>
        <v>3.8207513287209065</v>
      </c>
      <c r="AU15">
        <f t="shared" si="4"/>
        <v>3.772257186943107</v>
      </c>
      <c r="AV15">
        <f t="shared" si="4"/>
        <v>3.7133435747080172</v>
      </c>
      <c r="AW15">
        <f t="shared" si="4"/>
        <v>3.642239759984804</v>
      </c>
      <c r="AX15">
        <f t="shared" si="4"/>
        <v>3.5570997255557915</v>
      </c>
      <c r="AY15">
        <f t="shared" si="4"/>
        <v>3.4561132380278932</v>
      </c>
      <c r="AZ15">
        <f t="shared" si="4"/>
        <v>3.3376672707323651</v>
      </c>
      <c r="BA15">
        <f t="shared" si="4"/>
        <v>3.2005576338658921</v>
      </c>
      <c r="BB15">
        <f t="shared" si="4"/>
        <v>3.0442379906906987</v>
      </c>
      <c r="BC15">
        <f t="shared" si="4"/>
        <v>2.8690759634168308</v>
      </c>
      <c r="BD15">
        <f t="shared" si="4"/>
        <v>2.6765676045200459</v>
      </c>
      <c r="BF15">
        <f t="shared" si="25"/>
        <v>8.4288332232532781</v>
      </c>
      <c r="BG15">
        <f t="shared" si="25"/>
        <v>1.5341876543496571</v>
      </c>
      <c r="BH15">
        <f t="shared" si="5"/>
        <v>0.90642055053106452</v>
      </c>
      <c r="BI15">
        <f t="shared" si="5"/>
        <v>0.41144883307881736</v>
      </c>
      <c r="BJ15">
        <f t="shared" si="5"/>
        <v>9.7967083003090566E-2</v>
      </c>
      <c r="BK15">
        <f t="shared" si="5"/>
        <v>6.1830036491102914E-4</v>
      </c>
      <c r="BL15">
        <f t="shared" si="5"/>
        <v>0.13105809983040478</v>
      </c>
      <c r="BM15">
        <f t="shared" si="5"/>
        <v>0.47250257275870378</v>
      </c>
      <c r="BN15">
        <f t="shared" si="5"/>
        <v>0.97987212327501771</v>
      </c>
      <c r="BO15">
        <f t="shared" si="5"/>
        <v>1.5859849542587485</v>
      </c>
      <c r="BP15">
        <f t="shared" si="5"/>
        <v>2.2123289550799843</v>
      </c>
      <c r="BQ15">
        <f t="shared" si="5"/>
        <v>2.781650300228653</v>
      </c>
      <c r="BR15">
        <f t="shared" si="5"/>
        <v>3.2294258785250465</v>
      </c>
      <c r="BS15">
        <f t="shared" si="5"/>
        <v>3.5120609320571861</v>
      </c>
      <c r="BT15">
        <f t="shared" si="5"/>
        <v>3.6107983940015052</v>
      </c>
      <c r="BU15">
        <f t="shared" si="5"/>
        <v>3.5313265614983576</v>
      </c>
      <c r="BW15">
        <f t="shared" si="26"/>
        <v>0.72078884895374362</v>
      </c>
      <c r="BX15">
        <f t="shared" si="6"/>
        <v>0.31434114080136216</v>
      </c>
      <c r="BY15">
        <f t="shared" si="6"/>
        <v>0.24292873914393848</v>
      </c>
      <c r="BZ15">
        <f t="shared" si="6"/>
        <v>0.16477608987216663</v>
      </c>
      <c r="CA15">
        <f t="shared" si="6"/>
        <v>8.1077760017813333E-2</v>
      </c>
      <c r="CB15">
        <f t="shared" si="6"/>
        <v>6.5080514643443797E-3</v>
      </c>
      <c r="CC15">
        <f t="shared" si="6"/>
        <v>9.5968926941965155E-2</v>
      </c>
      <c r="CD15">
        <f t="shared" si="6"/>
        <v>0.18511301521606885</v>
      </c>
      <c r="CE15">
        <f t="shared" si="6"/>
        <v>0.2717791714125502</v>
      </c>
      <c r="CF15">
        <f t="shared" si="6"/>
        <v>0.35404094428655686</v>
      </c>
      <c r="CG15">
        <f t="shared" si="6"/>
        <v>0.43036494419983656</v>
      </c>
      <c r="CH15">
        <f t="shared" si="6"/>
        <v>0.49969870676005035</v>
      </c>
      <c r="CI15">
        <f t="shared" si="6"/>
        <v>0.56148351292936238</v>
      </c>
      <c r="CJ15">
        <f t="shared" si="6"/>
        <v>0.61560539833351935</v>
      </c>
      <c r="CK15">
        <f t="shared" si="6"/>
        <v>0.66230734783549372</v>
      </c>
      <c r="CL15">
        <f t="shared" si="6"/>
        <v>0.70208666322987434</v>
      </c>
      <c r="CN15">
        <f t="shared" si="27"/>
        <v>0.72078884895374362</v>
      </c>
      <c r="CO15">
        <f t="shared" si="7"/>
        <v>0.31434114080136216</v>
      </c>
      <c r="CP15">
        <f t="shared" si="7"/>
        <v>0.24292873914393848</v>
      </c>
      <c r="CQ15">
        <f t="shared" si="7"/>
        <v>0.16477608987216663</v>
      </c>
      <c r="CR15">
        <f t="shared" si="7"/>
        <v>8.1077760017813333E-2</v>
      </c>
      <c r="CS15">
        <f t="shared" si="7"/>
        <v>6.5080514643443797E-3</v>
      </c>
      <c r="CT15">
        <f t="shared" si="7"/>
        <v>9.5968926941965155E-2</v>
      </c>
      <c r="CU15">
        <f t="shared" si="7"/>
        <v>0.18511301521606885</v>
      </c>
      <c r="CV15">
        <f t="shared" si="7"/>
        <v>0.2717791714125502</v>
      </c>
      <c r="CW15">
        <f t="shared" si="7"/>
        <v>0.35404094428655686</v>
      </c>
      <c r="CX15">
        <f t="shared" si="7"/>
        <v>0.43036494419983656</v>
      </c>
      <c r="CY15">
        <f t="shared" si="7"/>
        <v>0.49969870676005035</v>
      </c>
      <c r="CZ15">
        <f t="shared" si="7"/>
        <v>0.56148351292936238</v>
      </c>
      <c r="DA15">
        <f t="shared" si="7"/>
        <v>0.61560539833351935</v>
      </c>
      <c r="DB15">
        <f t="shared" si="7"/>
        <v>0.66230734783549372</v>
      </c>
      <c r="DC15">
        <f t="shared" si="7"/>
        <v>0.70208666322987434</v>
      </c>
    </row>
    <row r="16" spans="1:107">
      <c r="A16" s="1" t="s">
        <v>28</v>
      </c>
      <c r="B16" s="1">
        <f>'Raw data and fitting summary'!B18</f>
        <v>6.871947673600004E-2</v>
      </c>
      <c r="C16">
        <f>'Raw data and fitting summary'!C18</f>
        <v>6.1095030104491679</v>
      </c>
      <c r="D16">
        <f>'Raw data and fitting summary'!D18</f>
        <v>4.5650837342657109</v>
      </c>
      <c r="E16">
        <f>'Raw data and fitting summary'!E18</f>
        <v>4.2937310178741326</v>
      </c>
      <c r="F16">
        <f>'Raw data and fitting summary'!F18</f>
        <v>3.9967667206246622</v>
      </c>
      <c r="G16">
        <f>'Raw data and fitting summary'!G18</f>
        <v>3.6787299561930591</v>
      </c>
      <c r="H16">
        <f>'Raw data and fitting summary'!H18</f>
        <v>3.345921546008837</v>
      </c>
      <c r="I16">
        <f>'Raw data and fitting summary'!I18</f>
        <v>3.0059882710004664</v>
      </c>
      <c r="J16">
        <f>'Raw data and fitting summary'!J18</f>
        <v>2.6672587234427545</v>
      </c>
      <c r="K16">
        <f>'Raw data and fitting summary'!K18</f>
        <v>2.3379448177720383</v>
      </c>
      <c r="L16">
        <f>'Raw data and fitting summary'!L18</f>
        <v>2.0253666799910022</v>
      </c>
      <c r="M16">
        <f>'Raw data and fitting summary'!M18</f>
        <v>1.7353508813109413</v>
      </c>
      <c r="N16">
        <f>'Raw data and fitting summary'!N18</f>
        <v>1.471896574051875</v>
      </c>
      <c r="O16">
        <f>'Raw data and fitting summary'!O18</f>
        <v>1.2371267778168096</v>
      </c>
      <c r="P16">
        <f>'Raw data and fitting summary'!P18</f>
        <v>1.0314745342316776</v>
      </c>
      <c r="Q16">
        <f>'Raw data and fitting summary'!Q18</f>
        <v>0.85401654984773312</v>
      </c>
      <c r="R16">
        <f>'Raw data and fitting summary'!R18</f>
        <v>0.70286317819326716</v>
      </c>
      <c r="X16">
        <f t="shared" si="8"/>
        <v>3.5842054343052445</v>
      </c>
      <c r="Y16">
        <f t="shared" si="9"/>
        <v>3.5147593695451724</v>
      </c>
      <c r="Z16">
        <f t="shared" si="10"/>
        <v>3.4978163132207616</v>
      </c>
      <c r="AA16">
        <f t="shared" si="11"/>
        <v>3.476865827231014</v>
      </c>
      <c r="AB16">
        <f t="shared" si="12"/>
        <v>3.4510280230934827</v>
      </c>
      <c r="AC16">
        <f t="shared" si="13"/>
        <v>3.4192658250850174</v>
      </c>
      <c r="AD16">
        <f t="shared" si="14"/>
        <v>3.3803759029895888</v>
      </c>
      <c r="AE16">
        <f t="shared" si="15"/>
        <v>3.3329901000257265</v>
      </c>
      <c r="AF16">
        <f t="shared" si="16"/>
        <v>3.2755938774891078</v>
      </c>
      <c r="AG16">
        <f t="shared" si="17"/>
        <v>3.2065698953553121</v>
      </c>
      <c r="AH16">
        <f t="shared" si="18"/>
        <v>3.1242756776423599</v>
      </c>
      <c r="AI16">
        <f t="shared" si="19"/>
        <v>3.02716332478844</v>
      </c>
      <c r="AJ16">
        <f t="shared" si="20"/>
        <v>2.9139450584175277</v>
      </c>
      <c r="AK16">
        <f t="shared" si="21"/>
        <v>2.7837997113440247</v>
      </c>
      <c r="AL16">
        <f t="shared" si="22"/>
        <v>2.6366017369198014</v>
      </c>
      <c r="AM16">
        <f t="shared" si="23"/>
        <v>2.4731377215318773</v>
      </c>
      <c r="AO16">
        <f t="shared" si="24"/>
        <v>3.5842054343052445</v>
      </c>
      <c r="AP16">
        <f t="shared" si="4"/>
        <v>3.5147593695451724</v>
      </c>
      <c r="AQ16">
        <f t="shared" si="4"/>
        <v>3.4978163132207616</v>
      </c>
      <c r="AR16">
        <f t="shared" si="4"/>
        <v>3.476865827231014</v>
      </c>
      <c r="AS16">
        <f t="shared" si="4"/>
        <v>3.4510280230934827</v>
      </c>
      <c r="AT16">
        <f t="shared" si="4"/>
        <v>3.4192658250850174</v>
      </c>
      <c r="AU16">
        <f t="shared" si="4"/>
        <v>3.3803759029895888</v>
      </c>
      <c r="AV16">
        <f t="shared" si="4"/>
        <v>3.3329901000257265</v>
      </c>
      <c r="AW16">
        <f t="shared" si="4"/>
        <v>3.2755938774891078</v>
      </c>
      <c r="AX16">
        <f t="shared" si="4"/>
        <v>3.2065698953553121</v>
      </c>
      <c r="AY16">
        <f t="shared" si="4"/>
        <v>3.1242756776423599</v>
      </c>
      <c r="AZ16">
        <f t="shared" si="4"/>
        <v>3.02716332478844</v>
      </c>
      <c r="BA16">
        <f t="shared" si="4"/>
        <v>2.9139450584175277</v>
      </c>
      <c r="BB16">
        <f t="shared" si="4"/>
        <v>2.7837997113440247</v>
      </c>
      <c r="BC16">
        <f t="shared" si="4"/>
        <v>2.6366017369198014</v>
      </c>
      <c r="BD16">
        <f t="shared" si="4"/>
        <v>2.4731377215318773</v>
      </c>
      <c r="BF16">
        <f t="shared" si="25"/>
        <v>6.3771278480783744</v>
      </c>
      <c r="BG16">
        <f t="shared" si="25"/>
        <v>1.1031812711256028</v>
      </c>
      <c r="BH16">
        <f t="shared" si="5"/>
        <v>0.6334802170834628</v>
      </c>
      <c r="BI16">
        <f t="shared" si="5"/>
        <v>0.27029693895151358</v>
      </c>
      <c r="BJ16">
        <f t="shared" si="5"/>
        <v>5.1848170337283978E-2</v>
      </c>
      <c r="BK16">
        <f t="shared" si="5"/>
        <v>5.3793832732046435E-3</v>
      </c>
      <c r="BL16">
        <f t="shared" si="5"/>
        <v>0.14016609898642254</v>
      </c>
      <c r="BM16">
        <f t="shared" si="5"/>
        <v>0.44319826576705884</v>
      </c>
      <c r="BN16">
        <f t="shared" si="5"/>
        <v>0.87918575918830455</v>
      </c>
      <c r="BO16">
        <f t="shared" si="5"/>
        <v>1.3952410359869845</v>
      </c>
      <c r="BP16">
        <f t="shared" si="5"/>
        <v>1.9291120898642726</v>
      </c>
      <c r="BQ16">
        <f t="shared" si="5"/>
        <v>2.4188546659466725</v>
      </c>
      <c r="BR16">
        <f t="shared" si="5"/>
        <v>2.8117195461567488</v>
      </c>
      <c r="BS16">
        <f t="shared" si="5"/>
        <v>3.0706435263418186</v>
      </c>
      <c r="BT16">
        <f t="shared" si="5"/>
        <v>3.1776099491687604</v>
      </c>
      <c r="BU16">
        <f t="shared" si="5"/>
        <v>3.1338719587927248</v>
      </c>
      <c r="BW16">
        <f t="shared" si="26"/>
        <v>0.70456273292086624</v>
      </c>
      <c r="BX16">
        <f t="shared" si="6"/>
        <v>0.29883251007776834</v>
      </c>
      <c r="BY16">
        <f t="shared" si="6"/>
        <v>0.22754616977599348</v>
      </c>
      <c r="BZ16">
        <f t="shared" si="6"/>
        <v>0.1495314801398876</v>
      </c>
      <c r="CA16">
        <f t="shared" si="6"/>
        <v>6.5980899481501654E-2</v>
      </c>
      <c r="CB16">
        <f t="shared" si="6"/>
        <v>2.1450300394341763E-2</v>
      </c>
      <c r="CC16">
        <f t="shared" si="6"/>
        <v>0.11075325429281865</v>
      </c>
      <c r="CD16">
        <f t="shared" si="6"/>
        <v>0.19973998019911113</v>
      </c>
      <c r="CE16">
        <f t="shared" si="6"/>
        <v>0.28625314821867365</v>
      </c>
      <c r="CF16">
        <f t="shared" si="6"/>
        <v>0.36836970779126699</v>
      </c>
      <c r="CG16">
        <f t="shared" si="6"/>
        <v>0.44455897610787298</v>
      </c>
      <c r="CH16">
        <f t="shared" si="6"/>
        <v>0.51377034664796561</v>
      </c>
      <c r="CI16">
        <f t="shared" si="6"/>
        <v>0.57544608665729124</v>
      </c>
      <c r="CJ16">
        <f t="shared" si="6"/>
        <v>0.62947243293818744</v>
      </c>
      <c r="CK16">
        <f t="shared" si="6"/>
        <v>0.67609194142250917</v>
      </c>
      <c r="CL16">
        <f t="shared" si="6"/>
        <v>0.7158010360385797</v>
      </c>
      <c r="CN16">
        <f t="shared" si="27"/>
        <v>0.70456273292086624</v>
      </c>
      <c r="CO16">
        <f t="shared" si="7"/>
        <v>0.29883251007776834</v>
      </c>
      <c r="CP16">
        <f t="shared" si="7"/>
        <v>0.22754616977599348</v>
      </c>
      <c r="CQ16">
        <f t="shared" si="7"/>
        <v>0.1495314801398876</v>
      </c>
      <c r="CR16">
        <f t="shared" si="7"/>
        <v>6.5980899481501654E-2</v>
      </c>
      <c r="CS16">
        <f t="shared" si="7"/>
        <v>2.1450300394341763E-2</v>
      </c>
      <c r="CT16">
        <f t="shared" si="7"/>
        <v>0.11075325429281865</v>
      </c>
      <c r="CU16">
        <f t="shared" si="7"/>
        <v>0.19973998019911113</v>
      </c>
      <c r="CV16">
        <f t="shared" si="7"/>
        <v>0.28625314821867365</v>
      </c>
      <c r="CW16">
        <f t="shared" si="7"/>
        <v>0.36836970779126699</v>
      </c>
      <c r="CX16">
        <f t="shared" si="7"/>
        <v>0.44455897610787298</v>
      </c>
      <c r="CY16">
        <f t="shared" si="7"/>
        <v>0.51377034664796561</v>
      </c>
      <c r="CZ16">
        <f t="shared" si="7"/>
        <v>0.57544608665729124</v>
      </c>
      <c r="DA16">
        <f t="shared" si="7"/>
        <v>0.62947243293818744</v>
      </c>
      <c r="DB16">
        <f t="shared" si="7"/>
        <v>0.67609194142250917</v>
      </c>
      <c r="DC16">
        <f t="shared" si="7"/>
        <v>0.7158010360385797</v>
      </c>
    </row>
    <row r="17" spans="1:107">
      <c r="A17" s="1" t="s">
        <v>29</v>
      </c>
      <c r="B17" s="1">
        <f>'Raw data and fitting summary'!B19</f>
        <v>5.4975581388800036E-2</v>
      </c>
      <c r="C17">
        <f>'Raw data and fitting summary'!C19</f>
        <v>5.321055829841824</v>
      </c>
      <c r="D17">
        <f>'Raw data and fitting summary'!D19</f>
        <v>3.9759478596516438</v>
      </c>
      <c r="E17">
        <f>'Raw data and fitting summary'!E19</f>
        <v>3.7396139138250635</v>
      </c>
      <c r="F17">
        <f>'Raw data and fitting summary'!F19</f>
        <v>3.4809736279570322</v>
      </c>
      <c r="G17">
        <f>'Raw data and fitting summary'!G19</f>
        <v>3.2039803313519784</v>
      </c>
      <c r="H17">
        <f>'Raw data and fitting summary'!H19</f>
        <v>2.9141217081215189</v>
      </c>
      <c r="I17">
        <f>'Raw data and fitting summary'!I19</f>
        <v>2.6180577023182821</v>
      </c>
      <c r="J17">
        <f>'Raw data and fitting summary'!J19</f>
        <v>2.3230420798218239</v>
      </c>
      <c r="K17">
        <f>'Raw data and fitting summary'!K19</f>
        <v>2.0362269862503561</v>
      </c>
      <c r="L17">
        <f>'Raw data and fitting summary'!L19</f>
        <v>1.763987866394582</v>
      </c>
      <c r="M17">
        <f>'Raw data and fitting summary'!M19</f>
        <v>1.5113993573663627</v>
      </c>
      <c r="N17">
        <f>'Raw data and fitting summary'!N19</f>
        <v>1.2819445105252725</v>
      </c>
      <c r="O17">
        <f>'Raw data and fitting summary'!O19</f>
        <v>1.0774723642981887</v>
      </c>
      <c r="P17">
        <f>'Raw data and fitting summary'!P19</f>
        <v>0.89836007516810001</v>
      </c>
      <c r="Q17">
        <f>'Raw data and fitting summary'!Q19</f>
        <v>0.74380350309616894</v>
      </c>
      <c r="R17">
        <f>'Raw data and fitting summary'!R19</f>
        <v>0.61215686538003289</v>
      </c>
      <c r="X17">
        <f t="shared" si="8"/>
        <v>3.1504334953930475</v>
      </c>
      <c r="Y17">
        <f t="shared" si="9"/>
        <v>3.0966533395821969</v>
      </c>
      <c r="Z17">
        <f t="shared" si="10"/>
        <v>3.0834939770081404</v>
      </c>
      <c r="AA17">
        <f t="shared" si="11"/>
        <v>3.0672012213566209</v>
      </c>
      <c r="AB17">
        <f t="shared" si="12"/>
        <v>3.0470758124720723</v>
      </c>
      <c r="AC17">
        <f t="shared" si="13"/>
        <v>3.0222874281000163</v>
      </c>
      <c r="AD17">
        <f t="shared" si="14"/>
        <v>2.991863398442745</v>
      </c>
      <c r="AE17">
        <f t="shared" si="15"/>
        <v>2.9546840282464144</v>
      </c>
      <c r="AF17">
        <f t="shared" si="16"/>
        <v>2.909489375216892</v>
      </c>
      <c r="AG17">
        <f t="shared" si="17"/>
        <v>2.8549038477965585</v>
      </c>
      <c r="AH17">
        <f t="shared" si="18"/>
        <v>2.7894861939189539</v>
      </c>
      <c r="AI17">
        <f t="shared" si="19"/>
        <v>2.7118126407235095</v>
      </c>
      <c r="AJ17">
        <f t="shared" si="20"/>
        <v>2.6205990508239414</v>
      </c>
      <c r="AK17">
        <f t="shared" si="21"/>
        <v>2.5148627368153611</v>
      </c>
      <c r="AL17">
        <f t="shared" si="22"/>
        <v>2.3941151036126227</v>
      </c>
      <c r="AM17">
        <f t="shared" si="23"/>
        <v>2.2585629112500865</v>
      </c>
      <c r="AO17">
        <f t="shared" si="24"/>
        <v>3.1504334953930475</v>
      </c>
      <c r="AP17">
        <f t="shared" si="4"/>
        <v>3.0966533395821969</v>
      </c>
      <c r="AQ17">
        <f t="shared" si="4"/>
        <v>3.0834939770081404</v>
      </c>
      <c r="AR17">
        <f t="shared" si="4"/>
        <v>3.0672012213566209</v>
      </c>
      <c r="AS17">
        <f t="shared" si="4"/>
        <v>3.0470758124720723</v>
      </c>
      <c r="AT17">
        <f t="shared" si="4"/>
        <v>3.0222874281000163</v>
      </c>
      <c r="AU17">
        <f t="shared" si="4"/>
        <v>2.991863398442745</v>
      </c>
      <c r="AV17">
        <f t="shared" si="4"/>
        <v>2.9546840282464144</v>
      </c>
      <c r="AW17">
        <f t="shared" si="4"/>
        <v>2.909489375216892</v>
      </c>
      <c r="AX17">
        <f t="shared" si="4"/>
        <v>2.8549038477965585</v>
      </c>
      <c r="AY17">
        <f t="shared" si="4"/>
        <v>2.7894861939189539</v>
      </c>
      <c r="AZ17">
        <f t="shared" si="4"/>
        <v>2.7118126407235095</v>
      </c>
      <c r="BA17">
        <f t="shared" si="4"/>
        <v>2.6205990508239414</v>
      </c>
      <c r="BB17">
        <f t="shared" si="4"/>
        <v>2.5148627368153611</v>
      </c>
      <c r="BC17">
        <f t="shared" si="4"/>
        <v>2.3941151036126227</v>
      </c>
      <c r="BD17">
        <f t="shared" si="4"/>
        <v>2.2585629112500865</v>
      </c>
      <c r="BF17">
        <f t="shared" si="25"/>
        <v>4.7116013188078565</v>
      </c>
      <c r="BG17">
        <f t="shared" si="25"/>
        <v>0.77315885302415888</v>
      </c>
      <c r="BH17">
        <f t="shared" si="5"/>
        <v>0.43049337148864308</v>
      </c>
      <c r="BI17">
        <f t="shared" si="5"/>
        <v>0.17120760446389616</v>
      </c>
      <c r="BJ17">
        <f t="shared" si="5"/>
        <v>2.4619028044934804E-2</v>
      </c>
      <c r="BK17">
        <f t="shared" si="5"/>
        <v>1.1699822978466697E-2</v>
      </c>
      <c r="BL17">
        <f t="shared" si="5"/>
        <v>0.13973069845509431</v>
      </c>
      <c r="BM17">
        <f t="shared" si="5"/>
        <v>0.39897155100961307</v>
      </c>
      <c r="BN17">
        <f t="shared" si="5"/>
        <v>0.76258719998354141</v>
      </c>
      <c r="BO17">
        <f t="shared" si="5"/>
        <v>1.1900976784782373</v>
      </c>
      <c r="BP17">
        <f t="shared" si="5"/>
        <v>1.6335059617690102</v>
      </c>
      <c r="BQ17">
        <f t="shared" si="5"/>
        <v>2.0445228697566025</v>
      </c>
      <c r="BR17">
        <f t="shared" si="5"/>
        <v>2.3812399706679486</v>
      </c>
      <c r="BS17">
        <f t="shared" si="5"/>
        <v>2.6130808551126794</v>
      </c>
      <c r="BT17">
        <f t="shared" si="5"/>
        <v>2.7235283787991791</v>
      </c>
      <c r="BU17">
        <f t="shared" si="5"/>
        <v>2.7106528678774651</v>
      </c>
      <c r="BW17">
        <f t="shared" si="26"/>
        <v>0.68899163801519003</v>
      </c>
      <c r="BX17">
        <f t="shared" si="6"/>
        <v>0.28394993680115388</v>
      </c>
      <c r="BY17">
        <f t="shared" si="6"/>
        <v>0.21278456896923942</v>
      </c>
      <c r="BZ17">
        <f t="shared" si="6"/>
        <v>0.1349022697693763</v>
      </c>
      <c r="CA17">
        <f t="shared" si="6"/>
        <v>5.149347391938059E-2</v>
      </c>
      <c r="CB17">
        <f t="shared" si="6"/>
        <v>3.5789355761737238E-2</v>
      </c>
      <c r="CC17">
        <f t="shared" si="6"/>
        <v>0.12494076311071807</v>
      </c>
      <c r="CD17">
        <f t="shared" si="6"/>
        <v>0.21377647910442252</v>
      </c>
      <c r="CE17">
        <f t="shared" si="6"/>
        <v>0.30014283482352888</v>
      </c>
      <c r="CF17">
        <f t="shared" si="6"/>
        <v>0.38212004311246967</v>
      </c>
      <c r="CG17">
        <f t="shared" si="6"/>
        <v>0.45818001872129893</v>
      </c>
      <c r="CH17">
        <f t="shared" si="6"/>
        <v>0.52727393800212885</v>
      </c>
      <c r="CI17">
        <f t="shared" si="6"/>
        <v>0.58884501466967221</v>
      </c>
      <c r="CJ17">
        <f t="shared" si="6"/>
        <v>0.6427796785816956</v>
      </c>
      <c r="CK17">
        <f t="shared" si="6"/>
        <v>0.6893200740541674</v>
      </c>
      <c r="CL17">
        <f t="shared" si="6"/>
        <v>0.72896178258713562</v>
      </c>
      <c r="CN17">
        <f t="shared" si="27"/>
        <v>0.68899163801519003</v>
      </c>
      <c r="CO17">
        <f t="shared" si="7"/>
        <v>0.28394993680115388</v>
      </c>
      <c r="CP17">
        <f t="shared" si="7"/>
        <v>0.21278456896923942</v>
      </c>
      <c r="CQ17">
        <f t="shared" si="7"/>
        <v>0.1349022697693763</v>
      </c>
      <c r="CR17">
        <f t="shared" si="7"/>
        <v>5.149347391938059E-2</v>
      </c>
      <c r="CS17">
        <f t="shared" si="7"/>
        <v>3.5789355761737238E-2</v>
      </c>
      <c r="CT17">
        <f t="shared" si="7"/>
        <v>0.12494076311071807</v>
      </c>
      <c r="CU17">
        <f t="shared" si="7"/>
        <v>0.21377647910442252</v>
      </c>
      <c r="CV17">
        <f t="shared" si="7"/>
        <v>0.30014283482352888</v>
      </c>
      <c r="CW17">
        <f t="shared" si="7"/>
        <v>0.38212004311246967</v>
      </c>
      <c r="CX17">
        <f t="shared" si="7"/>
        <v>0.45818001872129893</v>
      </c>
      <c r="CY17">
        <f t="shared" si="7"/>
        <v>0.52727393800212885</v>
      </c>
      <c r="CZ17">
        <f t="shared" si="7"/>
        <v>0.58884501466967221</v>
      </c>
      <c r="DA17">
        <f t="shared" si="7"/>
        <v>0.6427796785816956</v>
      </c>
      <c r="DB17">
        <f t="shared" si="7"/>
        <v>0.6893200740541674</v>
      </c>
      <c r="DC17">
        <f t="shared" si="7"/>
        <v>0.72896178258713562</v>
      </c>
    </row>
    <row r="18" spans="1:107">
      <c r="A18" s="1" t="s">
        <v>30</v>
      </c>
      <c r="B18" s="1">
        <f>'Raw data and fitting summary'!B20</f>
        <v>4.3980465111040035E-2</v>
      </c>
      <c r="C18">
        <f>'Raw data and fitting summary'!C20</f>
        <v>4.5819200275316794</v>
      </c>
      <c r="D18">
        <f>'Raw data and fitting summary'!D20</f>
        <v>3.4236579560754432</v>
      </c>
      <c r="E18">
        <f>'Raw data and fitting summary'!E20</f>
        <v>3.2201526228866002</v>
      </c>
      <c r="F18">
        <f>'Raw data and fitting summary'!F20</f>
        <v>2.9974394727822387</v>
      </c>
      <c r="G18">
        <f>'Raw data and fitting summary'!G20</f>
        <v>2.7589226870554389</v>
      </c>
      <c r="H18">
        <f>'Raw data and fitting summary'!H20</f>
        <v>2.5093276680586394</v>
      </c>
      <c r="I18">
        <f>'Raw data and fitting summary'!I20</f>
        <v>2.2543892421144358</v>
      </c>
      <c r="J18">
        <f>'Raw data and fitting summary'!J20</f>
        <v>2.0003535709285853</v>
      </c>
      <c r="K18">
        <f>'Raw data and fitting summary'!K20</f>
        <v>1.7533793117856313</v>
      </c>
      <c r="L18">
        <f>'Raw data and fitting summary'!L20</f>
        <v>1.5189563108937485</v>
      </c>
      <c r="M18">
        <f>'Raw data and fitting summary'!M20</f>
        <v>1.3014542990279629</v>
      </c>
      <c r="N18">
        <f>'Raw data and fitting summary'!N20</f>
        <v>1.1038725047796853</v>
      </c>
      <c r="O18">
        <f>'Raw data and fitting summary'!O20</f>
        <v>0.92780312083974792</v>
      </c>
      <c r="P18">
        <f>'Raw data and fitting summary'!P20</f>
        <v>0.77357091373911446</v>
      </c>
      <c r="Q18">
        <f>'Raw data and fitting summary'!Q20</f>
        <v>0.64048344470872931</v>
      </c>
      <c r="R18">
        <f>'Raw data and fitting summary'!R20</f>
        <v>0.52712354299037012</v>
      </c>
      <c r="X18">
        <f t="shared" si="8"/>
        <v>2.7364640233180504</v>
      </c>
      <c r="Y18">
        <f t="shared" si="9"/>
        <v>2.6957975817661599</v>
      </c>
      <c r="Z18">
        <f t="shared" si="10"/>
        <v>2.6858191291259246</v>
      </c>
      <c r="AA18">
        <f t="shared" si="11"/>
        <v>2.673449464832816</v>
      </c>
      <c r="AB18">
        <f t="shared" si="12"/>
        <v>2.6581466928239421</v>
      </c>
      <c r="AC18">
        <f t="shared" si="13"/>
        <v>2.63926283232562</v>
      </c>
      <c r="AD18">
        <f t="shared" si="14"/>
        <v>2.6160319928904525</v>
      </c>
      <c r="AE18">
        <f t="shared" si="15"/>
        <v>2.5875622800973597</v>
      </c>
      <c r="AF18">
        <f t="shared" si="16"/>
        <v>2.5528348403571877</v>
      </c>
      <c r="AG18">
        <f t="shared" si="17"/>
        <v>2.5107147454620651</v>
      </c>
      <c r="AH18">
        <f t="shared" si="18"/>
        <v>2.4599796879782718</v>
      </c>
      <c r="AI18">
        <f t="shared" si="19"/>
        <v>2.3993732705106683</v>
      </c>
      <c r="AJ18">
        <f t="shared" si="20"/>
        <v>2.3276892899818242</v>
      </c>
      <c r="AK18">
        <f t="shared" si="21"/>
        <v>2.2438908307160097</v>
      </c>
      <c r="AL18">
        <f t="shared" si="22"/>
        <v>2.1472621378498324</v>
      </c>
      <c r="AM18">
        <f t="shared" si="23"/>
        <v>2.0375816401403801</v>
      </c>
      <c r="AO18">
        <f t="shared" si="24"/>
        <v>2.7364640233180504</v>
      </c>
      <c r="AP18">
        <f t="shared" si="4"/>
        <v>2.6957975817661599</v>
      </c>
      <c r="AQ18">
        <f t="shared" si="4"/>
        <v>2.6858191291259246</v>
      </c>
      <c r="AR18">
        <f t="shared" si="4"/>
        <v>2.673449464832816</v>
      </c>
      <c r="AS18">
        <f t="shared" si="4"/>
        <v>2.6581466928239421</v>
      </c>
      <c r="AT18">
        <f t="shared" si="4"/>
        <v>2.63926283232562</v>
      </c>
      <c r="AU18">
        <f t="shared" si="4"/>
        <v>2.6160319928904525</v>
      </c>
      <c r="AV18">
        <f t="shared" si="4"/>
        <v>2.5875622800973597</v>
      </c>
      <c r="AW18">
        <f t="shared" si="4"/>
        <v>2.5528348403571877</v>
      </c>
      <c r="AX18">
        <f t="shared" si="4"/>
        <v>2.5107147454620651</v>
      </c>
      <c r="AY18">
        <f t="shared" si="4"/>
        <v>2.4599796879782718</v>
      </c>
      <c r="AZ18">
        <f t="shared" si="4"/>
        <v>2.3993732705106683</v>
      </c>
      <c r="BA18">
        <f t="shared" si="4"/>
        <v>2.3276892899818242</v>
      </c>
      <c r="BB18">
        <f t="shared" si="4"/>
        <v>2.2438908307160097</v>
      </c>
      <c r="BC18">
        <f t="shared" si="4"/>
        <v>2.1472621378498324</v>
      </c>
      <c r="BD18">
        <f t="shared" si="4"/>
        <v>2.0375816401403801</v>
      </c>
      <c r="BF18">
        <f t="shared" si="25"/>
        <v>3.4057078634881339</v>
      </c>
      <c r="BG18">
        <f t="shared" si="25"/>
        <v>0.52978072448964997</v>
      </c>
      <c r="BH18">
        <f t="shared" si="5"/>
        <v>0.28551228255448996</v>
      </c>
      <c r="BI18">
        <f t="shared" si="5"/>
        <v>0.10496952525106697</v>
      </c>
      <c r="BJ18">
        <f t="shared" si="5"/>
        <v>1.0155801013346665E-2</v>
      </c>
      <c r="BK18">
        <f t="shared" si="5"/>
        <v>1.6883146913087232E-2</v>
      </c>
      <c r="BL18">
        <f t="shared" si="5"/>
        <v>0.13078547918884414</v>
      </c>
      <c r="BM18">
        <f t="shared" si="5"/>
        <v>0.34481406812365817</v>
      </c>
      <c r="BN18">
        <f t="shared" si="5"/>
        <v>0.63912914216362648</v>
      </c>
      <c r="BO18">
        <f t="shared" si="5"/>
        <v>0.98358479253739783</v>
      </c>
      <c r="BP18">
        <f t="shared" si="5"/>
        <v>1.3421810768424645</v>
      </c>
      <c r="BQ18">
        <f t="shared" si="5"/>
        <v>1.6783222340095632</v>
      </c>
      <c r="BR18">
        <f t="shared" si="5"/>
        <v>1.959681286555278</v>
      </c>
      <c r="BS18">
        <f t="shared" si="5"/>
        <v>2.161840658258944</v>
      </c>
      <c r="BT18">
        <f t="shared" si="5"/>
        <v>2.2703820301040105</v>
      </c>
      <c r="BU18">
        <f t="shared" si="5"/>
        <v>2.2814836632460294</v>
      </c>
      <c r="BW18">
        <f t="shared" si="26"/>
        <v>0.67439439674268198</v>
      </c>
      <c r="BX18">
        <f t="shared" si="6"/>
        <v>0.26999815536314242</v>
      </c>
      <c r="BY18">
        <f t="shared" si="6"/>
        <v>0.1989461940925894</v>
      </c>
      <c r="BZ18">
        <f t="shared" si="6"/>
        <v>0.12118800531345872</v>
      </c>
      <c r="CA18">
        <f t="shared" si="6"/>
        <v>3.7912126709769768E-2</v>
      </c>
      <c r="CB18">
        <f t="shared" si="6"/>
        <v>4.9231612204566448E-2</v>
      </c>
      <c r="CC18">
        <f t="shared" si="6"/>
        <v>0.13824095108884268</v>
      </c>
      <c r="CD18">
        <f t="shared" si="6"/>
        <v>0.22693510169219192</v>
      </c>
      <c r="CE18">
        <f t="shared" si="6"/>
        <v>0.31316382710434104</v>
      </c>
      <c r="CF18">
        <f t="shared" si="6"/>
        <v>0.39501039947323691</v>
      </c>
      <c r="CG18">
        <f t="shared" si="6"/>
        <v>0.47094916865042902</v>
      </c>
      <c r="CH18">
        <f t="shared" si="6"/>
        <v>0.53993298235553666</v>
      </c>
      <c r="CI18">
        <f t="shared" si="6"/>
        <v>0.60140594157779848</v>
      </c>
      <c r="CJ18">
        <f t="shared" si="6"/>
        <v>0.65525465715626041</v>
      </c>
      <c r="CK18">
        <f t="shared" si="6"/>
        <v>0.70172088753444917</v>
      </c>
      <c r="CL18">
        <f t="shared" si="6"/>
        <v>0.74129942447162334</v>
      </c>
      <c r="CN18">
        <f t="shared" si="27"/>
        <v>0.67439439674268198</v>
      </c>
      <c r="CO18">
        <f t="shared" si="7"/>
        <v>0.26999815536314242</v>
      </c>
      <c r="CP18">
        <f t="shared" si="7"/>
        <v>0.1989461940925894</v>
      </c>
      <c r="CQ18">
        <f t="shared" si="7"/>
        <v>0.12118800531345872</v>
      </c>
      <c r="CR18">
        <f t="shared" si="7"/>
        <v>3.7912126709769768E-2</v>
      </c>
      <c r="CS18">
        <f t="shared" si="7"/>
        <v>4.9231612204566448E-2</v>
      </c>
      <c r="CT18">
        <f t="shared" si="7"/>
        <v>0.13824095108884268</v>
      </c>
      <c r="CU18">
        <f t="shared" si="7"/>
        <v>0.22693510169219192</v>
      </c>
      <c r="CV18">
        <f t="shared" si="7"/>
        <v>0.31316382710434104</v>
      </c>
      <c r="CW18">
        <f t="shared" si="7"/>
        <v>0.39501039947323691</v>
      </c>
      <c r="CX18">
        <f t="shared" si="7"/>
        <v>0.47094916865042902</v>
      </c>
      <c r="CY18">
        <f t="shared" si="7"/>
        <v>0.53993298235553666</v>
      </c>
      <c r="CZ18">
        <f t="shared" si="7"/>
        <v>0.60140594157779848</v>
      </c>
      <c r="DA18">
        <f t="shared" si="7"/>
        <v>0.65525465715626041</v>
      </c>
      <c r="DB18">
        <f t="shared" si="7"/>
        <v>0.70172088753444917</v>
      </c>
      <c r="DC18">
        <f t="shared" si="7"/>
        <v>0.74129942447162334</v>
      </c>
    </row>
    <row r="19" spans="1:107">
      <c r="A19" s="3"/>
      <c r="B19" s="3"/>
    </row>
    <row r="20" spans="1:107">
      <c r="B20">
        <f t="shared" ref="B20:R20" si="28">B4/B4</f>
        <v>1</v>
      </c>
      <c r="C20">
        <f t="shared" si="28"/>
        <v>1</v>
      </c>
      <c r="D20">
        <f t="shared" si="28"/>
        <v>1</v>
      </c>
      <c r="E20">
        <f t="shared" si="28"/>
        <v>1</v>
      </c>
      <c r="F20">
        <f t="shared" si="28"/>
        <v>1</v>
      </c>
      <c r="G20">
        <f t="shared" si="28"/>
        <v>1</v>
      </c>
      <c r="H20">
        <f t="shared" si="28"/>
        <v>1</v>
      </c>
      <c r="I20">
        <f t="shared" si="28"/>
        <v>1</v>
      </c>
      <c r="J20">
        <f t="shared" si="28"/>
        <v>1</v>
      </c>
      <c r="K20">
        <f t="shared" si="28"/>
        <v>1</v>
      </c>
      <c r="L20">
        <f t="shared" si="28"/>
        <v>1</v>
      </c>
      <c r="M20">
        <f t="shared" si="28"/>
        <v>1</v>
      </c>
      <c r="N20">
        <f t="shared" si="28"/>
        <v>1</v>
      </c>
      <c r="O20">
        <f t="shared" si="28"/>
        <v>1</v>
      </c>
      <c r="P20">
        <f t="shared" si="28"/>
        <v>1</v>
      </c>
      <c r="Q20">
        <f t="shared" si="28"/>
        <v>1</v>
      </c>
      <c r="R20">
        <f t="shared" si="28"/>
        <v>1</v>
      </c>
      <c r="AM20">
        <f t="shared" ref="AM20:AM34" si="29">B4*B20</f>
        <v>1</v>
      </c>
      <c r="AN20">
        <f>IFERROR(AM20, NA())</f>
        <v>1</v>
      </c>
      <c r="AO20">
        <f>IFERROR(X4, NA())</f>
        <v>7.358235084143895</v>
      </c>
      <c r="AP20">
        <f t="shared" ref="AP20:BD34" si="30">IFERROR(Y4, NA())</f>
        <v>7.0713962286301895</v>
      </c>
      <c r="AQ20">
        <f t="shared" si="30"/>
        <v>7.0031470270464817</v>
      </c>
      <c r="AR20">
        <f t="shared" si="30"/>
        <v>6.9196660447358269</v>
      </c>
      <c r="AS20">
        <f t="shared" si="30"/>
        <v>6.8180725413052858</v>
      </c>
      <c r="AT20">
        <f t="shared" si="30"/>
        <v>6.6952001307982307</v>
      </c>
      <c r="AU20">
        <f t="shared" si="30"/>
        <v>6.5477002852673802</v>
      </c>
      <c r="AV20">
        <f t="shared" si="30"/>
        <v>6.3722198251002302</v>
      </c>
      <c r="AW20">
        <f t="shared" si="30"/>
        <v>6.1656675007845907</v>
      </c>
      <c r="AX20">
        <f t="shared" si="30"/>
        <v>5.9255743336628974</v>
      </c>
      <c r="AY20">
        <f t="shared" si="30"/>
        <v>5.6505322974507344</v>
      </c>
      <c r="AZ20">
        <f t="shared" si="30"/>
        <v>5.3406661937720301</v>
      </c>
      <c r="BA20">
        <f t="shared" si="30"/>
        <v>4.9980592779773962</v>
      </c>
      <c r="BB20">
        <f t="shared" si="30"/>
        <v>4.6270261734302913</v>
      </c>
      <c r="BC20">
        <f t="shared" si="30"/>
        <v>4.2341236589624804</v>
      </c>
      <c r="BD20">
        <f t="shared" si="30"/>
        <v>3.8278253800091724</v>
      </c>
      <c r="BE20">
        <f t="shared" ref="BE20:BE34" si="31">IFERROR(AO52,NA())</f>
        <v>13.636363636363635</v>
      </c>
      <c r="BF20">
        <f t="shared" ref="BF20:BF34" si="32">IFERROR(AP52,NA())</f>
        <v>10.189231714008006</v>
      </c>
      <c r="BG20">
        <f t="shared" ref="BG20:BG34" si="33">IFERROR(AQ52,NA())</f>
        <v>9.583574542204996</v>
      </c>
      <c r="BH20">
        <f t="shared" ref="BH20:BH34" si="34">IFERROR(AR52,NA())</f>
        <v>8.9207525193031323</v>
      </c>
      <c r="BI20">
        <f t="shared" ref="BI20:BI34" si="35">IFERROR(AS52,NA())</f>
        <v>8.2108969120459676</v>
      </c>
      <c r="BJ20">
        <f t="shared" ref="BJ20:BJ34" si="36">IFERROR(AT52,NA())</f>
        <v>7.4680711053068256</v>
      </c>
      <c r="BK20">
        <f t="shared" ref="BK20:BK34" si="37">IFERROR(AU52,NA())</f>
        <v>6.7093426551880428</v>
      </c>
      <c r="BL20">
        <f t="shared" ref="BL20:BL34" si="38">IFERROR(AV52,NA())</f>
        <v>5.9533009154625871</v>
      </c>
      <c r="BM20">
        <f t="shared" ref="BM20:BM34" si="39">IFERROR(AW52,NA())</f>
        <v>5.2182748158671508</v>
      </c>
      <c r="BN20">
        <f t="shared" ref="BN20:BN34" si="40">IFERROR(AX52,NA())</f>
        <v>4.5206028212270803</v>
      </c>
      <c r="BO20">
        <f t="shared" ref="BO20:BO34" si="41">IFERROR(AY52,NA())</f>
        <v>3.8732897935834472</v>
      </c>
      <c r="BP20">
        <f t="shared" ref="BP20:BP34" si="42">IFERROR(AZ52,NA())</f>
        <v>3.2852618100950188</v>
      </c>
      <c r="BQ20">
        <f t="shared" ref="BQ20:BQ34" si="43">IFERROR(BA52,NA())</f>
        <v>2.7612574341546301</v>
      </c>
      <c r="BR20">
        <f t="shared" ref="BR20:BR34" si="44">IFERROR(BB52,NA())</f>
        <v>2.3022432113341198</v>
      </c>
      <c r="BS20">
        <f t="shared" ref="BS20:BS34" si="45">IFERROR(BC52,NA())</f>
        <v>1.9061583577712606</v>
      </c>
      <c r="BT20">
        <f t="shared" ref="BT20:BT34" si="46">IFERROR(BD52,NA())</f>
        <v>1.5687851971037812</v>
      </c>
    </row>
    <row r="21" spans="1:107">
      <c r="B21">
        <f t="shared" ref="B21:R21" si="47">B5/B5</f>
        <v>1</v>
      </c>
      <c r="C21">
        <f t="shared" si="47"/>
        <v>1</v>
      </c>
      <c r="D21">
        <f t="shared" si="47"/>
        <v>1</v>
      </c>
      <c r="E21">
        <f t="shared" si="47"/>
        <v>1</v>
      </c>
      <c r="F21">
        <f t="shared" si="47"/>
        <v>1</v>
      </c>
      <c r="G21">
        <f t="shared" si="47"/>
        <v>1</v>
      </c>
      <c r="H21">
        <f t="shared" si="47"/>
        <v>1</v>
      </c>
      <c r="I21">
        <f t="shared" si="47"/>
        <v>1</v>
      </c>
      <c r="J21">
        <f t="shared" si="47"/>
        <v>1</v>
      </c>
      <c r="K21">
        <f t="shared" si="47"/>
        <v>1</v>
      </c>
      <c r="L21">
        <f t="shared" si="47"/>
        <v>1</v>
      </c>
      <c r="M21">
        <f t="shared" si="47"/>
        <v>1</v>
      </c>
      <c r="N21">
        <f t="shared" si="47"/>
        <v>1</v>
      </c>
      <c r="O21">
        <f t="shared" si="47"/>
        <v>1</v>
      </c>
      <c r="P21">
        <f t="shared" si="47"/>
        <v>1</v>
      </c>
      <c r="Q21">
        <f t="shared" si="47"/>
        <v>1</v>
      </c>
      <c r="R21">
        <f t="shared" si="47"/>
        <v>1</v>
      </c>
      <c r="W21">
        <f t="shared" ref="W21:W35" si="48">C4*C20</f>
        <v>13.636363636363635</v>
      </c>
      <c r="X21">
        <f>IFERROR(W21, NA())</f>
        <v>13.636363636363635</v>
      </c>
      <c r="Y21">
        <f>AO20</f>
        <v>7.358235084143895</v>
      </c>
      <c r="AA21">
        <f t="shared" ref="AA21:AA35" si="49">X4-C4</f>
        <v>-6.2781285522197399</v>
      </c>
      <c r="AB21">
        <f>IFERROR(AA21,"")</f>
        <v>-6.2781285522197399</v>
      </c>
      <c r="AC21">
        <v>3</v>
      </c>
      <c r="AM21">
        <f t="shared" si="29"/>
        <v>0.8</v>
      </c>
      <c r="AN21">
        <f t="shared" ref="AN21:AN34" si="50">IFERROR(AM21, NA())</f>
        <v>0.8</v>
      </c>
      <c r="AO21">
        <f t="shared" ref="AO21:AO34" si="51">IFERROR(X5, NA())</f>
        <v>7.2180278888103135</v>
      </c>
      <c r="AP21">
        <f t="shared" si="30"/>
        <v>6.9418108400918923</v>
      </c>
      <c r="AQ21">
        <f t="shared" si="30"/>
        <v>6.8760284575387045</v>
      </c>
      <c r="AR21">
        <f t="shared" si="30"/>
        <v>6.7955331851351968</v>
      </c>
      <c r="AS21">
        <f t="shared" si="30"/>
        <v>6.6975261747663764</v>
      </c>
      <c r="AT21">
        <f t="shared" si="30"/>
        <v>6.5789224350484474</v>
      </c>
      <c r="AU21">
        <f t="shared" si="30"/>
        <v>6.4364469415154959</v>
      </c>
      <c r="AV21">
        <f t="shared" si="30"/>
        <v>6.2668018189955168</v>
      </c>
      <c r="AW21">
        <f t="shared" si="30"/>
        <v>6.0669199231615956</v>
      </c>
      <c r="AX21">
        <f t="shared" si="30"/>
        <v>5.8343106306889805</v>
      </c>
      <c r="AY21">
        <f t="shared" si="30"/>
        <v>5.5674848114815561</v>
      </c>
      <c r="AZ21">
        <f t="shared" si="30"/>
        <v>5.2664175018276271</v>
      </c>
      <c r="BA21">
        <f t="shared" si="30"/>
        <v>4.9329731787176767</v>
      </c>
      <c r="BB21">
        <f t="shared" si="30"/>
        <v>4.571190804133404</v>
      </c>
      <c r="BC21">
        <f t="shared" si="30"/>
        <v>4.1873202163248076</v>
      </c>
      <c r="BD21">
        <f t="shared" si="30"/>
        <v>3.7895326911477252</v>
      </c>
      <c r="BE21">
        <f t="shared" si="31"/>
        <v>13.333333333333332</v>
      </c>
      <c r="BF21">
        <f t="shared" si="32"/>
        <v>9.9628043425856063</v>
      </c>
      <c r="BG21">
        <f t="shared" si="33"/>
        <v>9.3706062190448876</v>
      </c>
      <c r="BH21">
        <f t="shared" si="34"/>
        <v>8.7225135744297297</v>
      </c>
      <c r="BI21">
        <f t="shared" si="35"/>
        <v>8.0284325362227236</v>
      </c>
      <c r="BJ21">
        <f t="shared" si="36"/>
        <v>7.302113969633341</v>
      </c>
      <c r="BK21">
        <f t="shared" si="37"/>
        <v>6.5602461517394195</v>
      </c>
      <c r="BL21">
        <f t="shared" si="38"/>
        <v>5.8210053395634187</v>
      </c>
      <c r="BM21">
        <f t="shared" si="39"/>
        <v>5.1023131532923252</v>
      </c>
      <c r="BN21">
        <f t="shared" si="40"/>
        <v>4.4201449807553672</v>
      </c>
      <c r="BO21">
        <f t="shared" si="41"/>
        <v>3.7872166870593706</v>
      </c>
      <c r="BP21">
        <f t="shared" si="42"/>
        <v>3.2122559920929072</v>
      </c>
      <c r="BQ21">
        <f t="shared" si="43"/>
        <v>2.6998961578400831</v>
      </c>
      <c r="BR21">
        <f t="shared" si="44"/>
        <v>2.2510822510822504</v>
      </c>
      <c r="BS21">
        <f t="shared" si="45"/>
        <v>1.8637992831541219</v>
      </c>
      <c r="BT21">
        <f t="shared" si="46"/>
        <v>1.5339233038348083</v>
      </c>
    </row>
    <row r="22" spans="1:107">
      <c r="B22">
        <f t="shared" ref="B22:R22" si="52">B6/B6</f>
        <v>1</v>
      </c>
      <c r="C22">
        <f t="shared" si="52"/>
        <v>1</v>
      </c>
      <c r="D22">
        <f t="shared" si="52"/>
        <v>1</v>
      </c>
      <c r="E22">
        <f t="shared" si="52"/>
        <v>1</v>
      </c>
      <c r="F22">
        <f t="shared" si="52"/>
        <v>1</v>
      </c>
      <c r="G22">
        <f t="shared" si="52"/>
        <v>1</v>
      </c>
      <c r="H22">
        <f t="shared" si="52"/>
        <v>1</v>
      </c>
      <c r="I22">
        <f t="shared" si="52"/>
        <v>1</v>
      </c>
      <c r="J22">
        <f t="shared" si="52"/>
        <v>1</v>
      </c>
      <c r="K22">
        <f t="shared" si="52"/>
        <v>1</v>
      </c>
      <c r="L22">
        <f t="shared" si="52"/>
        <v>1</v>
      </c>
      <c r="M22">
        <f t="shared" si="52"/>
        <v>1</v>
      </c>
      <c r="N22">
        <f t="shared" si="52"/>
        <v>1</v>
      </c>
      <c r="O22">
        <f t="shared" si="52"/>
        <v>1</v>
      </c>
      <c r="P22">
        <f t="shared" si="52"/>
        <v>1</v>
      </c>
      <c r="Q22">
        <f t="shared" si="52"/>
        <v>1</v>
      </c>
      <c r="R22">
        <f t="shared" si="52"/>
        <v>1</v>
      </c>
      <c r="W22">
        <f t="shared" si="48"/>
        <v>13.333333333333332</v>
      </c>
      <c r="X22">
        <f>IFERROR(W22, NA())</f>
        <v>13.333333333333332</v>
      </c>
      <c r="Y22">
        <f t="shared" ref="Y22:Y34" si="53">AO21</f>
        <v>7.2180278888103135</v>
      </c>
      <c r="AA22">
        <f t="shared" si="49"/>
        <v>-6.1153054445230186</v>
      </c>
      <c r="AB22">
        <f t="shared" ref="AB22:AB85" si="54">IFERROR(AA22,"")</f>
        <v>-6.1153054445230186</v>
      </c>
      <c r="AC22">
        <v>3</v>
      </c>
      <c r="AM22">
        <f t="shared" si="29"/>
        <v>0.64000000000000012</v>
      </c>
      <c r="AN22">
        <f t="shared" si="50"/>
        <v>0.64000000000000012</v>
      </c>
      <c r="AO22">
        <f t="shared" si="51"/>
        <v>7.0501078911953803</v>
      </c>
      <c r="AP22">
        <f t="shared" si="30"/>
        <v>6.7863583565993926</v>
      </c>
      <c r="AQ22">
        <f t="shared" si="30"/>
        <v>6.7234758569446322</v>
      </c>
      <c r="AR22">
        <f t="shared" si="30"/>
        <v>6.6464927286683615</v>
      </c>
      <c r="AS22">
        <f t="shared" si="30"/>
        <v>6.5527079132368078</v>
      </c>
      <c r="AT22">
        <f t="shared" si="30"/>
        <v>6.4391342877606537</v>
      </c>
      <c r="AU22">
        <f t="shared" si="30"/>
        <v>6.3025862417412508</v>
      </c>
      <c r="AV22">
        <f t="shared" si="30"/>
        <v>6.1398348503601001</v>
      </c>
      <c r="AW22">
        <f t="shared" si="30"/>
        <v>5.9478461570192538</v>
      </c>
      <c r="AX22">
        <f t="shared" si="30"/>
        <v>5.7241096167374064</v>
      </c>
      <c r="AY22">
        <f t="shared" si="30"/>
        <v>5.4670463850521775</v>
      </c>
      <c r="AZ22">
        <f t="shared" si="30"/>
        <v>5.1764602317132891</v>
      </c>
      <c r="BA22">
        <f t="shared" si="30"/>
        <v>4.8539611611606421</v>
      </c>
      <c r="BB22">
        <f t="shared" si="30"/>
        <v>4.5032634336596322</v>
      </c>
      <c r="BC22">
        <f t="shared" si="30"/>
        <v>4.1302511541811242</v>
      </c>
      <c r="BD22">
        <f t="shared" si="30"/>
        <v>3.7427309120437546</v>
      </c>
      <c r="BE22">
        <f t="shared" si="31"/>
        <v>12.972972972972974</v>
      </c>
      <c r="BF22">
        <f t="shared" si="32"/>
        <v>9.6935393603535633</v>
      </c>
      <c r="BG22">
        <f t="shared" si="33"/>
        <v>9.117346591503134</v>
      </c>
      <c r="BH22">
        <f t="shared" si="34"/>
        <v>8.4867699643100085</v>
      </c>
      <c r="BI22">
        <f t="shared" si="35"/>
        <v>7.8114478730815691</v>
      </c>
      <c r="BJ22">
        <f t="shared" si="36"/>
        <v>7.1047595380216295</v>
      </c>
      <c r="BK22">
        <f t="shared" si="37"/>
        <v>6.3829422016924084</v>
      </c>
      <c r="BL22">
        <f t="shared" si="38"/>
        <v>5.6636808709265702</v>
      </c>
      <c r="BM22">
        <f t="shared" si="39"/>
        <v>4.9644127977979382</v>
      </c>
      <c r="BN22">
        <f t="shared" si="40"/>
        <v>4.3006816028971153</v>
      </c>
      <c r="BO22">
        <f t="shared" si="41"/>
        <v>3.6848594793010094</v>
      </c>
      <c r="BP22">
        <f t="shared" si="42"/>
        <v>3.1254382625768828</v>
      </c>
      <c r="BQ22">
        <f t="shared" si="43"/>
        <v>2.6269259914119725</v>
      </c>
      <c r="BR22">
        <f t="shared" si="44"/>
        <v>2.19024219024219</v>
      </c>
      <c r="BS22">
        <f t="shared" si="45"/>
        <v>1.8134263295553619</v>
      </c>
      <c r="BT22">
        <f t="shared" si="46"/>
        <v>1.4924659172446784</v>
      </c>
    </row>
    <row r="23" spans="1:107">
      <c r="B23">
        <f t="shared" ref="B23:R23" si="55">B7/B7</f>
        <v>1</v>
      </c>
      <c r="C23">
        <f t="shared" si="55"/>
        <v>1</v>
      </c>
      <c r="D23">
        <f t="shared" si="55"/>
        <v>1</v>
      </c>
      <c r="E23">
        <f t="shared" si="55"/>
        <v>1</v>
      </c>
      <c r="F23">
        <f t="shared" si="55"/>
        <v>1</v>
      </c>
      <c r="G23">
        <f t="shared" si="55"/>
        <v>1</v>
      </c>
      <c r="H23">
        <f t="shared" si="55"/>
        <v>1</v>
      </c>
      <c r="I23">
        <f t="shared" si="55"/>
        <v>1</v>
      </c>
      <c r="J23">
        <f t="shared" si="55"/>
        <v>1</v>
      </c>
      <c r="K23">
        <f t="shared" si="55"/>
        <v>1</v>
      </c>
      <c r="L23">
        <f t="shared" si="55"/>
        <v>1</v>
      </c>
      <c r="M23">
        <f t="shared" si="55"/>
        <v>1</v>
      </c>
      <c r="N23">
        <f t="shared" si="55"/>
        <v>1</v>
      </c>
      <c r="O23">
        <f t="shared" si="55"/>
        <v>1</v>
      </c>
      <c r="P23">
        <f t="shared" si="55"/>
        <v>1</v>
      </c>
      <c r="Q23">
        <f t="shared" si="55"/>
        <v>1</v>
      </c>
      <c r="R23">
        <f t="shared" si="55"/>
        <v>1</v>
      </c>
      <c r="W23">
        <f t="shared" si="48"/>
        <v>12.972972972972974</v>
      </c>
      <c r="X23">
        <f>IFERROR(W23, NA())</f>
        <v>12.972972972972974</v>
      </c>
      <c r="Y23">
        <f t="shared" si="53"/>
        <v>7.0501078911953803</v>
      </c>
      <c r="AA23">
        <f t="shared" si="49"/>
        <v>-5.9228650817775934</v>
      </c>
      <c r="AB23">
        <f t="shared" si="54"/>
        <v>-5.9228650817775934</v>
      </c>
      <c r="AC23">
        <v>3</v>
      </c>
      <c r="AM23">
        <f t="shared" si="29"/>
        <v>0.51200000000000012</v>
      </c>
      <c r="AN23">
        <f t="shared" si="50"/>
        <v>0.51200000000000012</v>
      </c>
      <c r="AO23">
        <f t="shared" si="51"/>
        <v>6.850884413519136</v>
      </c>
      <c r="AP23">
        <f t="shared" si="30"/>
        <v>6.6015668824336649</v>
      </c>
      <c r="AQ23">
        <f t="shared" si="30"/>
        <v>6.5420473013487044</v>
      </c>
      <c r="AR23">
        <f t="shared" si="30"/>
        <v>6.4691402692638276</v>
      </c>
      <c r="AS23">
        <f t="shared" si="30"/>
        <v>6.3802602487521778</v>
      </c>
      <c r="AT23">
        <f t="shared" si="30"/>
        <v>6.2725366633730149</v>
      </c>
      <c r="AU23">
        <f t="shared" si="30"/>
        <v>6.1428918086905844</v>
      </c>
      <c r="AV23">
        <f t="shared" si="30"/>
        <v>5.9881822666357865</v>
      </c>
      <c r="AW23">
        <f t="shared" si="30"/>
        <v>5.8054194466168303</v>
      </c>
      <c r="AX23">
        <f t="shared" si="30"/>
        <v>5.5920776036540971</v>
      </c>
      <c r="AY23">
        <f t="shared" si="30"/>
        <v>5.3464820147227963</v>
      </c>
      <c r="AZ23">
        <f t="shared" si="30"/>
        <v>5.0682449506719074</v>
      </c>
      <c r="BA23">
        <f t="shared" si="30"/>
        <v>4.7586856198883964</v>
      </c>
      <c r="BB23">
        <f t="shared" si="30"/>
        <v>4.4211413673199083</v>
      </c>
      <c r="BC23">
        <f t="shared" si="30"/>
        <v>4.0610657322788732</v>
      </c>
      <c r="BD23">
        <f t="shared" si="30"/>
        <v>3.6858296399467285</v>
      </c>
      <c r="BE23">
        <f t="shared" si="31"/>
        <v>12.549019607843137</v>
      </c>
      <c r="BF23">
        <f t="shared" si="32"/>
        <v>9.3767570283158665</v>
      </c>
      <c r="BG23">
        <f t="shared" si="33"/>
        <v>8.8193940885128352</v>
      </c>
      <c r="BH23">
        <f t="shared" si="34"/>
        <v>8.2094245406397466</v>
      </c>
      <c r="BI23">
        <f t="shared" si="35"/>
        <v>7.5561717987978589</v>
      </c>
      <c r="BJ23">
        <f t="shared" si="36"/>
        <v>6.8725778537725573</v>
      </c>
      <c r="BK23">
        <f t="shared" si="37"/>
        <v>6.1743493192841603</v>
      </c>
      <c r="BL23">
        <f t="shared" si="38"/>
        <v>5.4785932607655718</v>
      </c>
      <c r="BM23">
        <f t="shared" si="39"/>
        <v>4.8021770854515999</v>
      </c>
      <c r="BN23">
        <f t="shared" si="40"/>
        <v>4.1601364524756397</v>
      </c>
      <c r="BO23">
        <f t="shared" si="41"/>
        <v>3.5644392348794076</v>
      </c>
      <c r="BP23">
        <f t="shared" si="42"/>
        <v>3.0232997572639131</v>
      </c>
      <c r="BQ23">
        <f t="shared" si="43"/>
        <v>2.5410787367906664</v>
      </c>
      <c r="BR23">
        <f t="shared" si="44"/>
        <v>2.1186656480774126</v>
      </c>
      <c r="BS23">
        <f t="shared" si="45"/>
        <v>1.7541640312038795</v>
      </c>
      <c r="BT23">
        <f t="shared" si="46"/>
        <v>1.4436925212562903</v>
      </c>
    </row>
    <row r="24" spans="1:107">
      <c r="B24">
        <f t="shared" ref="B24:R24" si="56">B8/B8</f>
        <v>1</v>
      </c>
      <c r="C24">
        <f t="shared" si="56"/>
        <v>1</v>
      </c>
      <c r="D24">
        <f t="shared" si="56"/>
        <v>1</v>
      </c>
      <c r="E24">
        <f t="shared" si="56"/>
        <v>1</v>
      </c>
      <c r="F24">
        <f t="shared" si="56"/>
        <v>1</v>
      </c>
      <c r="G24">
        <f t="shared" si="56"/>
        <v>1</v>
      </c>
      <c r="H24">
        <f t="shared" si="56"/>
        <v>1</v>
      </c>
      <c r="I24">
        <f t="shared" si="56"/>
        <v>1</v>
      </c>
      <c r="J24">
        <f t="shared" si="56"/>
        <v>1</v>
      </c>
      <c r="K24">
        <f t="shared" si="56"/>
        <v>1</v>
      </c>
      <c r="L24">
        <f t="shared" si="56"/>
        <v>1</v>
      </c>
      <c r="M24">
        <f t="shared" si="56"/>
        <v>1</v>
      </c>
      <c r="N24">
        <f t="shared" si="56"/>
        <v>1</v>
      </c>
      <c r="O24">
        <f t="shared" si="56"/>
        <v>1</v>
      </c>
      <c r="P24">
        <f t="shared" si="56"/>
        <v>1</v>
      </c>
      <c r="Q24">
        <f t="shared" si="56"/>
        <v>1</v>
      </c>
      <c r="R24">
        <f t="shared" si="56"/>
        <v>1</v>
      </c>
      <c r="W24">
        <f t="shared" si="48"/>
        <v>12.549019607843137</v>
      </c>
      <c r="X24">
        <f>IFERROR(W24, NA())</f>
        <v>12.549019607843137</v>
      </c>
      <c r="Y24">
        <f t="shared" si="53"/>
        <v>6.850884413519136</v>
      </c>
      <c r="AA24">
        <f t="shared" si="49"/>
        <v>-5.6981351943240011</v>
      </c>
      <c r="AB24">
        <f t="shared" si="54"/>
        <v>-5.6981351943240011</v>
      </c>
      <c r="AC24">
        <v>3</v>
      </c>
      <c r="AM24">
        <f t="shared" si="29"/>
        <v>0.40960000000000013</v>
      </c>
      <c r="AN24">
        <f t="shared" si="50"/>
        <v>0.40960000000000013</v>
      </c>
      <c r="AO24">
        <f t="shared" si="51"/>
        <v>6.6171483955725021</v>
      </c>
      <c r="AP24">
        <f t="shared" si="30"/>
        <v>6.3842637559032003</v>
      </c>
      <c r="AQ24">
        <f t="shared" si="30"/>
        <v>6.3285815591353627</v>
      </c>
      <c r="AR24">
        <f t="shared" si="30"/>
        <v>6.2603299684928828</v>
      </c>
      <c r="AS24">
        <f t="shared" si="30"/>
        <v>6.1770581405866869</v>
      </c>
      <c r="AT24">
        <f t="shared" si="30"/>
        <v>6.0760326460440215</v>
      </c>
      <c r="AU24">
        <f t="shared" si="30"/>
        <v>5.9543046807767164</v>
      </c>
      <c r="AV24">
        <f t="shared" si="30"/>
        <v>5.8088360352930541</v>
      </c>
      <c r="AW24">
        <f t="shared" si="30"/>
        <v>5.636699430941742</v>
      </c>
      <c r="AX24">
        <f t="shared" si="30"/>
        <v>5.4353628593088796</v>
      </c>
      <c r="AY24">
        <f t="shared" si="30"/>
        <v>5.203053812697453</v>
      </c>
      <c r="AZ24">
        <f t="shared" si="30"/>
        <v>4.9391764502509226</v>
      </c>
      <c r="BA24">
        <f t="shared" si="30"/>
        <v>4.6447249119847784</v>
      </c>
      <c r="BB24">
        <f t="shared" si="30"/>
        <v>4.3226068783721514</v>
      </c>
      <c r="BC24">
        <f t="shared" si="30"/>
        <v>3.9777765630865121</v>
      </c>
      <c r="BD24">
        <f t="shared" si="30"/>
        <v>3.6170907072759246</v>
      </c>
      <c r="BE24">
        <f t="shared" si="31"/>
        <v>12.05651491365777</v>
      </c>
      <c r="BF24">
        <f t="shared" si="32"/>
        <v>9.0087524353678319</v>
      </c>
      <c r="BG24">
        <f t="shared" si="33"/>
        <v>8.4732640222446705</v>
      </c>
      <c r="BH24">
        <f t="shared" si="34"/>
        <v>7.8872336246020787</v>
      </c>
      <c r="BI24">
        <f t="shared" si="35"/>
        <v>7.2596187454698411</v>
      </c>
      <c r="BJ24">
        <f t="shared" si="36"/>
        <v>6.6028534482084842</v>
      </c>
      <c r="BK24">
        <f t="shared" si="37"/>
        <v>5.9320279174284236</v>
      </c>
      <c r="BL24">
        <f t="shared" si="38"/>
        <v>5.2635778266695912</v>
      </c>
      <c r="BM24">
        <f t="shared" si="39"/>
        <v>4.6137085970115841</v>
      </c>
      <c r="BN24">
        <f t="shared" si="40"/>
        <v>3.9968657910754972</v>
      </c>
      <c r="BO24">
        <f t="shared" si="41"/>
        <v>3.4245475851588658</v>
      </c>
      <c r="BP24">
        <f t="shared" si="42"/>
        <v>2.9046459206366011</v>
      </c>
      <c r="BQ24">
        <f t="shared" si="43"/>
        <v>2.4413503719244702</v>
      </c>
      <c r="BR24">
        <f t="shared" si="44"/>
        <v>2.0355155049032594</v>
      </c>
      <c r="BS24">
        <f t="shared" si="45"/>
        <v>1.685319289005925</v>
      </c>
      <c r="BT24">
        <f t="shared" si="46"/>
        <v>1.3870326891818676</v>
      </c>
    </row>
    <row r="25" spans="1:107">
      <c r="B25">
        <f t="shared" ref="B25:R25" si="57">B9/B9</f>
        <v>1</v>
      </c>
      <c r="C25">
        <f t="shared" si="57"/>
        <v>1</v>
      </c>
      <c r="D25">
        <f t="shared" si="57"/>
        <v>1</v>
      </c>
      <c r="E25">
        <f t="shared" si="57"/>
        <v>1</v>
      </c>
      <c r="F25">
        <f t="shared" si="57"/>
        <v>1</v>
      </c>
      <c r="G25">
        <f t="shared" si="57"/>
        <v>1</v>
      </c>
      <c r="H25">
        <f t="shared" si="57"/>
        <v>1</v>
      </c>
      <c r="I25">
        <f t="shared" si="57"/>
        <v>1</v>
      </c>
      <c r="J25">
        <f t="shared" si="57"/>
        <v>1</v>
      </c>
      <c r="K25">
        <f t="shared" si="57"/>
        <v>1</v>
      </c>
      <c r="L25">
        <f t="shared" si="57"/>
        <v>1</v>
      </c>
      <c r="M25">
        <f t="shared" si="57"/>
        <v>1</v>
      </c>
      <c r="N25">
        <f t="shared" si="57"/>
        <v>1</v>
      </c>
      <c r="O25">
        <f t="shared" si="57"/>
        <v>1</v>
      </c>
      <c r="P25">
        <f t="shared" si="57"/>
        <v>1</v>
      </c>
      <c r="Q25">
        <f t="shared" si="57"/>
        <v>1</v>
      </c>
      <c r="R25">
        <f t="shared" si="57"/>
        <v>1</v>
      </c>
      <c r="W25">
        <f t="shared" si="48"/>
        <v>12.05651491365777</v>
      </c>
      <c r="X25">
        <f t="shared" ref="X25:X88" si="58">IFERROR(W25, NA())</f>
        <v>12.05651491365777</v>
      </c>
      <c r="Y25">
        <f t="shared" si="53"/>
        <v>6.6171483955725021</v>
      </c>
      <c r="AA25">
        <f t="shared" si="49"/>
        <v>-5.4393665180852677</v>
      </c>
      <c r="AB25">
        <f t="shared" si="54"/>
        <v>-5.4393665180852677</v>
      </c>
      <c r="AC25">
        <v>3</v>
      </c>
      <c r="AM25">
        <f t="shared" si="29"/>
        <v>0.32768000000000014</v>
      </c>
      <c r="AN25">
        <f t="shared" si="50"/>
        <v>0.32768000000000014</v>
      </c>
      <c r="AO25">
        <f t="shared" si="51"/>
        <v>6.3464893361303663</v>
      </c>
      <c r="AP25">
        <f t="shared" si="30"/>
        <v>6.1319574567266768</v>
      </c>
      <c r="AQ25">
        <f t="shared" si="30"/>
        <v>6.0805717060049433</v>
      </c>
      <c r="AR25">
        <f t="shared" si="30"/>
        <v>6.0175380595573982</v>
      </c>
      <c r="AS25">
        <f t="shared" si="30"/>
        <v>5.9405602699146209</v>
      </c>
      <c r="AT25">
        <f t="shared" si="30"/>
        <v>5.8470639647292462</v>
      </c>
      <c r="AU25">
        <f t="shared" si="30"/>
        <v>5.7342523395646401</v>
      </c>
      <c r="AV25">
        <f t="shared" si="30"/>
        <v>5.5992152141448663</v>
      </c>
      <c r="AW25">
        <f t="shared" si="30"/>
        <v>5.4391068617461027</v>
      </c>
      <c r="AX25">
        <f t="shared" si="30"/>
        <v>5.251403425185984</v>
      </c>
      <c r="AY25">
        <f t="shared" si="30"/>
        <v>5.0342390994406516</v>
      </c>
      <c r="AZ25">
        <f t="shared" si="30"/>
        <v>4.7867999621989927</v>
      </c>
      <c r="BA25">
        <f t="shared" si="30"/>
        <v>4.5097265961675115</v>
      </c>
      <c r="BB25">
        <f t="shared" si="30"/>
        <v>4.2054477528501204</v>
      </c>
      <c r="BC25">
        <f t="shared" si="30"/>
        <v>3.8783493089267367</v>
      </c>
      <c r="BD25">
        <f t="shared" si="30"/>
        <v>3.5346903835954668</v>
      </c>
      <c r="BE25">
        <f t="shared" si="31"/>
        <v>11.49270482603816</v>
      </c>
      <c r="BF25">
        <f t="shared" si="32"/>
        <v>8.5874677161680655</v>
      </c>
      <c r="BG25">
        <f t="shared" si="33"/>
        <v>8.0770208487390267</v>
      </c>
      <c r="BH25">
        <f t="shared" si="34"/>
        <v>7.5183955389023938</v>
      </c>
      <c r="BI25">
        <f t="shared" si="35"/>
        <v>6.920130401592651</v>
      </c>
      <c r="BJ25">
        <f t="shared" si="36"/>
        <v>6.2940780344314327</v>
      </c>
      <c r="BK25">
        <f t="shared" si="37"/>
        <v>5.6546229456070423</v>
      </c>
      <c r="BL25">
        <f t="shared" si="38"/>
        <v>5.01743221187958</v>
      </c>
      <c r="BM25">
        <f t="shared" si="39"/>
        <v>4.3979534250600514</v>
      </c>
      <c r="BN25">
        <f t="shared" si="40"/>
        <v>3.8099566164086673</v>
      </c>
      <c r="BO25">
        <f t="shared" si="41"/>
        <v>3.2644022622464615</v>
      </c>
      <c r="BP25">
        <f t="shared" si="42"/>
        <v>2.7688132457097119</v>
      </c>
      <c r="BQ25">
        <f t="shared" si="43"/>
        <v>2.3271832202257956</v>
      </c>
      <c r="BR25">
        <f t="shared" si="44"/>
        <v>1.9403267888116369</v>
      </c>
      <c r="BS25">
        <f t="shared" si="45"/>
        <v>1.6065071262203878</v>
      </c>
      <c r="BT25">
        <f t="shared" si="46"/>
        <v>1.3221695817566026</v>
      </c>
    </row>
    <row r="26" spans="1:107">
      <c r="B26">
        <f t="shared" ref="B26:R26" si="59">B10/B10</f>
        <v>1</v>
      </c>
      <c r="C26">
        <f t="shared" si="59"/>
        <v>1</v>
      </c>
      <c r="D26">
        <f t="shared" si="59"/>
        <v>1</v>
      </c>
      <c r="E26">
        <f t="shared" si="59"/>
        <v>1</v>
      </c>
      <c r="F26">
        <f t="shared" si="59"/>
        <v>1</v>
      </c>
      <c r="G26">
        <f t="shared" si="59"/>
        <v>1</v>
      </c>
      <c r="H26">
        <f t="shared" si="59"/>
        <v>1</v>
      </c>
      <c r="I26">
        <f t="shared" si="59"/>
        <v>1</v>
      </c>
      <c r="J26">
        <f t="shared" si="59"/>
        <v>1</v>
      </c>
      <c r="K26">
        <f t="shared" si="59"/>
        <v>1</v>
      </c>
      <c r="L26">
        <f t="shared" si="59"/>
        <v>1</v>
      </c>
      <c r="M26">
        <f t="shared" si="59"/>
        <v>1</v>
      </c>
      <c r="N26">
        <f t="shared" si="59"/>
        <v>1</v>
      </c>
      <c r="O26">
        <f t="shared" si="59"/>
        <v>1</v>
      </c>
      <c r="P26">
        <f t="shared" si="59"/>
        <v>1</v>
      </c>
      <c r="Q26">
        <f t="shared" si="59"/>
        <v>1</v>
      </c>
      <c r="R26">
        <f t="shared" si="59"/>
        <v>1</v>
      </c>
      <c r="W26">
        <f t="shared" si="48"/>
        <v>11.49270482603816</v>
      </c>
      <c r="X26">
        <f t="shared" si="58"/>
        <v>11.49270482603816</v>
      </c>
      <c r="Y26">
        <f t="shared" si="53"/>
        <v>6.3464893361303663</v>
      </c>
      <c r="AA26">
        <f t="shared" si="49"/>
        <v>-5.1462154899077941</v>
      </c>
      <c r="AB26">
        <f t="shared" si="54"/>
        <v>-5.1462154899077941</v>
      </c>
      <c r="AC26">
        <v>3</v>
      </c>
      <c r="AM26">
        <f t="shared" si="29"/>
        <v>0.2621440000000001</v>
      </c>
      <c r="AN26">
        <f t="shared" si="50"/>
        <v>0.2621440000000001</v>
      </c>
      <c r="AO26">
        <f t="shared" si="51"/>
        <v>6.0377872846779539</v>
      </c>
      <c r="AP26">
        <f t="shared" si="30"/>
        <v>5.8432982971308727</v>
      </c>
      <c r="AQ26">
        <f t="shared" si="30"/>
        <v>5.7966181828594463</v>
      </c>
      <c r="AR26">
        <f t="shared" si="30"/>
        <v>5.7393064838663514</v>
      </c>
      <c r="AS26">
        <f t="shared" si="30"/>
        <v>5.6692410963883004</v>
      </c>
      <c r="AT26">
        <f t="shared" si="30"/>
        <v>5.5840288957999791</v>
      </c>
      <c r="AU26">
        <f t="shared" si="30"/>
        <v>5.4810494413002999</v>
      </c>
      <c r="AV26">
        <f t="shared" si="30"/>
        <v>5.3575460576395342</v>
      </c>
      <c r="AW26">
        <f t="shared" si="30"/>
        <v>5.2107792576140994</v>
      </c>
      <c r="AX26">
        <f t="shared" si="30"/>
        <v>5.0382542692931347</v>
      </c>
      <c r="AY26">
        <f t="shared" si="30"/>
        <v>4.8380250488208087</v>
      </c>
      <c r="AZ26">
        <f t="shared" si="30"/>
        <v>4.6090597203581423</v>
      </c>
      <c r="BA26">
        <f t="shared" si="30"/>
        <v>4.3516272571558705</v>
      </c>
      <c r="BB26">
        <f t="shared" si="30"/>
        <v>4.0676371601808725</v>
      </c>
      <c r="BC26">
        <f t="shared" si="30"/>
        <v>3.760843237842308</v>
      </c>
      <c r="BD26">
        <f t="shared" si="30"/>
        <v>3.4368232806942056</v>
      </c>
      <c r="BE26">
        <f t="shared" si="31"/>
        <v>10.858001237076964</v>
      </c>
      <c r="BF26">
        <f t="shared" si="32"/>
        <v>8.1132106407412703</v>
      </c>
      <c r="BG26">
        <f t="shared" si="33"/>
        <v>7.6309540438912862</v>
      </c>
      <c r="BH26">
        <f t="shared" si="34"/>
        <v>7.1031797386183966</v>
      </c>
      <c r="BI26">
        <f t="shared" si="35"/>
        <v>6.537954780757147</v>
      </c>
      <c r="BJ26">
        <f t="shared" si="36"/>
        <v>5.9464771886666847</v>
      </c>
      <c r="BK26">
        <f t="shared" si="37"/>
        <v>5.3423370623337005</v>
      </c>
      <c r="BL26">
        <f t="shared" si="38"/>
        <v>4.7403362383508414</v>
      </c>
      <c r="BM26">
        <f t="shared" si="39"/>
        <v>4.1550691897801597</v>
      </c>
      <c r="BN26">
        <f t="shared" si="40"/>
        <v>3.5995454751825986</v>
      </c>
      <c r="BO26">
        <f t="shared" si="41"/>
        <v>3.0841202604876878</v>
      </c>
      <c r="BP26">
        <f t="shared" si="42"/>
        <v>2.6159009651964511</v>
      </c>
      <c r="BQ26">
        <f t="shared" si="43"/>
        <v>2.1986606866355221</v>
      </c>
      <c r="BR26">
        <f t="shared" si="44"/>
        <v>1.8331690400259804</v>
      </c>
      <c r="BS26">
        <f t="shared" si="45"/>
        <v>1.5177851191612961</v>
      </c>
      <c r="BT26">
        <f t="shared" si="46"/>
        <v>1.249150584796465</v>
      </c>
    </row>
    <row r="27" spans="1:107">
      <c r="B27">
        <f t="shared" ref="B27:R27" si="60">B11/B11</f>
        <v>1</v>
      </c>
      <c r="C27">
        <f t="shared" si="60"/>
        <v>1</v>
      </c>
      <c r="D27">
        <f t="shared" si="60"/>
        <v>1</v>
      </c>
      <c r="E27">
        <f t="shared" si="60"/>
        <v>1</v>
      </c>
      <c r="F27">
        <f t="shared" si="60"/>
        <v>1</v>
      </c>
      <c r="G27">
        <f t="shared" si="60"/>
        <v>1</v>
      </c>
      <c r="H27">
        <f t="shared" si="60"/>
        <v>1</v>
      </c>
      <c r="I27">
        <f t="shared" si="60"/>
        <v>1</v>
      </c>
      <c r="J27">
        <f t="shared" si="60"/>
        <v>1</v>
      </c>
      <c r="K27">
        <f t="shared" si="60"/>
        <v>1</v>
      </c>
      <c r="L27">
        <f t="shared" si="60"/>
        <v>1</v>
      </c>
      <c r="M27">
        <f t="shared" si="60"/>
        <v>1</v>
      </c>
      <c r="N27">
        <f t="shared" si="60"/>
        <v>1</v>
      </c>
      <c r="O27">
        <f t="shared" si="60"/>
        <v>1</v>
      </c>
      <c r="P27">
        <f t="shared" si="60"/>
        <v>1</v>
      </c>
      <c r="Q27">
        <f t="shared" si="60"/>
        <v>1</v>
      </c>
      <c r="R27">
        <f t="shared" si="60"/>
        <v>1</v>
      </c>
      <c r="W27">
        <f t="shared" si="48"/>
        <v>10.858001237076964</v>
      </c>
      <c r="X27">
        <f t="shared" si="58"/>
        <v>10.858001237076964</v>
      </c>
      <c r="Y27">
        <f t="shared" si="53"/>
        <v>6.0377872846779539</v>
      </c>
      <c r="AA27">
        <f t="shared" si="49"/>
        <v>-4.8202139523990102</v>
      </c>
      <c r="AB27">
        <f t="shared" si="54"/>
        <v>-4.8202139523990102</v>
      </c>
      <c r="AC27">
        <v>3</v>
      </c>
      <c r="AM27">
        <f t="shared" si="29"/>
        <v>0.2097152000000001</v>
      </c>
      <c r="AN27">
        <f t="shared" si="50"/>
        <v>0.2097152000000001</v>
      </c>
      <c r="AO27">
        <f t="shared" si="51"/>
        <v>5.6917207844828415</v>
      </c>
      <c r="AP27">
        <f t="shared" si="30"/>
        <v>5.518568133317495</v>
      </c>
      <c r="AQ27">
        <f t="shared" si="30"/>
        <v>5.4769136776878016</v>
      </c>
      <c r="AR27">
        <f t="shared" si="30"/>
        <v>5.4257216213706947</v>
      </c>
      <c r="AS27">
        <f t="shared" si="30"/>
        <v>5.3630617513769732</v>
      </c>
      <c r="AT27">
        <f t="shared" si="30"/>
        <v>5.2867431840689916</v>
      </c>
      <c r="AU27">
        <f t="shared" si="30"/>
        <v>5.1943460911956709</v>
      </c>
      <c r="AV27">
        <f t="shared" si="30"/>
        <v>5.083294351970661</v>
      </c>
      <c r="AW27">
        <f t="shared" si="30"/>
        <v>4.950983349258232</v>
      </c>
      <c r="AX27">
        <f t="shared" si="30"/>
        <v>4.7949752710881599</v>
      </c>
      <c r="AY27">
        <f t="shared" si="30"/>
        <v>4.6132671896884894</v>
      </c>
      <c r="AZ27">
        <f t="shared" si="30"/>
        <v>4.4046228480198577</v>
      </c>
      <c r="BA27">
        <f t="shared" si="30"/>
        <v>4.1689370810339126</v>
      </c>
      <c r="BB27">
        <f t="shared" si="30"/>
        <v>3.9075753468792396</v>
      </c>
      <c r="BC27">
        <f t="shared" si="30"/>
        <v>3.6236083144684605</v>
      </c>
      <c r="BD27">
        <f t="shared" si="30"/>
        <v>3.3218555112909005</v>
      </c>
      <c r="BE27">
        <f t="shared" si="31"/>
        <v>10.156840865414422</v>
      </c>
      <c r="BF27">
        <f t="shared" si="32"/>
        <v>7.5892963710676318</v>
      </c>
      <c r="BG27">
        <f t="shared" si="33"/>
        <v>7.1381817134476222</v>
      </c>
      <c r="BH27">
        <f t="shared" si="34"/>
        <v>6.644488674142492</v>
      </c>
      <c r="BI27">
        <f t="shared" si="35"/>
        <v>6.115763375184728</v>
      </c>
      <c r="BJ27">
        <f t="shared" si="36"/>
        <v>5.5624807178014084</v>
      </c>
      <c r="BK27">
        <f t="shared" si="37"/>
        <v>4.9973532150873474</v>
      </c>
      <c r="BL27">
        <f t="shared" si="38"/>
        <v>4.4342268683004971</v>
      </c>
      <c r="BM27">
        <f t="shared" si="39"/>
        <v>3.8867537057625756</v>
      </c>
      <c r="BN27">
        <f t="shared" si="40"/>
        <v>3.367103187869442</v>
      </c>
      <c r="BO27">
        <f t="shared" si="41"/>
        <v>2.8849617909978029</v>
      </c>
      <c r="BP27">
        <f t="shared" si="42"/>
        <v>2.4469779697996188</v>
      </c>
      <c r="BQ27">
        <f t="shared" si="43"/>
        <v>2.0566811721244154</v>
      </c>
      <c r="BR27">
        <f t="shared" si="44"/>
        <v>1.7147913149400968</v>
      </c>
      <c r="BS27">
        <f t="shared" si="45"/>
        <v>1.4197734543052418</v>
      </c>
      <c r="BT27">
        <f t="shared" si="46"/>
        <v>1.1684861172600662</v>
      </c>
    </row>
    <row r="28" spans="1:107">
      <c r="B28">
        <f t="shared" ref="B28:R28" si="61">B12/B12</f>
        <v>1</v>
      </c>
      <c r="C28">
        <f t="shared" si="61"/>
        <v>1</v>
      </c>
      <c r="D28">
        <f t="shared" si="61"/>
        <v>1</v>
      </c>
      <c r="E28">
        <f t="shared" si="61"/>
        <v>1</v>
      </c>
      <c r="F28">
        <f t="shared" si="61"/>
        <v>1</v>
      </c>
      <c r="G28">
        <f t="shared" si="61"/>
        <v>1</v>
      </c>
      <c r="H28">
        <f t="shared" si="61"/>
        <v>1</v>
      </c>
      <c r="I28">
        <f t="shared" si="61"/>
        <v>1</v>
      </c>
      <c r="J28">
        <f t="shared" si="61"/>
        <v>1</v>
      </c>
      <c r="K28">
        <f t="shared" si="61"/>
        <v>1</v>
      </c>
      <c r="L28">
        <f t="shared" si="61"/>
        <v>1</v>
      </c>
      <c r="M28">
        <f t="shared" si="61"/>
        <v>1</v>
      </c>
      <c r="N28">
        <f t="shared" si="61"/>
        <v>1</v>
      </c>
      <c r="O28">
        <f t="shared" si="61"/>
        <v>1</v>
      </c>
      <c r="P28">
        <f t="shared" si="61"/>
        <v>1</v>
      </c>
      <c r="Q28">
        <f t="shared" si="61"/>
        <v>1</v>
      </c>
      <c r="R28">
        <f t="shared" si="61"/>
        <v>1</v>
      </c>
      <c r="W28">
        <f t="shared" si="48"/>
        <v>10.156840865414422</v>
      </c>
      <c r="X28">
        <f t="shared" si="58"/>
        <v>10.156840865414422</v>
      </c>
      <c r="Y28">
        <f t="shared" si="53"/>
        <v>5.6917207844828415</v>
      </c>
      <c r="AA28">
        <f t="shared" si="49"/>
        <v>-4.4651200809315803</v>
      </c>
      <c r="AB28">
        <f t="shared" si="54"/>
        <v>-4.4651200809315803</v>
      </c>
      <c r="AC28">
        <v>3</v>
      </c>
      <c r="AM28">
        <f t="shared" si="29"/>
        <v>0.16777216000000009</v>
      </c>
      <c r="AN28">
        <f t="shared" si="50"/>
        <v>0.16777216000000009</v>
      </c>
      <c r="AO28">
        <f t="shared" si="51"/>
        <v>5.3111950635454939</v>
      </c>
      <c r="AP28">
        <f t="shared" si="30"/>
        <v>5.160113775358683</v>
      </c>
      <c r="AQ28">
        <f t="shared" si="30"/>
        <v>5.1236769796340553</v>
      </c>
      <c r="AR28">
        <f t="shared" si="30"/>
        <v>5.078848278827178</v>
      </c>
      <c r="AS28">
        <f t="shared" si="30"/>
        <v>5.0239035897390947</v>
      </c>
      <c r="AT28">
        <f t="shared" si="30"/>
        <v>4.9568722011764557</v>
      </c>
      <c r="AU28">
        <f t="shared" si="30"/>
        <v>4.875557105024499</v>
      </c>
      <c r="AV28">
        <f t="shared" si="30"/>
        <v>4.7775895417124152</v>
      </c>
      <c r="AW28">
        <f t="shared" si="30"/>
        <v>4.6605309044594492</v>
      </c>
      <c r="AX28">
        <f t="shared" si="30"/>
        <v>4.5220344955897094</v>
      </c>
      <c r="AY28">
        <f t="shared" si="30"/>
        <v>4.3600747563101256</v>
      </c>
      <c r="AZ28">
        <f t="shared" si="30"/>
        <v>4.173240451916123</v>
      </c>
      <c r="BA28">
        <f t="shared" si="30"/>
        <v>3.9610698549731187</v>
      </c>
      <c r="BB28">
        <f t="shared" si="30"/>
        <v>3.7243819753565863</v>
      </c>
      <c r="BC28">
        <f t="shared" si="30"/>
        <v>3.4655345977211809</v>
      </c>
      <c r="BD28">
        <f t="shared" si="30"/>
        <v>3.1885281829229362</v>
      </c>
      <c r="BE28">
        <f t="shared" si="31"/>
        <v>9.3982227278593875</v>
      </c>
      <c r="BF28">
        <f t="shared" si="32"/>
        <v>7.0224490654278187</v>
      </c>
      <c r="BG28">
        <f t="shared" si="33"/>
        <v>6.6050283256236133</v>
      </c>
      <c r="BH28">
        <f t="shared" si="34"/>
        <v>6.1482093989450632</v>
      </c>
      <c r="BI28">
        <f t="shared" si="35"/>
        <v>5.6589747848260643</v>
      </c>
      <c r="BJ28">
        <f t="shared" si="36"/>
        <v>5.1470170103120694</v>
      </c>
      <c r="BK28">
        <f t="shared" si="37"/>
        <v>4.6240990862722127</v>
      </c>
      <c r="BL28">
        <f t="shared" si="38"/>
        <v>4.1030328510956835</v>
      </c>
      <c r="BM28">
        <f t="shared" si="39"/>
        <v>3.5964506581445872</v>
      </c>
      <c r="BN28">
        <f t="shared" si="40"/>
        <v>3.1156130263926518</v>
      </c>
      <c r="BO28">
        <f t="shared" si="41"/>
        <v>2.6694829457737286</v>
      </c>
      <c r="BP28">
        <f t="shared" si="42"/>
        <v>2.2642122954442554</v>
      </c>
      <c r="BQ28">
        <f t="shared" si="43"/>
        <v>1.9030669075104676</v>
      </c>
      <c r="BR28">
        <f t="shared" si="44"/>
        <v>1.586712928080156</v>
      </c>
      <c r="BS28">
        <f t="shared" si="45"/>
        <v>1.3137300587330325</v>
      </c>
      <c r="BT28">
        <f t="shared" si="46"/>
        <v>1.0812114642670094</v>
      </c>
    </row>
    <row r="29" spans="1:107">
      <c r="B29">
        <f t="shared" ref="B29:R29" si="62">B13/B13</f>
        <v>1</v>
      </c>
      <c r="C29">
        <f t="shared" si="62"/>
        <v>1</v>
      </c>
      <c r="D29">
        <f t="shared" si="62"/>
        <v>1</v>
      </c>
      <c r="E29">
        <f t="shared" si="62"/>
        <v>1</v>
      </c>
      <c r="F29">
        <f t="shared" si="62"/>
        <v>1</v>
      </c>
      <c r="G29">
        <f t="shared" si="62"/>
        <v>1</v>
      </c>
      <c r="H29">
        <f t="shared" si="62"/>
        <v>1</v>
      </c>
      <c r="I29">
        <f t="shared" si="62"/>
        <v>1</v>
      </c>
      <c r="J29">
        <f t="shared" si="62"/>
        <v>1</v>
      </c>
      <c r="K29">
        <f t="shared" si="62"/>
        <v>1</v>
      </c>
      <c r="L29">
        <f t="shared" si="62"/>
        <v>1</v>
      </c>
      <c r="M29">
        <f t="shared" si="62"/>
        <v>1</v>
      </c>
      <c r="N29">
        <f t="shared" si="62"/>
        <v>1</v>
      </c>
      <c r="O29">
        <f t="shared" si="62"/>
        <v>1</v>
      </c>
      <c r="P29">
        <f t="shared" si="62"/>
        <v>1</v>
      </c>
      <c r="Q29">
        <f t="shared" si="62"/>
        <v>1</v>
      </c>
      <c r="R29">
        <f t="shared" si="62"/>
        <v>1</v>
      </c>
      <c r="W29">
        <f t="shared" si="48"/>
        <v>9.3982227278593875</v>
      </c>
      <c r="X29">
        <f t="shared" si="58"/>
        <v>9.3982227278593875</v>
      </c>
      <c r="Y29">
        <f t="shared" si="53"/>
        <v>5.3111950635454939</v>
      </c>
      <c r="AA29">
        <f t="shared" si="49"/>
        <v>-4.0870276643138936</v>
      </c>
      <c r="AB29">
        <f t="shared" si="54"/>
        <v>-4.0870276643138936</v>
      </c>
      <c r="AC29">
        <v>3</v>
      </c>
      <c r="AM29">
        <f t="shared" si="29"/>
        <v>0.13421772800000006</v>
      </c>
      <c r="AN29">
        <f t="shared" si="50"/>
        <v>0.13421772800000006</v>
      </c>
      <c r="AO29">
        <f t="shared" si="51"/>
        <v>4.9015707564897832</v>
      </c>
      <c r="AP29">
        <f t="shared" si="30"/>
        <v>4.7726120815015731</v>
      </c>
      <c r="AQ29">
        <f t="shared" si="30"/>
        <v>4.7414257530243482</v>
      </c>
      <c r="AR29">
        <f t="shared" si="30"/>
        <v>4.7030113443856782</v>
      </c>
      <c r="AS29">
        <f t="shared" si="30"/>
        <v>4.6558598878375852</v>
      </c>
      <c r="AT29">
        <f t="shared" si="30"/>
        <v>4.5982336673462507</v>
      </c>
      <c r="AU29">
        <f t="shared" si="30"/>
        <v>4.5281763378848741</v>
      </c>
      <c r="AV29">
        <f t="shared" si="30"/>
        <v>4.4435505587292123</v>
      </c>
      <c r="AW29">
        <f t="shared" si="30"/>
        <v>4.34211489545324</v>
      </c>
      <c r="AX29">
        <f t="shared" si="30"/>
        <v>4.2216520827009667</v>
      </c>
      <c r="AY29">
        <f t="shared" si="30"/>
        <v>4.0801578726092131</v>
      </c>
      <c r="AZ29">
        <f t="shared" si="30"/>
        <v>3.9160916822948377</v>
      </c>
      <c r="BA29">
        <f t="shared" si="30"/>
        <v>3.7286756473406677</v>
      </c>
      <c r="BB29">
        <f t="shared" si="30"/>
        <v>3.5182079665722865</v>
      </c>
      <c r="BC29">
        <f t="shared" si="30"/>
        <v>3.2863337353041242</v>
      </c>
      <c r="BD29">
        <f t="shared" si="30"/>
        <v>3.0362004789943926</v>
      </c>
      <c r="BE29">
        <f t="shared" si="31"/>
        <v>8.595702542208933</v>
      </c>
      <c r="BF29">
        <f t="shared" si="32"/>
        <v>6.4227976961319975</v>
      </c>
      <c r="BG29">
        <f t="shared" si="33"/>
        <v>6.041020777431223</v>
      </c>
      <c r="BH29">
        <f t="shared" si="34"/>
        <v>5.6232099079633171</v>
      </c>
      <c r="BI29">
        <f t="shared" si="35"/>
        <v>5.1757513471171936</v>
      </c>
      <c r="BJ29">
        <f t="shared" si="36"/>
        <v>4.7075099709207509</v>
      </c>
      <c r="BK29">
        <f t="shared" si="37"/>
        <v>4.2292443393017178</v>
      </c>
      <c r="BL29">
        <f t="shared" si="38"/>
        <v>3.7526722796622796</v>
      </c>
      <c r="BM29">
        <f t="shared" si="39"/>
        <v>3.2893474607175688</v>
      </c>
      <c r="BN29">
        <f t="shared" si="40"/>
        <v>2.8495688586008225</v>
      </c>
      <c r="BO29">
        <f t="shared" si="41"/>
        <v>2.4415341078639248</v>
      </c>
      <c r="BP29">
        <f t="shared" si="42"/>
        <v>2.0708697748094167</v>
      </c>
      <c r="BQ29">
        <f t="shared" si="43"/>
        <v>1.74056282007346</v>
      </c>
      <c r="BR29">
        <f t="shared" si="44"/>
        <v>1.4512225071261833</v>
      </c>
      <c r="BS29">
        <f t="shared" si="45"/>
        <v>1.2015498177281305</v>
      </c>
      <c r="BT29">
        <f t="shared" si="46"/>
        <v>0.98888613317447915</v>
      </c>
    </row>
    <row r="30" spans="1:107">
      <c r="B30">
        <f t="shared" ref="B30:R30" si="63">B14/B14</f>
        <v>1</v>
      </c>
      <c r="C30">
        <f t="shared" si="63"/>
        <v>1</v>
      </c>
      <c r="D30">
        <f t="shared" si="63"/>
        <v>1</v>
      </c>
      <c r="E30">
        <f t="shared" si="63"/>
        <v>1</v>
      </c>
      <c r="F30">
        <f t="shared" si="63"/>
        <v>1</v>
      </c>
      <c r="G30">
        <f t="shared" si="63"/>
        <v>1</v>
      </c>
      <c r="H30">
        <f t="shared" si="63"/>
        <v>1</v>
      </c>
      <c r="I30">
        <f t="shared" si="63"/>
        <v>1</v>
      </c>
      <c r="J30">
        <f t="shared" si="63"/>
        <v>1</v>
      </c>
      <c r="K30">
        <f t="shared" si="63"/>
        <v>1</v>
      </c>
      <c r="L30">
        <f t="shared" si="63"/>
        <v>1</v>
      </c>
      <c r="M30">
        <f t="shared" si="63"/>
        <v>1</v>
      </c>
      <c r="N30">
        <f t="shared" si="63"/>
        <v>1</v>
      </c>
      <c r="O30">
        <f t="shared" si="63"/>
        <v>1</v>
      </c>
      <c r="P30">
        <f t="shared" si="63"/>
        <v>1</v>
      </c>
      <c r="Q30">
        <f t="shared" si="63"/>
        <v>1</v>
      </c>
      <c r="R30">
        <f t="shared" si="63"/>
        <v>1</v>
      </c>
      <c r="W30">
        <f t="shared" si="48"/>
        <v>8.595702542208933</v>
      </c>
      <c r="X30">
        <f t="shared" si="58"/>
        <v>8.595702542208933</v>
      </c>
      <c r="Y30">
        <f t="shared" si="53"/>
        <v>4.9015707564897832</v>
      </c>
      <c r="AA30">
        <f t="shared" si="49"/>
        <v>-3.6941317857191498</v>
      </c>
      <c r="AB30">
        <f t="shared" si="54"/>
        <v>-3.6941317857191498</v>
      </c>
      <c r="AC30">
        <v>3</v>
      </c>
      <c r="AM30">
        <f t="shared" si="29"/>
        <v>0.10737418240000006</v>
      </c>
      <c r="AN30">
        <f t="shared" si="50"/>
        <v>0.10737418240000006</v>
      </c>
      <c r="AO30">
        <f t="shared" si="51"/>
        <v>4.4705805469487503</v>
      </c>
      <c r="AP30">
        <f t="shared" si="30"/>
        <v>4.3630544923257482</v>
      </c>
      <c r="AQ30">
        <f t="shared" si="30"/>
        <v>4.3369763381721871</v>
      </c>
      <c r="AR30">
        <f t="shared" si="30"/>
        <v>4.3048137793678594</v>
      </c>
      <c r="AS30">
        <f t="shared" si="30"/>
        <v>4.2652752405780809</v>
      </c>
      <c r="AT30">
        <f t="shared" si="30"/>
        <v>4.2168618353205609</v>
      </c>
      <c r="AU30">
        <f t="shared" si="30"/>
        <v>4.1578689846810564</v>
      </c>
      <c r="AV30">
        <f t="shared" si="30"/>
        <v>4.0864091718681488</v>
      </c>
      <c r="AW30">
        <f t="shared" si="30"/>
        <v>4.000465943339103</v>
      </c>
      <c r="AX30">
        <f t="shared" si="30"/>
        <v>3.8979903166644174</v>
      </c>
      <c r="AY30">
        <f t="shared" si="30"/>
        <v>3.7770495545246612</v>
      </c>
      <c r="AZ30">
        <f t="shared" si="30"/>
        <v>3.6360331015752005</v>
      </c>
      <c r="BA30">
        <f t="shared" si="30"/>
        <v>3.4739097232707516</v>
      </c>
      <c r="BB30">
        <f t="shared" si="30"/>
        <v>3.2905130525282407</v>
      </c>
      <c r="BC30">
        <f t="shared" si="30"/>
        <v>3.0868120707527136</v>
      </c>
      <c r="BD30">
        <f t="shared" si="30"/>
        <v>2.8651047555560472</v>
      </c>
      <c r="BE30">
        <f t="shared" si="31"/>
        <v>7.7666984258113727</v>
      </c>
      <c r="BF30">
        <f t="shared" si="32"/>
        <v>5.8033572603169752</v>
      </c>
      <c r="BG30">
        <f t="shared" si="33"/>
        <v>5.4584004427765631</v>
      </c>
      <c r="BH30">
        <f t="shared" si="34"/>
        <v>5.0808849335731283</v>
      </c>
      <c r="BI30">
        <f t="shared" si="35"/>
        <v>4.676581075561038</v>
      </c>
      <c r="BJ30">
        <f t="shared" si="36"/>
        <v>4.2534987804784876</v>
      </c>
      <c r="BK30">
        <f t="shared" si="37"/>
        <v>3.8213590094737251</v>
      </c>
      <c r="BL30">
        <f t="shared" si="38"/>
        <v>3.3907494755570102</v>
      </c>
      <c r="BM30">
        <f t="shared" si="39"/>
        <v>2.9721095651754124</v>
      </c>
      <c r="BN30">
        <f t="shared" si="40"/>
        <v>2.5747449797918063</v>
      </c>
      <c r="BO30">
        <f t="shared" si="41"/>
        <v>2.2060627411192932</v>
      </c>
      <c r="BP30">
        <f t="shared" si="42"/>
        <v>1.8711467667818351</v>
      </c>
      <c r="BQ30">
        <f t="shared" si="43"/>
        <v>1.5726959429213059</v>
      </c>
      <c r="BR30">
        <f t="shared" si="44"/>
        <v>1.3112607731889327</v>
      </c>
      <c r="BS30">
        <f t="shared" si="45"/>
        <v>1.0856675218876113</v>
      </c>
      <c r="BT30">
        <f t="shared" si="46"/>
        <v>0.89351397819068901</v>
      </c>
    </row>
    <row r="31" spans="1:107">
      <c r="B31">
        <f t="shared" ref="B31:R31" si="64">B15/B15</f>
        <v>1</v>
      </c>
      <c r="C31">
        <f t="shared" si="64"/>
        <v>1</v>
      </c>
      <c r="D31">
        <f t="shared" si="64"/>
        <v>1</v>
      </c>
      <c r="E31">
        <f t="shared" si="64"/>
        <v>1</v>
      </c>
      <c r="F31">
        <f t="shared" si="64"/>
        <v>1</v>
      </c>
      <c r="G31">
        <f t="shared" si="64"/>
        <v>1</v>
      </c>
      <c r="H31">
        <f t="shared" si="64"/>
        <v>1</v>
      </c>
      <c r="I31">
        <f t="shared" si="64"/>
        <v>1</v>
      </c>
      <c r="J31">
        <f t="shared" si="64"/>
        <v>1</v>
      </c>
      <c r="K31">
        <f t="shared" si="64"/>
        <v>1</v>
      </c>
      <c r="L31">
        <f t="shared" si="64"/>
        <v>1</v>
      </c>
      <c r="M31">
        <f t="shared" si="64"/>
        <v>1</v>
      </c>
      <c r="N31">
        <f t="shared" si="64"/>
        <v>1</v>
      </c>
      <c r="O31">
        <f t="shared" si="64"/>
        <v>1</v>
      </c>
      <c r="P31">
        <f t="shared" si="64"/>
        <v>1</v>
      </c>
      <c r="Q31">
        <f t="shared" si="64"/>
        <v>1</v>
      </c>
      <c r="R31">
        <f t="shared" si="64"/>
        <v>1</v>
      </c>
      <c r="W31">
        <f t="shared" si="48"/>
        <v>7.7666984258113727</v>
      </c>
      <c r="X31">
        <f t="shared" si="58"/>
        <v>7.7666984258113727</v>
      </c>
      <c r="Y31">
        <f t="shared" si="53"/>
        <v>4.4705805469487503</v>
      </c>
      <c r="AA31">
        <f t="shared" si="49"/>
        <v>-3.2961178788626224</v>
      </c>
      <c r="AB31">
        <f t="shared" si="54"/>
        <v>-3.2961178788626224</v>
      </c>
      <c r="AC31">
        <v>3</v>
      </c>
      <c r="AM31">
        <f t="shared" si="29"/>
        <v>8.589934592000005E-2</v>
      </c>
      <c r="AN31">
        <f t="shared" si="50"/>
        <v>8.589934592000005E-2</v>
      </c>
      <c r="AO31">
        <f t="shared" si="51"/>
        <v>4.0278720957237075</v>
      </c>
      <c r="AP31">
        <f t="shared" si="30"/>
        <v>3.9403791904850833</v>
      </c>
      <c r="AQ31">
        <f t="shared" si="30"/>
        <v>3.9190966655543402</v>
      </c>
      <c r="AR31">
        <f t="shared" si="30"/>
        <v>3.8928146376795736</v>
      </c>
      <c r="AS31">
        <f t="shared" si="30"/>
        <v>3.8604536881737923</v>
      </c>
      <c r="AT31">
        <f t="shared" si="30"/>
        <v>3.8207513287209065</v>
      </c>
      <c r="AU31">
        <f t="shared" si="30"/>
        <v>3.772257186943107</v>
      </c>
      <c r="AV31">
        <f t="shared" si="30"/>
        <v>3.7133435747080172</v>
      </c>
      <c r="AW31">
        <f t="shared" si="30"/>
        <v>3.642239759984804</v>
      </c>
      <c r="AX31">
        <f t="shared" si="30"/>
        <v>3.5570997255557915</v>
      </c>
      <c r="AY31">
        <f t="shared" si="30"/>
        <v>3.4561132380278932</v>
      </c>
      <c r="AZ31">
        <f t="shared" si="30"/>
        <v>3.3376672707323651</v>
      </c>
      <c r="BA31">
        <f t="shared" si="30"/>
        <v>3.2005576338658921</v>
      </c>
      <c r="BB31">
        <f t="shared" si="30"/>
        <v>3.0442379906906987</v>
      </c>
      <c r="BC31">
        <f t="shared" si="30"/>
        <v>2.8690759634168308</v>
      </c>
      <c r="BD31">
        <f t="shared" si="30"/>
        <v>2.6765676045200459</v>
      </c>
      <c r="BE31">
        <f t="shared" si="31"/>
        <v>6.9311173873333018</v>
      </c>
      <c r="BF31">
        <f t="shared" si="32"/>
        <v>5.1790024804121124</v>
      </c>
      <c r="BG31">
        <f t="shared" si="33"/>
        <v>4.8711578771006696</v>
      </c>
      <c r="BH31">
        <f t="shared" si="34"/>
        <v>4.5342574122735488</v>
      </c>
      <c r="BI31">
        <f t="shared" si="35"/>
        <v>4.1734506258634294</v>
      </c>
      <c r="BJ31">
        <f t="shared" si="36"/>
        <v>3.7958856824411287</v>
      </c>
      <c r="BK31">
        <f t="shared" si="37"/>
        <v>3.410237712563061</v>
      </c>
      <c r="BL31">
        <f t="shared" si="38"/>
        <v>3.0259553490606006</v>
      </c>
      <c r="BM31">
        <f t="shared" si="39"/>
        <v>2.6523548559302883</v>
      </c>
      <c r="BN31">
        <f t="shared" si="40"/>
        <v>2.2977407797985667</v>
      </c>
      <c r="BO31">
        <f t="shared" si="41"/>
        <v>1.9687232571957025</v>
      </c>
      <c r="BP31">
        <f t="shared" si="42"/>
        <v>1.6698392519520555</v>
      </c>
      <c r="BQ31">
        <f t="shared" si="43"/>
        <v>1.4034972902699832</v>
      </c>
      <c r="BR31">
        <f t="shared" si="44"/>
        <v>1.1701886498095184</v>
      </c>
      <c r="BS31">
        <f t="shared" si="45"/>
        <v>0.96886587134766577</v>
      </c>
      <c r="BT31">
        <f t="shared" si="46"/>
        <v>0.79738518615338883</v>
      </c>
    </row>
    <row r="32" spans="1:107">
      <c r="B32">
        <f t="shared" ref="B32:R32" si="65">B16/B16</f>
        <v>1</v>
      </c>
      <c r="C32">
        <f t="shared" si="65"/>
        <v>1</v>
      </c>
      <c r="D32">
        <f t="shared" si="65"/>
        <v>1</v>
      </c>
      <c r="E32">
        <f t="shared" si="65"/>
        <v>1</v>
      </c>
      <c r="F32">
        <f t="shared" si="65"/>
        <v>1</v>
      </c>
      <c r="G32">
        <f t="shared" si="65"/>
        <v>1</v>
      </c>
      <c r="H32">
        <f t="shared" si="65"/>
        <v>1</v>
      </c>
      <c r="I32">
        <f t="shared" si="65"/>
        <v>1</v>
      </c>
      <c r="J32">
        <f t="shared" si="65"/>
        <v>1</v>
      </c>
      <c r="K32">
        <f t="shared" si="65"/>
        <v>1</v>
      </c>
      <c r="L32">
        <f t="shared" si="65"/>
        <v>1</v>
      </c>
      <c r="M32">
        <f t="shared" si="65"/>
        <v>1</v>
      </c>
      <c r="N32">
        <f t="shared" si="65"/>
        <v>1</v>
      </c>
      <c r="O32">
        <f t="shared" si="65"/>
        <v>1</v>
      </c>
      <c r="P32">
        <f t="shared" si="65"/>
        <v>1</v>
      </c>
      <c r="Q32">
        <f t="shared" si="65"/>
        <v>1</v>
      </c>
      <c r="R32">
        <f t="shared" si="65"/>
        <v>1</v>
      </c>
      <c r="W32">
        <f t="shared" si="48"/>
        <v>6.9311173873333018</v>
      </c>
      <c r="X32">
        <f t="shared" si="58"/>
        <v>6.9311173873333018</v>
      </c>
      <c r="Y32">
        <f t="shared" si="53"/>
        <v>4.0278720957237075</v>
      </c>
      <c r="AA32">
        <f t="shared" si="49"/>
        <v>-2.9032452916095943</v>
      </c>
      <c r="AB32">
        <f t="shared" si="54"/>
        <v>-2.9032452916095943</v>
      </c>
      <c r="AC32">
        <v>3</v>
      </c>
      <c r="AM32">
        <f t="shared" si="29"/>
        <v>6.871947673600004E-2</v>
      </c>
      <c r="AN32">
        <f t="shared" si="50"/>
        <v>6.871947673600004E-2</v>
      </c>
      <c r="AO32">
        <f t="shared" si="51"/>
        <v>3.5842054343052445</v>
      </c>
      <c r="AP32">
        <f t="shared" si="30"/>
        <v>3.5147593695451724</v>
      </c>
      <c r="AQ32">
        <f t="shared" si="30"/>
        <v>3.4978163132207616</v>
      </c>
      <c r="AR32">
        <f t="shared" si="30"/>
        <v>3.476865827231014</v>
      </c>
      <c r="AS32">
        <f t="shared" si="30"/>
        <v>3.4510280230934827</v>
      </c>
      <c r="AT32">
        <f t="shared" si="30"/>
        <v>3.4192658250850174</v>
      </c>
      <c r="AU32">
        <f t="shared" si="30"/>
        <v>3.3803759029895888</v>
      </c>
      <c r="AV32">
        <f t="shared" si="30"/>
        <v>3.3329901000257265</v>
      </c>
      <c r="AW32">
        <f t="shared" si="30"/>
        <v>3.2755938774891078</v>
      </c>
      <c r="AX32">
        <f t="shared" si="30"/>
        <v>3.2065698953553121</v>
      </c>
      <c r="AY32">
        <f t="shared" si="30"/>
        <v>3.1242756776423599</v>
      </c>
      <c r="AZ32">
        <f t="shared" si="30"/>
        <v>3.02716332478844</v>
      </c>
      <c r="BA32">
        <f t="shared" si="30"/>
        <v>2.9139450584175277</v>
      </c>
      <c r="BB32">
        <f t="shared" si="30"/>
        <v>2.7837997113440247</v>
      </c>
      <c r="BC32">
        <f t="shared" si="30"/>
        <v>2.6366017369198014</v>
      </c>
      <c r="BD32">
        <f t="shared" si="30"/>
        <v>2.4731377215318773</v>
      </c>
      <c r="BE32">
        <f t="shared" si="31"/>
        <v>6.1095030104491679</v>
      </c>
      <c r="BF32">
        <f t="shared" si="32"/>
        <v>4.5650837342657109</v>
      </c>
      <c r="BG32">
        <f t="shared" si="33"/>
        <v>4.2937310178741326</v>
      </c>
      <c r="BH32">
        <f t="shared" si="34"/>
        <v>3.9967667206246622</v>
      </c>
      <c r="BI32">
        <f t="shared" si="35"/>
        <v>3.6787299561930591</v>
      </c>
      <c r="BJ32">
        <f t="shared" si="36"/>
        <v>3.345921546008837</v>
      </c>
      <c r="BK32">
        <f t="shared" si="37"/>
        <v>3.0059882710004664</v>
      </c>
      <c r="BL32">
        <f t="shared" si="38"/>
        <v>2.6672587234427545</v>
      </c>
      <c r="BM32">
        <f t="shared" si="39"/>
        <v>2.3379448177720383</v>
      </c>
      <c r="BN32">
        <f t="shared" si="40"/>
        <v>2.0253666799910022</v>
      </c>
      <c r="BO32">
        <f t="shared" si="41"/>
        <v>1.7353508813109413</v>
      </c>
      <c r="BP32">
        <f t="shared" si="42"/>
        <v>1.471896574051875</v>
      </c>
      <c r="BQ32">
        <f t="shared" si="43"/>
        <v>1.2371267778168096</v>
      </c>
      <c r="BR32">
        <f t="shared" si="44"/>
        <v>1.0314745342316776</v>
      </c>
      <c r="BS32">
        <f t="shared" si="45"/>
        <v>0.85401654984773312</v>
      </c>
      <c r="BT32">
        <f t="shared" si="46"/>
        <v>0.70286317819326716</v>
      </c>
    </row>
    <row r="33" spans="2:72">
      <c r="B33">
        <f t="shared" ref="B33:R33" si="66">B17/B17</f>
        <v>1</v>
      </c>
      <c r="C33">
        <f t="shared" si="66"/>
        <v>1</v>
      </c>
      <c r="D33">
        <f t="shared" si="66"/>
        <v>1</v>
      </c>
      <c r="E33">
        <f t="shared" si="66"/>
        <v>1</v>
      </c>
      <c r="F33">
        <f t="shared" si="66"/>
        <v>1</v>
      </c>
      <c r="G33">
        <f t="shared" si="66"/>
        <v>1</v>
      </c>
      <c r="H33">
        <f t="shared" si="66"/>
        <v>1</v>
      </c>
      <c r="I33">
        <f t="shared" si="66"/>
        <v>1</v>
      </c>
      <c r="J33">
        <f t="shared" si="66"/>
        <v>1</v>
      </c>
      <c r="K33">
        <f t="shared" si="66"/>
        <v>1</v>
      </c>
      <c r="L33">
        <f t="shared" si="66"/>
        <v>1</v>
      </c>
      <c r="M33">
        <f t="shared" si="66"/>
        <v>1</v>
      </c>
      <c r="N33">
        <f t="shared" si="66"/>
        <v>1</v>
      </c>
      <c r="O33">
        <f t="shared" si="66"/>
        <v>1</v>
      </c>
      <c r="P33">
        <f t="shared" si="66"/>
        <v>1</v>
      </c>
      <c r="Q33">
        <f t="shared" si="66"/>
        <v>1</v>
      </c>
      <c r="R33">
        <f t="shared" si="66"/>
        <v>1</v>
      </c>
      <c r="W33">
        <f t="shared" si="48"/>
        <v>6.1095030104491679</v>
      </c>
      <c r="X33">
        <f t="shared" si="58"/>
        <v>6.1095030104491679</v>
      </c>
      <c r="Y33">
        <f t="shared" si="53"/>
        <v>3.5842054343052445</v>
      </c>
      <c r="AA33">
        <f t="shared" si="49"/>
        <v>-2.5252975761439234</v>
      </c>
      <c r="AB33">
        <f t="shared" si="54"/>
        <v>-2.5252975761439234</v>
      </c>
      <c r="AC33">
        <v>3</v>
      </c>
      <c r="AM33">
        <f t="shared" si="29"/>
        <v>5.4975581388800036E-2</v>
      </c>
      <c r="AN33">
        <f t="shared" si="50"/>
        <v>5.4975581388800036E-2</v>
      </c>
      <c r="AO33">
        <f t="shared" si="51"/>
        <v>3.1504334953930475</v>
      </c>
      <c r="AP33">
        <f t="shared" si="30"/>
        <v>3.0966533395821969</v>
      </c>
      <c r="AQ33">
        <f t="shared" si="30"/>
        <v>3.0834939770081404</v>
      </c>
      <c r="AR33">
        <f t="shared" si="30"/>
        <v>3.0672012213566209</v>
      </c>
      <c r="AS33">
        <f t="shared" si="30"/>
        <v>3.0470758124720723</v>
      </c>
      <c r="AT33">
        <f t="shared" si="30"/>
        <v>3.0222874281000163</v>
      </c>
      <c r="AU33">
        <f t="shared" si="30"/>
        <v>2.991863398442745</v>
      </c>
      <c r="AV33">
        <f t="shared" si="30"/>
        <v>2.9546840282464144</v>
      </c>
      <c r="AW33">
        <f t="shared" si="30"/>
        <v>2.909489375216892</v>
      </c>
      <c r="AX33">
        <f t="shared" si="30"/>
        <v>2.8549038477965585</v>
      </c>
      <c r="AY33">
        <f t="shared" si="30"/>
        <v>2.7894861939189539</v>
      </c>
      <c r="AZ33">
        <f t="shared" si="30"/>
        <v>2.7118126407235095</v>
      </c>
      <c r="BA33">
        <f t="shared" si="30"/>
        <v>2.6205990508239414</v>
      </c>
      <c r="BB33">
        <f t="shared" si="30"/>
        <v>2.5148627368153611</v>
      </c>
      <c r="BC33">
        <f t="shared" si="30"/>
        <v>2.3941151036126227</v>
      </c>
      <c r="BD33">
        <f t="shared" si="30"/>
        <v>2.2585629112500865</v>
      </c>
      <c r="BE33">
        <f t="shared" si="31"/>
        <v>5.321055829841824</v>
      </c>
      <c r="BF33">
        <f t="shared" si="32"/>
        <v>3.9759478596516438</v>
      </c>
      <c r="BG33">
        <f t="shared" si="33"/>
        <v>3.7396139138250635</v>
      </c>
      <c r="BH33">
        <f t="shared" si="34"/>
        <v>3.4809736279570322</v>
      </c>
      <c r="BI33">
        <f t="shared" si="35"/>
        <v>3.2039803313519784</v>
      </c>
      <c r="BJ33">
        <f t="shared" si="36"/>
        <v>2.9141217081215189</v>
      </c>
      <c r="BK33">
        <f t="shared" si="37"/>
        <v>2.6180577023182821</v>
      </c>
      <c r="BL33">
        <f t="shared" si="38"/>
        <v>2.3230420798218239</v>
      </c>
      <c r="BM33">
        <f t="shared" si="39"/>
        <v>2.0362269862503561</v>
      </c>
      <c r="BN33">
        <f t="shared" si="40"/>
        <v>1.763987866394582</v>
      </c>
      <c r="BO33">
        <f t="shared" si="41"/>
        <v>1.5113993573663627</v>
      </c>
      <c r="BP33">
        <f t="shared" si="42"/>
        <v>1.2819445105252725</v>
      </c>
      <c r="BQ33">
        <f t="shared" si="43"/>
        <v>1.0774723642981887</v>
      </c>
      <c r="BR33">
        <f t="shared" si="44"/>
        <v>0.89836007516810001</v>
      </c>
      <c r="BS33">
        <f t="shared" si="45"/>
        <v>0.74380350309616894</v>
      </c>
      <c r="BT33">
        <f t="shared" si="46"/>
        <v>0.61215686538003289</v>
      </c>
    </row>
    <row r="34" spans="2:72">
      <c r="B34">
        <f t="shared" ref="B34:R34" si="67">B18/B18</f>
        <v>1</v>
      </c>
      <c r="C34">
        <f t="shared" si="67"/>
        <v>1</v>
      </c>
      <c r="D34">
        <f t="shared" si="67"/>
        <v>1</v>
      </c>
      <c r="E34">
        <f t="shared" si="67"/>
        <v>1</v>
      </c>
      <c r="F34">
        <f t="shared" si="67"/>
        <v>1</v>
      </c>
      <c r="G34">
        <f t="shared" si="67"/>
        <v>1</v>
      </c>
      <c r="H34">
        <f t="shared" si="67"/>
        <v>1</v>
      </c>
      <c r="I34">
        <f t="shared" si="67"/>
        <v>1</v>
      </c>
      <c r="J34">
        <f t="shared" si="67"/>
        <v>1</v>
      </c>
      <c r="K34">
        <f t="shared" si="67"/>
        <v>1</v>
      </c>
      <c r="L34">
        <f t="shared" si="67"/>
        <v>1</v>
      </c>
      <c r="M34">
        <f t="shared" si="67"/>
        <v>1</v>
      </c>
      <c r="N34">
        <f t="shared" si="67"/>
        <v>1</v>
      </c>
      <c r="O34">
        <f t="shared" si="67"/>
        <v>1</v>
      </c>
      <c r="P34">
        <f t="shared" si="67"/>
        <v>1</v>
      </c>
      <c r="Q34">
        <f t="shared" si="67"/>
        <v>1</v>
      </c>
      <c r="R34">
        <f t="shared" si="67"/>
        <v>1</v>
      </c>
      <c r="W34">
        <f t="shared" si="48"/>
        <v>5.321055829841824</v>
      </c>
      <c r="X34">
        <f t="shared" si="58"/>
        <v>5.321055829841824</v>
      </c>
      <c r="Y34">
        <f t="shared" si="53"/>
        <v>3.1504334953930475</v>
      </c>
      <c r="AA34">
        <f t="shared" si="49"/>
        <v>-2.1706223344487765</v>
      </c>
      <c r="AB34">
        <f t="shared" si="54"/>
        <v>-2.1706223344487765</v>
      </c>
      <c r="AC34">
        <v>3</v>
      </c>
      <c r="AM34">
        <f t="shared" si="29"/>
        <v>4.3980465111040035E-2</v>
      </c>
      <c r="AN34">
        <f t="shared" si="50"/>
        <v>4.3980465111040035E-2</v>
      </c>
      <c r="AO34">
        <f t="shared" si="51"/>
        <v>2.7364640233180504</v>
      </c>
      <c r="AP34">
        <f t="shared" si="30"/>
        <v>2.6957975817661599</v>
      </c>
      <c r="AQ34">
        <f t="shared" si="30"/>
        <v>2.6858191291259246</v>
      </c>
      <c r="AR34">
        <f t="shared" si="30"/>
        <v>2.673449464832816</v>
      </c>
      <c r="AS34">
        <f t="shared" si="30"/>
        <v>2.6581466928239421</v>
      </c>
      <c r="AT34">
        <f t="shared" si="30"/>
        <v>2.63926283232562</v>
      </c>
      <c r="AU34">
        <f t="shared" si="30"/>
        <v>2.6160319928904525</v>
      </c>
      <c r="AV34">
        <f t="shared" si="30"/>
        <v>2.5875622800973597</v>
      </c>
      <c r="AW34">
        <f t="shared" si="30"/>
        <v>2.5528348403571877</v>
      </c>
      <c r="AX34">
        <f t="shared" si="30"/>
        <v>2.5107147454620651</v>
      </c>
      <c r="AY34">
        <f t="shared" si="30"/>
        <v>2.4599796879782718</v>
      </c>
      <c r="AZ34">
        <f t="shared" si="30"/>
        <v>2.3993732705106683</v>
      </c>
      <c r="BA34">
        <f t="shared" si="30"/>
        <v>2.3276892899818242</v>
      </c>
      <c r="BB34">
        <f t="shared" si="30"/>
        <v>2.2438908307160097</v>
      </c>
      <c r="BC34">
        <f t="shared" si="30"/>
        <v>2.1472621378498324</v>
      </c>
      <c r="BD34">
        <f t="shared" si="30"/>
        <v>2.0375816401403801</v>
      </c>
      <c r="BE34">
        <f t="shared" si="31"/>
        <v>4.5819200275316794</v>
      </c>
      <c r="BF34">
        <f t="shared" si="32"/>
        <v>3.4236579560754432</v>
      </c>
      <c r="BG34">
        <f t="shared" si="33"/>
        <v>3.2201526228866002</v>
      </c>
      <c r="BH34">
        <f t="shared" si="34"/>
        <v>2.9974394727822387</v>
      </c>
      <c r="BI34">
        <f t="shared" si="35"/>
        <v>2.7589226870554389</v>
      </c>
      <c r="BJ34">
        <f t="shared" si="36"/>
        <v>2.5093276680586394</v>
      </c>
      <c r="BK34">
        <f t="shared" si="37"/>
        <v>2.2543892421144358</v>
      </c>
      <c r="BL34">
        <f t="shared" si="38"/>
        <v>2.0003535709285853</v>
      </c>
      <c r="BM34">
        <f t="shared" si="39"/>
        <v>1.7533793117856313</v>
      </c>
      <c r="BN34">
        <f t="shared" si="40"/>
        <v>1.5189563108937485</v>
      </c>
      <c r="BO34">
        <f t="shared" si="41"/>
        <v>1.3014542990279629</v>
      </c>
      <c r="BP34">
        <f t="shared" si="42"/>
        <v>1.1038725047796853</v>
      </c>
      <c r="BQ34">
        <f t="shared" si="43"/>
        <v>0.92780312083974792</v>
      </c>
      <c r="BR34">
        <f t="shared" si="44"/>
        <v>0.77357091373911446</v>
      </c>
      <c r="BS34">
        <f t="shared" si="45"/>
        <v>0.64048344470872931</v>
      </c>
      <c r="BT34">
        <f t="shared" si="46"/>
        <v>0.52712354299037012</v>
      </c>
    </row>
    <row r="35" spans="2:72">
      <c r="W35">
        <f t="shared" si="48"/>
        <v>4.5819200275316794</v>
      </c>
      <c r="X35">
        <f t="shared" si="58"/>
        <v>4.5819200275316794</v>
      </c>
      <c r="Y35">
        <f>AO34</f>
        <v>2.7364640233180504</v>
      </c>
      <c r="AA35">
        <f t="shared" si="49"/>
        <v>-1.845456004213629</v>
      </c>
      <c r="AB35">
        <f t="shared" si="54"/>
        <v>-1.845456004213629</v>
      </c>
      <c r="AC35">
        <v>3</v>
      </c>
    </row>
    <row r="36" spans="2:72">
      <c r="W36">
        <f t="shared" ref="W36:W50" si="68">D4*D20</f>
        <v>10.189231714008006</v>
      </c>
      <c r="X36">
        <f t="shared" si="58"/>
        <v>10.189231714008006</v>
      </c>
      <c r="Y36">
        <f>AP20</f>
        <v>7.0713962286301895</v>
      </c>
      <c r="AA36">
        <f t="shared" ref="AA36:AA50" si="69">Y4-D4</f>
        <v>-3.1178354853778165</v>
      </c>
      <c r="AB36">
        <f t="shared" si="54"/>
        <v>-3.1178354853778165</v>
      </c>
      <c r="AC36">
        <v>3</v>
      </c>
      <c r="AN36">
        <f t="shared" ref="AN36:AN50" si="70">1/AN20</f>
        <v>1</v>
      </c>
      <c r="AO36">
        <f t="shared" ref="AO36:BT44" si="71">1/AO20</f>
        <v>0.13590215432976296</v>
      </c>
      <c r="AP36">
        <f t="shared" si="71"/>
        <v>0.14141478820706832</v>
      </c>
      <c r="AQ36">
        <f t="shared" si="71"/>
        <v>0.14279294667639464</v>
      </c>
      <c r="AR36">
        <f t="shared" si="71"/>
        <v>0.14451564476305259</v>
      </c>
      <c r="AS36">
        <f t="shared" si="71"/>
        <v>0.14666901737137503</v>
      </c>
      <c r="AT36">
        <f t="shared" si="71"/>
        <v>0.14936073313177806</v>
      </c>
      <c r="AU36">
        <f t="shared" si="71"/>
        <v>0.15272537783228179</v>
      </c>
      <c r="AV36">
        <f t="shared" si="71"/>
        <v>0.15693118370791151</v>
      </c>
      <c r="AW36">
        <f t="shared" si="71"/>
        <v>0.16218844105244865</v>
      </c>
      <c r="AX36">
        <f t="shared" si="71"/>
        <v>0.16876001273312005</v>
      </c>
      <c r="AY36">
        <f t="shared" si="71"/>
        <v>0.1769744773339593</v>
      </c>
      <c r="AZ36">
        <f t="shared" si="71"/>
        <v>0.18724255808500839</v>
      </c>
      <c r="BA36">
        <f t="shared" si="71"/>
        <v>0.20007765902381972</v>
      </c>
      <c r="BB36">
        <f t="shared" si="71"/>
        <v>0.21612153519733393</v>
      </c>
      <c r="BC36">
        <f t="shared" si="71"/>
        <v>0.23617638041422664</v>
      </c>
      <c r="BD36">
        <f t="shared" si="71"/>
        <v>0.26124493693534256</v>
      </c>
      <c r="BE36">
        <f t="shared" si="71"/>
        <v>7.3333333333333348E-2</v>
      </c>
      <c r="BF36">
        <f t="shared" si="71"/>
        <v>9.8142826472894393E-2</v>
      </c>
      <c r="BG36">
        <f t="shared" si="71"/>
        <v>0.10434519975778467</v>
      </c>
      <c r="BH36">
        <f t="shared" si="71"/>
        <v>0.11209816636389747</v>
      </c>
      <c r="BI36">
        <f t="shared" si="71"/>
        <v>0.12178937462153849</v>
      </c>
      <c r="BJ36">
        <f t="shared" si="71"/>
        <v>0.1339033849435898</v>
      </c>
      <c r="BK36">
        <f t="shared" si="71"/>
        <v>0.14904589784615391</v>
      </c>
      <c r="BL36">
        <f t="shared" si="71"/>
        <v>0.16797403897435906</v>
      </c>
      <c r="BM36">
        <f t="shared" si="71"/>
        <v>0.19163421538461542</v>
      </c>
      <c r="BN36">
        <f t="shared" si="71"/>
        <v>0.22120943589743597</v>
      </c>
      <c r="BO36">
        <f t="shared" si="71"/>
        <v>0.25817846153846163</v>
      </c>
      <c r="BP36">
        <f t="shared" si="71"/>
        <v>0.30438974358974369</v>
      </c>
      <c r="BQ36">
        <f t="shared" si="71"/>
        <v>0.36215384615384622</v>
      </c>
      <c r="BR36">
        <f t="shared" si="71"/>
        <v>0.43435897435897447</v>
      </c>
      <c r="BS36">
        <f t="shared" si="71"/>
        <v>0.52461538461538471</v>
      </c>
      <c r="BT36">
        <f t="shared" si="71"/>
        <v>0.63743589743589746</v>
      </c>
    </row>
    <row r="37" spans="2:72">
      <c r="W37">
        <f t="shared" si="68"/>
        <v>9.9628043425856063</v>
      </c>
      <c r="X37">
        <f t="shared" si="58"/>
        <v>9.9628043425856063</v>
      </c>
      <c r="Y37">
        <f t="shared" ref="Y37:Y49" si="72">AP21</f>
        <v>6.9418108400918923</v>
      </c>
      <c r="AA37">
        <f t="shared" si="69"/>
        <v>-3.020993502493714</v>
      </c>
      <c r="AB37">
        <f t="shared" si="54"/>
        <v>-3.020993502493714</v>
      </c>
      <c r="AC37">
        <v>3</v>
      </c>
      <c r="AN37">
        <f t="shared" si="70"/>
        <v>1.25</v>
      </c>
      <c r="AO37">
        <f t="shared" ref="AO37:BC37" si="73">1/AO21</f>
        <v>0.13854199726080879</v>
      </c>
      <c r="AP37">
        <f t="shared" si="73"/>
        <v>0.14405463113811418</v>
      </c>
      <c r="AQ37">
        <f t="shared" si="73"/>
        <v>0.14543278960744049</v>
      </c>
      <c r="AR37">
        <f t="shared" si="73"/>
        <v>0.14715548769409845</v>
      </c>
      <c r="AS37">
        <f t="shared" si="73"/>
        <v>0.14930886030242085</v>
      </c>
      <c r="AT37">
        <f t="shared" si="73"/>
        <v>0.15200057606282388</v>
      </c>
      <c r="AU37">
        <f t="shared" si="73"/>
        <v>0.15536522076332765</v>
      </c>
      <c r="AV37">
        <f t="shared" si="73"/>
        <v>0.15957102663895736</v>
      </c>
      <c r="AW37">
        <f t="shared" si="73"/>
        <v>0.16482828398349447</v>
      </c>
      <c r="AX37">
        <f t="shared" si="73"/>
        <v>0.17139985566416591</v>
      </c>
      <c r="AY37">
        <f t="shared" si="73"/>
        <v>0.17961432026500515</v>
      </c>
      <c r="AZ37">
        <f t="shared" si="73"/>
        <v>0.18988240101605422</v>
      </c>
      <c r="BA37">
        <f t="shared" si="73"/>
        <v>0.20271750195486557</v>
      </c>
      <c r="BB37">
        <f t="shared" si="73"/>
        <v>0.21876137812837979</v>
      </c>
      <c r="BC37">
        <f t="shared" si="73"/>
        <v>0.2388162233452725</v>
      </c>
      <c r="BD37">
        <f t="shared" si="71"/>
        <v>0.26388477986638842</v>
      </c>
      <c r="BE37">
        <f t="shared" si="71"/>
        <v>7.5000000000000011E-2</v>
      </c>
      <c r="BF37">
        <f t="shared" si="71"/>
        <v>0.10037334525636926</v>
      </c>
      <c r="BG37">
        <f t="shared" si="71"/>
        <v>0.10671668157046156</v>
      </c>
      <c r="BH37">
        <f t="shared" si="71"/>
        <v>0.11464585196307696</v>
      </c>
      <c r="BI37">
        <f t="shared" si="71"/>
        <v>0.1245573149538462</v>
      </c>
      <c r="BJ37">
        <f t="shared" si="71"/>
        <v>0.13694664369230775</v>
      </c>
      <c r="BK37">
        <f t="shared" si="71"/>
        <v>0.15243330461538468</v>
      </c>
      <c r="BL37">
        <f t="shared" si="71"/>
        <v>0.17179163076923085</v>
      </c>
      <c r="BM37">
        <f t="shared" si="71"/>
        <v>0.19598953846153852</v>
      </c>
      <c r="BN37">
        <f t="shared" si="71"/>
        <v>0.22623692307692317</v>
      </c>
      <c r="BO37">
        <f t="shared" si="71"/>
        <v>0.26404615384615393</v>
      </c>
      <c r="BP37">
        <f t="shared" si="71"/>
        <v>0.3113076923076924</v>
      </c>
      <c r="BQ37">
        <f t="shared" si="71"/>
        <v>0.37038461538461537</v>
      </c>
      <c r="BR37">
        <f t="shared" si="71"/>
        <v>0.44423076923076937</v>
      </c>
      <c r="BS37">
        <f t="shared" si="71"/>
        <v>0.53653846153846152</v>
      </c>
      <c r="BT37">
        <f t="shared" si="71"/>
        <v>0.65192307692307694</v>
      </c>
    </row>
    <row r="38" spans="2:72">
      <c r="W38">
        <f t="shared" si="68"/>
        <v>9.6935393603535633</v>
      </c>
      <c r="X38">
        <f t="shared" si="58"/>
        <v>9.6935393603535633</v>
      </c>
      <c r="Y38">
        <f t="shared" si="72"/>
        <v>6.7863583565993926</v>
      </c>
      <c r="AA38">
        <f t="shared" si="69"/>
        <v>-2.9071810037541708</v>
      </c>
      <c r="AB38">
        <f t="shared" si="54"/>
        <v>-2.9071810037541708</v>
      </c>
      <c r="AC38">
        <v>3</v>
      </c>
      <c r="AN38">
        <f t="shared" si="70"/>
        <v>1.5624999999999998</v>
      </c>
      <c r="AO38">
        <f t="shared" si="71"/>
        <v>0.14184180092461607</v>
      </c>
      <c r="AP38">
        <f t="shared" si="71"/>
        <v>0.14735443480192145</v>
      </c>
      <c r="AQ38">
        <f t="shared" si="71"/>
        <v>0.14873259327124777</v>
      </c>
      <c r="AR38">
        <f t="shared" si="71"/>
        <v>0.1504552913579057</v>
      </c>
      <c r="AS38">
        <f t="shared" si="71"/>
        <v>0.15260866396622813</v>
      </c>
      <c r="AT38">
        <f t="shared" si="71"/>
        <v>0.15530037972663113</v>
      </c>
      <c r="AU38">
        <f t="shared" si="71"/>
        <v>0.15866502442713493</v>
      </c>
      <c r="AV38">
        <f t="shared" si="71"/>
        <v>0.16287083030276461</v>
      </c>
      <c r="AW38">
        <f t="shared" si="71"/>
        <v>0.16812808764730175</v>
      </c>
      <c r="AX38">
        <f t="shared" si="71"/>
        <v>0.17469965932797318</v>
      </c>
      <c r="AY38">
        <f t="shared" si="71"/>
        <v>0.18291412392881243</v>
      </c>
      <c r="AZ38">
        <f t="shared" si="71"/>
        <v>0.19318220467986152</v>
      </c>
      <c r="BA38">
        <f t="shared" si="71"/>
        <v>0.20601730561867282</v>
      </c>
      <c r="BB38">
        <f t="shared" si="71"/>
        <v>0.22206118179218703</v>
      </c>
      <c r="BC38">
        <f t="shared" si="71"/>
        <v>0.24211602700907978</v>
      </c>
      <c r="BD38">
        <f t="shared" si="71"/>
        <v>0.2671845835301957</v>
      </c>
      <c r="BE38">
        <f t="shared" si="71"/>
        <v>7.7083333333333323E-2</v>
      </c>
      <c r="BF38">
        <f t="shared" si="71"/>
        <v>0.10316149373571284</v>
      </c>
      <c r="BG38">
        <f t="shared" si="71"/>
        <v>0.10968103383630771</v>
      </c>
      <c r="BH38">
        <f t="shared" si="71"/>
        <v>0.1178304589620513</v>
      </c>
      <c r="BI38">
        <f t="shared" si="71"/>
        <v>0.12801724036923082</v>
      </c>
      <c r="BJ38">
        <f t="shared" si="71"/>
        <v>0.14075071712820517</v>
      </c>
      <c r="BK38">
        <f t="shared" si="71"/>
        <v>0.15666756307692312</v>
      </c>
      <c r="BL38">
        <f t="shared" si="71"/>
        <v>0.17656362051282057</v>
      </c>
      <c r="BM38">
        <f t="shared" si="71"/>
        <v>0.20143369230769234</v>
      </c>
      <c r="BN38">
        <f t="shared" si="71"/>
        <v>0.23252128205128206</v>
      </c>
      <c r="BO38">
        <f t="shared" si="71"/>
        <v>0.27138076923076931</v>
      </c>
      <c r="BP38">
        <f t="shared" si="71"/>
        <v>0.31995512820512828</v>
      </c>
      <c r="BQ38">
        <f t="shared" si="71"/>
        <v>0.38067307692307695</v>
      </c>
      <c r="BR38">
        <f t="shared" si="71"/>
        <v>0.45657051282051286</v>
      </c>
      <c r="BS38">
        <f t="shared" si="71"/>
        <v>0.55144230769230762</v>
      </c>
      <c r="BT38">
        <f t="shared" si="71"/>
        <v>0.67003205128205123</v>
      </c>
    </row>
    <row r="39" spans="2:72">
      <c r="W39">
        <f t="shared" si="68"/>
        <v>9.3767570283158665</v>
      </c>
      <c r="X39">
        <f t="shared" si="58"/>
        <v>9.3767570283158665</v>
      </c>
      <c r="Y39">
        <f t="shared" si="72"/>
        <v>6.6015668824336649</v>
      </c>
      <c r="AA39">
        <f t="shared" si="69"/>
        <v>-2.7751901458822017</v>
      </c>
      <c r="AB39">
        <f t="shared" si="54"/>
        <v>-2.7751901458822017</v>
      </c>
      <c r="AC39">
        <v>3</v>
      </c>
      <c r="AN39">
        <f t="shared" si="70"/>
        <v>1.9531249999999996</v>
      </c>
      <c r="AO39">
        <f t="shared" si="71"/>
        <v>0.14596655550437521</v>
      </c>
      <c r="AP39">
        <f t="shared" si="71"/>
        <v>0.15147918938168062</v>
      </c>
      <c r="AQ39">
        <f t="shared" si="71"/>
        <v>0.15285734785100691</v>
      </c>
      <c r="AR39">
        <f t="shared" si="71"/>
        <v>0.15458004593766483</v>
      </c>
      <c r="AS39">
        <f t="shared" si="71"/>
        <v>0.15673341854598727</v>
      </c>
      <c r="AT39">
        <f t="shared" si="71"/>
        <v>0.15942513430639027</v>
      </c>
      <c r="AU39">
        <f t="shared" si="71"/>
        <v>0.16278977900689406</v>
      </c>
      <c r="AV39">
        <f t="shared" si="71"/>
        <v>0.16699558488252375</v>
      </c>
      <c r="AW39">
        <f t="shared" si="71"/>
        <v>0.17225284222706089</v>
      </c>
      <c r="AX39">
        <f t="shared" si="71"/>
        <v>0.17882441390773229</v>
      </c>
      <c r="AY39">
        <f t="shared" si="71"/>
        <v>0.18703887850857157</v>
      </c>
      <c r="AZ39">
        <f t="shared" si="71"/>
        <v>0.19730695925962063</v>
      </c>
      <c r="BA39">
        <f t="shared" si="71"/>
        <v>0.21014206019843198</v>
      </c>
      <c r="BB39">
        <f t="shared" si="71"/>
        <v>0.2261859363719462</v>
      </c>
      <c r="BC39">
        <f t="shared" si="71"/>
        <v>0.24624078158883886</v>
      </c>
      <c r="BD39">
        <f t="shared" si="71"/>
        <v>0.27130933810995483</v>
      </c>
      <c r="BE39">
        <f t="shared" si="71"/>
        <v>7.9687499999999994E-2</v>
      </c>
      <c r="BF39">
        <f t="shared" si="71"/>
        <v>0.10664667933489232</v>
      </c>
      <c r="BG39">
        <f t="shared" si="71"/>
        <v>0.1133864741686154</v>
      </c>
      <c r="BH39">
        <f t="shared" si="71"/>
        <v>0.12181121771076925</v>
      </c>
      <c r="BI39">
        <f t="shared" si="71"/>
        <v>0.13234214713846157</v>
      </c>
      <c r="BJ39">
        <f t="shared" si="71"/>
        <v>0.14550580892307696</v>
      </c>
      <c r="BK39">
        <f t="shared" si="71"/>
        <v>0.1619603861538462</v>
      </c>
      <c r="BL39">
        <f t="shared" si="71"/>
        <v>0.18252860769230772</v>
      </c>
      <c r="BM39">
        <f t="shared" si="71"/>
        <v>0.20823888461538467</v>
      </c>
      <c r="BN39">
        <f t="shared" si="71"/>
        <v>0.24037673076923086</v>
      </c>
      <c r="BO39">
        <f t="shared" si="71"/>
        <v>0.28054903846153856</v>
      </c>
      <c r="BP39">
        <f t="shared" si="71"/>
        <v>0.33076442307692316</v>
      </c>
      <c r="BQ39">
        <f t="shared" si="71"/>
        <v>0.39353365384615385</v>
      </c>
      <c r="BR39">
        <f t="shared" si="71"/>
        <v>0.47199519230769232</v>
      </c>
      <c r="BS39">
        <f t="shared" si="71"/>
        <v>0.57007211538461533</v>
      </c>
      <c r="BT39">
        <f t="shared" si="71"/>
        <v>0.69266826923076918</v>
      </c>
    </row>
    <row r="40" spans="2:72">
      <c r="W40">
        <f t="shared" si="68"/>
        <v>9.0087524353678319</v>
      </c>
      <c r="X40">
        <f t="shared" si="58"/>
        <v>9.0087524353678319</v>
      </c>
      <c r="Y40">
        <f t="shared" si="72"/>
        <v>6.3842637559032003</v>
      </c>
      <c r="AA40">
        <f t="shared" si="69"/>
        <v>-2.6244886794646316</v>
      </c>
      <c r="AB40">
        <f t="shared" si="54"/>
        <v>-2.6244886794646316</v>
      </c>
      <c r="AC40">
        <v>3</v>
      </c>
      <c r="AN40">
        <f t="shared" si="70"/>
        <v>2.4414062499999991</v>
      </c>
      <c r="AO40">
        <f t="shared" si="71"/>
        <v>0.15112249872907407</v>
      </c>
      <c r="AP40">
        <f t="shared" si="71"/>
        <v>0.15663513260637946</v>
      </c>
      <c r="AQ40">
        <f t="shared" si="71"/>
        <v>0.15801329107570578</v>
      </c>
      <c r="AR40">
        <f t="shared" si="71"/>
        <v>0.15973598916236373</v>
      </c>
      <c r="AS40">
        <f t="shared" si="71"/>
        <v>0.16188936177068614</v>
      </c>
      <c r="AT40">
        <f t="shared" si="71"/>
        <v>0.16458107753108916</v>
      </c>
      <c r="AU40">
        <f t="shared" si="71"/>
        <v>0.16794572223159293</v>
      </c>
      <c r="AV40">
        <f t="shared" si="71"/>
        <v>0.17215152810722265</v>
      </c>
      <c r="AW40">
        <f t="shared" si="71"/>
        <v>0.17740878545175978</v>
      </c>
      <c r="AX40">
        <f t="shared" si="71"/>
        <v>0.18398035713243119</v>
      </c>
      <c r="AY40">
        <f t="shared" si="71"/>
        <v>0.19219482173327043</v>
      </c>
      <c r="AZ40">
        <f t="shared" si="71"/>
        <v>0.20246290248431953</v>
      </c>
      <c r="BA40">
        <f t="shared" si="71"/>
        <v>0.21529800342313085</v>
      </c>
      <c r="BB40">
        <f t="shared" si="71"/>
        <v>0.23134187959664507</v>
      </c>
      <c r="BC40">
        <f t="shared" si="71"/>
        <v>0.25139672481353781</v>
      </c>
      <c r="BD40">
        <f t="shared" si="71"/>
        <v>0.2764652813346537</v>
      </c>
      <c r="BE40">
        <f t="shared" si="71"/>
        <v>8.2942708333333337E-2</v>
      </c>
      <c r="BF40">
        <f t="shared" si="71"/>
        <v>0.1110031613338667</v>
      </c>
      <c r="BG40">
        <f t="shared" si="71"/>
        <v>0.11801827458400002</v>
      </c>
      <c r="BH40">
        <f t="shared" si="71"/>
        <v>0.12678716614666671</v>
      </c>
      <c r="BI40">
        <f t="shared" si="71"/>
        <v>0.13774828060000005</v>
      </c>
      <c r="BJ40">
        <f t="shared" si="71"/>
        <v>0.15144967366666673</v>
      </c>
      <c r="BK40">
        <f t="shared" si="71"/>
        <v>0.16857641500000006</v>
      </c>
      <c r="BL40">
        <f t="shared" si="71"/>
        <v>0.18998484166666671</v>
      </c>
      <c r="BM40">
        <f t="shared" si="71"/>
        <v>0.21674537500000007</v>
      </c>
      <c r="BN40">
        <f t="shared" si="71"/>
        <v>0.25019604166666676</v>
      </c>
      <c r="BO40">
        <f t="shared" si="71"/>
        <v>0.29200937500000007</v>
      </c>
      <c r="BP40">
        <f t="shared" si="71"/>
        <v>0.3442760416666667</v>
      </c>
      <c r="BQ40">
        <f t="shared" si="71"/>
        <v>0.40960937500000005</v>
      </c>
      <c r="BR40">
        <f t="shared" si="71"/>
        <v>0.49127604166666683</v>
      </c>
      <c r="BS40">
        <f t="shared" si="71"/>
        <v>0.59335937500000002</v>
      </c>
      <c r="BT40">
        <f t="shared" si="71"/>
        <v>0.72096354166666654</v>
      </c>
    </row>
    <row r="41" spans="2:72">
      <c r="W41">
        <f t="shared" si="68"/>
        <v>8.5874677161680655</v>
      </c>
      <c r="X41">
        <f t="shared" si="58"/>
        <v>8.5874677161680655</v>
      </c>
      <c r="Y41">
        <f t="shared" si="72"/>
        <v>6.1319574567266768</v>
      </c>
      <c r="AA41">
        <f t="shared" si="69"/>
        <v>-2.4555102594413887</v>
      </c>
      <c r="AB41">
        <f t="shared" si="54"/>
        <v>-2.4555102594413887</v>
      </c>
      <c r="AC41">
        <v>3</v>
      </c>
      <c r="AN41">
        <f t="shared" si="70"/>
        <v>3.0517578124999987</v>
      </c>
      <c r="AO41">
        <f t="shared" si="71"/>
        <v>0.15756742775994773</v>
      </c>
      <c r="AP41">
        <f t="shared" si="71"/>
        <v>0.16308006163725305</v>
      </c>
      <c r="AQ41">
        <f t="shared" si="71"/>
        <v>0.1644582201065794</v>
      </c>
      <c r="AR41">
        <f t="shared" si="71"/>
        <v>0.16618091819323733</v>
      </c>
      <c r="AS41">
        <f t="shared" si="71"/>
        <v>0.16833429080155973</v>
      </c>
      <c r="AT41">
        <f t="shared" si="71"/>
        <v>0.17102600656196276</v>
      </c>
      <c r="AU41">
        <f t="shared" si="71"/>
        <v>0.17439065126246653</v>
      </c>
      <c r="AV41">
        <f t="shared" si="71"/>
        <v>0.17859645713809624</v>
      </c>
      <c r="AW41">
        <f t="shared" si="71"/>
        <v>0.18385371448263338</v>
      </c>
      <c r="AX41">
        <f t="shared" si="71"/>
        <v>0.19042528616330481</v>
      </c>
      <c r="AY41">
        <f t="shared" si="71"/>
        <v>0.19863975076414406</v>
      </c>
      <c r="AZ41">
        <f t="shared" si="71"/>
        <v>0.20890783151519313</v>
      </c>
      <c r="BA41">
        <f t="shared" si="71"/>
        <v>0.22174293245400448</v>
      </c>
      <c r="BB41">
        <f t="shared" si="71"/>
        <v>0.23778680862751866</v>
      </c>
      <c r="BC41">
        <f t="shared" si="71"/>
        <v>0.25784165384441143</v>
      </c>
      <c r="BD41">
        <f t="shared" si="71"/>
        <v>0.28291021036552733</v>
      </c>
      <c r="BE41">
        <f t="shared" si="71"/>
        <v>8.7011718749999994E-2</v>
      </c>
      <c r="BF41">
        <f t="shared" si="71"/>
        <v>0.11644876383258464</v>
      </c>
      <c r="BG41">
        <f t="shared" si="71"/>
        <v>0.1238080251032308</v>
      </c>
      <c r="BH41">
        <f t="shared" si="71"/>
        <v>0.13300710169153848</v>
      </c>
      <c r="BI41">
        <f t="shared" si="71"/>
        <v>0.14450594742692313</v>
      </c>
      <c r="BJ41">
        <f t="shared" si="71"/>
        <v>0.15887950459615388</v>
      </c>
      <c r="BK41">
        <f t="shared" si="71"/>
        <v>0.17684645105769237</v>
      </c>
      <c r="BL41">
        <f t="shared" si="71"/>
        <v>0.19930513413461545</v>
      </c>
      <c r="BM41">
        <f t="shared" si="71"/>
        <v>0.22737848798076929</v>
      </c>
      <c r="BN41">
        <f t="shared" si="71"/>
        <v>0.26247018028846159</v>
      </c>
      <c r="BO41">
        <f t="shared" si="71"/>
        <v>0.30633479567307698</v>
      </c>
      <c r="BP41">
        <f t="shared" si="71"/>
        <v>0.36116556490384621</v>
      </c>
      <c r="BQ41">
        <f t="shared" si="71"/>
        <v>0.42970402644230765</v>
      </c>
      <c r="BR41">
        <f t="shared" si="71"/>
        <v>0.51537710336538467</v>
      </c>
      <c r="BS41">
        <f t="shared" si="71"/>
        <v>0.62246844951923075</v>
      </c>
      <c r="BT41">
        <f t="shared" si="71"/>
        <v>0.75633263221153835</v>
      </c>
    </row>
    <row r="42" spans="2:72">
      <c r="W42">
        <f t="shared" si="68"/>
        <v>8.1132106407412703</v>
      </c>
      <c r="X42">
        <f t="shared" si="58"/>
        <v>8.1132106407412703</v>
      </c>
      <c r="Y42">
        <f t="shared" si="72"/>
        <v>5.8432982971308727</v>
      </c>
      <c r="AA42">
        <f t="shared" si="69"/>
        <v>-2.2699123436103976</v>
      </c>
      <c r="AB42">
        <f t="shared" si="54"/>
        <v>-2.2699123436103976</v>
      </c>
      <c r="AC42">
        <v>3</v>
      </c>
      <c r="AN42">
        <f t="shared" si="70"/>
        <v>3.8146972656249987</v>
      </c>
      <c r="AO42">
        <f t="shared" si="71"/>
        <v>0.16562358904853974</v>
      </c>
      <c r="AP42">
        <f t="shared" si="71"/>
        <v>0.17113622292584507</v>
      </c>
      <c r="AQ42">
        <f t="shared" si="71"/>
        <v>0.17251438139517142</v>
      </c>
      <c r="AR42">
        <f t="shared" si="71"/>
        <v>0.17423707948182934</v>
      </c>
      <c r="AS42">
        <f t="shared" si="71"/>
        <v>0.17639045209015178</v>
      </c>
      <c r="AT42">
        <f t="shared" si="71"/>
        <v>0.17908216785055481</v>
      </c>
      <c r="AU42">
        <f t="shared" si="71"/>
        <v>0.18244681255105855</v>
      </c>
      <c r="AV42">
        <f t="shared" si="71"/>
        <v>0.18665261842668826</v>
      </c>
      <c r="AW42">
        <f t="shared" si="71"/>
        <v>0.19190987577122542</v>
      </c>
      <c r="AX42">
        <f t="shared" si="71"/>
        <v>0.1984814474518968</v>
      </c>
      <c r="AY42">
        <f t="shared" si="71"/>
        <v>0.20669591205273607</v>
      </c>
      <c r="AZ42">
        <f t="shared" si="71"/>
        <v>0.21696399280378514</v>
      </c>
      <c r="BA42">
        <f t="shared" si="71"/>
        <v>0.22979909374259649</v>
      </c>
      <c r="BB42">
        <f t="shared" si="71"/>
        <v>0.24584296991611065</v>
      </c>
      <c r="BC42">
        <f t="shared" si="71"/>
        <v>0.26589781513300342</v>
      </c>
      <c r="BD42">
        <f t="shared" si="71"/>
        <v>0.29096637165411937</v>
      </c>
      <c r="BE42">
        <f t="shared" si="71"/>
        <v>9.2097981770833337E-2</v>
      </c>
      <c r="BF42">
        <f t="shared" si="71"/>
        <v>0.12325576695598207</v>
      </c>
      <c r="BG42">
        <f t="shared" si="71"/>
        <v>0.13104521325226925</v>
      </c>
      <c r="BH42">
        <f t="shared" si="71"/>
        <v>0.14078202112262822</v>
      </c>
      <c r="BI42">
        <f t="shared" si="71"/>
        <v>0.15295303096057694</v>
      </c>
      <c r="BJ42">
        <f t="shared" si="71"/>
        <v>0.16816679325801287</v>
      </c>
      <c r="BK42">
        <f t="shared" si="71"/>
        <v>0.18718399612980777</v>
      </c>
      <c r="BL42">
        <f t="shared" si="71"/>
        <v>0.21095549971955135</v>
      </c>
      <c r="BM42">
        <f t="shared" si="71"/>
        <v>0.24066987920673083</v>
      </c>
      <c r="BN42">
        <f t="shared" si="71"/>
        <v>0.27781285356570518</v>
      </c>
      <c r="BO42">
        <f t="shared" si="71"/>
        <v>0.32424157151442318</v>
      </c>
      <c r="BP42">
        <f t="shared" si="71"/>
        <v>0.38227746895032061</v>
      </c>
      <c r="BQ42">
        <f t="shared" si="71"/>
        <v>0.45482234074519234</v>
      </c>
      <c r="BR42">
        <f t="shared" si="71"/>
        <v>0.54550343048878225</v>
      </c>
      <c r="BS42">
        <f t="shared" si="71"/>
        <v>0.65885479266826918</v>
      </c>
      <c r="BT42">
        <f t="shared" si="71"/>
        <v>0.8005439953926281</v>
      </c>
    </row>
    <row r="43" spans="2:72">
      <c r="W43">
        <f t="shared" si="68"/>
        <v>7.5892963710676318</v>
      </c>
      <c r="X43">
        <f t="shared" si="58"/>
        <v>7.5892963710676318</v>
      </c>
      <c r="Y43">
        <f t="shared" si="72"/>
        <v>5.518568133317495</v>
      </c>
      <c r="AA43">
        <f t="shared" si="69"/>
        <v>-2.0707282377501368</v>
      </c>
      <c r="AB43">
        <f t="shared" si="54"/>
        <v>-2.0707282377501368</v>
      </c>
      <c r="AC43">
        <v>3</v>
      </c>
      <c r="AN43">
        <f t="shared" si="70"/>
        <v>4.7683715820312473</v>
      </c>
      <c r="AO43">
        <f t="shared" si="71"/>
        <v>0.17569379065927979</v>
      </c>
      <c r="AP43">
        <f t="shared" si="71"/>
        <v>0.18120642453658511</v>
      </c>
      <c r="AQ43">
        <f t="shared" si="71"/>
        <v>0.18258458300591143</v>
      </c>
      <c r="AR43">
        <f t="shared" si="71"/>
        <v>0.18430728109256939</v>
      </c>
      <c r="AS43">
        <f t="shared" si="71"/>
        <v>0.18646065370089179</v>
      </c>
      <c r="AT43">
        <f t="shared" si="71"/>
        <v>0.18915236946129479</v>
      </c>
      <c r="AU43">
        <f t="shared" si="71"/>
        <v>0.19251701416179856</v>
      </c>
      <c r="AV43">
        <f t="shared" si="71"/>
        <v>0.19672282003742828</v>
      </c>
      <c r="AW43">
        <f t="shared" si="71"/>
        <v>0.20198007738196541</v>
      </c>
      <c r="AX43">
        <f t="shared" si="71"/>
        <v>0.20855164906263687</v>
      </c>
      <c r="AY43">
        <f t="shared" si="71"/>
        <v>0.21676611366347609</v>
      </c>
      <c r="AZ43">
        <f t="shared" si="71"/>
        <v>0.22703419441452519</v>
      </c>
      <c r="BA43">
        <f t="shared" si="71"/>
        <v>0.23986929535333648</v>
      </c>
      <c r="BB43">
        <f t="shared" si="71"/>
        <v>0.25591317152685072</v>
      </c>
      <c r="BC43">
        <f t="shared" si="71"/>
        <v>0.27596801674374344</v>
      </c>
      <c r="BD43">
        <f t="shared" si="71"/>
        <v>0.30103657326485933</v>
      </c>
      <c r="BE43">
        <f t="shared" si="71"/>
        <v>9.8455810546874981E-2</v>
      </c>
      <c r="BF43">
        <f t="shared" si="71"/>
        <v>0.13176452086022883</v>
      </c>
      <c r="BG43">
        <f t="shared" si="71"/>
        <v>0.14009169843856731</v>
      </c>
      <c r="BH43">
        <f t="shared" si="71"/>
        <v>0.1505006704114904</v>
      </c>
      <c r="BI43">
        <f t="shared" si="71"/>
        <v>0.16351188537764424</v>
      </c>
      <c r="BJ43">
        <f t="shared" si="71"/>
        <v>0.17977590408533656</v>
      </c>
      <c r="BK43">
        <f t="shared" si="71"/>
        <v>0.20010592746995196</v>
      </c>
      <c r="BL43">
        <f t="shared" si="71"/>
        <v>0.22551845670072115</v>
      </c>
      <c r="BM43">
        <f t="shared" si="71"/>
        <v>0.25728411823918268</v>
      </c>
      <c r="BN43">
        <f t="shared" si="71"/>
        <v>0.29699119516225964</v>
      </c>
      <c r="BO43">
        <f t="shared" si="71"/>
        <v>0.34662504131610578</v>
      </c>
      <c r="BP43">
        <f t="shared" si="71"/>
        <v>0.40866734900841351</v>
      </c>
      <c r="BQ43">
        <f t="shared" si="71"/>
        <v>0.48622023362379801</v>
      </c>
      <c r="BR43">
        <f t="shared" si="71"/>
        <v>0.58316133939302883</v>
      </c>
      <c r="BS43">
        <f t="shared" si="71"/>
        <v>0.70433772160456709</v>
      </c>
      <c r="BT43">
        <f t="shared" si="71"/>
        <v>0.85580819936899022</v>
      </c>
    </row>
    <row r="44" spans="2:72">
      <c r="W44">
        <f t="shared" si="68"/>
        <v>7.0224490654278187</v>
      </c>
      <c r="X44">
        <f t="shared" si="58"/>
        <v>7.0224490654278187</v>
      </c>
      <c r="Y44">
        <f t="shared" si="72"/>
        <v>5.160113775358683</v>
      </c>
      <c r="AA44">
        <f t="shared" si="69"/>
        <v>-1.8623352900691357</v>
      </c>
      <c r="AB44">
        <f t="shared" si="54"/>
        <v>-1.8623352900691357</v>
      </c>
      <c r="AC44">
        <v>3</v>
      </c>
      <c r="AN44">
        <f t="shared" si="70"/>
        <v>5.9604644775390598</v>
      </c>
      <c r="AO44">
        <f t="shared" si="71"/>
        <v>0.1882815426727048</v>
      </c>
      <c r="AP44">
        <f t="shared" si="71"/>
        <v>0.19379417655001013</v>
      </c>
      <c r="AQ44">
        <f t="shared" si="71"/>
        <v>0.19517233501933651</v>
      </c>
      <c r="AR44">
        <f t="shared" si="71"/>
        <v>0.19689503310599443</v>
      </c>
      <c r="AS44">
        <f t="shared" si="71"/>
        <v>0.19904840571431681</v>
      </c>
      <c r="AT44">
        <f t="shared" si="71"/>
        <v>0.20174012147471981</v>
      </c>
      <c r="AU44">
        <f t="shared" si="71"/>
        <v>0.20510476617522361</v>
      </c>
      <c r="AV44">
        <f t="shared" si="71"/>
        <v>0.20931057205085338</v>
      </c>
      <c r="AW44">
        <f t="shared" si="71"/>
        <v>0.21456782939539049</v>
      </c>
      <c r="AX44">
        <f t="shared" si="71"/>
        <v>0.22113940107606189</v>
      </c>
      <c r="AY44">
        <f t="shared" si="71"/>
        <v>0.22935386567690114</v>
      </c>
      <c r="AZ44">
        <f t="shared" si="71"/>
        <v>0.23962194642795023</v>
      </c>
      <c r="BA44">
        <f t="shared" si="71"/>
        <v>0.25245704736676156</v>
      </c>
      <c r="BB44">
        <f t="shared" si="71"/>
        <v>0.26850092354027577</v>
      </c>
      <c r="BC44">
        <f t="shared" ref="AO44:BT50" si="74">1/BC28</f>
        <v>0.28855576875716848</v>
      </c>
      <c r="BD44">
        <f t="shared" si="74"/>
        <v>0.31362432527828438</v>
      </c>
      <c r="BE44">
        <f t="shared" si="74"/>
        <v>0.10640309651692707</v>
      </c>
      <c r="BF44">
        <f t="shared" si="74"/>
        <v>0.14240046324053734</v>
      </c>
      <c r="BG44">
        <f t="shared" si="74"/>
        <v>0.15139980492143992</v>
      </c>
      <c r="BH44">
        <f t="shared" si="74"/>
        <v>0.16264898202256814</v>
      </c>
      <c r="BI44">
        <f t="shared" si="74"/>
        <v>0.1767104533989784</v>
      </c>
      <c r="BJ44">
        <f t="shared" si="74"/>
        <v>0.19428729261949124</v>
      </c>
      <c r="BK44">
        <f t="shared" si="74"/>
        <v>0.21625834164513225</v>
      </c>
      <c r="BL44">
        <f t="shared" si="74"/>
        <v>0.24372215292718352</v>
      </c>
      <c r="BM44">
        <f t="shared" si="74"/>
        <v>0.27805191702974763</v>
      </c>
      <c r="BN44">
        <f t="shared" si="74"/>
        <v>0.32096412215795278</v>
      </c>
      <c r="BO44">
        <f t="shared" si="74"/>
        <v>0.37460437856820916</v>
      </c>
      <c r="BP44">
        <f t="shared" si="74"/>
        <v>0.44165469908102967</v>
      </c>
      <c r="BQ44">
        <f t="shared" si="74"/>
        <v>0.52546759972205526</v>
      </c>
      <c r="BR44">
        <f t="shared" si="74"/>
        <v>0.63023372552333734</v>
      </c>
      <c r="BS44">
        <f t="shared" si="74"/>
        <v>0.76119138277493992</v>
      </c>
      <c r="BT44">
        <f t="shared" si="74"/>
        <v>0.92488845433944278</v>
      </c>
    </row>
    <row r="45" spans="2:72">
      <c r="W45">
        <f t="shared" si="68"/>
        <v>6.4227976961319975</v>
      </c>
      <c r="X45">
        <f t="shared" si="58"/>
        <v>6.4227976961319975</v>
      </c>
      <c r="Y45">
        <f t="shared" si="72"/>
        <v>4.7726120815015731</v>
      </c>
      <c r="AA45">
        <f t="shared" si="69"/>
        <v>-1.6501856146304243</v>
      </c>
      <c r="AB45">
        <f t="shared" si="54"/>
        <v>-1.6501856146304243</v>
      </c>
      <c r="AC45">
        <v>3</v>
      </c>
      <c r="AN45">
        <f t="shared" si="70"/>
        <v>7.4505805969238246</v>
      </c>
      <c r="AO45">
        <f t="shared" si="74"/>
        <v>0.2040162326894861</v>
      </c>
      <c r="AP45">
        <f t="shared" si="74"/>
        <v>0.20952886656679146</v>
      </c>
      <c r="AQ45">
        <f t="shared" si="74"/>
        <v>0.21090702503611783</v>
      </c>
      <c r="AR45">
        <f t="shared" si="74"/>
        <v>0.21262972312277573</v>
      </c>
      <c r="AS45">
        <f t="shared" si="74"/>
        <v>0.21478309573109816</v>
      </c>
      <c r="AT45">
        <f t="shared" si="74"/>
        <v>0.21747481149150116</v>
      </c>
      <c r="AU45">
        <f t="shared" si="74"/>
        <v>0.22083945619200493</v>
      </c>
      <c r="AV45">
        <f t="shared" si="74"/>
        <v>0.22504526206763467</v>
      </c>
      <c r="AW45">
        <f t="shared" si="74"/>
        <v>0.23030251941217178</v>
      </c>
      <c r="AX45">
        <f t="shared" si="74"/>
        <v>0.23687409109284319</v>
      </c>
      <c r="AY45">
        <f t="shared" si="74"/>
        <v>0.24508855569368243</v>
      </c>
      <c r="AZ45">
        <f t="shared" si="74"/>
        <v>0.25535663644473156</v>
      </c>
      <c r="BA45">
        <f t="shared" si="74"/>
        <v>0.26819173738354285</v>
      </c>
      <c r="BB45">
        <f t="shared" si="74"/>
        <v>0.28423561355705707</v>
      </c>
      <c r="BC45">
        <f t="shared" si="74"/>
        <v>0.30429045877394978</v>
      </c>
      <c r="BD45">
        <f t="shared" si="74"/>
        <v>0.32935901529506573</v>
      </c>
      <c r="BE45">
        <f t="shared" si="74"/>
        <v>0.11633720397949217</v>
      </c>
      <c r="BF45">
        <f t="shared" si="74"/>
        <v>0.15569539121592296</v>
      </c>
      <c r="BG45">
        <f t="shared" si="74"/>
        <v>0.16553493802503066</v>
      </c>
      <c r="BH45">
        <f t="shared" si="74"/>
        <v>0.17783437153641526</v>
      </c>
      <c r="BI45">
        <f t="shared" si="74"/>
        <v>0.19320866342564605</v>
      </c>
      <c r="BJ45">
        <f t="shared" si="74"/>
        <v>0.2124265282871845</v>
      </c>
      <c r="BK45">
        <f t="shared" si="74"/>
        <v>0.23644885936410759</v>
      </c>
      <c r="BL45">
        <f t="shared" si="74"/>
        <v>0.26647677321026142</v>
      </c>
      <c r="BM45">
        <f t="shared" si="74"/>
        <v>0.30401166551795372</v>
      </c>
      <c r="BN45">
        <f t="shared" si="74"/>
        <v>0.35093028090256917</v>
      </c>
      <c r="BO45">
        <f t="shared" si="74"/>
        <v>0.40957855013333833</v>
      </c>
      <c r="BP45">
        <f t="shared" si="74"/>
        <v>0.4828888866717998</v>
      </c>
      <c r="BQ45">
        <f t="shared" si="74"/>
        <v>0.57452680734487671</v>
      </c>
      <c r="BR45">
        <f t="shared" si="74"/>
        <v>0.68907420818622289</v>
      </c>
      <c r="BS45">
        <f t="shared" si="74"/>
        <v>0.83225845923790542</v>
      </c>
      <c r="BT45">
        <f t="shared" si="74"/>
        <v>1.0112387730525088</v>
      </c>
    </row>
    <row r="46" spans="2:72">
      <c r="W46">
        <f t="shared" si="68"/>
        <v>5.8033572603169752</v>
      </c>
      <c r="X46">
        <f t="shared" si="58"/>
        <v>5.8033572603169752</v>
      </c>
      <c r="Y46">
        <f t="shared" si="72"/>
        <v>4.3630544923257482</v>
      </c>
      <c r="AA46">
        <f t="shared" si="69"/>
        <v>-1.440302767991227</v>
      </c>
      <c r="AB46">
        <f t="shared" si="54"/>
        <v>-1.440302767991227</v>
      </c>
      <c r="AC46">
        <v>3</v>
      </c>
      <c r="AN46">
        <f t="shared" si="70"/>
        <v>9.3132257461547798</v>
      </c>
      <c r="AO46">
        <f t="shared" si="74"/>
        <v>0.22368459521046266</v>
      </c>
      <c r="AP46">
        <f t="shared" si="74"/>
        <v>0.22919722908776805</v>
      </c>
      <c r="AQ46">
        <f t="shared" si="74"/>
        <v>0.23057538755709436</v>
      </c>
      <c r="AR46">
        <f t="shared" si="74"/>
        <v>0.23229808564375229</v>
      </c>
      <c r="AS46">
        <f t="shared" si="74"/>
        <v>0.23445145825207475</v>
      </c>
      <c r="AT46">
        <f t="shared" si="74"/>
        <v>0.23714317401247773</v>
      </c>
      <c r="AU46">
        <f t="shared" si="74"/>
        <v>0.24050781871298152</v>
      </c>
      <c r="AV46">
        <f t="shared" si="74"/>
        <v>0.24471362458861126</v>
      </c>
      <c r="AW46">
        <f t="shared" si="74"/>
        <v>0.2499708819331484</v>
      </c>
      <c r="AX46">
        <f t="shared" si="74"/>
        <v>0.25654245361381978</v>
      </c>
      <c r="AY46">
        <f t="shared" si="74"/>
        <v>0.26475691821465902</v>
      </c>
      <c r="AZ46">
        <f t="shared" si="74"/>
        <v>0.27502499896570809</v>
      </c>
      <c r="BA46">
        <f t="shared" si="74"/>
        <v>0.28786009990451944</v>
      </c>
      <c r="BB46">
        <f t="shared" si="74"/>
        <v>0.30390397607803366</v>
      </c>
      <c r="BC46">
        <f t="shared" si="74"/>
        <v>0.32395882129492637</v>
      </c>
      <c r="BD46">
        <f t="shared" si="74"/>
        <v>0.34902737781604232</v>
      </c>
      <c r="BE46">
        <f t="shared" si="74"/>
        <v>0.12875483830769854</v>
      </c>
      <c r="BF46">
        <f t="shared" si="74"/>
        <v>0.17231405118515497</v>
      </c>
      <c r="BG46">
        <f t="shared" si="74"/>
        <v>0.18320385440451908</v>
      </c>
      <c r="BH46">
        <f t="shared" si="74"/>
        <v>0.19681610842872421</v>
      </c>
      <c r="BI46">
        <f t="shared" si="74"/>
        <v>0.21383142595898061</v>
      </c>
      <c r="BJ46">
        <f t="shared" si="74"/>
        <v>0.23510057287180114</v>
      </c>
      <c r="BK46">
        <f t="shared" si="74"/>
        <v>0.26168700651282678</v>
      </c>
      <c r="BL46">
        <f t="shared" si="74"/>
        <v>0.29492004856410881</v>
      </c>
      <c r="BM46">
        <f t="shared" si="74"/>
        <v>0.33646135112821135</v>
      </c>
      <c r="BN46">
        <f t="shared" si="74"/>
        <v>0.38838797933333963</v>
      </c>
      <c r="BO46">
        <f t="shared" si="74"/>
        <v>0.45329626458974986</v>
      </c>
      <c r="BP46">
        <f t="shared" si="74"/>
        <v>0.53443162116026266</v>
      </c>
      <c r="BQ46">
        <f t="shared" si="74"/>
        <v>0.63585081687340361</v>
      </c>
      <c r="BR46">
        <f t="shared" si="74"/>
        <v>0.76262481151482997</v>
      </c>
      <c r="BS46">
        <f t="shared" si="74"/>
        <v>0.92109230481661253</v>
      </c>
      <c r="BT46">
        <f t="shared" si="74"/>
        <v>1.1191766714438409</v>
      </c>
    </row>
    <row r="47" spans="2:72">
      <c r="W47">
        <f t="shared" si="68"/>
        <v>5.1790024804121124</v>
      </c>
      <c r="X47">
        <f t="shared" si="58"/>
        <v>5.1790024804121124</v>
      </c>
      <c r="Y47">
        <f t="shared" si="72"/>
        <v>3.9403791904850833</v>
      </c>
      <c r="AA47">
        <f t="shared" si="69"/>
        <v>-1.2386232899270291</v>
      </c>
      <c r="AB47">
        <f t="shared" si="54"/>
        <v>-1.2386232899270291</v>
      </c>
      <c r="AC47">
        <v>3</v>
      </c>
      <c r="AN47">
        <f t="shared" si="70"/>
        <v>11.641532182693474</v>
      </c>
      <c r="AO47">
        <f t="shared" si="74"/>
        <v>0.24827004836168343</v>
      </c>
      <c r="AP47">
        <f t="shared" si="74"/>
        <v>0.25378268223898887</v>
      </c>
      <c r="AQ47">
        <f t="shared" si="74"/>
        <v>0.25516084070831513</v>
      </c>
      <c r="AR47">
        <f t="shared" si="74"/>
        <v>0.25688353879497311</v>
      </c>
      <c r="AS47">
        <f t="shared" si="74"/>
        <v>0.25903691140329549</v>
      </c>
      <c r="AT47">
        <f t="shared" si="74"/>
        <v>0.26172862716369855</v>
      </c>
      <c r="AU47">
        <f t="shared" si="74"/>
        <v>0.26509327186420228</v>
      </c>
      <c r="AV47">
        <f t="shared" si="74"/>
        <v>0.26929907773983203</v>
      </c>
      <c r="AW47">
        <f t="shared" si="74"/>
        <v>0.27455633508436911</v>
      </c>
      <c r="AX47">
        <f t="shared" si="74"/>
        <v>0.28112790676504057</v>
      </c>
      <c r="AY47">
        <f t="shared" si="74"/>
        <v>0.28934237136587981</v>
      </c>
      <c r="AZ47">
        <f t="shared" si="74"/>
        <v>0.29961045211692888</v>
      </c>
      <c r="BA47">
        <f t="shared" si="74"/>
        <v>0.31244555305574023</v>
      </c>
      <c r="BB47">
        <f t="shared" si="74"/>
        <v>0.32848942922925445</v>
      </c>
      <c r="BC47">
        <f t="shared" si="74"/>
        <v>0.34854427444614716</v>
      </c>
      <c r="BD47">
        <f t="shared" si="74"/>
        <v>0.373612830967263</v>
      </c>
      <c r="BE47">
        <f t="shared" si="74"/>
        <v>0.14427688121795654</v>
      </c>
      <c r="BF47">
        <f t="shared" si="74"/>
        <v>0.19308737614669502</v>
      </c>
      <c r="BG47">
        <f t="shared" si="74"/>
        <v>0.20528999987887964</v>
      </c>
      <c r="BH47">
        <f t="shared" si="74"/>
        <v>0.2205432795441104</v>
      </c>
      <c r="BI47">
        <f t="shared" si="74"/>
        <v>0.23960987912564888</v>
      </c>
      <c r="BJ47">
        <f t="shared" si="74"/>
        <v>0.26344312860257196</v>
      </c>
      <c r="BK47">
        <f t="shared" si="74"/>
        <v>0.2932346904487258</v>
      </c>
      <c r="BL47">
        <f t="shared" si="74"/>
        <v>0.33047414275641812</v>
      </c>
      <c r="BM47">
        <f t="shared" si="74"/>
        <v>0.3770234581410335</v>
      </c>
      <c r="BN47">
        <f t="shared" si="74"/>
        <v>0.43521010237180269</v>
      </c>
      <c r="BO47">
        <f t="shared" si="74"/>
        <v>0.50794340766026425</v>
      </c>
      <c r="BP47">
        <f t="shared" si="74"/>
        <v>0.59886003927084119</v>
      </c>
      <c r="BQ47">
        <f t="shared" si="74"/>
        <v>0.71250582878406232</v>
      </c>
      <c r="BR47">
        <f t="shared" si="74"/>
        <v>0.85456306567558871</v>
      </c>
      <c r="BS47">
        <f t="shared" si="74"/>
        <v>1.0321346117899968</v>
      </c>
      <c r="BT47">
        <f t="shared" si="74"/>
        <v>1.2540990444330067</v>
      </c>
    </row>
    <row r="48" spans="2:72">
      <c r="W48">
        <f t="shared" si="68"/>
        <v>4.5650837342657109</v>
      </c>
      <c r="X48">
        <f t="shared" si="58"/>
        <v>4.5650837342657109</v>
      </c>
      <c r="Y48">
        <f t="shared" si="72"/>
        <v>3.5147593695451724</v>
      </c>
      <c r="AA48">
        <f t="shared" si="69"/>
        <v>-1.0503243647205385</v>
      </c>
      <c r="AB48">
        <f t="shared" si="54"/>
        <v>-1.0503243647205385</v>
      </c>
      <c r="AC48">
        <v>3</v>
      </c>
      <c r="AN48">
        <f t="shared" si="70"/>
        <v>14.551915228366843</v>
      </c>
      <c r="AO48">
        <f t="shared" si="74"/>
        <v>0.27900186480070949</v>
      </c>
      <c r="AP48">
        <f t="shared" si="74"/>
        <v>0.28451449867801476</v>
      </c>
      <c r="AQ48">
        <f t="shared" si="74"/>
        <v>0.28589265714734113</v>
      </c>
      <c r="AR48">
        <f t="shared" si="74"/>
        <v>0.28761535523399906</v>
      </c>
      <c r="AS48">
        <f t="shared" si="74"/>
        <v>0.28976872784232144</v>
      </c>
      <c r="AT48">
        <f t="shared" si="74"/>
        <v>0.2924604436027245</v>
      </c>
      <c r="AU48">
        <f t="shared" si="74"/>
        <v>0.29582508830322823</v>
      </c>
      <c r="AV48">
        <f t="shared" si="74"/>
        <v>0.30003089417885798</v>
      </c>
      <c r="AW48">
        <f t="shared" si="74"/>
        <v>0.30528815152339511</v>
      </c>
      <c r="AX48">
        <f t="shared" si="74"/>
        <v>0.31185972320406646</v>
      </c>
      <c r="AY48">
        <f t="shared" si="74"/>
        <v>0.32007418780490576</v>
      </c>
      <c r="AZ48">
        <f t="shared" si="74"/>
        <v>0.33034226855595483</v>
      </c>
      <c r="BA48">
        <f t="shared" si="74"/>
        <v>0.34317736949476618</v>
      </c>
      <c r="BB48">
        <f t="shared" si="74"/>
        <v>0.3592212456682804</v>
      </c>
      <c r="BC48">
        <f t="shared" si="74"/>
        <v>0.37927609088517317</v>
      </c>
      <c r="BD48">
        <f t="shared" si="74"/>
        <v>0.40434464740628906</v>
      </c>
      <c r="BE48">
        <f t="shared" si="74"/>
        <v>0.16367943485577896</v>
      </c>
      <c r="BF48">
        <f t="shared" si="74"/>
        <v>0.21905403234862</v>
      </c>
      <c r="BG48">
        <f t="shared" si="74"/>
        <v>0.23289768172183026</v>
      </c>
      <c r="BH48">
        <f t="shared" si="74"/>
        <v>0.25020224343834313</v>
      </c>
      <c r="BI48">
        <f t="shared" si="74"/>
        <v>0.27183294558398408</v>
      </c>
      <c r="BJ48">
        <f t="shared" si="74"/>
        <v>0.29887132326603538</v>
      </c>
      <c r="BK48">
        <f t="shared" si="74"/>
        <v>0.33266929536859952</v>
      </c>
      <c r="BL48">
        <f t="shared" si="74"/>
        <v>0.37491676049680461</v>
      </c>
      <c r="BM48">
        <f t="shared" si="74"/>
        <v>0.42772609190706107</v>
      </c>
      <c r="BN48">
        <f t="shared" si="74"/>
        <v>0.49373775616988158</v>
      </c>
      <c r="BO48">
        <f t="shared" si="74"/>
        <v>0.57625233649840724</v>
      </c>
      <c r="BP48">
        <f t="shared" si="74"/>
        <v>0.67939556190906414</v>
      </c>
      <c r="BQ48">
        <f t="shared" si="74"/>
        <v>0.80832459367238541</v>
      </c>
      <c r="BR48">
        <f t="shared" si="74"/>
        <v>0.96948588337653707</v>
      </c>
      <c r="BS48">
        <f t="shared" si="74"/>
        <v>1.1709374955067264</v>
      </c>
      <c r="BT48">
        <f t="shared" si="74"/>
        <v>1.4227520106694631</v>
      </c>
    </row>
    <row r="49" spans="23:72">
      <c r="W49">
        <f t="shared" si="68"/>
        <v>3.9759478596516438</v>
      </c>
      <c r="X49">
        <f t="shared" si="58"/>
        <v>3.9759478596516438</v>
      </c>
      <c r="Y49">
        <f t="shared" si="72"/>
        <v>3.0966533395821969</v>
      </c>
      <c r="AA49">
        <f t="shared" si="69"/>
        <v>-0.87929452006944686</v>
      </c>
      <c r="AB49">
        <f t="shared" si="54"/>
        <v>-0.87929452006944686</v>
      </c>
      <c r="AC49">
        <v>3</v>
      </c>
      <c r="AN49">
        <f t="shared" si="70"/>
        <v>18.189894035458554</v>
      </c>
      <c r="AO49">
        <f t="shared" si="74"/>
        <v>0.31741663534949188</v>
      </c>
      <c r="AP49">
        <f t="shared" si="74"/>
        <v>0.32292926922679721</v>
      </c>
      <c r="AQ49">
        <f t="shared" si="74"/>
        <v>0.32430742769612358</v>
      </c>
      <c r="AR49">
        <f t="shared" si="74"/>
        <v>0.32603012578278145</v>
      </c>
      <c r="AS49">
        <f t="shared" si="74"/>
        <v>0.32818349839110394</v>
      </c>
      <c r="AT49">
        <f t="shared" si="74"/>
        <v>0.33087521415150695</v>
      </c>
      <c r="AU49">
        <f t="shared" si="74"/>
        <v>0.33423985885201069</v>
      </c>
      <c r="AV49">
        <f t="shared" si="74"/>
        <v>0.33844566472764043</v>
      </c>
      <c r="AW49">
        <f t="shared" si="74"/>
        <v>0.34370292207217756</v>
      </c>
      <c r="AX49">
        <f t="shared" si="74"/>
        <v>0.35027449375284891</v>
      </c>
      <c r="AY49">
        <f t="shared" si="74"/>
        <v>0.35848895835368816</v>
      </c>
      <c r="AZ49">
        <f t="shared" si="74"/>
        <v>0.36875703910473728</v>
      </c>
      <c r="BA49">
        <f t="shared" si="74"/>
        <v>0.38159214004354863</v>
      </c>
      <c r="BB49">
        <f t="shared" si="74"/>
        <v>0.39763601621706285</v>
      </c>
      <c r="BC49">
        <f t="shared" si="74"/>
        <v>0.41769086143395551</v>
      </c>
      <c r="BD49">
        <f t="shared" si="74"/>
        <v>0.44275941795507145</v>
      </c>
      <c r="BE49">
        <f t="shared" si="74"/>
        <v>0.18793262690305704</v>
      </c>
      <c r="BF49">
        <f t="shared" si="74"/>
        <v>0.25151235260102628</v>
      </c>
      <c r="BG49">
        <f t="shared" si="74"/>
        <v>0.26740728402551861</v>
      </c>
      <c r="BH49">
        <f t="shared" si="74"/>
        <v>0.28727594830613395</v>
      </c>
      <c r="BI49">
        <f t="shared" si="74"/>
        <v>0.3121117786569032</v>
      </c>
      <c r="BJ49">
        <f t="shared" si="74"/>
        <v>0.3431565665953647</v>
      </c>
      <c r="BK49">
        <f t="shared" si="74"/>
        <v>0.38196255151844172</v>
      </c>
      <c r="BL49">
        <f t="shared" si="74"/>
        <v>0.43047003267228784</v>
      </c>
      <c r="BM49">
        <f t="shared" si="74"/>
        <v>0.49110438411459545</v>
      </c>
      <c r="BN49">
        <f t="shared" si="74"/>
        <v>0.56689732341748011</v>
      </c>
      <c r="BO49">
        <f t="shared" si="74"/>
        <v>0.66163849754608595</v>
      </c>
      <c r="BP49">
        <f t="shared" si="74"/>
        <v>0.78006496520684299</v>
      </c>
      <c r="BQ49">
        <f t="shared" si="74"/>
        <v>0.92809804978278931</v>
      </c>
      <c r="BR49">
        <f t="shared" si="74"/>
        <v>1.1131394055027226</v>
      </c>
      <c r="BS49">
        <f t="shared" si="74"/>
        <v>1.3444411001526388</v>
      </c>
      <c r="BT49">
        <f t="shared" si="74"/>
        <v>1.633568218465034</v>
      </c>
    </row>
    <row r="50" spans="23:72">
      <c r="W50">
        <f t="shared" si="68"/>
        <v>3.4236579560754432</v>
      </c>
      <c r="X50">
        <f t="shared" si="58"/>
        <v>3.4236579560754432</v>
      </c>
      <c r="Y50">
        <f>AP34</f>
        <v>2.6957975817661599</v>
      </c>
      <c r="AA50">
        <f t="shared" si="69"/>
        <v>-0.7278603743092833</v>
      </c>
      <c r="AB50">
        <f t="shared" si="54"/>
        <v>-0.7278603743092833</v>
      </c>
      <c r="AC50">
        <v>3</v>
      </c>
      <c r="AN50">
        <f t="shared" si="70"/>
        <v>22.737367544323188</v>
      </c>
      <c r="AO50">
        <f t="shared" si="74"/>
        <v>0.36543509853546985</v>
      </c>
      <c r="AP50">
        <f t="shared" si="74"/>
        <v>0.37094773241277523</v>
      </c>
      <c r="AQ50">
        <f t="shared" si="74"/>
        <v>0.37232589088210155</v>
      </c>
      <c r="AR50">
        <f t="shared" si="74"/>
        <v>0.37404858896875948</v>
      </c>
      <c r="AS50">
        <f t="shared" si="74"/>
        <v>0.37620196157708191</v>
      </c>
      <c r="AT50">
        <f t="shared" si="74"/>
        <v>0.37889367733748491</v>
      </c>
      <c r="AU50">
        <f t="shared" si="74"/>
        <v>0.38225832203798871</v>
      </c>
      <c r="AV50">
        <f t="shared" si="74"/>
        <v>0.38646412791361834</v>
      </c>
      <c r="AW50">
        <f t="shared" si="74"/>
        <v>0.39172138525815559</v>
      </c>
      <c r="AX50">
        <f t="shared" si="74"/>
        <v>0.39829295693882688</v>
      </c>
      <c r="AY50">
        <f t="shared" si="74"/>
        <v>0.40650742153966624</v>
      </c>
      <c r="AZ50">
        <f t="shared" si="74"/>
        <v>0.41677550229071525</v>
      </c>
      <c r="BA50">
        <f t="shared" si="74"/>
        <v>0.4296106032295266</v>
      </c>
      <c r="BB50">
        <f t="shared" si="74"/>
        <v>0.44565447940304076</v>
      </c>
      <c r="BC50">
        <f t="shared" si="74"/>
        <v>0.46570932461993347</v>
      </c>
      <c r="BD50">
        <f t="shared" si="74"/>
        <v>0.49077788114104942</v>
      </c>
      <c r="BE50">
        <f t="shared" si="74"/>
        <v>0.21824911696215457</v>
      </c>
      <c r="BF50">
        <f t="shared" si="74"/>
        <v>0.29208525291653409</v>
      </c>
      <c r="BG50">
        <f t="shared" si="74"/>
        <v>0.31054428690512897</v>
      </c>
      <c r="BH50">
        <f t="shared" si="74"/>
        <v>0.33361807939087251</v>
      </c>
      <c r="BI50">
        <f t="shared" si="74"/>
        <v>0.36246031999805206</v>
      </c>
      <c r="BJ50">
        <f t="shared" si="74"/>
        <v>0.39851312075702638</v>
      </c>
      <c r="BK50">
        <f t="shared" si="74"/>
        <v>0.44357912170574432</v>
      </c>
      <c r="BL50">
        <f t="shared" si="74"/>
        <v>0.49991162289164182</v>
      </c>
      <c r="BM50">
        <f t="shared" si="74"/>
        <v>0.57032724937401358</v>
      </c>
      <c r="BN50">
        <f t="shared" si="74"/>
        <v>0.65834678247697831</v>
      </c>
      <c r="BO50">
        <f t="shared" si="74"/>
        <v>0.76837119885568417</v>
      </c>
      <c r="BP50">
        <f t="shared" si="74"/>
        <v>0.90590171932906638</v>
      </c>
      <c r="BQ50">
        <f t="shared" si="74"/>
        <v>1.0778148699207943</v>
      </c>
      <c r="BR50">
        <f t="shared" si="74"/>
        <v>1.2927063081604544</v>
      </c>
      <c r="BS50">
        <f t="shared" si="74"/>
        <v>1.5613206059600291</v>
      </c>
      <c r="BT50">
        <f t="shared" si="74"/>
        <v>1.8970884782094977</v>
      </c>
    </row>
    <row r="51" spans="23:72">
      <c r="W51">
        <f>E4*E20</f>
        <v>9.583574542204996</v>
      </c>
      <c r="X51">
        <f t="shared" si="58"/>
        <v>9.583574542204996</v>
      </c>
      <c r="Y51">
        <f>AQ20</f>
        <v>7.0031470270464817</v>
      </c>
      <c r="AA51">
        <f t="shared" ref="AA51:AA65" si="75">Z4-E4</f>
        <v>-2.5804275151585143</v>
      </c>
      <c r="AB51">
        <f t="shared" si="54"/>
        <v>-2.5804275151585143</v>
      </c>
      <c r="AC51">
        <v>3</v>
      </c>
    </row>
    <row r="52" spans="23:72">
      <c r="W52">
        <f t="shared" ref="W52:W65" si="76">E5*E21</f>
        <v>9.3706062190448876</v>
      </c>
      <c r="X52">
        <f t="shared" si="58"/>
        <v>9.3706062190448876</v>
      </c>
      <c r="Y52">
        <f t="shared" ref="Y52:Y65" si="77">AQ21</f>
        <v>6.8760284575387045</v>
      </c>
      <c r="AA52">
        <f t="shared" si="75"/>
        <v>-2.494577761506183</v>
      </c>
      <c r="AB52">
        <f t="shared" si="54"/>
        <v>-2.494577761506183</v>
      </c>
      <c r="AC52">
        <v>3</v>
      </c>
      <c r="AO52">
        <f t="shared" ref="AO52:AO66" si="78">C4*C20</f>
        <v>13.636363636363635</v>
      </c>
      <c r="AP52">
        <f t="shared" ref="AP52:AP66" si="79">D4*D20</f>
        <v>10.189231714008006</v>
      </c>
      <c r="AQ52">
        <f t="shared" ref="AQ52:AQ66" si="80">E4*E20</f>
        <v>9.583574542204996</v>
      </c>
      <c r="AR52">
        <f t="shared" ref="AR52:AR66" si="81">F4*F20</f>
        <v>8.9207525193031323</v>
      </c>
      <c r="AS52">
        <f t="shared" ref="AS52:AS66" si="82">G4*G20</f>
        <v>8.2108969120459676</v>
      </c>
      <c r="AT52">
        <f t="shared" ref="AT52:AT66" si="83">H4*H20</f>
        <v>7.4680711053068256</v>
      </c>
      <c r="AU52">
        <f t="shared" ref="AU52:AU66" si="84">I4*I20</f>
        <v>6.7093426551880428</v>
      </c>
      <c r="AV52">
        <f t="shared" ref="AV52:AV66" si="85">J4*J20</f>
        <v>5.9533009154625871</v>
      </c>
      <c r="AW52">
        <f t="shared" ref="AW52:AW66" si="86">K4*K20</f>
        <v>5.2182748158671508</v>
      </c>
      <c r="AX52">
        <f t="shared" ref="AX52:AX66" si="87">L4*L20</f>
        <v>4.5206028212270803</v>
      </c>
      <c r="AY52">
        <f t="shared" ref="AY52:AY66" si="88">M4*M20</f>
        <v>3.8732897935834472</v>
      </c>
      <c r="AZ52">
        <f t="shared" ref="AZ52:AZ66" si="89">N4*N20</f>
        <v>3.2852618100950188</v>
      </c>
      <c r="BA52">
        <f t="shared" ref="BA52:BA66" si="90">O4*O20</f>
        <v>2.7612574341546301</v>
      </c>
      <c r="BB52">
        <f t="shared" ref="BB52:BB66" si="91">P4*P20</f>
        <v>2.3022432113341198</v>
      </c>
      <c r="BC52">
        <f t="shared" ref="BC52:BC66" si="92">Q4*Q20</f>
        <v>1.9061583577712606</v>
      </c>
      <c r="BD52">
        <f t="shared" ref="BD52:BD66" si="93">R4*R20</f>
        <v>1.5687851971037812</v>
      </c>
    </row>
    <row r="53" spans="23:72">
      <c r="W53">
        <f t="shared" si="76"/>
        <v>9.117346591503134</v>
      </c>
      <c r="X53">
        <f t="shared" si="58"/>
        <v>9.117346591503134</v>
      </c>
      <c r="Y53">
        <f t="shared" si="77"/>
        <v>6.7234758569446322</v>
      </c>
      <c r="AA53">
        <f t="shared" si="75"/>
        <v>-2.3938707345585017</v>
      </c>
      <c r="AB53">
        <f t="shared" si="54"/>
        <v>-2.3938707345585017</v>
      </c>
      <c r="AC53">
        <v>3</v>
      </c>
      <c r="AO53">
        <f t="shared" si="78"/>
        <v>13.333333333333332</v>
      </c>
      <c r="AP53">
        <f t="shared" si="79"/>
        <v>9.9628043425856063</v>
      </c>
      <c r="AQ53">
        <f t="shared" si="80"/>
        <v>9.3706062190448876</v>
      </c>
      <c r="AR53">
        <f t="shared" si="81"/>
        <v>8.7225135744297297</v>
      </c>
      <c r="AS53">
        <f t="shared" si="82"/>
        <v>8.0284325362227236</v>
      </c>
      <c r="AT53">
        <f t="shared" si="83"/>
        <v>7.302113969633341</v>
      </c>
      <c r="AU53">
        <f t="shared" si="84"/>
        <v>6.5602461517394195</v>
      </c>
      <c r="AV53">
        <f t="shared" si="85"/>
        <v>5.8210053395634187</v>
      </c>
      <c r="AW53">
        <f t="shared" si="86"/>
        <v>5.1023131532923252</v>
      </c>
      <c r="AX53">
        <f t="shared" si="87"/>
        <v>4.4201449807553672</v>
      </c>
      <c r="AY53">
        <f t="shared" si="88"/>
        <v>3.7872166870593706</v>
      </c>
      <c r="AZ53">
        <f t="shared" si="89"/>
        <v>3.2122559920929072</v>
      </c>
      <c r="BA53">
        <f t="shared" si="90"/>
        <v>2.6998961578400831</v>
      </c>
      <c r="BB53">
        <f t="shared" si="91"/>
        <v>2.2510822510822504</v>
      </c>
      <c r="BC53">
        <f t="shared" si="92"/>
        <v>1.8637992831541219</v>
      </c>
      <c r="BD53">
        <f t="shared" si="93"/>
        <v>1.5339233038348083</v>
      </c>
    </row>
    <row r="54" spans="23:72">
      <c r="W54">
        <f t="shared" si="76"/>
        <v>8.8193940885128352</v>
      </c>
      <c r="X54">
        <f t="shared" si="58"/>
        <v>8.8193940885128352</v>
      </c>
      <c r="Y54">
        <f t="shared" si="77"/>
        <v>6.5420473013487044</v>
      </c>
      <c r="AA54">
        <f t="shared" si="75"/>
        <v>-2.2773467871641309</v>
      </c>
      <c r="AB54">
        <f t="shared" si="54"/>
        <v>-2.2773467871641309</v>
      </c>
      <c r="AC54">
        <v>3</v>
      </c>
      <c r="AO54">
        <f t="shared" si="78"/>
        <v>12.972972972972974</v>
      </c>
      <c r="AP54">
        <f t="shared" si="79"/>
        <v>9.6935393603535633</v>
      </c>
      <c r="AQ54">
        <f t="shared" si="80"/>
        <v>9.117346591503134</v>
      </c>
      <c r="AR54">
        <f t="shared" si="81"/>
        <v>8.4867699643100085</v>
      </c>
      <c r="AS54">
        <f t="shared" si="82"/>
        <v>7.8114478730815691</v>
      </c>
      <c r="AT54">
        <f t="shared" si="83"/>
        <v>7.1047595380216295</v>
      </c>
      <c r="AU54">
        <f t="shared" si="84"/>
        <v>6.3829422016924084</v>
      </c>
      <c r="AV54">
        <f t="shared" si="85"/>
        <v>5.6636808709265702</v>
      </c>
      <c r="AW54">
        <f t="shared" si="86"/>
        <v>4.9644127977979382</v>
      </c>
      <c r="AX54">
        <f t="shared" si="87"/>
        <v>4.3006816028971153</v>
      </c>
      <c r="AY54">
        <f t="shared" si="88"/>
        <v>3.6848594793010094</v>
      </c>
      <c r="AZ54">
        <f t="shared" si="89"/>
        <v>3.1254382625768828</v>
      </c>
      <c r="BA54">
        <f t="shared" si="90"/>
        <v>2.6269259914119725</v>
      </c>
      <c r="BB54">
        <f t="shared" si="91"/>
        <v>2.19024219024219</v>
      </c>
      <c r="BC54">
        <f t="shared" si="92"/>
        <v>1.8134263295553619</v>
      </c>
      <c r="BD54">
        <f t="shared" si="93"/>
        <v>1.4924659172446784</v>
      </c>
    </row>
    <row r="55" spans="23:72">
      <c r="W55">
        <f t="shared" si="76"/>
        <v>8.4732640222446705</v>
      </c>
      <c r="X55">
        <f t="shared" si="58"/>
        <v>8.4732640222446705</v>
      </c>
      <c r="Y55">
        <f t="shared" si="77"/>
        <v>6.3285815591353627</v>
      </c>
      <c r="AA55">
        <f t="shared" si="75"/>
        <v>-2.1446824631093078</v>
      </c>
      <c r="AB55">
        <f t="shared" si="54"/>
        <v>-2.1446824631093078</v>
      </c>
      <c r="AC55">
        <v>3</v>
      </c>
      <c r="AO55">
        <f t="shared" si="78"/>
        <v>12.549019607843137</v>
      </c>
      <c r="AP55">
        <f t="shared" si="79"/>
        <v>9.3767570283158665</v>
      </c>
      <c r="AQ55">
        <f t="shared" si="80"/>
        <v>8.8193940885128352</v>
      </c>
      <c r="AR55">
        <f t="shared" si="81"/>
        <v>8.2094245406397466</v>
      </c>
      <c r="AS55">
        <f t="shared" si="82"/>
        <v>7.5561717987978589</v>
      </c>
      <c r="AT55">
        <f t="shared" si="83"/>
        <v>6.8725778537725573</v>
      </c>
      <c r="AU55">
        <f t="shared" si="84"/>
        <v>6.1743493192841603</v>
      </c>
      <c r="AV55">
        <f t="shared" si="85"/>
        <v>5.4785932607655718</v>
      </c>
      <c r="AW55">
        <f t="shared" si="86"/>
        <v>4.8021770854515999</v>
      </c>
      <c r="AX55">
        <f t="shared" si="87"/>
        <v>4.1601364524756397</v>
      </c>
      <c r="AY55">
        <f t="shared" si="88"/>
        <v>3.5644392348794076</v>
      </c>
      <c r="AZ55">
        <f t="shared" si="89"/>
        <v>3.0232997572639131</v>
      </c>
      <c r="BA55">
        <f t="shared" si="90"/>
        <v>2.5410787367906664</v>
      </c>
      <c r="BB55">
        <f t="shared" si="91"/>
        <v>2.1186656480774126</v>
      </c>
      <c r="BC55">
        <f t="shared" si="92"/>
        <v>1.7541640312038795</v>
      </c>
      <c r="BD55">
        <f t="shared" si="93"/>
        <v>1.4436925212562903</v>
      </c>
    </row>
    <row r="56" spans="23:72">
      <c r="W56">
        <f t="shared" si="76"/>
        <v>8.0770208487390267</v>
      </c>
      <c r="X56">
        <f t="shared" si="58"/>
        <v>8.0770208487390267</v>
      </c>
      <c r="Y56">
        <f t="shared" si="77"/>
        <v>6.0805717060049433</v>
      </c>
      <c r="AA56">
        <f t="shared" si="75"/>
        <v>-1.9964491427340834</v>
      </c>
      <c r="AB56">
        <f t="shared" si="54"/>
        <v>-1.9964491427340834</v>
      </c>
      <c r="AC56">
        <v>3</v>
      </c>
      <c r="AO56">
        <f t="shared" si="78"/>
        <v>12.05651491365777</v>
      </c>
      <c r="AP56">
        <f t="shared" si="79"/>
        <v>9.0087524353678319</v>
      </c>
      <c r="AQ56">
        <f t="shared" si="80"/>
        <v>8.4732640222446705</v>
      </c>
      <c r="AR56">
        <f t="shared" si="81"/>
        <v>7.8872336246020787</v>
      </c>
      <c r="AS56">
        <f t="shared" si="82"/>
        <v>7.2596187454698411</v>
      </c>
      <c r="AT56">
        <f t="shared" si="83"/>
        <v>6.6028534482084842</v>
      </c>
      <c r="AU56">
        <f t="shared" si="84"/>
        <v>5.9320279174284236</v>
      </c>
      <c r="AV56">
        <f t="shared" si="85"/>
        <v>5.2635778266695912</v>
      </c>
      <c r="AW56">
        <f t="shared" si="86"/>
        <v>4.6137085970115841</v>
      </c>
      <c r="AX56">
        <f t="shared" si="87"/>
        <v>3.9968657910754972</v>
      </c>
      <c r="AY56">
        <f t="shared" si="88"/>
        <v>3.4245475851588658</v>
      </c>
      <c r="AZ56">
        <f t="shared" si="89"/>
        <v>2.9046459206366011</v>
      </c>
      <c r="BA56">
        <f t="shared" si="90"/>
        <v>2.4413503719244702</v>
      </c>
      <c r="BB56">
        <f t="shared" si="91"/>
        <v>2.0355155049032594</v>
      </c>
      <c r="BC56">
        <f t="shared" si="92"/>
        <v>1.685319289005925</v>
      </c>
      <c r="BD56">
        <f t="shared" si="93"/>
        <v>1.3870326891818676</v>
      </c>
    </row>
    <row r="57" spans="23:72">
      <c r="W57">
        <f t="shared" si="76"/>
        <v>7.6309540438912862</v>
      </c>
      <c r="X57">
        <f t="shared" si="58"/>
        <v>7.6309540438912862</v>
      </c>
      <c r="Y57">
        <f t="shared" si="77"/>
        <v>5.7966181828594463</v>
      </c>
      <c r="AA57">
        <f t="shared" si="75"/>
        <v>-1.8343358610318399</v>
      </c>
      <c r="AB57">
        <f t="shared" si="54"/>
        <v>-1.8343358610318399</v>
      </c>
      <c r="AC57">
        <v>3</v>
      </c>
      <c r="AO57">
        <f t="shared" si="78"/>
        <v>11.49270482603816</v>
      </c>
      <c r="AP57">
        <f t="shared" si="79"/>
        <v>8.5874677161680655</v>
      </c>
      <c r="AQ57">
        <f t="shared" si="80"/>
        <v>8.0770208487390267</v>
      </c>
      <c r="AR57">
        <f t="shared" si="81"/>
        <v>7.5183955389023938</v>
      </c>
      <c r="AS57">
        <f t="shared" si="82"/>
        <v>6.920130401592651</v>
      </c>
      <c r="AT57">
        <f t="shared" si="83"/>
        <v>6.2940780344314327</v>
      </c>
      <c r="AU57">
        <f t="shared" si="84"/>
        <v>5.6546229456070423</v>
      </c>
      <c r="AV57">
        <f t="shared" si="85"/>
        <v>5.01743221187958</v>
      </c>
      <c r="AW57">
        <f t="shared" si="86"/>
        <v>4.3979534250600514</v>
      </c>
      <c r="AX57">
        <f t="shared" si="87"/>
        <v>3.8099566164086673</v>
      </c>
      <c r="AY57">
        <f t="shared" si="88"/>
        <v>3.2644022622464615</v>
      </c>
      <c r="AZ57">
        <f t="shared" si="89"/>
        <v>2.7688132457097119</v>
      </c>
      <c r="BA57">
        <f t="shared" si="90"/>
        <v>2.3271832202257956</v>
      </c>
      <c r="BB57">
        <f t="shared" si="91"/>
        <v>1.9403267888116369</v>
      </c>
      <c r="BC57">
        <f t="shared" si="92"/>
        <v>1.6065071262203878</v>
      </c>
      <c r="BD57">
        <f t="shared" si="93"/>
        <v>1.3221695817566026</v>
      </c>
    </row>
    <row r="58" spans="23:72">
      <c r="W58">
        <f t="shared" si="76"/>
        <v>7.1381817134476222</v>
      </c>
      <c r="X58">
        <f t="shared" si="58"/>
        <v>7.1381817134476222</v>
      </c>
      <c r="Y58">
        <f t="shared" si="77"/>
        <v>5.4769136776878016</v>
      </c>
      <c r="AA58">
        <f t="shared" si="75"/>
        <v>-1.6612680357598206</v>
      </c>
      <c r="AB58">
        <f t="shared" si="54"/>
        <v>-1.6612680357598206</v>
      </c>
      <c r="AC58">
        <v>3</v>
      </c>
      <c r="AO58">
        <f t="shared" si="78"/>
        <v>10.858001237076964</v>
      </c>
      <c r="AP58">
        <f t="shared" si="79"/>
        <v>8.1132106407412703</v>
      </c>
      <c r="AQ58">
        <f t="shared" si="80"/>
        <v>7.6309540438912862</v>
      </c>
      <c r="AR58">
        <f t="shared" si="81"/>
        <v>7.1031797386183966</v>
      </c>
      <c r="AS58">
        <f t="shared" si="82"/>
        <v>6.537954780757147</v>
      </c>
      <c r="AT58">
        <f t="shared" si="83"/>
        <v>5.9464771886666847</v>
      </c>
      <c r="AU58">
        <f t="shared" si="84"/>
        <v>5.3423370623337005</v>
      </c>
      <c r="AV58">
        <f t="shared" si="85"/>
        <v>4.7403362383508414</v>
      </c>
      <c r="AW58">
        <f t="shared" si="86"/>
        <v>4.1550691897801597</v>
      </c>
      <c r="AX58">
        <f t="shared" si="87"/>
        <v>3.5995454751825986</v>
      </c>
      <c r="AY58">
        <f t="shared" si="88"/>
        <v>3.0841202604876878</v>
      </c>
      <c r="AZ58">
        <f t="shared" si="89"/>
        <v>2.6159009651964511</v>
      </c>
      <c r="BA58">
        <f t="shared" si="90"/>
        <v>2.1986606866355221</v>
      </c>
      <c r="BB58">
        <f t="shared" si="91"/>
        <v>1.8331690400259804</v>
      </c>
      <c r="BC58">
        <f t="shared" si="92"/>
        <v>1.5177851191612961</v>
      </c>
      <c r="BD58">
        <f t="shared" si="93"/>
        <v>1.249150584796465</v>
      </c>
    </row>
    <row r="59" spans="23:72">
      <c r="W59">
        <f t="shared" si="76"/>
        <v>6.6050283256236133</v>
      </c>
      <c r="X59">
        <f t="shared" si="58"/>
        <v>6.6050283256236133</v>
      </c>
      <c r="Y59">
        <f t="shared" si="77"/>
        <v>5.1236769796340553</v>
      </c>
      <c r="AA59">
        <f t="shared" si="75"/>
        <v>-1.481351345989558</v>
      </c>
      <c r="AB59">
        <f t="shared" si="54"/>
        <v>-1.481351345989558</v>
      </c>
      <c r="AC59">
        <v>3</v>
      </c>
      <c r="AO59">
        <f t="shared" si="78"/>
        <v>10.156840865414422</v>
      </c>
      <c r="AP59">
        <f t="shared" si="79"/>
        <v>7.5892963710676318</v>
      </c>
      <c r="AQ59">
        <f t="shared" si="80"/>
        <v>7.1381817134476222</v>
      </c>
      <c r="AR59">
        <f t="shared" si="81"/>
        <v>6.644488674142492</v>
      </c>
      <c r="AS59">
        <f t="shared" si="82"/>
        <v>6.115763375184728</v>
      </c>
      <c r="AT59">
        <f t="shared" si="83"/>
        <v>5.5624807178014084</v>
      </c>
      <c r="AU59">
        <f t="shared" si="84"/>
        <v>4.9973532150873474</v>
      </c>
      <c r="AV59">
        <f t="shared" si="85"/>
        <v>4.4342268683004971</v>
      </c>
      <c r="AW59">
        <f t="shared" si="86"/>
        <v>3.8867537057625756</v>
      </c>
      <c r="AX59">
        <f t="shared" si="87"/>
        <v>3.367103187869442</v>
      </c>
      <c r="AY59">
        <f t="shared" si="88"/>
        <v>2.8849617909978029</v>
      </c>
      <c r="AZ59">
        <f t="shared" si="89"/>
        <v>2.4469779697996188</v>
      </c>
      <c r="BA59">
        <f t="shared" si="90"/>
        <v>2.0566811721244154</v>
      </c>
      <c r="BB59">
        <f t="shared" si="91"/>
        <v>1.7147913149400968</v>
      </c>
      <c r="BC59">
        <f t="shared" si="92"/>
        <v>1.4197734543052418</v>
      </c>
      <c r="BD59">
        <f t="shared" si="93"/>
        <v>1.1684861172600662</v>
      </c>
    </row>
    <row r="60" spans="23:72">
      <c r="W60">
        <f t="shared" si="76"/>
        <v>6.041020777431223</v>
      </c>
      <c r="X60">
        <f t="shared" si="58"/>
        <v>6.041020777431223</v>
      </c>
      <c r="Y60">
        <f t="shared" si="77"/>
        <v>4.7414257530243482</v>
      </c>
      <c r="AA60">
        <f t="shared" si="75"/>
        <v>-1.2995950244068748</v>
      </c>
      <c r="AB60">
        <f t="shared" si="54"/>
        <v>-1.2995950244068748</v>
      </c>
      <c r="AC60">
        <v>3</v>
      </c>
      <c r="AO60">
        <f t="shared" si="78"/>
        <v>9.3982227278593875</v>
      </c>
      <c r="AP60">
        <f t="shared" si="79"/>
        <v>7.0224490654278187</v>
      </c>
      <c r="AQ60">
        <f t="shared" si="80"/>
        <v>6.6050283256236133</v>
      </c>
      <c r="AR60">
        <f t="shared" si="81"/>
        <v>6.1482093989450632</v>
      </c>
      <c r="AS60">
        <f t="shared" si="82"/>
        <v>5.6589747848260643</v>
      </c>
      <c r="AT60">
        <f t="shared" si="83"/>
        <v>5.1470170103120694</v>
      </c>
      <c r="AU60">
        <f t="shared" si="84"/>
        <v>4.6240990862722127</v>
      </c>
      <c r="AV60">
        <f t="shared" si="85"/>
        <v>4.1030328510956835</v>
      </c>
      <c r="AW60">
        <f t="shared" si="86"/>
        <v>3.5964506581445872</v>
      </c>
      <c r="AX60">
        <f t="shared" si="87"/>
        <v>3.1156130263926518</v>
      </c>
      <c r="AY60">
        <f t="shared" si="88"/>
        <v>2.6694829457737286</v>
      </c>
      <c r="AZ60">
        <f t="shared" si="89"/>
        <v>2.2642122954442554</v>
      </c>
      <c r="BA60">
        <f t="shared" si="90"/>
        <v>1.9030669075104676</v>
      </c>
      <c r="BB60">
        <f t="shared" si="91"/>
        <v>1.586712928080156</v>
      </c>
      <c r="BC60">
        <f t="shared" si="92"/>
        <v>1.3137300587330325</v>
      </c>
      <c r="BD60">
        <f t="shared" si="93"/>
        <v>1.0812114642670094</v>
      </c>
    </row>
    <row r="61" spans="23:72">
      <c r="W61">
        <f t="shared" si="76"/>
        <v>5.4584004427765631</v>
      </c>
      <c r="X61">
        <f t="shared" si="58"/>
        <v>5.4584004427765631</v>
      </c>
      <c r="Y61">
        <f t="shared" si="77"/>
        <v>4.3369763381721871</v>
      </c>
      <c r="AA61">
        <f t="shared" si="75"/>
        <v>-1.121424104604376</v>
      </c>
      <c r="AB61">
        <f t="shared" si="54"/>
        <v>-1.121424104604376</v>
      </c>
      <c r="AC61">
        <v>3</v>
      </c>
      <c r="AO61">
        <f t="shared" si="78"/>
        <v>8.595702542208933</v>
      </c>
      <c r="AP61">
        <f t="shared" si="79"/>
        <v>6.4227976961319975</v>
      </c>
      <c r="AQ61">
        <f t="shared" si="80"/>
        <v>6.041020777431223</v>
      </c>
      <c r="AR61">
        <f t="shared" si="81"/>
        <v>5.6232099079633171</v>
      </c>
      <c r="AS61">
        <f t="shared" si="82"/>
        <v>5.1757513471171936</v>
      </c>
      <c r="AT61">
        <f t="shared" si="83"/>
        <v>4.7075099709207509</v>
      </c>
      <c r="AU61">
        <f t="shared" si="84"/>
        <v>4.2292443393017178</v>
      </c>
      <c r="AV61">
        <f t="shared" si="85"/>
        <v>3.7526722796622796</v>
      </c>
      <c r="AW61">
        <f t="shared" si="86"/>
        <v>3.2893474607175688</v>
      </c>
      <c r="AX61">
        <f t="shared" si="87"/>
        <v>2.8495688586008225</v>
      </c>
      <c r="AY61">
        <f t="shared" si="88"/>
        <v>2.4415341078639248</v>
      </c>
      <c r="AZ61">
        <f t="shared" si="89"/>
        <v>2.0708697748094167</v>
      </c>
      <c r="BA61">
        <f t="shared" si="90"/>
        <v>1.74056282007346</v>
      </c>
      <c r="BB61">
        <f t="shared" si="91"/>
        <v>1.4512225071261833</v>
      </c>
      <c r="BC61">
        <f t="shared" si="92"/>
        <v>1.2015498177281305</v>
      </c>
      <c r="BD61">
        <f t="shared" si="93"/>
        <v>0.98888613317447915</v>
      </c>
    </row>
    <row r="62" spans="23:72">
      <c r="W62">
        <f t="shared" si="76"/>
        <v>4.8711578771006696</v>
      </c>
      <c r="X62">
        <f t="shared" si="58"/>
        <v>4.8711578771006696</v>
      </c>
      <c r="Y62">
        <f t="shared" si="77"/>
        <v>3.9190966655543402</v>
      </c>
      <c r="AA62">
        <f t="shared" si="75"/>
        <v>-0.95206121154632939</v>
      </c>
      <c r="AB62">
        <f t="shared" si="54"/>
        <v>-0.95206121154632939</v>
      </c>
      <c r="AC62">
        <v>3</v>
      </c>
      <c r="AO62">
        <f t="shared" si="78"/>
        <v>7.7666984258113727</v>
      </c>
      <c r="AP62">
        <f t="shared" si="79"/>
        <v>5.8033572603169752</v>
      </c>
      <c r="AQ62">
        <f t="shared" si="80"/>
        <v>5.4584004427765631</v>
      </c>
      <c r="AR62">
        <f t="shared" si="81"/>
        <v>5.0808849335731283</v>
      </c>
      <c r="AS62">
        <f t="shared" si="82"/>
        <v>4.676581075561038</v>
      </c>
      <c r="AT62">
        <f t="shared" si="83"/>
        <v>4.2534987804784876</v>
      </c>
      <c r="AU62">
        <f t="shared" si="84"/>
        <v>3.8213590094737251</v>
      </c>
      <c r="AV62">
        <f t="shared" si="85"/>
        <v>3.3907494755570102</v>
      </c>
      <c r="AW62">
        <f t="shared" si="86"/>
        <v>2.9721095651754124</v>
      </c>
      <c r="AX62">
        <f t="shared" si="87"/>
        <v>2.5747449797918063</v>
      </c>
      <c r="AY62">
        <f t="shared" si="88"/>
        <v>2.2060627411192932</v>
      </c>
      <c r="AZ62">
        <f t="shared" si="89"/>
        <v>1.8711467667818351</v>
      </c>
      <c r="BA62">
        <f t="shared" si="90"/>
        <v>1.5726959429213059</v>
      </c>
      <c r="BB62">
        <f t="shared" si="91"/>
        <v>1.3112607731889327</v>
      </c>
      <c r="BC62">
        <f t="shared" si="92"/>
        <v>1.0856675218876113</v>
      </c>
      <c r="BD62">
        <f t="shared" si="93"/>
        <v>0.89351397819068901</v>
      </c>
    </row>
    <row r="63" spans="23:72">
      <c r="W63">
        <f t="shared" si="76"/>
        <v>4.2937310178741326</v>
      </c>
      <c r="X63">
        <f t="shared" si="58"/>
        <v>4.2937310178741326</v>
      </c>
      <c r="Y63">
        <f t="shared" si="77"/>
        <v>3.4978163132207616</v>
      </c>
      <c r="AA63">
        <f t="shared" si="75"/>
        <v>-0.795914704653371</v>
      </c>
      <c r="AB63">
        <f t="shared" si="54"/>
        <v>-0.795914704653371</v>
      </c>
      <c r="AC63">
        <v>3</v>
      </c>
      <c r="AO63">
        <f t="shared" si="78"/>
        <v>6.9311173873333018</v>
      </c>
      <c r="AP63">
        <f t="shared" si="79"/>
        <v>5.1790024804121124</v>
      </c>
      <c r="AQ63">
        <f t="shared" si="80"/>
        <v>4.8711578771006696</v>
      </c>
      <c r="AR63">
        <f t="shared" si="81"/>
        <v>4.5342574122735488</v>
      </c>
      <c r="AS63">
        <f t="shared" si="82"/>
        <v>4.1734506258634294</v>
      </c>
      <c r="AT63">
        <f t="shared" si="83"/>
        <v>3.7958856824411287</v>
      </c>
      <c r="AU63">
        <f t="shared" si="84"/>
        <v>3.410237712563061</v>
      </c>
      <c r="AV63">
        <f t="shared" si="85"/>
        <v>3.0259553490606006</v>
      </c>
      <c r="AW63">
        <f t="shared" si="86"/>
        <v>2.6523548559302883</v>
      </c>
      <c r="AX63">
        <f t="shared" si="87"/>
        <v>2.2977407797985667</v>
      </c>
      <c r="AY63">
        <f t="shared" si="88"/>
        <v>1.9687232571957025</v>
      </c>
      <c r="AZ63">
        <f t="shared" si="89"/>
        <v>1.6698392519520555</v>
      </c>
      <c r="BA63">
        <f t="shared" si="90"/>
        <v>1.4034972902699832</v>
      </c>
      <c r="BB63">
        <f t="shared" si="91"/>
        <v>1.1701886498095184</v>
      </c>
      <c r="BC63">
        <f t="shared" si="92"/>
        <v>0.96886587134766577</v>
      </c>
      <c r="BD63">
        <f t="shared" si="93"/>
        <v>0.79738518615338883</v>
      </c>
    </row>
    <row r="64" spans="23:72">
      <c r="W64">
        <f t="shared" si="76"/>
        <v>3.7396139138250635</v>
      </c>
      <c r="X64">
        <f t="shared" si="58"/>
        <v>3.7396139138250635</v>
      </c>
      <c r="Y64">
        <f t="shared" si="77"/>
        <v>3.0834939770081404</v>
      </c>
      <c r="AA64">
        <f t="shared" si="75"/>
        <v>-0.65611993681692304</v>
      </c>
      <c r="AB64">
        <f t="shared" si="54"/>
        <v>-0.65611993681692304</v>
      </c>
      <c r="AC64">
        <v>3</v>
      </c>
      <c r="AO64">
        <f t="shared" si="78"/>
        <v>6.1095030104491679</v>
      </c>
      <c r="AP64">
        <f t="shared" si="79"/>
        <v>4.5650837342657109</v>
      </c>
      <c r="AQ64">
        <f t="shared" si="80"/>
        <v>4.2937310178741326</v>
      </c>
      <c r="AR64">
        <f t="shared" si="81"/>
        <v>3.9967667206246622</v>
      </c>
      <c r="AS64">
        <f t="shared" si="82"/>
        <v>3.6787299561930591</v>
      </c>
      <c r="AT64">
        <f t="shared" si="83"/>
        <v>3.345921546008837</v>
      </c>
      <c r="AU64">
        <f t="shared" si="84"/>
        <v>3.0059882710004664</v>
      </c>
      <c r="AV64">
        <f t="shared" si="85"/>
        <v>2.6672587234427545</v>
      </c>
      <c r="AW64">
        <f t="shared" si="86"/>
        <v>2.3379448177720383</v>
      </c>
      <c r="AX64">
        <f t="shared" si="87"/>
        <v>2.0253666799910022</v>
      </c>
      <c r="AY64">
        <f t="shared" si="88"/>
        <v>1.7353508813109413</v>
      </c>
      <c r="AZ64">
        <f t="shared" si="89"/>
        <v>1.471896574051875</v>
      </c>
      <c r="BA64">
        <f t="shared" si="90"/>
        <v>1.2371267778168096</v>
      </c>
      <c r="BB64">
        <f t="shared" si="91"/>
        <v>1.0314745342316776</v>
      </c>
      <c r="BC64">
        <f t="shared" si="92"/>
        <v>0.85401654984773312</v>
      </c>
      <c r="BD64">
        <f t="shared" si="93"/>
        <v>0.70286317819326716</v>
      </c>
    </row>
    <row r="65" spans="23:74">
      <c r="W65">
        <f t="shared" si="76"/>
        <v>3.2201526228866002</v>
      </c>
      <c r="X65">
        <f t="shared" si="58"/>
        <v>3.2201526228866002</v>
      </c>
      <c r="Y65">
        <f t="shared" si="77"/>
        <v>2.6858191291259246</v>
      </c>
      <c r="AA65">
        <f t="shared" si="75"/>
        <v>-0.53433349376067563</v>
      </c>
      <c r="AB65">
        <f t="shared" si="54"/>
        <v>-0.53433349376067563</v>
      </c>
      <c r="AC65">
        <v>3</v>
      </c>
      <c r="AO65">
        <f t="shared" si="78"/>
        <v>5.321055829841824</v>
      </c>
      <c r="AP65">
        <f t="shared" si="79"/>
        <v>3.9759478596516438</v>
      </c>
      <c r="AQ65">
        <f t="shared" si="80"/>
        <v>3.7396139138250635</v>
      </c>
      <c r="AR65">
        <f t="shared" si="81"/>
        <v>3.4809736279570322</v>
      </c>
      <c r="AS65">
        <f t="shared" si="82"/>
        <v>3.2039803313519784</v>
      </c>
      <c r="AT65">
        <f t="shared" si="83"/>
        <v>2.9141217081215189</v>
      </c>
      <c r="AU65">
        <f t="shared" si="84"/>
        <v>2.6180577023182821</v>
      </c>
      <c r="AV65">
        <f t="shared" si="85"/>
        <v>2.3230420798218239</v>
      </c>
      <c r="AW65">
        <f t="shared" si="86"/>
        <v>2.0362269862503561</v>
      </c>
      <c r="AX65">
        <f t="shared" si="87"/>
        <v>1.763987866394582</v>
      </c>
      <c r="AY65">
        <f t="shared" si="88"/>
        <v>1.5113993573663627</v>
      </c>
      <c r="AZ65">
        <f t="shared" si="89"/>
        <v>1.2819445105252725</v>
      </c>
      <c r="BA65">
        <f t="shared" si="90"/>
        <v>1.0774723642981887</v>
      </c>
      <c r="BB65">
        <f t="shared" si="91"/>
        <v>0.89836007516810001</v>
      </c>
      <c r="BC65">
        <f t="shared" si="92"/>
        <v>0.74380350309616894</v>
      </c>
      <c r="BD65">
        <f t="shared" si="93"/>
        <v>0.61215686538003289</v>
      </c>
    </row>
    <row r="66" spans="23:74">
      <c r="W66">
        <f>F4*F20</f>
        <v>8.9207525193031323</v>
      </c>
      <c r="X66">
        <f t="shared" si="58"/>
        <v>8.9207525193031323</v>
      </c>
      <c r="Y66">
        <f>AR20</f>
        <v>6.9196660447358269</v>
      </c>
      <c r="AA66">
        <f t="shared" ref="AA66:AA80" si="94">AA4-F4</f>
        <v>-2.0010864745673054</v>
      </c>
      <c r="AB66">
        <f t="shared" si="54"/>
        <v>-2.0010864745673054</v>
      </c>
      <c r="AC66">
        <v>3</v>
      </c>
      <c r="AO66">
        <f t="shared" si="78"/>
        <v>4.5819200275316794</v>
      </c>
      <c r="AP66">
        <f t="shared" si="79"/>
        <v>3.4236579560754432</v>
      </c>
      <c r="AQ66">
        <f t="shared" si="80"/>
        <v>3.2201526228866002</v>
      </c>
      <c r="AR66">
        <f t="shared" si="81"/>
        <v>2.9974394727822387</v>
      </c>
      <c r="AS66">
        <f t="shared" si="82"/>
        <v>2.7589226870554389</v>
      </c>
      <c r="AT66">
        <f t="shared" si="83"/>
        <v>2.5093276680586394</v>
      </c>
      <c r="AU66">
        <f t="shared" si="84"/>
        <v>2.2543892421144358</v>
      </c>
      <c r="AV66">
        <f t="shared" si="85"/>
        <v>2.0003535709285853</v>
      </c>
      <c r="AW66">
        <f t="shared" si="86"/>
        <v>1.7533793117856313</v>
      </c>
      <c r="AX66">
        <f t="shared" si="87"/>
        <v>1.5189563108937485</v>
      </c>
      <c r="AY66">
        <f t="shared" si="88"/>
        <v>1.3014542990279629</v>
      </c>
      <c r="AZ66">
        <f t="shared" si="89"/>
        <v>1.1038725047796853</v>
      </c>
      <c r="BA66">
        <f t="shared" si="90"/>
        <v>0.92780312083974792</v>
      </c>
      <c r="BB66">
        <f t="shared" si="91"/>
        <v>0.77357091373911446</v>
      </c>
      <c r="BC66">
        <f t="shared" si="92"/>
        <v>0.64048344470872931</v>
      </c>
      <c r="BD66">
        <f t="shared" si="93"/>
        <v>0.52712354299037012</v>
      </c>
    </row>
    <row r="67" spans="23:74" ht="15" thickBot="1">
      <c r="W67">
        <f t="shared" ref="W67:W80" si="95">F5*F21</f>
        <v>8.7225135744297297</v>
      </c>
      <c r="X67">
        <f t="shared" si="58"/>
        <v>8.7225135744297297</v>
      </c>
      <c r="Y67">
        <f t="shared" ref="Y67:Y80" si="96">AR21</f>
        <v>6.7955331851351968</v>
      </c>
      <c r="AA67">
        <f t="shared" si="94"/>
        <v>-1.926980389294533</v>
      </c>
      <c r="AB67">
        <f t="shared" si="54"/>
        <v>-1.926980389294533</v>
      </c>
      <c r="AC67">
        <v>3</v>
      </c>
    </row>
    <row r="68" spans="23:74" ht="15" thickBot="1">
      <c r="W68">
        <f t="shared" si="95"/>
        <v>8.4867699643100085</v>
      </c>
      <c r="X68">
        <f t="shared" si="58"/>
        <v>8.4867699643100085</v>
      </c>
      <c r="Y68">
        <f t="shared" si="96"/>
        <v>6.6464927286683615</v>
      </c>
      <c r="AA68">
        <f t="shared" si="94"/>
        <v>-1.840277235641647</v>
      </c>
      <c r="AB68">
        <f t="shared" si="54"/>
        <v>-1.840277235641647</v>
      </c>
      <c r="AC68">
        <v>3</v>
      </c>
      <c r="AO68" t="s">
        <v>114</v>
      </c>
      <c r="AP68" s="73">
        <f>C3</f>
        <v>0</v>
      </c>
      <c r="AQ68" s="73">
        <f t="shared" ref="AQ68:BE68" si="97">D3</f>
        <v>4.3980465111040035E-2</v>
      </c>
      <c r="AR68" s="73">
        <f t="shared" si="97"/>
        <v>5.4975581388800036E-2</v>
      </c>
      <c r="AS68" s="73">
        <f t="shared" si="97"/>
        <v>6.871947673600004E-2</v>
      </c>
      <c r="AT68" s="73">
        <f t="shared" si="97"/>
        <v>8.589934592000005E-2</v>
      </c>
      <c r="AU68" s="73">
        <f t="shared" si="97"/>
        <v>0.10737418240000006</v>
      </c>
      <c r="AV68" s="73">
        <f t="shared" si="97"/>
        <v>0.13421772800000006</v>
      </c>
      <c r="AW68" s="73">
        <f t="shared" si="97"/>
        <v>0.16777216000000009</v>
      </c>
      <c r="AX68" s="73">
        <f t="shared" si="97"/>
        <v>0.2097152000000001</v>
      </c>
      <c r="AY68" s="73">
        <f t="shared" si="97"/>
        <v>0.2621440000000001</v>
      </c>
      <c r="AZ68" s="73">
        <f t="shared" si="97"/>
        <v>0.32768000000000014</v>
      </c>
      <c r="BA68" s="73">
        <f t="shared" si="97"/>
        <v>0.40960000000000013</v>
      </c>
      <c r="BB68" s="73">
        <f t="shared" si="97"/>
        <v>0.51200000000000012</v>
      </c>
      <c r="BC68" s="73">
        <f t="shared" si="97"/>
        <v>0.64000000000000012</v>
      </c>
      <c r="BD68" s="73">
        <f t="shared" si="97"/>
        <v>0.8</v>
      </c>
      <c r="BE68" s="73">
        <f t="shared" si="97"/>
        <v>1</v>
      </c>
      <c r="BF68" s="73">
        <f t="shared" ref="BF68:BU68" si="98">AP68</f>
        <v>0</v>
      </c>
      <c r="BG68" s="73">
        <f t="shared" si="98"/>
        <v>4.3980465111040035E-2</v>
      </c>
      <c r="BH68" s="73">
        <f t="shared" si="98"/>
        <v>5.4975581388800036E-2</v>
      </c>
      <c r="BI68" s="73">
        <f t="shared" si="98"/>
        <v>6.871947673600004E-2</v>
      </c>
      <c r="BJ68" s="73">
        <f t="shared" si="98"/>
        <v>8.589934592000005E-2</v>
      </c>
      <c r="BK68" s="73">
        <f t="shared" si="98"/>
        <v>0.10737418240000006</v>
      </c>
      <c r="BL68" s="73">
        <f t="shared" si="98"/>
        <v>0.13421772800000006</v>
      </c>
      <c r="BM68" s="73">
        <f t="shared" si="98"/>
        <v>0.16777216000000009</v>
      </c>
      <c r="BN68" s="73">
        <f t="shared" si="98"/>
        <v>0.2097152000000001</v>
      </c>
      <c r="BO68" s="73">
        <f t="shared" si="98"/>
        <v>0.2621440000000001</v>
      </c>
      <c r="BP68" s="73">
        <f t="shared" si="98"/>
        <v>0.32768000000000014</v>
      </c>
      <c r="BQ68" s="73">
        <f t="shared" si="98"/>
        <v>0.40960000000000013</v>
      </c>
      <c r="BR68" s="73">
        <f t="shared" si="98"/>
        <v>0.51200000000000012</v>
      </c>
      <c r="BS68" s="73">
        <f t="shared" si="98"/>
        <v>0.64000000000000012</v>
      </c>
      <c r="BT68" s="73">
        <f t="shared" si="98"/>
        <v>0.8</v>
      </c>
      <c r="BU68" s="73">
        <f t="shared" si="98"/>
        <v>1</v>
      </c>
    </row>
    <row r="69" spans="23:74">
      <c r="W69">
        <f t="shared" si="95"/>
        <v>8.2094245406397466</v>
      </c>
      <c r="X69">
        <f t="shared" si="58"/>
        <v>8.2094245406397466</v>
      </c>
      <c r="Y69">
        <f t="shared" si="96"/>
        <v>6.4691402692638276</v>
      </c>
      <c r="AA69">
        <f t="shared" si="94"/>
        <v>-1.740284271375919</v>
      </c>
      <c r="AB69">
        <f t="shared" si="54"/>
        <v>-1.740284271375919</v>
      </c>
      <c r="AC69">
        <v>3</v>
      </c>
      <c r="AN69">
        <v>1</v>
      </c>
      <c r="AO69">
        <f>AN36</f>
        <v>1</v>
      </c>
      <c r="AP69">
        <f t="shared" ref="AP69:BU77" si="99">AO36</f>
        <v>0.13590215432976296</v>
      </c>
      <c r="AQ69">
        <f t="shared" si="99"/>
        <v>0.14141478820706832</v>
      </c>
      <c r="AR69">
        <f t="shared" si="99"/>
        <v>0.14279294667639464</v>
      </c>
      <c r="AS69">
        <f t="shared" si="99"/>
        <v>0.14451564476305259</v>
      </c>
      <c r="AT69">
        <f t="shared" si="99"/>
        <v>0.14666901737137503</v>
      </c>
      <c r="AU69">
        <f t="shared" si="99"/>
        <v>0.14936073313177806</v>
      </c>
      <c r="AV69">
        <f t="shared" si="99"/>
        <v>0.15272537783228179</v>
      </c>
      <c r="AW69">
        <f t="shared" si="99"/>
        <v>0.15693118370791151</v>
      </c>
      <c r="AX69">
        <f t="shared" si="99"/>
        <v>0.16218844105244865</v>
      </c>
      <c r="AY69">
        <f t="shared" si="99"/>
        <v>0.16876001273312005</v>
      </c>
      <c r="AZ69">
        <f t="shared" si="99"/>
        <v>0.1769744773339593</v>
      </c>
      <c r="BA69">
        <f t="shared" si="99"/>
        <v>0.18724255808500839</v>
      </c>
      <c r="BB69">
        <f t="shared" si="99"/>
        <v>0.20007765902381972</v>
      </c>
      <c r="BC69">
        <f t="shared" si="99"/>
        <v>0.21612153519733393</v>
      </c>
      <c r="BD69">
        <f t="shared" si="99"/>
        <v>0.23617638041422664</v>
      </c>
      <c r="BE69">
        <f t="shared" si="99"/>
        <v>0.26124493693534256</v>
      </c>
      <c r="BF69">
        <f t="shared" si="99"/>
        <v>7.3333333333333348E-2</v>
      </c>
      <c r="BG69">
        <f t="shared" si="99"/>
        <v>9.8142826472894393E-2</v>
      </c>
      <c r="BH69">
        <f t="shared" si="99"/>
        <v>0.10434519975778467</v>
      </c>
      <c r="BI69">
        <f t="shared" si="99"/>
        <v>0.11209816636389747</v>
      </c>
      <c r="BJ69">
        <f t="shared" si="99"/>
        <v>0.12178937462153849</v>
      </c>
      <c r="BK69">
        <f t="shared" si="99"/>
        <v>0.1339033849435898</v>
      </c>
      <c r="BL69">
        <f t="shared" si="99"/>
        <v>0.14904589784615391</v>
      </c>
      <c r="BM69">
        <f t="shared" si="99"/>
        <v>0.16797403897435906</v>
      </c>
      <c r="BN69">
        <f t="shared" si="99"/>
        <v>0.19163421538461542</v>
      </c>
      <c r="BO69">
        <f t="shared" si="99"/>
        <v>0.22120943589743597</v>
      </c>
      <c r="BP69">
        <f t="shared" si="99"/>
        <v>0.25817846153846163</v>
      </c>
      <c r="BQ69">
        <f t="shared" si="99"/>
        <v>0.30438974358974369</v>
      </c>
      <c r="BR69">
        <f t="shared" si="99"/>
        <v>0.36215384615384622</v>
      </c>
      <c r="BS69">
        <f t="shared" si="99"/>
        <v>0.43435897435897447</v>
      </c>
      <c r="BT69">
        <f t="shared" si="99"/>
        <v>0.52461538461538471</v>
      </c>
      <c r="BU69">
        <f t="shared" si="99"/>
        <v>0.63743589743589746</v>
      </c>
      <c r="BV69">
        <v>16</v>
      </c>
    </row>
    <row r="70" spans="23:74">
      <c r="W70">
        <f t="shared" si="95"/>
        <v>7.8872336246020787</v>
      </c>
      <c r="X70">
        <f t="shared" si="58"/>
        <v>7.8872336246020787</v>
      </c>
      <c r="Y70">
        <f t="shared" si="96"/>
        <v>6.2603299684928828</v>
      </c>
      <c r="AA70">
        <f t="shared" si="94"/>
        <v>-1.6269036561091959</v>
      </c>
      <c r="AB70">
        <f t="shared" si="54"/>
        <v>-1.6269036561091959</v>
      </c>
      <c r="AC70">
        <v>3</v>
      </c>
      <c r="AN70">
        <v>2</v>
      </c>
      <c r="AO70">
        <f t="shared" ref="AO70:BD83" si="100">AN37</f>
        <v>1.25</v>
      </c>
      <c r="AP70">
        <f t="shared" si="100"/>
        <v>0.13854199726080879</v>
      </c>
      <c r="AQ70">
        <f t="shared" si="100"/>
        <v>0.14405463113811418</v>
      </c>
      <c r="AR70">
        <f t="shared" si="100"/>
        <v>0.14543278960744049</v>
      </c>
      <c r="AS70">
        <f t="shared" si="100"/>
        <v>0.14715548769409845</v>
      </c>
      <c r="AT70">
        <f t="shared" si="100"/>
        <v>0.14930886030242085</v>
      </c>
      <c r="AU70">
        <f t="shared" si="100"/>
        <v>0.15200057606282388</v>
      </c>
      <c r="AV70">
        <f t="shared" si="100"/>
        <v>0.15536522076332765</v>
      </c>
      <c r="AW70">
        <f t="shared" si="100"/>
        <v>0.15957102663895736</v>
      </c>
      <c r="AX70">
        <f t="shared" si="100"/>
        <v>0.16482828398349447</v>
      </c>
      <c r="AY70">
        <f t="shared" si="100"/>
        <v>0.17139985566416591</v>
      </c>
      <c r="AZ70">
        <f t="shared" si="100"/>
        <v>0.17961432026500515</v>
      </c>
      <c r="BA70">
        <f t="shared" si="100"/>
        <v>0.18988240101605422</v>
      </c>
      <c r="BB70">
        <f t="shared" si="100"/>
        <v>0.20271750195486557</v>
      </c>
      <c r="BC70">
        <f t="shared" si="100"/>
        <v>0.21876137812837979</v>
      </c>
      <c r="BD70">
        <f t="shared" si="100"/>
        <v>0.2388162233452725</v>
      </c>
      <c r="BE70">
        <f t="shared" si="99"/>
        <v>0.26388477986638842</v>
      </c>
      <c r="BF70">
        <f t="shared" si="99"/>
        <v>7.5000000000000011E-2</v>
      </c>
      <c r="BG70">
        <f t="shared" si="99"/>
        <v>0.10037334525636926</v>
      </c>
      <c r="BH70">
        <f t="shared" si="99"/>
        <v>0.10671668157046156</v>
      </c>
      <c r="BI70">
        <f t="shared" si="99"/>
        <v>0.11464585196307696</v>
      </c>
      <c r="BJ70">
        <f t="shared" si="99"/>
        <v>0.1245573149538462</v>
      </c>
      <c r="BK70">
        <f t="shared" si="99"/>
        <v>0.13694664369230775</v>
      </c>
      <c r="BL70">
        <f t="shared" si="99"/>
        <v>0.15243330461538468</v>
      </c>
      <c r="BM70">
        <f t="shared" si="99"/>
        <v>0.17179163076923085</v>
      </c>
      <c r="BN70">
        <f t="shared" si="99"/>
        <v>0.19598953846153852</v>
      </c>
      <c r="BO70">
        <f t="shared" si="99"/>
        <v>0.22623692307692317</v>
      </c>
      <c r="BP70">
        <f t="shared" si="99"/>
        <v>0.26404615384615393</v>
      </c>
      <c r="BQ70">
        <f t="shared" si="99"/>
        <v>0.3113076923076924</v>
      </c>
      <c r="BR70">
        <f t="shared" si="99"/>
        <v>0.37038461538461537</v>
      </c>
      <c r="BS70">
        <f t="shared" si="99"/>
        <v>0.44423076923076937</v>
      </c>
      <c r="BT70">
        <f t="shared" si="99"/>
        <v>0.53653846153846152</v>
      </c>
      <c r="BU70">
        <f t="shared" si="99"/>
        <v>0.65192307692307694</v>
      </c>
      <c r="BV70">
        <v>17</v>
      </c>
    </row>
    <row r="71" spans="23:74">
      <c r="W71">
        <f t="shared" si="95"/>
        <v>7.5183955389023938</v>
      </c>
      <c r="X71">
        <f t="shared" si="58"/>
        <v>7.5183955389023938</v>
      </c>
      <c r="Y71">
        <f t="shared" si="96"/>
        <v>6.0175380595573982</v>
      </c>
      <c r="AA71">
        <f t="shared" si="94"/>
        <v>-1.5008574793449956</v>
      </c>
      <c r="AB71">
        <f t="shared" si="54"/>
        <v>-1.5008574793449956</v>
      </c>
      <c r="AC71">
        <v>3</v>
      </c>
      <c r="AN71">
        <v>3</v>
      </c>
      <c r="AO71">
        <f t="shared" si="100"/>
        <v>1.5624999999999998</v>
      </c>
      <c r="AP71">
        <f t="shared" si="99"/>
        <v>0.14184180092461607</v>
      </c>
      <c r="AQ71">
        <f t="shared" si="99"/>
        <v>0.14735443480192145</v>
      </c>
      <c r="AR71">
        <f t="shared" si="99"/>
        <v>0.14873259327124777</v>
      </c>
      <c r="AS71">
        <f t="shared" si="99"/>
        <v>0.1504552913579057</v>
      </c>
      <c r="AT71">
        <f t="shared" si="99"/>
        <v>0.15260866396622813</v>
      </c>
      <c r="AU71">
        <f t="shared" si="99"/>
        <v>0.15530037972663113</v>
      </c>
      <c r="AV71">
        <f t="shared" si="99"/>
        <v>0.15866502442713493</v>
      </c>
      <c r="AW71">
        <f t="shared" si="99"/>
        <v>0.16287083030276461</v>
      </c>
      <c r="AX71">
        <f t="shared" si="99"/>
        <v>0.16812808764730175</v>
      </c>
      <c r="AY71">
        <f t="shared" si="99"/>
        <v>0.17469965932797318</v>
      </c>
      <c r="AZ71">
        <f t="shared" si="99"/>
        <v>0.18291412392881243</v>
      </c>
      <c r="BA71">
        <f t="shared" si="99"/>
        <v>0.19318220467986152</v>
      </c>
      <c r="BB71">
        <f t="shared" si="99"/>
        <v>0.20601730561867282</v>
      </c>
      <c r="BC71">
        <f t="shared" si="99"/>
        <v>0.22206118179218703</v>
      </c>
      <c r="BD71">
        <f t="shared" si="99"/>
        <v>0.24211602700907978</v>
      </c>
      <c r="BE71">
        <f t="shared" si="99"/>
        <v>0.2671845835301957</v>
      </c>
      <c r="BF71">
        <f t="shared" si="99"/>
        <v>7.7083333333333323E-2</v>
      </c>
      <c r="BG71">
        <f t="shared" si="99"/>
        <v>0.10316149373571284</v>
      </c>
      <c r="BH71">
        <f t="shared" si="99"/>
        <v>0.10968103383630771</v>
      </c>
      <c r="BI71">
        <f t="shared" si="99"/>
        <v>0.1178304589620513</v>
      </c>
      <c r="BJ71">
        <f t="shared" si="99"/>
        <v>0.12801724036923082</v>
      </c>
      <c r="BK71">
        <f t="shared" si="99"/>
        <v>0.14075071712820517</v>
      </c>
      <c r="BL71">
        <f t="shared" si="99"/>
        <v>0.15666756307692312</v>
      </c>
      <c r="BM71">
        <f t="shared" si="99"/>
        <v>0.17656362051282057</v>
      </c>
      <c r="BN71">
        <f t="shared" si="99"/>
        <v>0.20143369230769234</v>
      </c>
      <c r="BO71">
        <f t="shared" si="99"/>
        <v>0.23252128205128206</v>
      </c>
      <c r="BP71">
        <f t="shared" si="99"/>
        <v>0.27138076923076931</v>
      </c>
      <c r="BQ71">
        <f t="shared" si="99"/>
        <v>0.31995512820512828</v>
      </c>
      <c r="BR71">
        <f t="shared" si="99"/>
        <v>0.38067307692307695</v>
      </c>
      <c r="BS71">
        <f t="shared" si="99"/>
        <v>0.45657051282051286</v>
      </c>
      <c r="BT71">
        <f t="shared" si="99"/>
        <v>0.55144230769230762</v>
      </c>
      <c r="BU71">
        <f t="shared" si="99"/>
        <v>0.67003205128205123</v>
      </c>
      <c r="BV71">
        <v>18</v>
      </c>
    </row>
    <row r="72" spans="23:74">
      <c r="W72">
        <f t="shared" si="95"/>
        <v>7.1031797386183966</v>
      </c>
      <c r="X72">
        <f t="shared" si="58"/>
        <v>7.1031797386183966</v>
      </c>
      <c r="Y72">
        <f t="shared" si="96"/>
        <v>5.7393064838663514</v>
      </c>
      <c r="AA72">
        <f t="shared" si="94"/>
        <v>-1.3638732547520451</v>
      </c>
      <c r="AB72">
        <f t="shared" si="54"/>
        <v>-1.3638732547520451</v>
      </c>
      <c r="AC72">
        <v>3</v>
      </c>
      <c r="AN72">
        <v>4</v>
      </c>
      <c r="AO72">
        <f t="shared" si="100"/>
        <v>1.9531249999999996</v>
      </c>
      <c r="AP72">
        <f t="shared" si="99"/>
        <v>0.14596655550437521</v>
      </c>
      <c r="AQ72">
        <f t="shared" si="99"/>
        <v>0.15147918938168062</v>
      </c>
      <c r="AR72">
        <f t="shared" si="99"/>
        <v>0.15285734785100691</v>
      </c>
      <c r="AS72">
        <f t="shared" si="99"/>
        <v>0.15458004593766483</v>
      </c>
      <c r="AT72">
        <f t="shared" si="99"/>
        <v>0.15673341854598727</v>
      </c>
      <c r="AU72">
        <f t="shared" si="99"/>
        <v>0.15942513430639027</v>
      </c>
      <c r="AV72">
        <f t="shared" si="99"/>
        <v>0.16278977900689406</v>
      </c>
      <c r="AW72">
        <f t="shared" si="99"/>
        <v>0.16699558488252375</v>
      </c>
      <c r="AX72">
        <f t="shared" si="99"/>
        <v>0.17225284222706089</v>
      </c>
      <c r="AY72">
        <f t="shared" si="99"/>
        <v>0.17882441390773229</v>
      </c>
      <c r="AZ72">
        <f t="shared" si="99"/>
        <v>0.18703887850857157</v>
      </c>
      <c r="BA72">
        <f t="shared" si="99"/>
        <v>0.19730695925962063</v>
      </c>
      <c r="BB72">
        <f t="shared" si="99"/>
        <v>0.21014206019843198</v>
      </c>
      <c r="BC72">
        <f t="shared" si="99"/>
        <v>0.2261859363719462</v>
      </c>
      <c r="BD72">
        <f t="shared" si="99"/>
        <v>0.24624078158883886</v>
      </c>
      <c r="BE72">
        <f t="shared" si="99"/>
        <v>0.27130933810995483</v>
      </c>
      <c r="BF72">
        <f t="shared" si="99"/>
        <v>7.9687499999999994E-2</v>
      </c>
      <c r="BG72">
        <f t="shared" si="99"/>
        <v>0.10664667933489232</v>
      </c>
      <c r="BH72">
        <f t="shared" si="99"/>
        <v>0.1133864741686154</v>
      </c>
      <c r="BI72">
        <f t="shared" si="99"/>
        <v>0.12181121771076925</v>
      </c>
      <c r="BJ72">
        <f t="shared" si="99"/>
        <v>0.13234214713846157</v>
      </c>
      <c r="BK72">
        <f t="shared" si="99"/>
        <v>0.14550580892307696</v>
      </c>
      <c r="BL72">
        <f t="shared" si="99"/>
        <v>0.1619603861538462</v>
      </c>
      <c r="BM72">
        <f t="shared" si="99"/>
        <v>0.18252860769230772</v>
      </c>
      <c r="BN72">
        <f t="shared" si="99"/>
        <v>0.20823888461538467</v>
      </c>
      <c r="BO72">
        <f t="shared" si="99"/>
        <v>0.24037673076923086</v>
      </c>
      <c r="BP72">
        <f t="shared" si="99"/>
        <v>0.28054903846153856</v>
      </c>
      <c r="BQ72">
        <f t="shared" si="99"/>
        <v>0.33076442307692316</v>
      </c>
      <c r="BR72">
        <f t="shared" si="99"/>
        <v>0.39353365384615385</v>
      </c>
      <c r="BS72">
        <f t="shared" si="99"/>
        <v>0.47199519230769232</v>
      </c>
      <c r="BT72">
        <f t="shared" si="99"/>
        <v>0.57007211538461533</v>
      </c>
      <c r="BU72">
        <f t="shared" si="99"/>
        <v>0.69266826923076918</v>
      </c>
      <c r="BV72">
        <v>19</v>
      </c>
    </row>
    <row r="73" spans="23:74">
      <c r="W73">
        <f t="shared" si="95"/>
        <v>6.644488674142492</v>
      </c>
      <c r="X73">
        <f t="shared" si="58"/>
        <v>6.644488674142492</v>
      </c>
      <c r="Y73">
        <f t="shared" si="96"/>
        <v>5.4257216213706947</v>
      </c>
      <c r="AA73">
        <f t="shared" si="94"/>
        <v>-1.2187670527717973</v>
      </c>
      <c r="AB73">
        <f t="shared" si="54"/>
        <v>-1.2187670527717973</v>
      </c>
      <c r="AC73">
        <v>3</v>
      </c>
      <c r="AN73">
        <v>5</v>
      </c>
      <c r="AO73">
        <f t="shared" si="100"/>
        <v>2.4414062499999991</v>
      </c>
      <c r="AP73">
        <f t="shared" si="99"/>
        <v>0.15112249872907407</v>
      </c>
      <c r="AQ73">
        <f t="shared" si="99"/>
        <v>0.15663513260637946</v>
      </c>
      <c r="AR73">
        <f t="shared" si="99"/>
        <v>0.15801329107570578</v>
      </c>
      <c r="AS73">
        <f t="shared" si="99"/>
        <v>0.15973598916236373</v>
      </c>
      <c r="AT73">
        <f t="shared" si="99"/>
        <v>0.16188936177068614</v>
      </c>
      <c r="AU73">
        <f t="shared" si="99"/>
        <v>0.16458107753108916</v>
      </c>
      <c r="AV73">
        <f t="shared" si="99"/>
        <v>0.16794572223159293</v>
      </c>
      <c r="AW73">
        <f t="shared" si="99"/>
        <v>0.17215152810722265</v>
      </c>
      <c r="AX73">
        <f t="shared" si="99"/>
        <v>0.17740878545175978</v>
      </c>
      <c r="AY73">
        <f t="shared" si="99"/>
        <v>0.18398035713243119</v>
      </c>
      <c r="AZ73">
        <f t="shared" si="99"/>
        <v>0.19219482173327043</v>
      </c>
      <c r="BA73">
        <f t="shared" si="99"/>
        <v>0.20246290248431953</v>
      </c>
      <c r="BB73">
        <f t="shared" si="99"/>
        <v>0.21529800342313085</v>
      </c>
      <c r="BC73">
        <f t="shared" si="99"/>
        <v>0.23134187959664507</v>
      </c>
      <c r="BD73">
        <f t="shared" si="99"/>
        <v>0.25139672481353781</v>
      </c>
      <c r="BE73">
        <f t="shared" si="99"/>
        <v>0.2764652813346537</v>
      </c>
      <c r="BF73">
        <f t="shared" si="99"/>
        <v>8.2942708333333337E-2</v>
      </c>
      <c r="BG73">
        <f t="shared" si="99"/>
        <v>0.1110031613338667</v>
      </c>
      <c r="BH73">
        <f t="shared" si="99"/>
        <v>0.11801827458400002</v>
      </c>
      <c r="BI73">
        <f t="shared" si="99"/>
        <v>0.12678716614666671</v>
      </c>
      <c r="BJ73">
        <f t="shared" si="99"/>
        <v>0.13774828060000005</v>
      </c>
      <c r="BK73">
        <f t="shared" si="99"/>
        <v>0.15144967366666673</v>
      </c>
      <c r="BL73">
        <f t="shared" si="99"/>
        <v>0.16857641500000006</v>
      </c>
      <c r="BM73">
        <f t="shared" si="99"/>
        <v>0.18998484166666671</v>
      </c>
      <c r="BN73">
        <f t="shared" si="99"/>
        <v>0.21674537500000007</v>
      </c>
      <c r="BO73">
        <f t="shared" si="99"/>
        <v>0.25019604166666676</v>
      </c>
      <c r="BP73">
        <f t="shared" si="99"/>
        <v>0.29200937500000007</v>
      </c>
      <c r="BQ73">
        <f t="shared" si="99"/>
        <v>0.3442760416666667</v>
      </c>
      <c r="BR73">
        <f t="shared" si="99"/>
        <v>0.40960937500000005</v>
      </c>
      <c r="BS73">
        <f t="shared" si="99"/>
        <v>0.49127604166666683</v>
      </c>
      <c r="BT73">
        <f t="shared" si="99"/>
        <v>0.59335937500000002</v>
      </c>
      <c r="BU73">
        <f t="shared" si="99"/>
        <v>0.72096354166666654</v>
      </c>
      <c r="BV73">
        <v>20</v>
      </c>
    </row>
    <row r="74" spans="23:74">
      <c r="W74">
        <f t="shared" si="95"/>
        <v>6.1482093989450632</v>
      </c>
      <c r="X74">
        <f t="shared" si="58"/>
        <v>6.1482093989450632</v>
      </c>
      <c r="Y74">
        <f t="shared" si="96"/>
        <v>5.078848278827178</v>
      </c>
      <c r="AA74">
        <f t="shared" si="94"/>
        <v>-1.0693611201178852</v>
      </c>
      <c r="AB74">
        <f t="shared" si="54"/>
        <v>-1.0693611201178852</v>
      </c>
      <c r="AC74">
        <v>3</v>
      </c>
      <c r="AN74">
        <v>6</v>
      </c>
      <c r="AO74">
        <f t="shared" si="100"/>
        <v>3.0517578124999987</v>
      </c>
      <c r="AP74">
        <f t="shared" si="99"/>
        <v>0.15756742775994773</v>
      </c>
      <c r="AQ74">
        <f t="shared" si="99"/>
        <v>0.16308006163725305</v>
      </c>
      <c r="AR74">
        <f t="shared" si="99"/>
        <v>0.1644582201065794</v>
      </c>
      <c r="AS74">
        <f t="shared" si="99"/>
        <v>0.16618091819323733</v>
      </c>
      <c r="AT74">
        <f t="shared" si="99"/>
        <v>0.16833429080155973</v>
      </c>
      <c r="AU74">
        <f t="shared" si="99"/>
        <v>0.17102600656196276</v>
      </c>
      <c r="AV74">
        <f t="shared" si="99"/>
        <v>0.17439065126246653</v>
      </c>
      <c r="AW74">
        <f t="shared" si="99"/>
        <v>0.17859645713809624</v>
      </c>
      <c r="AX74">
        <f t="shared" si="99"/>
        <v>0.18385371448263338</v>
      </c>
      <c r="AY74">
        <f t="shared" si="99"/>
        <v>0.19042528616330481</v>
      </c>
      <c r="AZ74">
        <f t="shared" si="99"/>
        <v>0.19863975076414406</v>
      </c>
      <c r="BA74">
        <f t="shared" si="99"/>
        <v>0.20890783151519313</v>
      </c>
      <c r="BB74">
        <f t="shared" si="99"/>
        <v>0.22174293245400448</v>
      </c>
      <c r="BC74">
        <f t="shared" si="99"/>
        <v>0.23778680862751866</v>
      </c>
      <c r="BD74">
        <f t="shared" si="99"/>
        <v>0.25784165384441143</v>
      </c>
      <c r="BE74">
        <f t="shared" si="99"/>
        <v>0.28291021036552733</v>
      </c>
      <c r="BF74">
        <f t="shared" si="99"/>
        <v>8.7011718749999994E-2</v>
      </c>
      <c r="BG74">
        <f t="shared" si="99"/>
        <v>0.11644876383258464</v>
      </c>
      <c r="BH74">
        <f t="shared" si="99"/>
        <v>0.1238080251032308</v>
      </c>
      <c r="BI74">
        <f t="shared" si="99"/>
        <v>0.13300710169153848</v>
      </c>
      <c r="BJ74">
        <f t="shared" si="99"/>
        <v>0.14450594742692313</v>
      </c>
      <c r="BK74">
        <f t="shared" si="99"/>
        <v>0.15887950459615388</v>
      </c>
      <c r="BL74">
        <f t="shared" si="99"/>
        <v>0.17684645105769237</v>
      </c>
      <c r="BM74">
        <f t="shared" si="99"/>
        <v>0.19930513413461545</v>
      </c>
      <c r="BN74">
        <f t="shared" si="99"/>
        <v>0.22737848798076929</v>
      </c>
      <c r="BO74">
        <f t="shared" si="99"/>
        <v>0.26247018028846159</v>
      </c>
      <c r="BP74">
        <f t="shared" si="99"/>
        <v>0.30633479567307698</v>
      </c>
      <c r="BQ74">
        <f t="shared" si="99"/>
        <v>0.36116556490384621</v>
      </c>
      <c r="BR74">
        <f t="shared" si="99"/>
        <v>0.42970402644230765</v>
      </c>
      <c r="BS74">
        <f t="shared" si="99"/>
        <v>0.51537710336538467</v>
      </c>
      <c r="BT74">
        <f t="shared" si="99"/>
        <v>0.62246844951923075</v>
      </c>
      <c r="BU74">
        <f t="shared" si="99"/>
        <v>0.75633263221153835</v>
      </c>
      <c r="BV74">
        <v>21</v>
      </c>
    </row>
    <row r="75" spans="23:74">
      <c r="W75">
        <f t="shared" si="95"/>
        <v>5.6232099079633171</v>
      </c>
      <c r="X75">
        <f t="shared" si="58"/>
        <v>5.6232099079633171</v>
      </c>
      <c r="Y75">
        <f t="shared" si="96"/>
        <v>4.7030113443856782</v>
      </c>
      <c r="AA75">
        <f t="shared" si="94"/>
        <v>-0.92019856357763885</v>
      </c>
      <c r="AB75">
        <f t="shared" si="54"/>
        <v>-0.92019856357763885</v>
      </c>
      <c r="AC75">
        <v>3</v>
      </c>
      <c r="AN75">
        <v>7</v>
      </c>
      <c r="AO75">
        <f t="shared" si="100"/>
        <v>3.8146972656249987</v>
      </c>
      <c r="AP75">
        <f t="shared" si="99"/>
        <v>0.16562358904853974</v>
      </c>
      <c r="AQ75">
        <f t="shared" si="99"/>
        <v>0.17113622292584507</v>
      </c>
      <c r="AR75">
        <f t="shared" si="99"/>
        <v>0.17251438139517142</v>
      </c>
      <c r="AS75">
        <f t="shared" si="99"/>
        <v>0.17423707948182934</v>
      </c>
      <c r="AT75">
        <f t="shared" si="99"/>
        <v>0.17639045209015178</v>
      </c>
      <c r="AU75">
        <f t="shared" si="99"/>
        <v>0.17908216785055481</v>
      </c>
      <c r="AV75">
        <f t="shared" si="99"/>
        <v>0.18244681255105855</v>
      </c>
      <c r="AW75">
        <f t="shared" si="99"/>
        <v>0.18665261842668826</v>
      </c>
      <c r="AX75">
        <f t="shared" si="99"/>
        <v>0.19190987577122542</v>
      </c>
      <c r="AY75">
        <f t="shared" si="99"/>
        <v>0.1984814474518968</v>
      </c>
      <c r="AZ75">
        <f t="shared" si="99"/>
        <v>0.20669591205273607</v>
      </c>
      <c r="BA75">
        <f t="shared" si="99"/>
        <v>0.21696399280378514</v>
      </c>
      <c r="BB75">
        <f t="shared" si="99"/>
        <v>0.22979909374259649</v>
      </c>
      <c r="BC75">
        <f t="shared" si="99"/>
        <v>0.24584296991611065</v>
      </c>
      <c r="BD75">
        <f t="shared" si="99"/>
        <v>0.26589781513300342</v>
      </c>
      <c r="BE75">
        <f t="shared" si="99"/>
        <v>0.29096637165411937</v>
      </c>
      <c r="BF75">
        <f t="shared" si="99"/>
        <v>9.2097981770833337E-2</v>
      </c>
      <c r="BG75">
        <f t="shared" si="99"/>
        <v>0.12325576695598207</v>
      </c>
      <c r="BH75">
        <f t="shared" si="99"/>
        <v>0.13104521325226925</v>
      </c>
      <c r="BI75">
        <f t="shared" si="99"/>
        <v>0.14078202112262822</v>
      </c>
      <c r="BJ75">
        <f t="shared" si="99"/>
        <v>0.15295303096057694</v>
      </c>
      <c r="BK75">
        <f t="shared" si="99"/>
        <v>0.16816679325801287</v>
      </c>
      <c r="BL75">
        <f t="shared" si="99"/>
        <v>0.18718399612980777</v>
      </c>
      <c r="BM75">
        <f t="shared" si="99"/>
        <v>0.21095549971955135</v>
      </c>
      <c r="BN75">
        <f t="shared" si="99"/>
        <v>0.24066987920673083</v>
      </c>
      <c r="BO75">
        <f t="shared" si="99"/>
        <v>0.27781285356570518</v>
      </c>
      <c r="BP75">
        <f t="shared" si="99"/>
        <v>0.32424157151442318</v>
      </c>
      <c r="BQ75">
        <f t="shared" si="99"/>
        <v>0.38227746895032061</v>
      </c>
      <c r="BR75">
        <f t="shared" si="99"/>
        <v>0.45482234074519234</v>
      </c>
      <c r="BS75">
        <f t="shared" si="99"/>
        <v>0.54550343048878225</v>
      </c>
      <c r="BT75">
        <f t="shared" si="99"/>
        <v>0.65885479266826918</v>
      </c>
      <c r="BU75">
        <f t="shared" si="99"/>
        <v>0.8005439953926281</v>
      </c>
      <c r="BV75">
        <v>22</v>
      </c>
    </row>
    <row r="76" spans="23:74">
      <c r="W76">
        <f t="shared" si="95"/>
        <v>5.0808849335731283</v>
      </c>
      <c r="X76">
        <f t="shared" si="58"/>
        <v>5.0808849335731283</v>
      </c>
      <c r="Y76">
        <f t="shared" si="96"/>
        <v>4.3048137793678594</v>
      </c>
      <c r="AA76">
        <f t="shared" si="94"/>
        <v>-0.77607115420526895</v>
      </c>
      <c r="AB76">
        <f t="shared" si="54"/>
        <v>-0.77607115420526895</v>
      </c>
      <c r="AC76">
        <v>3</v>
      </c>
      <c r="AN76">
        <v>8</v>
      </c>
      <c r="AO76">
        <f t="shared" si="100"/>
        <v>4.7683715820312473</v>
      </c>
      <c r="AP76">
        <f t="shared" si="99"/>
        <v>0.17569379065927979</v>
      </c>
      <c r="AQ76">
        <f t="shared" si="99"/>
        <v>0.18120642453658511</v>
      </c>
      <c r="AR76">
        <f t="shared" si="99"/>
        <v>0.18258458300591143</v>
      </c>
      <c r="AS76">
        <f t="shared" si="99"/>
        <v>0.18430728109256939</v>
      </c>
      <c r="AT76">
        <f t="shared" si="99"/>
        <v>0.18646065370089179</v>
      </c>
      <c r="AU76">
        <f t="shared" si="99"/>
        <v>0.18915236946129479</v>
      </c>
      <c r="AV76">
        <f t="shared" si="99"/>
        <v>0.19251701416179856</v>
      </c>
      <c r="AW76">
        <f t="shared" si="99"/>
        <v>0.19672282003742828</v>
      </c>
      <c r="AX76">
        <f t="shared" si="99"/>
        <v>0.20198007738196541</v>
      </c>
      <c r="AY76">
        <f t="shared" si="99"/>
        <v>0.20855164906263687</v>
      </c>
      <c r="AZ76">
        <f t="shared" si="99"/>
        <v>0.21676611366347609</v>
      </c>
      <c r="BA76">
        <f t="shared" si="99"/>
        <v>0.22703419441452519</v>
      </c>
      <c r="BB76">
        <f t="shared" si="99"/>
        <v>0.23986929535333648</v>
      </c>
      <c r="BC76">
        <f t="shared" si="99"/>
        <v>0.25591317152685072</v>
      </c>
      <c r="BD76">
        <f t="shared" si="99"/>
        <v>0.27596801674374344</v>
      </c>
      <c r="BE76">
        <f t="shared" si="99"/>
        <v>0.30103657326485933</v>
      </c>
      <c r="BF76">
        <f t="shared" si="99"/>
        <v>9.8455810546874981E-2</v>
      </c>
      <c r="BG76">
        <f t="shared" si="99"/>
        <v>0.13176452086022883</v>
      </c>
      <c r="BH76">
        <f t="shared" si="99"/>
        <v>0.14009169843856731</v>
      </c>
      <c r="BI76">
        <f t="shared" si="99"/>
        <v>0.1505006704114904</v>
      </c>
      <c r="BJ76">
        <f t="shared" si="99"/>
        <v>0.16351188537764424</v>
      </c>
      <c r="BK76">
        <f t="shared" si="99"/>
        <v>0.17977590408533656</v>
      </c>
      <c r="BL76">
        <f t="shared" si="99"/>
        <v>0.20010592746995196</v>
      </c>
      <c r="BM76">
        <f t="shared" si="99"/>
        <v>0.22551845670072115</v>
      </c>
      <c r="BN76">
        <f t="shared" si="99"/>
        <v>0.25728411823918268</v>
      </c>
      <c r="BO76">
        <f t="shared" si="99"/>
        <v>0.29699119516225964</v>
      </c>
      <c r="BP76">
        <f t="shared" si="99"/>
        <v>0.34662504131610578</v>
      </c>
      <c r="BQ76">
        <f t="shared" si="99"/>
        <v>0.40866734900841351</v>
      </c>
      <c r="BR76">
        <f t="shared" si="99"/>
        <v>0.48622023362379801</v>
      </c>
      <c r="BS76">
        <f t="shared" si="99"/>
        <v>0.58316133939302883</v>
      </c>
      <c r="BT76">
        <f t="shared" si="99"/>
        <v>0.70433772160456709</v>
      </c>
      <c r="BU76">
        <f t="shared" si="99"/>
        <v>0.85580819936899022</v>
      </c>
      <c r="BV76">
        <v>23</v>
      </c>
    </row>
    <row r="77" spans="23:74">
      <c r="W77">
        <f t="shared" si="95"/>
        <v>4.5342574122735488</v>
      </c>
      <c r="X77">
        <f t="shared" si="58"/>
        <v>4.5342574122735488</v>
      </c>
      <c r="Y77">
        <f t="shared" si="96"/>
        <v>3.8928146376795736</v>
      </c>
      <c r="AA77">
        <f t="shared" si="94"/>
        <v>-0.64144277459397525</v>
      </c>
      <c r="AB77">
        <f t="shared" si="54"/>
        <v>-0.64144277459397525</v>
      </c>
      <c r="AC77">
        <v>3</v>
      </c>
      <c r="AN77">
        <v>9</v>
      </c>
      <c r="AO77">
        <f t="shared" si="100"/>
        <v>5.9604644775390598</v>
      </c>
      <c r="AP77">
        <f t="shared" si="99"/>
        <v>0.1882815426727048</v>
      </c>
      <c r="AQ77">
        <f t="shared" si="99"/>
        <v>0.19379417655001013</v>
      </c>
      <c r="AR77">
        <f t="shared" si="99"/>
        <v>0.19517233501933651</v>
      </c>
      <c r="AS77">
        <f t="shared" si="99"/>
        <v>0.19689503310599443</v>
      </c>
      <c r="AT77">
        <f t="shared" si="99"/>
        <v>0.19904840571431681</v>
      </c>
      <c r="AU77">
        <f t="shared" si="99"/>
        <v>0.20174012147471981</v>
      </c>
      <c r="AV77">
        <f t="shared" si="99"/>
        <v>0.20510476617522361</v>
      </c>
      <c r="AW77">
        <f t="shared" si="99"/>
        <v>0.20931057205085338</v>
      </c>
      <c r="AX77">
        <f t="shared" si="99"/>
        <v>0.21456782939539049</v>
      </c>
      <c r="AY77">
        <f t="shared" si="99"/>
        <v>0.22113940107606189</v>
      </c>
      <c r="AZ77">
        <f t="shared" si="99"/>
        <v>0.22935386567690114</v>
      </c>
      <c r="BA77">
        <f t="shared" si="99"/>
        <v>0.23962194642795023</v>
      </c>
      <c r="BB77">
        <f t="shared" si="99"/>
        <v>0.25245704736676156</v>
      </c>
      <c r="BC77">
        <f t="shared" si="99"/>
        <v>0.26850092354027577</v>
      </c>
      <c r="BD77">
        <f t="shared" ref="AP77:BU83" si="101">BC44</f>
        <v>0.28855576875716848</v>
      </c>
      <c r="BE77">
        <f t="shared" si="101"/>
        <v>0.31362432527828438</v>
      </c>
      <c r="BF77">
        <f t="shared" si="101"/>
        <v>0.10640309651692707</v>
      </c>
      <c r="BG77">
        <f t="shared" si="101"/>
        <v>0.14240046324053734</v>
      </c>
      <c r="BH77">
        <f t="shared" si="101"/>
        <v>0.15139980492143992</v>
      </c>
      <c r="BI77">
        <f t="shared" si="101"/>
        <v>0.16264898202256814</v>
      </c>
      <c r="BJ77">
        <f t="shared" si="101"/>
        <v>0.1767104533989784</v>
      </c>
      <c r="BK77">
        <f t="shared" si="101"/>
        <v>0.19428729261949124</v>
      </c>
      <c r="BL77">
        <f t="shared" si="101"/>
        <v>0.21625834164513225</v>
      </c>
      <c r="BM77">
        <f t="shared" si="101"/>
        <v>0.24372215292718352</v>
      </c>
      <c r="BN77">
        <f t="shared" si="101"/>
        <v>0.27805191702974763</v>
      </c>
      <c r="BO77">
        <f t="shared" si="101"/>
        <v>0.32096412215795278</v>
      </c>
      <c r="BP77">
        <f t="shared" si="101"/>
        <v>0.37460437856820916</v>
      </c>
      <c r="BQ77">
        <f t="shared" si="101"/>
        <v>0.44165469908102967</v>
      </c>
      <c r="BR77">
        <f t="shared" si="101"/>
        <v>0.52546759972205526</v>
      </c>
      <c r="BS77">
        <f t="shared" si="101"/>
        <v>0.63023372552333734</v>
      </c>
      <c r="BT77">
        <f t="shared" si="101"/>
        <v>0.76119138277493992</v>
      </c>
      <c r="BU77">
        <f t="shared" si="101"/>
        <v>0.92488845433944278</v>
      </c>
      <c r="BV77">
        <v>24</v>
      </c>
    </row>
    <row r="78" spans="23:74">
      <c r="W78">
        <f t="shared" si="95"/>
        <v>3.9967667206246622</v>
      </c>
      <c r="X78">
        <f t="shared" si="58"/>
        <v>3.9967667206246622</v>
      </c>
      <c r="Y78">
        <f t="shared" si="96"/>
        <v>3.476865827231014</v>
      </c>
      <c r="AA78">
        <f t="shared" si="94"/>
        <v>-0.5199008933936482</v>
      </c>
      <c r="AB78">
        <f t="shared" si="54"/>
        <v>-0.5199008933936482</v>
      </c>
      <c r="AC78">
        <v>3</v>
      </c>
      <c r="AN78">
        <v>10</v>
      </c>
      <c r="AO78">
        <f t="shared" si="100"/>
        <v>7.4505805969238246</v>
      </c>
      <c r="AP78">
        <f t="shared" si="101"/>
        <v>0.2040162326894861</v>
      </c>
      <c r="AQ78">
        <f t="shared" si="101"/>
        <v>0.20952886656679146</v>
      </c>
      <c r="AR78">
        <f t="shared" si="101"/>
        <v>0.21090702503611783</v>
      </c>
      <c r="AS78">
        <f t="shared" si="101"/>
        <v>0.21262972312277573</v>
      </c>
      <c r="AT78">
        <f t="shared" si="101"/>
        <v>0.21478309573109816</v>
      </c>
      <c r="AU78">
        <f t="shared" si="101"/>
        <v>0.21747481149150116</v>
      </c>
      <c r="AV78">
        <f t="shared" si="101"/>
        <v>0.22083945619200493</v>
      </c>
      <c r="AW78">
        <f t="shared" si="101"/>
        <v>0.22504526206763467</v>
      </c>
      <c r="AX78">
        <f t="shared" si="101"/>
        <v>0.23030251941217178</v>
      </c>
      <c r="AY78">
        <f t="shared" si="101"/>
        <v>0.23687409109284319</v>
      </c>
      <c r="AZ78">
        <f t="shared" si="101"/>
        <v>0.24508855569368243</v>
      </c>
      <c r="BA78">
        <f t="shared" si="101"/>
        <v>0.25535663644473156</v>
      </c>
      <c r="BB78">
        <f t="shared" si="101"/>
        <v>0.26819173738354285</v>
      </c>
      <c r="BC78">
        <f t="shared" si="101"/>
        <v>0.28423561355705707</v>
      </c>
      <c r="BD78">
        <f t="shared" si="101"/>
        <v>0.30429045877394978</v>
      </c>
      <c r="BE78">
        <f t="shared" si="101"/>
        <v>0.32935901529506573</v>
      </c>
      <c r="BF78">
        <f t="shared" si="101"/>
        <v>0.11633720397949217</v>
      </c>
      <c r="BG78">
        <f t="shared" si="101"/>
        <v>0.15569539121592296</v>
      </c>
      <c r="BH78">
        <f t="shared" si="101"/>
        <v>0.16553493802503066</v>
      </c>
      <c r="BI78">
        <f t="shared" si="101"/>
        <v>0.17783437153641526</v>
      </c>
      <c r="BJ78">
        <f t="shared" si="101"/>
        <v>0.19320866342564605</v>
      </c>
      <c r="BK78">
        <f t="shared" si="101"/>
        <v>0.2124265282871845</v>
      </c>
      <c r="BL78">
        <f t="shared" si="101"/>
        <v>0.23644885936410759</v>
      </c>
      <c r="BM78">
        <f t="shared" si="101"/>
        <v>0.26647677321026142</v>
      </c>
      <c r="BN78">
        <f t="shared" si="101"/>
        <v>0.30401166551795372</v>
      </c>
      <c r="BO78">
        <f t="shared" si="101"/>
        <v>0.35093028090256917</v>
      </c>
      <c r="BP78">
        <f t="shared" si="101"/>
        <v>0.40957855013333833</v>
      </c>
      <c r="BQ78">
        <f t="shared" si="101"/>
        <v>0.4828888866717998</v>
      </c>
      <c r="BR78">
        <f t="shared" si="101"/>
        <v>0.57452680734487671</v>
      </c>
      <c r="BS78">
        <f t="shared" si="101"/>
        <v>0.68907420818622289</v>
      </c>
      <c r="BT78">
        <f t="shared" si="101"/>
        <v>0.83225845923790542</v>
      </c>
      <c r="BU78">
        <f t="shared" si="101"/>
        <v>1.0112387730525088</v>
      </c>
      <c r="BV78">
        <v>25</v>
      </c>
    </row>
    <row r="79" spans="23:74">
      <c r="W79">
        <f t="shared" si="95"/>
        <v>3.4809736279570322</v>
      </c>
      <c r="X79">
        <f t="shared" si="58"/>
        <v>3.4809736279570322</v>
      </c>
      <c r="Y79">
        <f t="shared" si="96"/>
        <v>3.0672012213566209</v>
      </c>
      <c r="AA79">
        <f t="shared" si="94"/>
        <v>-0.41377240660041137</v>
      </c>
      <c r="AB79">
        <f t="shared" si="54"/>
        <v>-0.41377240660041137</v>
      </c>
      <c r="AC79">
        <v>3</v>
      </c>
      <c r="AN79">
        <v>11</v>
      </c>
      <c r="AO79">
        <f t="shared" si="100"/>
        <v>9.3132257461547798</v>
      </c>
      <c r="AP79">
        <f t="shared" si="101"/>
        <v>0.22368459521046266</v>
      </c>
      <c r="AQ79">
        <f t="shared" si="101"/>
        <v>0.22919722908776805</v>
      </c>
      <c r="AR79">
        <f t="shared" si="101"/>
        <v>0.23057538755709436</v>
      </c>
      <c r="AS79">
        <f t="shared" si="101"/>
        <v>0.23229808564375229</v>
      </c>
      <c r="AT79">
        <f t="shared" si="101"/>
        <v>0.23445145825207475</v>
      </c>
      <c r="AU79">
        <f t="shared" si="101"/>
        <v>0.23714317401247773</v>
      </c>
      <c r="AV79">
        <f t="shared" si="101"/>
        <v>0.24050781871298152</v>
      </c>
      <c r="AW79">
        <f t="shared" si="101"/>
        <v>0.24471362458861126</v>
      </c>
      <c r="AX79">
        <f t="shared" si="101"/>
        <v>0.2499708819331484</v>
      </c>
      <c r="AY79">
        <f t="shared" si="101"/>
        <v>0.25654245361381978</v>
      </c>
      <c r="AZ79">
        <f t="shared" si="101"/>
        <v>0.26475691821465902</v>
      </c>
      <c r="BA79">
        <f t="shared" si="101"/>
        <v>0.27502499896570809</v>
      </c>
      <c r="BB79">
        <f t="shared" si="101"/>
        <v>0.28786009990451944</v>
      </c>
      <c r="BC79">
        <f t="shared" si="101"/>
        <v>0.30390397607803366</v>
      </c>
      <c r="BD79">
        <f t="shared" si="101"/>
        <v>0.32395882129492637</v>
      </c>
      <c r="BE79">
        <f t="shared" si="101"/>
        <v>0.34902737781604232</v>
      </c>
      <c r="BF79">
        <f t="shared" si="101"/>
        <v>0.12875483830769854</v>
      </c>
      <c r="BG79">
        <f t="shared" si="101"/>
        <v>0.17231405118515497</v>
      </c>
      <c r="BH79">
        <f t="shared" si="101"/>
        <v>0.18320385440451908</v>
      </c>
      <c r="BI79">
        <f t="shared" si="101"/>
        <v>0.19681610842872421</v>
      </c>
      <c r="BJ79">
        <f t="shared" si="101"/>
        <v>0.21383142595898061</v>
      </c>
      <c r="BK79">
        <f t="shared" si="101"/>
        <v>0.23510057287180114</v>
      </c>
      <c r="BL79">
        <f t="shared" si="101"/>
        <v>0.26168700651282678</v>
      </c>
      <c r="BM79">
        <f t="shared" si="101"/>
        <v>0.29492004856410881</v>
      </c>
      <c r="BN79">
        <f t="shared" si="101"/>
        <v>0.33646135112821135</v>
      </c>
      <c r="BO79">
        <f t="shared" si="101"/>
        <v>0.38838797933333963</v>
      </c>
      <c r="BP79">
        <f t="shared" si="101"/>
        <v>0.45329626458974986</v>
      </c>
      <c r="BQ79">
        <f t="shared" si="101"/>
        <v>0.53443162116026266</v>
      </c>
      <c r="BR79">
        <f t="shared" si="101"/>
        <v>0.63585081687340361</v>
      </c>
      <c r="BS79">
        <f t="shared" si="101"/>
        <v>0.76262481151482997</v>
      </c>
      <c r="BT79">
        <f t="shared" si="101"/>
        <v>0.92109230481661253</v>
      </c>
      <c r="BU79">
        <f t="shared" si="101"/>
        <v>1.1191766714438409</v>
      </c>
      <c r="BV79">
        <v>26</v>
      </c>
    </row>
    <row r="80" spans="23:74">
      <c r="W80">
        <f t="shared" si="95"/>
        <v>2.9974394727822387</v>
      </c>
      <c r="X80">
        <f t="shared" si="58"/>
        <v>2.9974394727822387</v>
      </c>
      <c r="Y80">
        <f t="shared" si="96"/>
        <v>2.673449464832816</v>
      </c>
      <c r="AA80">
        <f t="shared" si="94"/>
        <v>-0.32399000794942268</v>
      </c>
      <c r="AB80">
        <f t="shared" si="54"/>
        <v>-0.32399000794942268</v>
      </c>
      <c r="AC80">
        <v>3</v>
      </c>
      <c r="AN80">
        <v>12</v>
      </c>
      <c r="AO80">
        <f t="shared" si="100"/>
        <v>11.641532182693474</v>
      </c>
      <c r="AP80">
        <f t="shared" si="101"/>
        <v>0.24827004836168343</v>
      </c>
      <c r="AQ80">
        <f t="shared" si="101"/>
        <v>0.25378268223898887</v>
      </c>
      <c r="AR80">
        <f t="shared" si="101"/>
        <v>0.25516084070831513</v>
      </c>
      <c r="AS80">
        <f t="shared" si="101"/>
        <v>0.25688353879497311</v>
      </c>
      <c r="AT80">
        <f t="shared" si="101"/>
        <v>0.25903691140329549</v>
      </c>
      <c r="AU80">
        <f t="shared" si="101"/>
        <v>0.26172862716369855</v>
      </c>
      <c r="AV80">
        <f t="shared" si="101"/>
        <v>0.26509327186420228</v>
      </c>
      <c r="AW80">
        <f t="shared" si="101"/>
        <v>0.26929907773983203</v>
      </c>
      <c r="AX80">
        <f t="shared" si="101"/>
        <v>0.27455633508436911</v>
      </c>
      <c r="AY80">
        <f t="shared" si="101"/>
        <v>0.28112790676504057</v>
      </c>
      <c r="AZ80">
        <f t="shared" si="101"/>
        <v>0.28934237136587981</v>
      </c>
      <c r="BA80">
        <f t="shared" si="101"/>
        <v>0.29961045211692888</v>
      </c>
      <c r="BB80">
        <f t="shared" si="101"/>
        <v>0.31244555305574023</v>
      </c>
      <c r="BC80">
        <f t="shared" si="101"/>
        <v>0.32848942922925445</v>
      </c>
      <c r="BD80">
        <f t="shared" si="101"/>
        <v>0.34854427444614716</v>
      </c>
      <c r="BE80">
        <f t="shared" si="101"/>
        <v>0.373612830967263</v>
      </c>
      <c r="BF80">
        <f t="shared" si="101"/>
        <v>0.14427688121795654</v>
      </c>
      <c r="BG80">
        <f t="shared" si="101"/>
        <v>0.19308737614669502</v>
      </c>
      <c r="BH80">
        <f t="shared" si="101"/>
        <v>0.20528999987887964</v>
      </c>
      <c r="BI80">
        <f t="shared" si="101"/>
        <v>0.2205432795441104</v>
      </c>
      <c r="BJ80">
        <f t="shared" si="101"/>
        <v>0.23960987912564888</v>
      </c>
      <c r="BK80">
        <f t="shared" si="101"/>
        <v>0.26344312860257196</v>
      </c>
      <c r="BL80">
        <f t="shared" si="101"/>
        <v>0.2932346904487258</v>
      </c>
      <c r="BM80">
        <f t="shared" si="101"/>
        <v>0.33047414275641812</v>
      </c>
      <c r="BN80">
        <f t="shared" si="101"/>
        <v>0.3770234581410335</v>
      </c>
      <c r="BO80">
        <f t="shared" si="101"/>
        <v>0.43521010237180269</v>
      </c>
      <c r="BP80">
        <f t="shared" si="101"/>
        <v>0.50794340766026425</v>
      </c>
      <c r="BQ80">
        <f t="shared" si="101"/>
        <v>0.59886003927084119</v>
      </c>
      <c r="BR80">
        <f t="shared" si="101"/>
        <v>0.71250582878406232</v>
      </c>
      <c r="BS80">
        <f t="shared" si="101"/>
        <v>0.85456306567558871</v>
      </c>
      <c r="BT80">
        <f t="shared" si="101"/>
        <v>1.0321346117899968</v>
      </c>
      <c r="BU80">
        <f t="shared" si="101"/>
        <v>1.2540990444330067</v>
      </c>
      <c r="BV80">
        <v>27</v>
      </c>
    </row>
    <row r="81" spans="23:74">
      <c r="W81">
        <f>G4*G20</f>
        <v>8.2108969120459676</v>
      </c>
      <c r="X81">
        <f t="shared" si="58"/>
        <v>8.2108969120459676</v>
      </c>
      <c r="Y81">
        <f>AS20</f>
        <v>6.8180725413052858</v>
      </c>
      <c r="AA81">
        <f t="shared" ref="AA81:AA95" si="102">AB4-G4</f>
        <v>-1.3928243707406818</v>
      </c>
      <c r="AB81">
        <f t="shared" si="54"/>
        <v>-1.3928243707406818</v>
      </c>
      <c r="AC81">
        <v>3</v>
      </c>
      <c r="AN81">
        <v>13</v>
      </c>
      <c r="AO81">
        <f t="shared" si="100"/>
        <v>14.551915228366843</v>
      </c>
      <c r="AP81">
        <f t="shared" si="101"/>
        <v>0.27900186480070949</v>
      </c>
      <c r="AQ81">
        <f t="shared" si="101"/>
        <v>0.28451449867801476</v>
      </c>
      <c r="AR81">
        <f t="shared" si="101"/>
        <v>0.28589265714734113</v>
      </c>
      <c r="AS81">
        <f t="shared" si="101"/>
        <v>0.28761535523399906</v>
      </c>
      <c r="AT81">
        <f t="shared" si="101"/>
        <v>0.28976872784232144</v>
      </c>
      <c r="AU81">
        <f t="shared" si="101"/>
        <v>0.2924604436027245</v>
      </c>
      <c r="AV81">
        <f t="shared" si="101"/>
        <v>0.29582508830322823</v>
      </c>
      <c r="AW81">
        <f t="shared" si="101"/>
        <v>0.30003089417885798</v>
      </c>
      <c r="AX81">
        <f t="shared" si="101"/>
        <v>0.30528815152339511</v>
      </c>
      <c r="AY81">
        <f t="shared" si="101"/>
        <v>0.31185972320406646</v>
      </c>
      <c r="AZ81">
        <f t="shared" si="101"/>
        <v>0.32007418780490576</v>
      </c>
      <c r="BA81">
        <f t="shared" si="101"/>
        <v>0.33034226855595483</v>
      </c>
      <c r="BB81">
        <f t="shared" si="101"/>
        <v>0.34317736949476618</v>
      </c>
      <c r="BC81">
        <f t="shared" si="101"/>
        <v>0.3592212456682804</v>
      </c>
      <c r="BD81">
        <f t="shared" si="101"/>
        <v>0.37927609088517317</v>
      </c>
      <c r="BE81">
        <f t="shared" si="101"/>
        <v>0.40434464740628906</v>
      </c>
      <c r="BF81">
        <f t="shared" si="101"/>
        <v>0.16367943485577896</v>
      </c>
      <c r="BG81">
        <f t="shared" si="101"/>
        <v>0.21905403234862</v>
      </c>
      <c r="BH81">
        <f t="shared" si="101"/>
        <v>0.23289768172183026</v>
      </c>
      <c r="BI81">
        <f t="shared" si="101"/>
        <v>0.25020224343834313</v>
      </c>
      <c r="BJ81">
        <f t="shared" si="101"/>
        <v>0.27183294558398408</v>
      </c>
      <c r="BK81">
        <f t="shared" si="101"/>
        <v>0.29887132326603538</v>
      </c>
      <c r="BL81">
        <f t="shared" si="101"/>
        <v>0.33266929536859952</v>
      </c>
      <c r="BM81">
        <f t="shared" si="101"/>
        <v>0.37491676049680461</v>
      </c>
      <c r="BN81">
        <f t="shared" si="101"/>
        <v>0.42772609190706107</v>
      </c>
      <c r="BO81">
        <f t="shared" si="101"/>
        <v>0.49373775616988158</v>
      </c>
      <c r="BP81">
        <f t="shared" si="101"/>
        <v>0.57625233649840724</v>
      </c>
      <c r="BQ81">
        <f t="shared" si="101"/>
        <v>0.67939556190906414</v>
      </c>
      <c r="BR81">
        <f t="shared" si="101"/>
        <v>0.80832459367238541</v>
      </c>
      <c r="BS81">
        <f t="shared" si="101"/>
        <v>0.96948588337653707</v>
      </c>
      <c r="BT81">
        <f t="shared" si="101"/>
        <v>1.1709374955067264</v>
      </c>
      <c r="BU81">
        <f t="shared" si="101"/>
        <v>1.4227520106694631</v>
      </c>
      <c r="BV81">
        <v>28</v>
      </c>
    </row>
    <row r="82" spans="23:74">
      <c r="W82">
        <f t="shared" ref="W82:W95" si="103">G5*G21</f>
        <v>8.0284325362227236</v>
      </c>
      <c r="X82">
        <f t="shared" si="58"/>
        <v>8.0284325362227236</v>
      </c>
      <c r="Y82">
        <f t="shared" ref="Y82:Y95" si="104">AS21</f>
        <v>6.6975261747663764</v>
      </c>
      <c r="AA82">
        <f t="shared" si="102"/>
        <v>-1.3309063614563472</v>
      </c>
      <c r="AB82">
        <f t="shared" si="54"/>
        <v>-1.3309063614563472</v>
      </c>
      <c r="AC82">
        <v>3</v>
      </c>
      <c r="AN82">
        <v>14</v>
      </c>
      <c r="AO82">
        <f t="shared" si="100"/>
        <v>18.189894035458554</v>
      </c>
      <c r="AP82">
        <f t="shared" si="101"/>
        <v>0.31741663534949188</v>
      </c>
      <c r="AQ82">
        <f t="shared" si="101"/>
        <v>0.32292926922679721</v>
      </c>
      <c r="AR82">
        <f t="shared" si="101"/>
        <v>0.32430742769612358</v>
      </c>
      <c r="AS82">
        <f t="shared" si="101"/>
        <v>0.32603012578278145</v>
      </c>
      <c r="AT82">
        <f t="shared" si="101"/>
        <v>0.32818349839110394</v>
      </c>
      <c r="AU82">
        <f t="shared" si="101"/>
        <v>0.33087521415150695</v>
      </c>
      <c r="AV82">
        <f t="shared" si="101"/>
        <v>0.33423985885201069</v>
      </c>
      <c r="AW82">
        <f t="shared" si="101"/>
        <v>0.33844566472764043</v>
      </c>
      <c r="AX82">
        <f t="shared" si="101"/>
        <v>0.34370292207217756</v>
      </c>
      <c r="AY82">
        <f t="shared" si="101"/>
        <v>0.35027449375284891</v>
      </c>
      <c r="AZ82">
        <f t="shared" si="101"/>
        <v>0.35848895835368816</v>
      </c>
      <c r="BA82">
        <f t="shared" si="101"/>
        <v>0.36875703910473728</v>
      </c>
      <c r="BB82">
        <f t="shared" si="101"/>
        <v>0.38159214004354863</v>
      </c>
      <c r="BC82">
        <f t="shared" si="101"/>
        <v>0.39763601621706285</v>
      </c>
      <c r="BD82">
        <f t="shared" si="101"/>
        <v>0.41769086143395551</v>
      </c>
      <c r="BE82">
        <f t="shared" si="101"/>
        <v>0.44275941795507145</v>
      </c>
      <c r="BF82">
        <f t="shared" si="101"/>
        <v>0.18793262690305704</v>
      </c>
      <c r="BG82">
        <f t="shared" si="101"/>
        <v>0.25151235260102628</v>
      </c>
      <c r="BH82">
        <f t="shared" si="101"/>
        <v>0.26740728402551861</v>
      </c>
      <c r="BI82">
        <f t="shared" si="101"/>
        <v>0.28727594830613395</v>
      </c>
      <c r="BJ82">
        <f t="shared" si="101"/>
        <v>0.3121117786569032</v>
      </c>
      <c r="BK82">
        <f t="shared" si="101"/>
        <v>0.3431565665953647</v>
      </c>
      <c r="BL82">
        <f t="shared" si="101"/>
        <v>0.38196255151844172</v>
      </c>
      <c r="BM82">
        <f t="shared" si="101"/>
        <v>0.43047003267228784</v>
      </c>
      <c r="BN82">
        <f t="shared" si="101"/>
        <v>0.49110438411459545</v>
      </c>
      <c r="BO82">
        <f t="shared" si="101"/>
        <v>0.56689732341748011</v>
      </c>
      <c r="BP82">
        <f t="shared" si="101"/>
        <v>0.66163849754608595</v>
      </c>
      <c r="BQ82">
        <f t="shared" si="101"/>
        <v>0.78006496520684299</v>
      </c>
      <c r="BR82">
        <f t="shared" si="101"/>
        <v>0.92809804978278931</v>
      </c>
      <c r="BS82">
        <f t="shared" si="101"/>
        <v>1.1131394055027226</v>
      </c>
      <c r="BT82">
        <f t="shared" si="101"/>
        <v>1.3444411001526388</v>
      </c>
      <c r="BU82">
        <f t="shared" si="101"/>
        <v>1.633568218465034</v>
      </c>
      <c r="BV82">
        <v>29</v>
      </c>
    </row>
    <row r="83" spans="23:74">
      <c r="W83">
        <f t="shared" si="103"/>
        <v>7.8114478730815691</v>
      </c>
      <c r="X83">
        <f t="shared" si="58"/>
        <v>7.8114478730815691</v>
      </c>
      <c r="Y83">
        <f t="shared" si="104"/>
        <v>6.5527079132368078</v>
      </c>
      <c r="AA83">
        <f t="shared" si="102"/>
        <v>-1.2587399598447613</v>
      </c>
      <c r="AB83">
        <f t="shared" si="54"/>
        <v>-1.2587399598447613</v>
      </c>
      <c r="AC83">
        <v>3</v>
      </c>
      <c r="AN83">
        <v>15</v>
      </c>
      <c r="AO83">
        <f t="shared" si="100"/>
        <v>22.737367544323188</v>
      </c>
      <c r="AP83">
        <f t="shared" si="101"/>
        <v>0.36543509853546985</v>
      </c>
      <c r="AQ83">
        <f t="shared" si="101"/>
        <v>0.37094773241277523</v>
      </c>
      <c r="AR83">
        <f t="shared" si="101"/>
        <v>0.37232589088210155</v>
      </c>
      <c r="AS83">
        <f t="shared" si="101"/>
        <v>0.37404858896875948</v>
      </c>
      <c r="AT83">
        <f t="shared" si="101"/>
        <v>0.37620196157708191</v>
      </c>
      <c r="AU83">
        <f t="shared" si="101"/>
        <v>0.37889367733748491</v>
      </c>
      <c r="AV83">
        <f t="shared" si="101"/>
        <v>0.38225832203798871</v>
      </c>
      <c r="AW83">
        <f t="shared" si="101"/>
        <v>0.38646412791361834</v>
      </c>
      <c r="AX83">
        <f t="shared" si="101"/>
        <v>0.39172138525815559</v>
      </c>
      <c r="AY83">
        <f t="shared" si="101"/>
        <v>0.39829295693882688</v>
      </c>
      <c r="AZ83">
        <f t="shared" si="101"/>
        <v>0.40650742153966624</v>
      </c>
      <c r="BA83">
        <f t="shared" si="101"/>
        <v>0.41677550229071525</v>
      </c>
      <c r="BB83">
        <f t="shared" si="101"/>
        <v>0.4296106032295266</v>
      </c>
      <c r="BC83">
        <f t="shared" si="101"/>
        <v>0.44565447940304076</v>
      </c>
      <c r="BD83">
        <f t="shared" si="101"/>
        <v>0.46570932461993347</v>
      </c>
      <c r="BE83">
        <f t="shared" si="101"/>
        <v>0.49077788114104942</v>
      </c>
      <c r="BF83">
        <f t="shared" si="101"/>
        <v>0.21824911696215457</v>
      </c>
      <c r="BG83">
        <f t="shared" si="101"/>
        <v>0.29208525291653409</v>
      </c>
      <c r="BH83">
        <f t="shared" si="101"/>
        <v>0.31054428690512897</v>
      </c>
      <c r="BI83">
        <f t="shared" si="101"/>
        <v>0.33361807939087251</v>
      </c>
      <c r="BJ83">
        <f t="shared" si="101"/>
        <v>0.36246031999805206</v>
      </c>
      <c r="BK83">
        <f t="shared" si="101"/>
        <v>0.39851312075702638</v>
      </c>
      <c r="BL83">
        <f t="shared" si="101"/>
        <v>0.44357912170574432</v>
      </c>
      <c r="BM83">
        <f t="shared" si="101"/>
        <v>0.49991162289164182</v>
      </c>
      <c r="BN83">
        <f t="shared" si="101"/>
        <v>0.57032724937401358</v>
      </c>
      <c r="BO83">
        <f t="shared" si="101"/>
        <v>0.65834678247697831</v>
      </c>
      <c r="BP83">
        <f t="shared" si="101"/>
        <v>0.76837119885568417</v>
      </c>
      <c r="BQ83">
        <f t="shared" si="101"/>
        <v>0.90590171932906638</v>
      </c>
      <c r="BR83">
        <f t="shared" si="101"/>
        <v>1.0778148699207943</v>
      </c>
      <c r="BS83">
        <f t="shared" si="101"/>
        <v>1.2927063081604544</v>
      </c>
      <c r="BT83">
        <f t="shared" si="101"/>
        <v>1.5613206059600291</v>
      </c>
      <c r="BU83">
        <f t="shared" si="101"/>
        <v>1.8970884782094977</v>
      </c>
      <c r="BV83">
        <v>30</v>
      </c>
    </row>
    <row r="84" spans="23:74">
      <c r="W84">
        <f t="shared" si="103"/>
        <v>7.5561717987978589</v>
      </c>
      <c r="X84">
        <f t="shared" si="58"/>
        <v>7.5561717987978589</v>
      </c>
      <c r="Y84">
        <f t="shared" si="104"/>
        <v>6.3802602487521778</v>
      </c>
      <c r="AA84">
        <f t="shared" si="102"/>
        <v>-1.1759115500456812</v>
      </c>
      <c r="AB84">
        <f t="shared" si="54"/>
        <v>-1.1759115500456812</v>
      </c>
      <c r="AC84">
        <v>3</v>
      </c>
    </row>
    <row r="85" spans="23:74">
      <c r="W85">
        <f t="shared" si="103"/>
        <v>7.2596187454698411</v>
      </c>
      <c r="X85">
        <f t="shared" si="58"/>
        <v>7.2596187454698411</v>
      </c>
      <c r="Y85">
        <f t="shared" si="104"/>
        <v>6.1770581405866869</v>
      </c>
      <c r="AA85">
        <f t="shared" si="102"/>
        <v>-1.0825606048831542</v>
      </c>
      <c r="AB85">
        <f t="shared" si="54"/>
        <v>-1.0825606048831542</v>
      </c>
      <c r="AC85">
        <v>3</v>
      </c>
    </row>
    <row r="86" spans="23:74">
      <c r="W86">
        <f t="shared" si="103"/>
        <v>6.920130401592651</v>
      </c>
      <c r="X86">
        <f t="shared" si="58"/>
        <v>6.920130401592651</v>
      </c>
      <c r="Y86">
        <f t="shared" si="104"/>
        <v>5.9405602699146209</v>
      </c>
      <c r="AA86">
        <f t="shared" si="102"/>
        <v>-0.97957013167803009</v>
      </c>
      <c r="AB86">
        <f t="shared" ref="AB86:AB149" si="105">IFERROR(AA86,"")</f>
        <v>-0.97957013167803009</v>
      </c>
      <c r="AC86">
        <v>3</v>
      </c>
    </row>
    <row r="87" spans="23:74">
      <c r="W87">
        <f t="shared" si="103"/>
        <v>6.537954780757147</v>
      </c>
      <c r="X87">
        <f t="shared" si="58"/>
        <v>6.537954780757147</v>
      </c>
      <c r="Y87">
        <f t="shared" si="104"/>
        <v>5.6692410963883004</v>
      </c>
      <c r="AA87">
        <f t="shared" si="102"/>
        <v>-0.86871368436884655</v>
      </c>
      <c r="AB87">
        <f t="shared" si="105"/>
        <v>-0.86871368436884655</v>
      </c>
      <c r="AC87">
        <v>3</v>
      </c>
    </row>
    <row r="88" spans="23:74">
      <c r="W88">
        <f t="shared" si="103"/>
        <v>6.115763375184728</v>
      </c>
      <c r="X88">
        <f t="shared" si="58"/>
        <v>6.115763375184728</v>
      </c>
      <c r="Y88">
        <f t="shared" si="104"/>
        <v>5.3630617513769732</v>
      </c>
      <c r="AA88">
        <f t="shared" si="102"/>
        <v>-0.75270162380775485</v>
      </c>
      <c r="AB88">
        <f t="shared" si="105"/>
        <v>-0.75270162380775485</v>
      </c>
      <c r="AC88">
        <v>3</v>
      </c>
    </row>
    <row r="89" spans="23:74">
      <c r="W89">
        <f t="shared" si="103"/>
        <v>5.6589747848260643</v>
      </c>
      <c r="X89">
        <f t="shared" ref="X89:X152" si="106">IFERROR(W89, NA())</f>
        <v>5.6589747848260643</v>
      </c>
      <c r="Y89">
        <f t="shared" si="104"/>
        <v>5.0239035897390947</v>
      </c>
      <c r="AA89">
        <f t="shared" si="102"/>
        <v>-0.63507119508696963</v>
      </c>
      <c r="AB89">
        <f t="shared" si="105"/>
        <v>-0.63507119508696963</v>
      </c>
      <c r="AC89">
        <v>3</v>
      </c>
    </row>
    <row r="90" spans="23:74">
      <c r="W90">
        <f t="shared" si="103"/>
        <v>5.1757513471171936</v>
      </c>
      <c r="X90">
        <f t="shared" si="106"/>
        <v>5.1757513471171936</v>
      </c>
      <c r="Y90">
        <f t="shared" si="104"/>
        <v>4.6558598878375852</v>
      </c>
      <c r="AA90">
        <f t="shared" si="102"/>
        <v>-0.51989145927960845</v>
      </c>
      <c r="AB90">
        <f t="shared" si="105"/>
        <v>-0.51989145927960845</v>
      </c>
      <c r="AC90">
        <v>3</v>
      </c>
    </row>
    <row r="91" spans="23:74">
      <c r="W91">
        <f t="shared" si="103"/>
        <v>4.676581075561038</v>
      </c>
      <c r="X91">
        <f t="shared" si="106"/>
        <v>4.676581075561038</v>
      </c>
      <c r="Y91">
        <f t="shared" si="104"/>
        <v>4.2652752405780809</v>
      </c>
      <c r="AA91">
        <f t="shared" si="102"/>
        <v>-0.41130583498295703</v>
      </c>
      <c r="AB91">
        <f t="shared" si="105"/>
        <v>-0.41130583498295703</v>
      </c>
      <c r="AC91">
        <v>3</v>
      </c>
    </row>
    <row r="92" spans="23:74">
      <c r="W92">
        <f t="shared" si="103"/>
        <v>4.1734506258634294</v>
      </c>
      <c r="X92">
        <f t="shared" si="106"/>
        <v>4.1734506258634294</v>
      </c>
      <c r="Y92">
        <f t="shared" si="104"/>
        <v>3.8604536881737923</v>
      </c>
      <c r="AA92">
        <f t="shared" si="102"/>
        <v>-0.3129969376896371</v>
      </c>
      <c r="AB92">
        <f t="shared" si="105"/>
        <v>-0.3129969376896371</v>
      </c>
      <c r="AC92">
        <v>3</v>
      </c>
    </row>
    <row r="93" spans="23:74">
      <c r="W93">
        <f t="shared" si="103"/>
        <v>3.6787299561930591</v>
      </c>
      <c r="X93">
        <f t="shared" si="106"/>
        <v>3.6787299561930591</v>
      </c>
      <c r="Y93">
        <f t="shared" si="104"/>
        <v>3.4510280230934827</v>
      </c>
      <c r="AA93">
        <f t="shared" si="102"/>
        <v>-0.22770193309957643</v>
      </c>
      <c r="AB93">
        <f t="shared" si="105"/>
        <v>-0.22770193309957643</v>
      </c>
      <c r="AC93">
        <v>3</v>
      </c>
    </row>
    <row r="94" spans="23:74">
      <c r="W94">
        <f t="shared" si="103"/>
        <v>3.2039803313519784</v>
      </c>
      <c r="X94">
        <f t="shared" si="106"/>
        <v>3.2039803313519784</v>
      </c>
      <c r="Y94">
        <f t="shared" si="104"/>
        <v>3.0470758124720723</v>
      </c>
      <c r="AA94">
        <f t="shared" si="102"/>
        <v>-0.15690451887990609</v>
      </c>
      <c r="AB94">
        <f t="shared" si="105"/>
        <v>-0.15690451887990609</v>
      </c>
      <c r="AC94">
        <v>3</v>
      </c>
    </row>
    <row r="95" spans="23:74">
      <c r="W95">
        <f t="shared" si="103"/>
        <v>2.7589226870554389</v>
      </c>
      <c r="X95">
        <f t="shared" si="106"/>
        <v>2.7589226870554389</v>
      </c>
      <c r="Y95">
        <f t="shared" si="104"/>
        <v>2.6581466928239421</v>
      </c>
      <c r="AA95">
        <f t="shared" si="102"/>
        <v>-0.10077599423149675</v>
      </c>
      <c r="AB95">
        <f t="shared" si="105"/>
        <v>-0.10077599423149675</v>
      </c>
      <c r="AC95">
        <v>3</v>
      </c>
    </row>
    <row r="96" spans="23:74">
      <c r="W96">
        <f>H4*H20</f>
        <v>7.4680711053068256</v>
      </c>
      <c r="X96">
        <f t="shared" si="106"/>
        <v>7.4680711053068256</v>
      </c>
      <c r="Y96">
        <f>AT20</f>
        <v>6.6952001307982307</v>
      </c>
      <c r="AA96">
        <f t="shared" ref="AA96:AA110" si="107">AC4-H4</f>
        <v>-0.77287097450859488</v>
      </c>
      <c r="AB96">
        <f t="shared" si="105"/>
        <v>-0.77287097450859488</v>
      </c>
      <c r="AC96">
        <v>3</v>
      </c>
    </row>
    <row r="97" spans="23:29">
      <c r="W97">
        <f t="shared" ref="W97:W110" si="108">H5*H21</f>
        <v>7.302113969633341</v>
      </c>
      <c r="X97">
        <f t="shared" si="106"/>
        <v>7.302113969633341</v>
      </c>
      <c r="Y97">
        <f t="shared" ref="Y97:Y110" si="109">AT21</f>
        <v>6.5789224350484474</v>
      </c>
      <c r="AA97">
        <f t="shared" si="107"/>
        <v>-0.7231915345848936</v>
      </c>
      <c r="AB97">
        <f t="shared" si="105"/>
        <v>-0.7231915345848936</v>
      </c>
      <c r="AC97">
        <v>3</v>
      </c>
    </row>
    <row r="98" spans="23:29">
      <c r="W98">
        <f t="shared" si="108"/>
        <v>7.1047595380216295</v>
      </c>
      <c r="X98">
        <f t="shared" si="106"/>
        <v>7.1047595380216295</v>
      </c>
      <c r="Y98">
        <f t="shared" si="109"/>
        <v>6.4391342877606537</v>
      </c>
      <c r="AA98">
        <f t="shared" si="107"/>
        <v>-0.66562525026097585</v>
      </c>
      <c r="AB98">
        <f t="shared" si="105"/>
        <v>-0.66562525026097585</v>
      </c>
      <c r="AC98">
        <v>3</v>
      </c>
    </row>
    <row r="99" spans="23:29">
      <c r="W99">
        <f t="shared" si="108"/>
        <v>6.8725778537725573</v>
      </c>
      <c r="X99">
        <f t="shared" si="106"/>
        <v>6.8725778537725573</v>
      </c>
      <c r="Y99">
        <f t="shared" si="109"/>
        <v>6.2725366633730149</v>
      </c>
      <c r="AA99">
        <f t="shared" si="107"/>
        <v>-0.6000411903995424</v>
      </c>
      <c r="AB99">
        <f t="shared" si="105"/>
        <v>-0.6000411903995424</v>
      </c>
      <c r="AC99">
        <v>3</v>
      </c>
    </row>
    <row r="100" spans="23:29">
      <c r="W100">
        <f t="shared" si="108"/>
        <v>6.6028534482084842</v>
      </c>
      <c r="X100">
        <f t="shared" si="106"/>
        <v>6.6028534482084842</v>
      </c>
      <c r="Y100">
        <f t="shared" si="109"/>
        <v>6.0760326460440215</v>
      </c>
      <c r="AA100">
        <f t="shared" si="107"/>
        <v>-0.5268208021644627</v>
      </c>
      <c r="AB100">
        <f t="shared" si="105"/>
        <v>-0.5268208021644627</v>
      </c>
      <c r="AC100">
        <v>3</v>
      </c>
    </row>
    <row r="101" spans="23:29">
      <c r="W101">
        <f t="shared" si="108"/>
        <v>6.2940780344314327</v>
      </c>
      <c r="X101">
        <f t="shared" si="106"/>
        <v>6.2940780344314327</v>
      </c>
      <c r="Y101">
        <f t="shared" si="109"/>
        <v>5.8470639647292462</v>
      </c>
      <c r="AA101">
        <f t="shared" si="107"/>
        <v>-0.44701406970218649</v>
      </c>
      <c r="AB101">
        <f t="shared" si="105"/>
        <v>-0.44701406970218649</v>
      </c>
      <c r="AC101">
        <v>3</v>
      </c>
    </row>
    <row r="102" spans="23:29">
      <c r="W102">
        <f t="shared" si="108"/>
        <v>5.9464771886666847</v>
      </c>
      <c r="X102">
        <f t="shared" si="106"/>
        <v>5.9464771886666847</v>
      </c>
      <c r="Y102">
        <f t="shared" si="109"/>
        <v>5.5840288957999791</v>
      </c>
      <c r="AA102">
        <f t="shared" si="107"/>
        <v>-0.36244829286670566</v>
      </c>
      <c r="AB102">
        <f t="shared" si="105"/>
        <v>-0.36244829286670566</v>
      </c>
      <c r="AC102">
        <v>3</v>
      </c>
    </row>
    <row r="103" spans="23:29">
      <c r="W103">
        <f t="shared" si="108"/>
        <v>5.5624807178014084</v>
      </c>
      <c r="X103">
        <f t="shared" si="106"/>
        <v>5.5624807178014084</v>
      </c>
      <c r="Y103">
        <f t="shared" si="109"/>
        <v>5.2867431840689916</v>
      </c>
      <c r="AA103">
        <f t="shared" si="107"/>
        <v>-0.27573753373241683</v>
      </c>
      <c r="AB103">
        <f t="shared" si="105"/>
        <v>-0.27573753373241683</v>
      </c>
      <c r="AC103">
        <v>3</v>
      </c>
    </row>
    <row r="104" spans="23:29">
      <c r="W104">
        <f t="shared" si="108"/>
        <v>5.1470170103120694</v>
      </c>
      <c r="X104">
        <f t="shared" si="106"/>
        <v>5.1470170103120694</v>
      </c>
      <c r="Y104">
        <f t="shared" si="109"/>
        <v>4.9568722011764557</v>
      </c>
      <c r="AA104">
        <f t="shared" si="107"/>
        <v>-0.19014480913561371</v>
      </c>
      <c r="AB104">
        <f t="shared" si="105"/>
        <v>-0.19014480913561371</v>
      </c>
      <c r="AC104">
        <v>3</v>
      </c>
    </row>
    <row r="105" spans="23:29">
      <c r="W105">
        <f t="shared" si="108"/>
        <v>4.7075099709207509</v>
      </c>
      <c r="X105">
        <f t="shared" si="106"/>
        <v>4.7075099709207509</v>
      </c>
      <c r="Y105">
        <f t="shared" si="109"/>
        <v>4.5982336673462507</v>
      </c>
      <c r="AA105">
        <f t="shared" si="107"/>
        <v>-0.10927630357450013</v>
      </c>
      <c r="AB105">
        <f t="shared" si="105"/>
        <v>-0.10927630357450013</v>
      </c>
      <c r="AC105">
        <v>3</v>
      </c>
    </row>
    <row r="106" spans="23:29">
      <c r="W106">
        <f t="shared" si="108"/>
        <v>4.2534987804784876</v>
      </c>
      <c r="X106">
        <f t="shared" si="106"/>
        <v>4.2534987804784876</v>
      </c>
      <c r="Y106">
        <f t="shared" si="109"/>
        <v>4.2168618353205609</v>
      </c>
      <c r="AA106">
        <f t="shared" si="107"/>
        <v>-3.6636945157926704E-2</v>
      </c>
      <c r="AB106">
        <f t="shared" si="105"/>
        <v>-3.6636945157926704E-2</v>
      </c>
      <c r="AC106">
        <v>3</v>
      </c>
    </row>
    <row r="107" spans="23:29">
      <c r="W107">
        <f t="shared" si="108"/>
        <v>3.7958856824411287</v>
      </c>
      <c r="X107">
        <f t="shared" si="106"/>
        <v>3.7958856824411287</v>
      </c>
      <c r="Y107">
        <f t="shared" si="109"/>
        <v>3.8207513287209065</v>
      </c>
      <c r="AA107">
        <f t="shared" si="107"/>
        <v>2.4865646279777831E-2</v>
      </c>
      <c r="AB107">
        <f t="shared" si="105"/>
        <v>2.4865646279777831E-2</v>
      </c>
      <c r="AC107">
        <v>3</v>
      </c>
    </row>
    <row r="108" spans="23:29">
      <c r="W108">
        <f t="shared" si="108"/>
        <v>3.345921546008837</v>
      </c>
      <c r="X108">
        <f t="shared" si="106"/>
        <v>3.345921546008837</v>
      </c>
      <c r="Y108">
        <f t="shared" si="109"/>
        <v>3.4192658250850174</v>
      </c>
      <c r="AA108">
        <f t="shared" si="107"/>
        <v>7.3344279076180463E-2</v>
      </c>
      <c r="AB108">
        <f t="shared" si="105"/>
        <v>7.3344279076180463E-2</v>
      </c>
      <c r="AC108">
        <v>3</v>
      </c>
    </row>
    <row r="109" spans="23:29">
      <c r="W109">
        <f t="shared" si="108"/>
        <v>2.9141217081215189</v>
      </c>
      <c r="X109">
        <f t="shared" si="106"/>
        <v>2.9141217081215189</v>
      </c>
      <c r="Y109">
        <f t="shared" si="109"/>
        <v>3.0222874281000163</v>
      </c>
      <c r="AA109">
        <f t="shared" si="107"/>
        <v>0.10816571997849733</v>
      </c>
      <c r="AB109">
        <f t="shared" si="105"/>
        <v>0.10816571997849733</v>
      </c>
      <c r="AC109">
        <v>3</v>
      </c>
    </row>
    <row r="110" spans="23:29">
      <c r="W110">
        <f t="shared" si="108"/>
        <v>2.5093276680586394</v>
      </c>
      <c r="X110">
        <f t="shared" si="106"/>
        <v>2.5093276680586394</v>
      </c>
      <c r="Y110">
        <f t="shared" si="109"/>
        <v>2.63926283232562</v>
      </c>
      <c r="AA110">
        <f t="shared" si="107"/>
        <v>0.1299351642669806</v>
      </c>
      <c r="AB110">
        <f t="shared" si="105"/>
        <v>0.1299351642669806</v>
      </c>
      <c r="AC110">
        <v>3</v>
      </c>
    </row>
    <row r="111" spans="23:29">
      <c r="W111">
        <f>I4*I20</f>
        <v>6.7093426551880428</v>
      </c>
      <c r="X111">
        <f t="shared" si="106"/>
        <v>6.7093426551880428</v>
      </c>
      <c r="Y111">
        <f>AU20</f>
        <v>6.5477002852673802</v>
      </c>
      <c r="AA111">
        <f t="shared" ref="AA111:AA125" si="110">AD4-I4</f>
        <v>-0.16164236992066261</v>
      </c>
      <c r="AB111">
        <f t="shared" si="105"/>
        <v>-0.16164236992066261</v>
      </c>
      <c r="AC111">
        <v>3</v>
      </c>
    </row>
    <row r="112" spans="23:29">
      <c r="W112">
        <f t="shared" ref="W112:W125" si="111">I5*I21</f>
        <v>6.5602461517394195</v>
      </c>
      <c r="X112">
        <f t="shared" si="106"/>
        <v>6.5602461517394195</v>
      </c>
      <c r="Y112">
        <f t="shared" ref="Y112:Y125" si="112">AU21</f>
        <v>6.4364469415154959</v>
      </c>
      <c r="AA112">
        <f t="shared" si="110"/>
        <v>-0.12379921022392359</v>
      </c>
      <c r="AB112">
        <f t="shared" si="105"/>
        <v>-0.12379921022392359</v>
      </c>
      <c r="AC112">
        <v>3</v>
      </c>
    </row>
    <row r="113" spans="23:29">
      <c r="W113">
        <f t="shared" si="111"/>
        <v>6.3829422016924084</v>
      </c>
      <c r="X113">
        <f t="shared" si="106"/>
        <v>6.3829422016924084</v>
      </c>
      <c r="Y113">
        <f t="shared" si="112"/>
        <v>6.3025862417412508</v>
      </c>
      <c r="AA113">
        <f t="shared" si="110"/>
        <v>-8.0355959951157629E-2</v>
      </c>
      <c r="AB113">
        <f t="shared" si="105"/>
        <v>-8.0355959951157629E-2</v>
      </c>
      <c r="AC113">
        <v>3</v>
      </c>
    </row>
    <row r="114" spans="23:29">
      <c r="W114">
        <f t="shared" si="111"/>
        <v>6.1743493192841603</v>
      </c>
      <c r="X114">
        <f t="shared" si="106"/>
        <v>6.1743493192841603</v>
      </c>
      <c r="Y114">
        <f t="shared" si="112"/>
        <v>6.1428918086905844</v>
      </c>
      <c r="AA114">
        <f t="shared" si="110"/>
        <v>-3.1457510593575932E-2</v>
      </c>
      <c r="AB114">
        <f t="shared" si="105"/>
        <v>-3.1457510593575932E-2</v>
      </c>
      <c r="AC114">
        <v>3</v>
      </c>
    </row>
    <row r="115" spans="23:29">
      <c r="W115">
        <f t="shared" si="111"/>
        <v>5.9320279174284236</v>
      </c>
      <c r="X115">
        <f t="shared" si="106"/>
        <v>5.9320279174284236</v>
      </c>
      <c r="Y115">
        <f t="shared" si="112"/>
        <v>5.9543046807767164</v>
      </c>
      <c r="AA115">
        <f t="shared" si="110"/>
        <v>2.2276763348292761E-2</v>
      </c>
      <c r="AB115">
        <f t="shared" si="105"/>
        <v>2.2276763348292761E-2</v>
      </c>
      <c r="AC115">
        <v>3</v>
      </c>
    </row>
    <row r="116" spans="23:29">
      <c r="W116">
        <f t="shared" si="111"/>
        <v>5.6546229456070423</v>
      </c>
      <c r="X116">
        <f t="shared" si="106"/>
        <v>5.6546229456070423</v>
      </c>
      <c r="Y116">
        <f t="shared" si="112"/>
        <v>5.7342523395646401</v>
      </c>
      <c r="AA116">
        <f t="shared" si="110"/>
        <v>7.9629393957597827E-2</v>
      </c>
      <c r="AB116">
        <f t="shared" si="105"/>
        <v>7.9629393957597827E-2</v>
      </c>
      <c r="AC116">
        <v>3</v>
      </c>
    </row>
    <row r="117" spans="23:29">
      <c r="W117">
        <f t="shared" si="111"/>
        <v>5.3423370623337005</v>
      </c>
      <c r="X117">
        <f t="shared" si="106"/>
        <v>5.3423370623337005</v>
      </c>
      <c r="Y117">
        <f t="shared" si="112"/>
        <v>5.4810494413002999</v>
      </c>
      <c r="AA117">
        <f t="shared" si="110"/>
        <v>0.13871237896659938</v>
      </c>
      <c r="AB117">
        <f t="shared" si="105"/>
        <v>0.13871237896659938</v>
      </c>
      <c r="AC117">
        <v>3</v>
      </c>
    </row>
    <row r="118" spans="23:29">
      <c r="W118">
        <f t="shared" si="111"/>
        <v>4.9973532150873474</v>
      </c>
      <c r="X118">
        <f t="shared" si="106"/>
        <v>4.9973532150873474</v>
      </c>
      <c r="Y118">
        <f t="shared" si="112"/>
        <v>5.1943460911956709</v>
      </c>
      <c r="AA118">
        <f t="shared" si="110"/>
        <v>0.1969928761083235</v>
      </c>
      <c r="AB118">
        <f t="shared" si="105"/>
        <v>0.1969928761083235</v>
      </c>
      <c r="AC118">
        <v>3</v>
      </c>
    </row>
    <row r="119" spans="23:29">
      <c r="W119">
        <f t="shared" si="111"/>
        <v>4.6240990862722127</v>
      </c>
      <c r="X119">
        <f t="shared" si="106"/>
        <v>4.6240990862722127</v>
      </c>
      <c r="Y119">
        <f t="shared" si="112"/>
        <v>4.875557105024499</v>
      </c>
      <c r="AA119">
        <f t="shared" si="110"/>
        <v>0.25145801875228635</v>
      </c>
      <c r="AB119">
        <f t="shared" si="105"/>
        <v>0.25145801875228635</v>
      </c>
      <c r="AC119">
        <v>3</v>
      </c>
    </row>
    <row r="120" spans="23:29">
      <c r="W120">
        <f t="shared" si="111"/>
        <v>4.2292443393017178</v>
      </c>
      <c r="X120">
        <f t="shared" si="106"/>
        <v>4.2292443393017178</v>
      </c>
      <c r="Y120">
        <f t="shared" si="112"/>
        <v>4.5281763378848741</v>
      </c>
      <c r="AA120">
        <f t="shared" si="110"/>
        <v>0.29893199858315622</v>
      </c>
      <c r="AB120">
        <f t="shared" si="105"/>
        <v>0.29893199858315622</v>
      </c>
      <c r="AC120">
        <v>3</v>
      </c>
    </row>
    <row r="121" spans="23:29">
      <c r="W121">
        <f t="shared" si="111"/>
        <v>3.8213590094737251</v>
      </c>
      <c r="X121">
        <f t="shared" si="106"/>
        <v>3.8213590094737251</v>
      </c>
      <c r="Y121">
        <f t="shared" si="112"/>
        <v>4.1578689846810564</v>
      </c>
      <c r="AA121">
        <f t="shared" si="110"/>
        <v>0.33650997520733128</v>
      </c>
      <c r="AB121">
        <f t="shared" si="105"/>
        <v>0.33650997520733128</v>
      </c>
      <c r="AC121">
        <v>3</v>
      </c>
    </row>
    <row r="122" spans="23:29">
      <c r="W122">
        <f t="shared" si="111"/>
        <v>3.410237712563061</v>
      </c>
      <c r="X122">
        <f t="shared" si="106"/>
        <v>3.410237712563061</v>
      </c>
      <c r="Y122">
        <f t="shared" si="112"/>
        <v>3.772257186943107</v>
      </c>
      <c r="AA122">
        <f t="shared" si="110"/>
        <v>0.362019474380046</v>
      </c>
      <c r="AB122">
        <f t="shared" si="105"/>
        <v>0.362019474380046</v>
      </c>
      <c r="AC122">
        <v>3</v>
      </c>
    </row>
    <row r="123" spans="23:29">
      <c r="W123">
        <f t="shared" si="111"/>
        <v>3.0059882710004664</v>
      </c>
      <c r="X123">
        <f t="shared" si="106"/>
        <v>3.0059882710004664</v>
      </c>
      <c r="Y123">
        <f t="shared" si="112"/>
        <v>3.3803759029895888</v>
      </c>
      <c r="AA123">
        <f t="shared" si="110"/>
        <v>0.37438763198912239</v>
      </c>
      <c r="AB123">
        <f t="shared" si="105"/>
        <v>0.37438763198912239</v>
      </c>
      <c r="AC123">
        <v>3</v>
      </c>
    </row>
    <row r="124" spans="23:29">
      <c r="W124">
        <f t="shared" si="111"/>
        <v>2.6180577023182821</v>
      </c>
      <c r="X124">
        <f t="shared" si="106"/>
        <v>2.6180577023182821</v>
      </c>
      <c r="Y124">
        <f t="shared" si="112"/>
        <v>2.991863398442745</v>
      </c>
      <c r="AA124">
        <f t="shared" si="110"/>
        <v>0.37380569612446291</v>
      </c>
      <c r="AB124">
        <f t="shared" si="105"/>
        <v>0.37380569612446291</v>
      </c>
      <c r="AC124">
        <v>3</v>
      </c>
    </row>
    <row r="125" spans="23:29">
      <c r="W125">
        <f t="shared" si="111"/>
        <v>2.2543892421144358</v>
      </c>
      <c r="X125">
        <f t="shared" si="106"/>
        <v>2.2543892421144358</v>
      </c>
      <c r="Y125">
        <f t="shared" si="112"/>
        <v>2.6160319928904525</v>
      </c>
      <c r="AA125">
        <f t="shared" si="110"/>
        <v>0.36164275077601671</v>
      </c>
      <c r="AB125">
        <f t="shared" si="105"/>
        <v>0.36164275077601671</v>
      </c>
      <c r="AC125">
        <v>3</v>
      </c>
    </row>
    <row r="126" spans="23:29">
      <c r="W126">
        <f>J4*J20</f>
        <v>5.9533009154625871</v>
      </c>
      <c r="X126">
        <f t="shared" si="106"/>
        <v>5.9533009154625871</v>
      </c>
      <c r="Y126">
        <f>AV20</f>
        <v>6.3722198251002302</v>
      </c>
      <c r="AA126">
        <f t="shared" ref="AA126:AA140" si="113">AE4-J4</f>
        <v>0.41891890963764311</v>
      </c>
      <c r="AB126">
        <f t="shared" si="105"/>
        <v>0.41891890963764311</v>
      </c>
      <c r="AC126">
        <v>3</v>
      </c>
    </row>
    <row r="127" spans="23:29">
      <c r="W127">
        <f t="shared" ref="W127:W140" si="114">J5*J21</f>
        <v>5.8210053395634187</v>
      </c>
      <c r="X127">
        <f t="shared" si="106"/>
        <v>5.8210053395634187</v>
      </c>
      <c r="Y127">
        <f t="shared" ref="Y127:Y139" si="115">AV21</f>
        <v>6.2668018189955168</v>
      </c>
      <c r="AA127">
        <f t="shared" si="113"/>
        <v>0.4457964794320981</v>
      </c>
      <c r="AB127">
        <f t="shared" si="105"/>
        <v>0.4457964794320981</v>
      </c>
      <c r="AC127">
        <v>3</v>
      </c>
    </row>
    <row r="128" spans="23:29">
      <c r="W128">
        <f t="shared" si="114"/>
        <v>5.6636808709265702</v>
      </c>
      <c r="X128">
        <f t="shared" si="106"/>
        <v>5.6636808709265702</v>
      </c>
      <c r="Y128">
        <f t="shared" si="115"/>
        <v>6.1398348503601001</v>
      </c>
      <c r="AA128">
        <f t="shared" si="113"/>
        <v>0.47615397943352988</v>
      </c>
      <c r="AB128">
        <f t="shared" si="105"/>
        <v>0.47615397943352988</v>
      </c>
      <c r="AC128">
        <v>3</v>
      </c>
    </row>
    <row r="129" spans="23:29">
      <c r="W129">
        <f t="shared" si="114"/>
        <v>5.4785932607655718</v>
      </c>
      <c r="X129">
        <f t="shared" si="106"/>
        <v>5.4785932607655718</v>
      </c>
      <c r="Y129">
        <f t="shared" si="115"/>
        <v>5.9881822666357865</v>
      </c>
      <c r="AA129">
        <f t="shared" si="113"/>
        <v>0.50958900587021461</v>
      </c>
      <c r="AB129">
        <f t="shared" si="105"/>
        <v>0.50958900587021461</v>
      </c>
      <c r="AC129">
        <v>3</v>
      </c>
    </row>
    <row r="130" spans="23:29">
      <c r="W130">
        <f t="shared" si="114"/>
        <v>5.2635778266695912</v>
      </c>
      <c r="X130">
        <f t="shared" si="106"/>
        <v>5.2635778266695912</v>
      </c>
      <c r="Y130">
        <f t="shared" si="115"/>
        <v>5.8088360352930541</v>
      </c>
      <c r="AA130">
        <f t="shared" si="113"/>
        <v>0.54525820862346297</v>
      </c>
      <c r="AB130">
        <f t="shared" si="105"/>
        <v>0.54525820862346297</v>
      </c>
      <c r="AC130">
        <v>3</v>
      </c>
    </row>
    <row r="131" spans="23:29">
      <c r="W131">
        <f t="shared" si="114"/>
        <v>5.01743221187958</v>
      </c>
      <c r="X131">
        <f t="shared" si="106"/>
        <v>5.01743221187958</v>
      </c>
      <c r="Y131">
        <f t="shared" si="115"/>
        <v>5.5992152141448663</v>
      </c>
      <c r="AA131">
        <f t="shared" si="113"/>
        <v>0.58178300226528634</v>
      </c>
      <c r="AB131">
        <f t="shared" si="105"/>
        <v>0.58178300226528634</v>
      </c>
      <c r="AC131">
        <v>3</v>
      </c>
    </row>
    <row r="132" spans="23:29">
      <c r="W132">
        <f t="shared" si="114"/>
        <v>4.7403362383508414</v>
      </c>
      <c r="X132">
        <f t="shared" si="106"/>
        <v>4.7403362383508414</v>
      </c>
      <c r="Y132">
        <f t="shared" si="115"/>
        <v>5.3575460576395342</v>
      </c>
      <c r="AA132">
        <f t="shared" si="113"/>
        <v>0.61720981928869278</v>
      </c>
      <c r="AB132">
        <f t="shared" si="105"/>
        <v>0.61720981928869278</v>
      </c>
      <c r="AC132">
        <v>3</v>
      </c>
    </row>
    <row r="133" spans="23:29">
      <c r="W133">
        <f t="shared" si="114"/>
        <v>4.4342268683004971</v>
      </c>
      <c r="X133">
        <f t="shared" si="106"/>
        <v>4.4342268683004971</v>
      </c>
      <c r="Y133">
        <f t="shared" si="115"/>
        <v>5.083294351970661</v>
      </c>
      <c r="AA133">
        <f t="shared" si="113"/>
        <v>0.64906748367016398</v>
      </c>
      <c r="AB133">
        <f t="shared" si="105"/>
        <v>0.64906748367016398</v>
      </c>
      <c r="AC133">
        <v>3</v>
      </c>
    </row>
    <row r="134" spans="23:29">
      <c r="W134">
        <f t="shared" si="114"/>
        <v>4.1030328510956835</v>
      </c>
      <c r="X134">
        <f t="shared" si="106"/>
        <v>4.1030328510956835</v>
      </c>
      <c r="Y134">
        <f t="shared" si="115"/>
        <v>4.7775895417124152</v>
      </c>
      <c r="AA134">
        <f t="shared" si="113"/>
        <v>0.67455669061673174</v>
      </c>
      <c r="AB134">
        <f t="shared" si="105"/>
        <v>0.67455669061673174</v>
      </c>
      <c r="AC134">
        <v>3</v>
      </c>
    </row>
    <row r="135" spans="23:29">
      <c r="W135">
        <f t="shared" si="114"/>
        <v>3.7526722796622796</v>
      </c>
      <c r="X135">
        <f t="shared" si="106"/>
        <v>3.7526722796622796</v>
      </c>
      <c r="Y135">
        <f t="shared" si="115"/>
        <v>4.4435505587292123</v>
      </c>
      <c r="AA135">
        <f t="shared" si="113"/>
        <v>0.69087827906693278</v>
      </c>
      <c r="AB135">
        <f t="shared" si="105"/>
        <v>0.69087827906693278</v>
      </c>
      <c r="AC135">
        <v>3</v>
      </c>
    </row>
    <row r="136" spans="23:29">
      <c r="W136">
        <f t="shared" si="114"/>
        <v>3.3907494755570102</v>
      </c>
      <c r="X136">
        <f t="shared" si="106"/>
        <v>3.3907494755570102</v>
      </c>
      <c r="Y136">
        <f t="shared" si="115"/>
        <v>4.0864091718681488</v>
      </c>
      <c r="AA136">
        <f t="shared" si="113"/>
        <v>0.69565969631113855</v>
      </c>
      <c r="AB136">
        <f t="shared" si="105"/>
        <v>0.69565969631113855</v>
      </c>
      <c r="AC136">
        <v>3</v>
      </c>
    </row>
    <row r="137" spans="23:29">
      <c r="W137">
        <f t="shared" si="114"/>
        <v>3.0259553490606006</v>
      </c>
      <c r="X137">
        <f t="shared" si="106"/>
        <v>3.0259553490606006</v>
      </c>
      <c r="Y137">
        <f t="shared" si="115"/>
        <v>3.7133435747080172</v>
      </c>
      <c r="AA137">
        <f t="shared" si="113"/>
        <v>0.68738822564741664</v>
      </c>
      <c r="AB137">
        <f t="shared" si="105"/>
        <v>0.68738822564741664</v>
      </c>
      <c r="AC137">
        <v>3</v>
      </c>
    </row>
    <row r="138" spans="23:29">
      <c r="W138">
        <f t="shared" si="114"/>
        <v>2.6672587234427545</v>
      </c>
      <c r="X138">
        <f t="shared" si="106"/>
        <v>2.6672587234427545</v>
      </c>
      <c r="Y138">
        <f t="shared" si="115"/>
        <v>3.3329901000257265</v>
      </c>
      <c r="AA138">
        <f t="shared" si="113"/>
        <v>0.66573137658297199</v>
      </c>
      <c r="AB138">
        <f t="shared" si="105"/>
        <v>0.66573137658297199</v>
      </c>
      <c r="AC138">
        <v>3</v>
      </c>
    </row>
    <row r="139" spans="23:29">
      <c r="W139">
        <f t="shared" si="114"/>
        <v>2.3230420798218239</v>
      </c>
      <c r="X139">
        <f t="shared" si="106"/>
        <v>2.3230420798218239</v>
      </c>
      <c r="Y139">
        <f t="shared" si="115"/>
        <v>2.9546840282464144</v>
      </c>
      <c r="AA139">
        <f t="shared" si="113"/>
        <v>0.63164194842459054</v>
      </c>
      <c r="AB139">
        <f t="shared" si="105"/>
        <v>0.63164194842459054</v>
      </c>
      <c r="AC139">
        <v>3</v>
      </c>
    </row>
    <row r="140" spans="23:29">
      <c r="W140">
        <f t="shared" si="114"/>
        <v>2.0003535709285853</v>
      </c>
      <c r="X140">
        <f t="shared" si="106"/>
        <v>2.0003535709285853</v>
      </c>
      <c r="Y140">
        <f>AV34</f>
        <v>2.5875622800973597</v>
      </c>
      <c r="AA140">
        <f t="shared" si="113"/>
        <v>0.58720870916877432</v>
      </c>
      <c r="AB140">
        <f t="shared" si="105"/>
        <v>0.58720870916877432</v>
      </c>
      <c r="AC140">
        <v>3</v>
      </c>
    </row>
    <row r="141" spans="23:29">
      <c r="W141">
        <f>K4*K20</f>
        <v>5.2182748158671508</v>
      </c>
      <c r="X141">
        <f t="shared" si="106"/>
        <v>5.2182748158671508</v>
      </c>
      <c r="Y141">
        <f>AW20</f>
        <v>6.1656675007845907</v>
      </c>
      <c r="AA141">
        <f t="shared" ref="AA141:AA155" si="116">AF4-K4</f>
        <v>0.94739268491743989</v>
      </c>
      <c r="AB141">
        <f t="shared" si="105"/>
        <v>0.94739268491743989</v>
      </c>
      <c r="AC141">
        <v>3</v>
      </c>
    </row>
    <row r="142" spans="23:29">
      <c r="W142">
        <f t="shared" ref="W142:W155" si="117">K5*K21</f>
        <v>5.1023131532923252</v>
      </c>
      <c r="X142">
        <f t="shared" si="106"/>
        <v>5.1023131532923252</v>
      </c>
      <c r="Y142">
        <f t="shared" ref="Y142:Y155" si="118">AW21</f>
        <v>6.0669199231615956</v>
      </c>
      <c r="AA142">
        <f t="shared" si="116"/>
        <v>0.96460676986927041</v>
      </c>
      <c r="AB142">
        <f t="shared" si="105"/>
        <v>0.96460676986927041</v>
      </c>
      <c r="AC142">
        <v>3</v>
      </c>
    </row>
    <row r="143" spans="23:29">
      <c r="W143">
        <f t="shared" si="117"/>
        <v>4.9644127977979382</v>
      </c>
      <c r="X143">
        <f t="shared" si="106"/>
        <v>4.9644127977979382</v>
      </c>
      <c r="Y143">
        <f t="shared" si="118"/>
        <v>5.9478461570192538</v>
      </c>
      <c r="AA143">
        <f t="shared" si="116"/>
        <v>0.98343335922131558</v>
      </c>
      <c r="AB143">
        <f t="shared" si="105"/>
        <v>0.98343335922131558</v>
      </c>
      <c r="AC143">
        <v>3</v>
      </c>
    </row>
    <row r="144" spans="23:29">
      <c r="W144">
        <f t="shared" si="117"/>
        <v>4.8021770854515999</v>
      </c>
      <c r="X144">
        <f t="shared" si="106"/>
        <v>4.8021770854515999</v>
      </c>
      <c r="Y144">
        <f t="shared" si="118"/>
        <v>5.8054194466168303</v>
      </c>
      <c r="AA144">
        <f t="shared" si="116"/>
        <v>1.0032423611652304</v>
      </c>
      <c r="AB144">
        <f t="shared" si="105"/>
        <v>1.0032423611652304</v>
      </c>
      <c r="AC144">
        <v>3</v>
      </c>
    </row>
    <row r="145" spans="23:29">
      <c r="W145">
        <f t="shared" si="117"/>
        <v>4.6137085970115841</v>
      </c>
      <c r="X145">
        <f t="shared" si="106"/>
        <v>4.6137085970115841</v>
      </c>
      <c r="Y145">
        <f t="shared" si="118"/>
        <v>5.636699430941742</v>
      </c>
      <c r="AA145">
        <f t="shared" si="116"/>
        <v>1.0229908339301579</v>
      </c>
      <c r="AB145">
        <f t="shared" si="105"/>
        <v>1.0229908339301579</v>
      </c>
      <c r="AC145">
        <v>3</v>
      </c>
    </row>
    <row r="146" spans="23:29">
      <c r="W146">
        <f t="shared" si="117"/>
        <v>4.3979534250600514</v>
      </c>
      <c r="X146">
        <f t="shared" si="106"/>
        <v>4.3979534250600514</v>
      </c>
      <c r="Y146">
        <f t="shared" si="118"/>
        <v>5.4391068617461027</v>
      </c>
      <c r="AA146">
        <f t="shared" si="116"/>
        <v>1.0411534366860513</v>
      </c>
      <c r="AB146">
        <f t="shared" si="105"/>
        <v>1.0411534366860513</v>
      </c>
      <c r="AC146">
        <v>3</v>
      </c>
    </row>
    <row r="147" spans="23:29">
      <c r="W147">
        <f t="shared" si="117"/>
        <v>4.1550691897801597</v>
      </c>
      <c r="X147">
        <f t="shared" si="106"/>
        <v>4.1550691897801597</v>
      </c>
      <c r="Y147">
        <f t="shared" si="118"/>
        <v>5.2107792576140994</v>
      </c>
      <c r="AA147">
        <f t="shared" si="116"/>
        <v>1.0557100678339397</v>
      </c>
      <c r="AB147">
        <f t="shared" si="105"/>
        <v>1.0557100678339397</v>
      </c>
      <c r="AC147">
        <v>3</v>
      </c>
    </row>
    <row r="148" spans="23:29">
      <c r="W148">
        <f t="shared" si="117"/>
        <v>3.8867537057625756</v>
      </c>
      <c r="X148">
        <f t="shared" si="106"/>
        <v>3.8867537057625756</v>
      </c>
      <c r="Y148">
        <f t="shared" si="118"/>
        <v>4.950983349258232</v>
      </c>
      <c r="AA148">
        <f t="shared" si="116"/>
        <v>1.0642296434956564</v>
      </c>
      <c r="AB148">
        <f t="shared" si="105"/>
        <v>1.0642296434956564</v>
      </c>
      <c r="AC148">
        <v>3</v>
      </c>
    </row>
    <row r="149" spans="23:29">
      <c r="W149">
        <f t="shared" si="117"/>
        <v>3.5964506581445872</v>
      </c>
      <c r="X149">
        <f t="shared" si="106"/>
        <v>3.5964506581445872</v>
      </c>
      <c r="Y149">
        <f t="shared" si="118"/>
        <v>4.6605309044594492</v>
      </c>
      <c r="AA149">
        <f t="shared" si="116"/>
        <v>1.064080246314862</v>
      </c>
      <c r="AB149">
        <f t="shared" si="105"/>
        <v>1.064080246314862</v>
      </c>
      <c r="AC149">
        <v>3</v>
      </c>
    </row>
    <row r="150" spans="23:29">
      <c r="W150">
        <f t="shared" si="117"/>
        <v>3.2893474607175688</v>
      </c>
      <c r="X150">
        <f t="shared" si="106"/>
        <v>3.2893474607175688</v>
      </c>
      <c r="Y150">
        <f t="shared" si="118"/>
        <v>4.34211489545324</v>
      </c>
      <c r="AA150">
        <f t="shared" si="116"/>
        <v>1.0527674347356712</v>
      </c>
      <c r="AB150">
        <f t="shared" ref="AB150:AB213" si="119">IFERROR(AA150,"")</f>
        <v>1.0527674347356712</v>
      </c>
      <c r="AC150">
        <v>3</v>
      </c>
    </row>
    <row r="151" spans="23:29">
      <c r="W151">
        <f t="shared" si="117"/>
        <v>2.9721095651754124</v>
      </c>
      <c r="X151">
        <f t="shared" si="106"/>
        <v>2.9721095651754124</v>
      </c>
      <c r="Y151">
        <f t="shared" si="118"/>
        <v>4.000465943339103</v>
      </c>
      <c r="AA151">
        <f t="shared" si="116"/>
        <v>1.0283563781636906</v>
      </c>
      <c r="AB151">
        <f t="shared" si="119"/>
        <v>1.0283563781636906</v>
      </c>
      <c r="AC151">
        <v>3</v>
      </c>
    </row>
    <row r="152" spans="23:29">
      <c r="W152">
        <f t="shared" si="117"/>
        <v>2.6523548559302883</v>
      </c>
      <c r="X152">
        <f t="shared" si="106"/>
        <v>2.6523548559302883</v>
      </c>
      <c r="Y152">
        <f t="shared" si="118"/>
        <v>3.642239759984804</v>
      </c>
      <c r="AA152">
        <f t="shared" si="116"/>
        <v>0.98988490405451568</v>
      </c>
      <c r="AB152">
        <f t="shared" si="119"/>
        <v>0.98988490405451568</v>
      </c>
      <c r="AC152">
        <v>3</v>
      </c>
    </row>
    <row r="153" spans="23:29">
      <c r="W153">
        <f t="shared" si="117"/>
        <v>2.3379448177720383</v>
      </c>
      <c r="X153">
        <f t="shared" ref="X153:X216" si="120">IFERROR(W153, NA())</f>
        <v>2.3379448177720383</v>
      </c>
      <c r="Y153">
        <f t="shared" si="118"/>
        <v>3.2755938774891078</v>
      </c>
      <c r="AA153">
        <f t="shared" si="116"/>
        <v>0.93764905971706947</v>
      </c>
      <c r="AB153">
        <f t="shared" si="119"/>
        <v>0.93764905971706947</v>
      </c>
      <c r="AC153">
        <v>3</v>
      </c>
    </row>
    <row r="154" spans="23:29">
      <c r="W154">
        <f t="shared" si="117"/>
        <v>2.0362269862503561</v>
      </c>
      <c r="X154">
        <f t="shared" si="120"/>
        <v>2.0362269862503561</v>
      </c>
      <c r="Y154">
        <f t="shared" si="118"/>
        <v>2.909489375216892</v>
      </c>
      <c r="AA154">
        <f t="shared" si="116"/>
        <v>0.87326238896653585</v>
      </c>
      <c r="AB154">
        <f t="shared" si="119"/>
        <v>0.87326238896653585</v>
      </c>
      <c r="AC154">
        <v>3</v>
      </c>
    </row>
    <row r="155" spans="23:29">
      <c r="W155">
        <f t="shared" si="117"/>
        <v>1.7533793117856313</v>
      </c>
      <c r="X155">
        <f t="shared" si="120"/>
        <v>1.7533793117856313</v>
      </c>
      <c r="Y155">
        <f t="shared" si="118"/>
        <v>2.5528348403571877</v>
      </c>
      <c r="AA155">
        <f t="shared" si="116"/>
        <v>0.79945552857155633</v>
      </c>
      <c r="AB155">
        <f t="shared" si="119"/>
        <v>0.79945552857155633</v>
      </c>
      <c r="AC155">
        <v>3</v>
      </c>
    </row>
    <row r="156" spans="23:29">
      <c r="W156">
        <f>L4*L20</f>
        <v>4.5206028212270803</v>
      </c>
      <c r="X156">
        <f t="shared" si="120"/>
        <v>4.5206028212270803</v>
      </c>
      <c r="Y156">
        <f>AX20</f>
        <v>5.9255743336628974</v>
      </c>
      <c r="AA156">
        <f t="shared" ref="AA156:AA170" si="121">AG4-L4</f>
        <v>1.4049715124358171</v>
      </c>
      <c r="AB156">
        <f t="shared" si="119"/>
        <v>1.4049715124358171</v>
      </c>
      <c r="AC156">
        <v>3</v>
      </c>
    </row>
    <row r="157" spans="23:29">
      <c r="W157">
        <f t="shared" ref="W157:W170" si="122">L5*L21</f>
        <v>4.4201449807553672</v>
      </c>
      <c r="X157">
        <f t="shared" si="120"/>
        <v>4.4201449807553672</v>
      </c>
      <c r="Y157">
        <f t="shared" ref="Y157:Y170" si="123">AX21</f>
        <v>5.8343106306889805</v>
      </c>
      <c r="AA157">
        <f t="shared" si="121"/>
        <v>1.4141656499336133</v>
      </c>
      <c r="AB157">
        <f t="shared" si="119"/>
        <v>1.4141656499336133</v>
      </c>
      <c r="AC157">
        <v>3</v>
      </c>
    </row>
    <row r="158" spans="23:29">
      <c r="W158">
        <f t="shared" si="122"/>
        <v>4.3006816028971153</v>
      </c>
      <c r="X158">
        <f t="shared" si="120"/>
        <v>4.3006816028971153</v>
      </c>
      <c r="Y158">
        <f t="shared" si="123"/>
        <v>5.7241096167374064</v>
      </c>
      <c r="AA158">
        <f t="shared" si="121"/>
        <v>1.4234280138402911</v>
      </c>
      <c r="AB158">
        <f t="shared" si="119"/>
        <v>1.4234280138402911</v>
      </c>
      <c r="AC158">
        <v>3</v>
      </c>
    </row>
    <row r="159" spans="23:29">
      <c r="W159">
        <f t="shared" si="122"/>
        <v>4.1601364524756397</v>
      </c>
      <c r="X159">
        <f t="shared" si="120"/>
        <v>4.1601364524756397</v>
      </c>
      <c r="Y159">
        <f t="shared" si="123"/>
        <v>5.5920776036540971</v>
      </c>
      <c r="AA159">
        <f t="shared" si="121"/>
        <v>1.4319411511784574</v>
      </c>
      <c r="AB159">
        <f t="shared" si="119"/>
        <v>1.4319411511784574</v>
      </c>
      <c r="AC159">
        <v>3</v>
      </c>
    </row>
    <row r="160" spans="23:29">
      <c r="W160">
        <f t="shared" si="122"/>
        <v>3.9968657910754972</v>
      </c>
      <c r="X160">
        <f t="shared" si="120"/>
        <v>3.9968657910754972</v>
      </c>
      <c r="Y160">
        <f t="shared" si="123"/>
        <v>5.4353628593088796</v>
      </c>
      <c r="AA160">
        <f t="shared" si="121"/>
        <v>1.4384970682333824</v>
      </c>
      <c r="AB160">
        <f t="shared" si="119"/>
        <v>1.4384970682333824</v>
      </c>
      <c r="AC160">
        <v>3</v>
      </c>
    </row>
    <row r="161" spans="23:29">
      <c r="W161">
        <f t="shared" si="122"/>
        <v>3.8099566164086673</v>
      </c>
      <c r="X161">
        <f t="shared" si="120"/>
        <v>3.8099566164086673</v>
      </c>
      <c r="Y161">
        <f t="shared" si="123"/>
        <v>5.251403425185984</v>
      </c>
      <c r="AA161">
        <f t="shared" si="121"/>
        <v>1.4414468087773167</v>
      </c>
      <c r="AB161">
        <f t="shared" si="119"/>
        <v>1.4414468087773167</v>
      </c>
      <c r="AC161">
        <v>3</v>
      </c>
    </row>
    <row r="162" spans="23:29">
      <c r="W162">
        <f t="shared" si="122"/>
        <v>3.5995454751825986</v>
      </c>
      <c r="X162">
        <f t="shared" si="120"/>
        <v>3.5995454751825986</v>
      </c>
      <c r="Y162">
        <f t="shared" si="123"/>
        <v>5.0382542692931347</v>
      </c>
      <c r="AA162">
        <f t="shared" si="121"/>
        <v>1.4387087941105361</v>
      </c>
      <c r="AB162">
        <f t="shared" si="119"/>
        <v>1.4387087941105361</v>
      </c>
      <c r="AC162">
        <v>3</v>
      </c>
    </row>
    <row r="163" spans="23:29">
      <c r="W163">
        <f t="shared" si="122"/>
        <v>3.367103187869442</v>
      </c>
      <c r="X163">
        <f t="shared" si="120"/>
        <v>3.367103187869442</v>
      </c>
      <c r="Y163">
        <f t="shared" si="123"/>
        <v>4.7949752710881599</v>
      </c>
      <c r="AA163">
        <f t="shared" si="121"/>
        <v>1.4278720832187179</v>
      </c>
      <c r="AB163">
        <f t="shared" si="119"/>
        <v>1.4278720832187179</v>
      </c>
      <c r="AC163">
        <v>3</v>
      </c>
    </row>
    <row r="164" spans="23:29">
      <c r="W164">
        <f t="shared" si="122"/>
        <v>3.1156130263926518</v>
      </c>
      <c r="X164">
        <f t="shared" si="120"/>
        <v>3.1156130263926518</v>
      </c>
      <c r="Y164">
        <f t="shared" si="123"/>
        <v>4.5220344955897094</v>
      </c>
      <c r="AA164">
        <f t="shared" si="121"/>
        <v>1.4064214691970576</v>
      </c>
      <c r="AB164">
        <f t="shared" si="119"/>
        <v>1.4064214691970576</v>
      </c>
      <c r="AC164">
        <v>3</v>
      </c>
    </row>
    <row r="165" spans="23:29">
      <c r="W165">
        <f t="shared" si="122"/>
        <v>2.8495688586008225</v>
      </c>
      <c r="X165">
        <f t="shared" si="120"/>
        <v>2.8495688586008225</v>
      </c>
      <c r="Y165">
        <f t="shared" si="123"/>
        <v>4.2216520827009667</v>
      </c>
      <c r="AA165">
        <f t="shared" si="121"/>
        <v>1.3720832241001442</v>
      </c>
      <c r="AB165">
        <f t="shared" si="119"/>
        <v>1.3720832241001442</v>
      </c>
      <c r="AC165">
        <v>3</v>
      </c>
    </row>
    <row r="166" spans="23:29">
      <c r="W166">
        <f t="shared" si="122"/>
        <v>2.5747449797918063</v>
      </c>
      <c r="X166">
        <f t="shared" si="120"/>
        <v>2.5747449797918063</v>
      </c>
      <c r="Y166">
        <f t="shared" si="123"/>
        <v>3.8979903166644174</v>
      </c>
      <c r="AA166">
        <f t="shared" si="121"/>
        <v>1.3232453368726111</v>
      </c>
      <c r="AB166">
        <f t="shared" si="119"/>
        <v>1.3232453368726111</v>
      </c>
      <c r="AC166">
        <v>3</v>
      </c>
    </row>
    <row r="167" spans="23:29">
      <c r="W167">
        <f t="shared" si="122"/>
        <v>2.2977407797985667</v>
      </c>
      <c r="X167">
        <f t="shared" si="120"/>
        <v>2.2977407797985667</v>
      </c>
      <c r="Y167">
        <f t="shared" si="123"/>
        <v>3.5570997255557915</v>
      </c>
      <c r="AA167">
        <f t="shared" si="121"/>
        <v>1.2593589457572247</v>
      </c>
      <c r="AB167">
        <f t="shared" si="119"/>
        <v>1.2593589457572247</v>
      </c>
      <c r="AC167">
        <v>3</v>
      </c>
    </row>
    <row r="168" spans="23:29">
      <c r="W168">
        <f t="shared" si="122"/>
        <v>2.0253666799910022</v>
      </c>
      <c r="X168">
        <f t="shared" si="120"/>
        <v>2.0253666799910022</v>
      </c>
      <c r="Y168">
        <f t="shared" si="123"/>
        <v>3.2065698953553121</v>
      </c>
      <c r="AA168">
        <f t="shared" si="121"/>
        <v>1.1812032153643099</v>
      </c>
      <c r="AB168">
        <f t="shared" si="119"/>
        <v>1.1812032153643099</v>
      </c>
      <c r="AC168">
        <v>3</v>
      </c>
    </row>
    <row r="169" spans="23:29">
      <c r="W169">
        <f t="shared" si="122"/>
        <v>1.763987866394582</v>
      </c>
      <c r="X169">
        <f t="shared" si="120"/>
        <v>1.763987866394582</v>
      </c>
      <c r="Y169">
        <f t="shared" si="123"/>
        <v>2.8549038477965585</v>
      </c>
      <c r="AA169">
        <f t="shared" si="121"/>
        <v>1.0909159814019764</v>
      </c>
      <c r="AB169">
        <f t="shared" si="119"/>
        <v>1.0909159814019764</v>
      </c>
      <c r="AC169">
        <v>3</v>
      </c>
    </row>
    <row r="170" spans="23:29">
      <c r="W170">
        <f t="shared" si="122"/>
        <v>1.5189563108937485</v>
      </c>
      <c r="X170">
        <f t="shared" si="120"/>
        <v>1.5189563108937485</v>
      </c>
      <c r="Y170">
        <f t="shared" si="123"/>
        <v>2.5107147454620651</v>
      </c>
      <c r="AA170">
        <f t="shared" si="121"/>
        <v>0.99175843456831658</v>
      </c>
      <c r="AB170">
        <f t="shared" si="119"/>
        <v>0.99175843456831658</v>
      </c>
      <c r="AC170">
        <v>3</v>
      </c>
    </row>
    <row r="171" spans="23:29">
      <c r="W171">
        <f>M4*M20</f>
        <v>3.8732897935834472</v>
      </c>
      <c r="X171">
        <f t="shared" si="120"/>
        <v>3.8732897935834472</v>
      </c>
      <c r="Y171">
        <f>AY20</f>
        <v>5.6505322974507344</v>
      </c>
      <c r="AA171">
        <f t="shared" ref="AA171:AA185" si="124">AH4-M4</f>
        <v>1.7772425038672872</v>
      </c>
      <c r="AB171">
        <f t="shared" si="119"/>
        <v>1.7772425038672872</v>
      </c>
      <c r="AC171">
        <v>3</v>
      </c>
    </row>
    <row r="172" spans="23:29">
      <c r="W172">
        <f t="shared" ref="W172:W185" si="125">M5*M21</f>
        <v>3.7872166870593706</v>
      </c>
      <c r="X172">
        <f t="shared" si="120"/>
        <v>3.7872166870593706</v>
      </c>
      <c r="Y172">
        <f t="shared" ref="Y172:Y185" si="126">AY21</f>
        <v>5.5674848114815561</v>
      </c>
      <c r="AA172">
        <f t="shared" si="124"/>
        <v>1.7802681244221854</v>
      </c>
      <c r="AB172">
        <f t="shared" si="119"/>
        <v>1.7802681244221854</v>
      </c>
      <c r="AC172">
        <v>3</v>
      </c>
    </row>
    <row r="173" spans="23:29">
      <c r="W173">
        <f t="shared" si="125"/>
        <v>3.6848594793010094</v>
      </c>
      <c r="X173">
        <f t="shared" si="120"/>
        <v>3.6848594793010094</v>
      </c>
      <c r="Y173">
        <f t="shared" si="126"/>
        <v>5.4670463850521775</v>
      </c>
      <c r="AA173">
        <f t="shared" si="124"/>
        <v>1.7821869057511681</v>
      </c>
      <c r="AB173">
        <f t="shared" si="119"/>
        <v>1.7821869057511681</v>
      </c>
      <c r="AC173">
        <v>3</v>
      </c>
    </row>
    <row r="174" spans="23:29">
      <c r="W174">
        <f t="shared" si="125"/>
        <v>3.5644392348794076</v>
      </c>
      <c r="X174">
        <f t="shared" si="120"/>
        <v>3.5644392348794076</v>
      </c>
      <c r="Y174">
        <f t="shared" si="126"/>
        <v>5.3464820147227963</v>
      </c>
      <c r="AA174">
        <f t="shared" si="124"/>
        <v>1.7820427798433887</v>
      </c>
      <c r="AB174">
        <f t="shared" si="119"/>
        <v>1.7820427798433887</v>
      </c>
      <c r="AC174">
        <v>3</v>
      </c>
    </row>
    <row r="175" spans="23:29">
      <c r="W175">
        <f t="shared" si="125"/>
        <v>3.4245475851588658</v>
      </c>
      <c r="X175">
        <f t="shared" si="120"/>
        <v>3.4245475851588658</v>
      </c>
      <c r="Y175">
        <f t="shared" si="126"/>
        <v>5.203053812697453</v>
      </c>
      <c r="AA175">
        <f t="shared" si="124"/>
        <v>1.7785062275385872</v>
      </c>
      <c r="AB175">
        <f t="shared" si="119"/>
        <v>1.7785062275385872</v>
      </c>
      <c r="AC175">
        <v>3</v>
      </c>
    </row>
    <row r="176" spans="23:29">
      <c r="W176">
        <f t="shared" si="125"/>
        <v>3.2644022622464615</v>
      </c>
      <c r="X176">
        <f t="shared" si="120"/>
        <v>3.2644022622464615</v>
      </c>
      <c r="Y176">
        <f t="shared" si="126"/>
        <v>5.0342390994406516</v>
      </c>
      <c r="AA176">
        <f t="shared" si="124"/>
        <v>1.7698368371941902</v>
      </c>
      <c r="AB176">
        <f t="shared" si="119"/>
        <v>1.7698368371941902</v>
      </c>
      <c r="AC176">
        <v>3</v>
      </c>
    </row>
    <row r="177" spans="23:29">
      <c r="W177">
        <f t="shared" si="125"/>
        <v>3.0841202604876878</v>
      </c>
      <c r="X177">
        <f t="shared" si="120"/>
        <v>3.0841202604876878</v>
      </c>
      <c r="Y177">
        <f t="shared" si="126"/>
        <v>4.8380250488208087</v>
      </c>
      <c r="AA177">
        <f t="shared" si="124"/>
        <v>1.7539047883331209</v>
      </c>
      <c r="AB177">
        <f t="shared" si="119"/>
        <v>1.7539047883331209</v>
      </c>
      <c r="AC177">
        <v>3</v>
      </c>
    </row>
    <row r="178" spans="23:29">
      <c r="W178">
        <f t="shared" si="125"/>
        <v>2.8849617909978029</v>
      </c>
      <c r="X178">
        <f t="shared" si="120"/>
        <v>2.8849617909978029</v>
      </c>
      <c r="Y178">
        <f t="shared" si="126"/>
        <v>4.6132671896884894</v>
      </c>
      <c r="AA178">
        <f t="shared" si="124"/>
        <v>1.7283053986906864</v>
      </c>
      <c r="AB178">
        <f t="shared" si="119"/>
        <v>1.7283053986906864</v>
      </c>
      <c r="AC178">
        <v>3</v>
      </c>
    </row>
    <row r="179" spans="23:29">
      <c r="W179">
        <f t="shared" si="125"/>
        <v>2.6694829457737286</v>
      </c>
      <c r="X179">
        <f t="shared" si="120"/>
        <v>2.6694829457737286</v>
      </c>
      <c r="Y179">
        <f t="shared" si="126"/>
        <v>4.3600747563101256</v>
      </c>
      <c r="AA179">
        <f t="shared" si="124"/>
        <v>1.6905918105363971</v>
      </c>
      <c r="AB179">
        <f t="shared" si="119"/>
        <v>1.6905918105363971</v>
      </c>
      <c r="AC179">
        <v>3</v>
      </c>
    </row>
    <row r="180" spans="23:29">
      <c r="W180">
        <f t="shared" si="125"/>
        <v>2.4415341078639248</v>
      </c>
      <c r="X180">
        <f t="shared" si="120"/>
        <v>2.4415341078639248</v>
      </c>
      <c r="Y180">
        <f t="shared" si="126"/>
        <v>4.0801578726092131</v>
      </c>
      <c r="AA180">
        <f t="shared" si="124"/>
        <v>1.6386237647452884</v>
      </c>
      <c r="AB180">
        <f t="shared" si="119"/>
        <v>1.6386237647452884</v>
      </c>
      <c r="AC180">
        <v>3</v>
      </c>
    </row>
    <row r="181" spans="23:29">
      <c r="W181">
        <f t="shared" si="125"/>
        <v>2.2060627411192932</v>
      </c>
      <c r="X181">
        <f t="shared" si="120"/>
        <v>2.2060627411192932</v>
      </c>
      <c r="Y181">
        <f t="shared" si="126"/>
        <v>3.7770495545246612</v>
      </c>
      <c r="AA181">
        <f t="shared" si="124"/>
        <v>1.5709868134053679</v>
      </c>
      <c r="AB181">
        <f t="shared" si="119"/>
        <v>1.5709868134053679</v>
      </c>
      <c r="AC181">
        <v>3</v>
      </c>
    </row>
    <row r="182" spans="23:29">
      <c r="W182">
        <f t="shared" si="125"/>
        <v>1.9687232571957025</v>
      </c>
      <c r="X182">
        <f t="shared" si="120"/>
        <v>1.9687232571957025</v>
      </c>
      <c r="Y182">
        <f t="shared" si="126"/>
        <v>3.4561132380278932</v>
      </c>
      <c r="AA182">
        <f t="shared" si="124"/>
        <v>1.4873899808321907</v>
      </c>
      <c r="AB182">
        <f t="shared" si="119"/>
        <v>1.4873899808321907</v>
      </c>
      <c r="AC182">
        <v>3</v>
      </c>
    </row>
    <row r="183" spans="23:29">
      <c r="W183">
        <f t="shared" si="125"/>
        <v>1.7353508813109413</v>
      </c>
      <c r="X183">
        <f t="shared" si="120"/>
        <v>1.7353508813109413</v>
      </c>
      <c r="Y183">
        <f t="shared" si="126"/>
        <v>3.1242756776423599</v>
      </c>
      <c r="AA183">
        <f t="shared" si="124"/>
        <v>1.3889247963314186</v>
      </c>
      <c r="AB183">
        <f t="shared" si="119"/>
        <v>1.3889247963314186</v>
      </c>
      <c r="AC183">
        <v>3</v>
      </c>
    </row>
    <row r="184" spans="23:29">
      <c r="W184">
        <f t="shared" si="125"/>
        <v>1.5113993573663627</v>
      </c>
      <c r="X184">
        <f t="shared" si="120"/>
        <v>1.5113993573663627</v>
      </c>
      <c r="Y184">
        <f t="shared" si="126"/>
        <v>2.7894861939189539</v>
      </c>
      <c r="AA184">
        <f t="shared" si="124"/>
        <v>1.2780868365525913</v>
      </c>
      <c r="AB184">
        <f t="shared" si="119"/>
        <v>1.2780868365525913</v>
      </c>
      <c r="AC184">
        <v>3</v>
      </c>
    </row>
    <row r="185" spans="23:29">
      <c r="W185">
        <f t="shared" si="125"/>
        <v>1.3014542990279629</v>
      </c>
      <c r="X185">
        <f t="shared" si="120"/>
        <v>1.3014542990279629</v>
      </c>
      <c r="Y185">
        <f t="shared" si="126"/>
        <v>2.4599796879782718</v>
      </c>
      <c r="AA185">
        <f t="shared" si="124"/>
        <v>1.1585253889503089</v>
      </c>
      <c r="AB185">
        <f t="shared" si="119"/>
        <v>1.1585253889503089</v>
      </c>
      <c r="AC185">
        <v>3</v>
      </c>
    </row>
    <row r="186" spans="23:29">
      <c r="W186">
        <f>N4*N20</f>
        <v>3.2852618100950188</v>
      </c>
      <c r="X186">
        <f t="shared" si="120"/>
        <v>3.2852618100950188</v>
      </c>
      <c r="Y186">
        <f>AZ20</f>
        <v>5.3406661937720301</v>
      </c>
      <c r="AA186">
        <f t="shared" ref="AA186:AA200" si="127">AI4-N4</f>
        <v>2.0554043836770113</v>
      </c>
      <c r="AB186">
        <f t="shared" si="119"/>
        <v>2.0554043836770113</v>
      </c>
      <c r="AC186">
        <v>3</v>
      </c>
    </row>
    <row r="187" spans="23:29">
      <c r="W187">
        <f t="shared" ref="W187:W200" si="128">N5*N21</f>
        <v>3.2122559920929072</v>
      </c>
      <c r="X187">
        <f t="shared" si="120"/>
        <v>3.2122559920929072</v>
      </c>
      <c r="Y187">
        <f t="shared" ref="Y187:Y200" si="129">AZ21</f>
        <v>5.2664175018276271</v>
      </c>
      <c r="AA187">
        <f t="shared" si="127"/>
        <v>2.0541615097347199</v>
      </c>
      <c r="AB187">
        <f t="shared" si="119"/>
        <v>2.0541615097347199</v>
      </c>
      <c r="AC187">
        <v>3</v>
      </c>
    </row>
    <row r="188" spans="23:29">
      <c r="W188">
        <f t="shared" si="128"/>
        <v>3.1254382625768828</v>
      </c>
      <c r="X188">
        <f t="shared" si="120"/>
        <v>3.1254382625768828</v>
      </c>
      <c r="Y188">
        <f t="shared" si="129"/>
        <v>5.1764602317132891</v>
      </c>
      <c r="AA188">
        <f t="shared" si="127"/>
        <v>2.0510219691364062</v>
      </c>
      <c r="AB188">
        <f t="shared" si="119"/>
        <v>2.0510219691364062</v>
      </c>
      <c r="AC188">
        <v>3</v>
      </c>
    </row>
    <row r="189" spans="23:29">
      <c r="W189">
        <f t="shared" si="128"/>
        <v>3.0232997572639131</v>
      </c>
      <c r="X189">
        <f t="shared" si="120"/>
        <v>3.0232997572639131</v>
      </c>
      <c r="Y189">
        <f t="shared" si="129"/>
        <v>5.0682449506719074</v>
      </c>
      <c r="AA189">
        <f t="shared" si="127"/>
        <v>2.0449451934079943</v>
      </c>
      <c r="AB189">
        <f t="shared" si="119"/>
        <v>2.0449451934079943</v>
      </c>
      <c r="AC189">
        <v>3</v>
      </c>
    </row>
    <row r="190" spans="23:29">
      <c r="W190">
        <f t="shared" si="128"/>
        <v>2.9046459206366011</v>
      </c>
      <c r="X190">
        <f t="shared" si="120"/>
        <v>2.9046459206366011</v>
      </c>
      <c r="Y190">
        <f t="shared" si="129"/>
        <v>4.9391764502509226</v>
      </c>
      <c r="AA190">
        <f t="shared" si="127"/>
        <v>2.0345305296143215</v>
      </c>
      <c r="AB190">
        <f t="shared" si="119"/>
        <v>2.0345305296143215</v>
      </c>
      <c r="AC190">
        <v>3</v>
      </c>
    </row>
    <row r="191" spans="23:29">
      <c r="W191">
        <f t="shared" si="128"/>
        <v>2.7688132457097119</v>
      </c>
      <c r="X191">
        <f t="shared" si="120"/>
        <v>2.7688132457097119</v>
      </c>
      <c r="Y191">
        <f t="shared" si="129"/>
        <v>4.7867999621989927</v>
      </c>
      <c r="AA191">
        <f t="shared" si="127"/>
        <v>2.0179867164892809</v>
      </c>
      <c r="AB191">
        <f t="shared" si="119"/>
        <v>2.0179867164892809</v>
      </c>
      <c r="AC191">
        <v>3</v>
      </c>
    </row>
    <row r="192" spans="23:29">
      <c r="W192">
        <f t="shared" si="128"/>
        <v>2.6159009651964511</v>
      </c>
      <c r="X192">
        <f t="shared" si="120"/>
        <v>2.6159009651964511</v>
      </c>
      <c r="Y192">
        <f t="shared" si="129"/>
        <v>4.6090597203581423</v>
      </c>
      <c r="AA192">
        <f t="shared" si="127"/>
        <v>1.9931587551616912</v>
      </c>
      <c r="AB192">
        <f t="shared" si="119"/>
        <v>1.9931587551616912</v>
      </c>
      <c r="AC192">
        <v>3</v>
      </c>
    </row>
    <row r="193" spans="23:29">
      <c r="W193">
        <f t="shared" si="128"/>
        <v>2.4469779697996188</v>
      </c>
      <c r="X193">
        <f t="shared" si="120"/>
        <v>2.4469779697996188</v>
      </c>
      <c r="Y193">
        <f t="shared" si="129"/>
        <v>4.4046228480198577</v>
      </c>
      <c r="AA193">
        <f t="shared" si="127"/>
        <v>1.9576448782202389</v>
      </c>
      <c r="AB193">
        <f t="shared" si="119"/>
        <v>1.9576448782202389</v>
      </c>
      <c r="AC193">
        <v>3</v>
      </c>
    </row>
    <row r="194" spans="23:29">
      <c r="W194">
        <f t="shared" si="128"/>
        <v>2.2642122954442554</v>
      </c>
      <c r="X194">
        <f t="shared" si="120"/>
        <v>2.2642122954442554</v>
      </c>
      <c r="Y194">
        <f t="shared" si="129"/>
        <v>4.173240451916123</v>
      </c>
      <c r="AA194">
        <f t="shared" si="127"/>
        <v>1.9090281564718676</v>
      </c>
      <c r="AB194">
        <f t="shared" si="119"/>
        <v>1.9090281564718676</v>
      </c>
      <c r="AC194">
        <v>3</v>
      </c>
    </row>
    <row r="195" spans="23:29">
      <c r="W195">
        <f t="shared" si="128"/>
        <v>2.0708697748094167</v>
      </c>
      <c r="X195">
        <f t="shared" si="120"/>
        <v>2.0708697748094167</v>
      </c>
      <c r="Y195">
        <f t="shared" si="129"/>
        <v>3.9160916822948377</v>
      </c>
      <c r="AA195">
        <f t="shared" si="127"/>
        <v>1.845221907485421</v>
      </c>
      <c r="AB195">
        <f t="shared" si="119"/>
        <v>1.845221907485421</v>
      </c>
      <c r="AC195">
        <v>3</v>
      </c>
    </row>
    <row r="196" spans="23:29">
      <c r="W196">
        <f t="shared" si="128"/>
        <v>1.8711467667818351</v>
      </c>
      <c r="X196">
        <f t="shared" si="120"/>
        <v>1.8711467667818351</v>
      </c>
      <c r="Y196">
        <f t="shared" si="129"/>
        <v>3.6360331015752005</v>
      </c>
      <c r="AA196">
        <f t="shared" si="127"/>
        <v>1.7648863347933654</v>
      </c>
      <c r="AB196">
        <f t="shared" si="119"/>
        <v>1.7648863347933654</v>
      </c>
      <c r="AC196">
        <v>3</v>
      </c>
    </row>
    <row r="197" spans="23:29">
      <c r="W197">
        <f t="shared" si="128"/>
        <v>1.6698392519520555</v>
      </c>
      <c r="X197">
        <f t="shared" si="120"/>
        <v>1.6698392519520555</v>
      </c>
      <c r="Y197">
        <f t="shared" si="129"/>
        <v>3.3376672707323651</v>
      </c>
      <c r="AA197">
        <f t="shared" si="127"/>
        <v>1.6678280187803096</v>
      </c>
      <c r="AB197">
        <f t="shared" si="119"/>
        <v>1.6678280187803096</v>
      </c>
      <c r="AC197">
        <v>3</v>
      </c>
    </row>
    <row r="198" spans="23:29">
      <c r="W198">
        <f t="shared" si="128"/>
        <v>1.471896574051875</v>
      </c>
      <c r="X198">
        <f t="shared" si="120"/>
        <v>1.471896574051875</v>
      </c>
      <c r="Y198">
        <f t="shared" si="129"/>
        <v>3.02716332478844</v>
      </c>
      <c r="AA198">
        <f t="shared" si="127"/>
        <v>1.555266750736565</v>
      </c>
      <c r="AB198">
        <f t="shared" si="119"/>
        <v>1.555266750736565</v>
      </c>
      <c r="AC198">
        <v>3</v>
      </c>
    </row>
    <row r="199" spans="23:29">
      <c r="W199">
        <f t="shared" si="128"/>
        <v>1.2819445105252725</v>
      </c>
      <c r="X199">
        <f t="shared" si="120"/>
        <v>1.2819445105252725</v>
      </c>
      <c r="Y199">
        <f t="shared" si="129"/>
        <v>2.7118126407235095</v>
      </c>
      <c r="AA199">
        <f t="shared" si="127"/>
        <v>1.429868130198237</v>
      </c>
      <c r="AB199">
        <f t="shared" si="119"/>
        <v>1.429868130198237</v>
      </c>
      <c r="AC199">
        <v>3</v>
      </c>
    </row>
    <row r="200" spans="23:29">
      <c r="W200">
        <f t="shared" si="128"/>
        <v>1.1038725047796853</v>
      </c>
      <c r="X200">
        <f t="shared" si="120"/>
        <v>1.1038725047796853</v>
      </c>
      <c r="Y200">
        <f t="shared" si="129"/>
        <v>2.3993732705106683</v>
      </c>
      <c r="AA200">
        <f t="shared" si="127"/>
        <v>1.2955007657309829</v>
      </c>
      <c r="AB200">
        <f t="shared" si="119"/>
        <v>1.2955007657309829</v>
      </c>
      <c r="AC200">
        <v>3</v>
      </c>
    </row>
    <row r="201" spans="23:29">
      <c r="W201">
        <f>O4*O20</f>
        <v>2.7612574341546301</v>
      </c>
      <c r="X201">
        <f t="shared" si="120"/>
        <v>2.7612574341546301</v>
      </c>
      <c r="Y201">
        <f>BA20</f>
        <v>4.9980592779773962</v>
      </c>
      <c r="AA201">
        <f t="shared" ref="AA201:AA215" si="130">AJ4-O4</f>
        <v>2.2368018438227661</v>
      </c>
      <c r="AB201">
        <f t="shared" si="119"/>
        <v>2.2368018438227661</v>
      </c>
      <c r="AC201">
        <v>3</v>
      </c>
    </row>
    <row r="202" spans="23:29">
      <c r="W202">
        <f t="shared" ref="W202:W215" si="131">O5*O21</f>
        <v>2.6998961578400831</v>
      </c>
      <c r="X202">
        <f t="shared" si="120"/>
        <v>2.6998961578400831</v>
      </c>
      <c r="Y202">
        <f t="shared" ref="Y202:Y215" si="132">BA21</f>
        <v>4.9329731787176767</v>
      </c>
      <c r="AA202">
        <f t="shared" si="130"/>
        <v>2.2330770208775936</v>
      </c>
      <c r="AB202">
        <f t="shared" si="119"/>
        <v>2.2330770208775936</v>
      </c>
      <c r="AC202">
        <v>3</v>
      </c>
    </row>
    <row r="203" spans="23:29">
      <c r="W203">
        <f t="shared" si="131"/>
        <v>2.6269259914119725</v>
      </c>
      <c r="X203">
        <f t="shared" si="120"/>
        <v>2.6269259914119725</v>
      </c>
      <c r="Y203">
        <f t="shared" si="132"/>
        <v>4.8539611611606421</v>
      </c>
      <c r="AA203">
        <f t="shared" si="130"/>
        <v>2.2270351697486697</v>
      </c>
      <c r="AB203">
        <f t="shared" si="119"/>
        <v>2.2270351697486697</v>
      </c>
      <c r="AC203">
        <v>3</v>
      </c>
    </row>
    <row r="204" spans="23:29">
      <c r="W204">
        <f t="shared" si="131"/>
        <v>2.5410787367906664</v>
      </c>
      <c r="X204">
        <f t="shared" si="120"/>
        <v>2.5410787367906664</v>
      </c>
      <c r="Y204">
        <f t="shared" si="132"/>
        <v>4.7586856198883964</v>
      </c>
      <c r="AA204">
        <f t="shared" si="130"/>
        <v>2.21760688309773</v>
      </c>
      <c r="AB204">
        <f t="shared" si="119"/>
        <v>2.21760688309773</v>
      </c>
      <c r="AC204">
        <v>3</v>
      </c>
    </row>
    <row r="205" spans="23:29">
      <c r="W205">
        <f t="shared" si="131"/>
        <v>2.4413503719244702</v>
      </c>
      <c r="X205">
        <f t="shared" si="120"/>
        <v>2.4413503719244702</v>
      </c>
      <c r="Y205">
        <f t="shared" si="132"/>
        <v>4.6447249119847784</v>
      </c>
      <c r="AA205">
        <f t="shared" si="130"/>
        <v>2.2033745400603082</v>
      </c>
      <c r="AB205">
        <f t="shared" si="119"/>
        <v>2.2033745400603082</v>
      </c>
      <c r="AC205">
        <v>3</v>
      </c>
    </row>
    <row r="206" spans="23:29">
      <c r="W206">
        <f t="shared" si="131"/>
        <v>2.3271832202257956</v>
      </c>
      <c r="X206">
        <f t="shared" si="120"/>
        <v>2.3271832202257956</v>
      </c>
      <c r="Y206">
        <f t="shared" si="132"/>
        <v>4.5097265961675115</v>
      </c>
      <c r="AA206">
        <f t="shared" si="130"/>
        <v>2.1825433759417159</v>
      </c>
      <c r="AB206">
        <f t="shared" si="119"/>
        <v>2.1825433759417159</v>
      </c>
      <c r="AC206">
        <v>3</v>
      </c>
    </row>
    <row r="207" spans="23:29">
      <c r="W207">
        <f t="shared" si="131"/>
        <v>2.1986606866355221</v>
      </c>
      <c r="X207">
        <f t="shared" si="120"/>
        <v>2.1986606866355221</v>
      </c>
      <c r="Y207">
        <f t="shared" si="132"/>
        <v>4.3516272571558705</v>
      </c>
      <c r="AA207">
        <f t="shared" si="130"/>
        <v>2.1529665705203485</v>
      </c>
      <c r="AB207">
        <f t="shared" si="119"/>
        <v>2.1529665705203485</v>
      </c>
      <c r="AC207">
        <v>3</v>
      </c>
    </row>
    <row r="208" spans="23:29">
      <c r="W208">
        <f t="shared" si="131"/>
        <v>2.0566811721244154</v>
      </c>
      <c r="X208">
        <f t="shared" si="120"/>
        <v>2.0566811721244154</v>
      </c>
      <c r="Y208">
        <f t="shared" si="132"/>
        <v>4.1689370810339126</v>
      </c>
      <c r="AA208">
        <f t="shared" si="130"/>
        <v>2.1122559089094972</v>
      </c>
      <c r="AB208">
        <f t="shared" si="119"/>
        <v>2.1122559089094972</v>
      </c>
      <c r="AC208">
        <v>3</v>
      </c>
    </row>
    <row r="209" spans="23:29">
      <c r="W209">
        <f t="shared" si="131"/>
        <v>1.9030669075104676</v>
      </c>
      <c r="X209">
        <f t="shared" si="120"/>
        <v>1.9030669075104676</v>
      </c>
      <c r="Y209">
        <f t="shared" si="132"/>
        <v>3.9610698549731187</v>
      </c>
      <c r="AA209">
        <f t="shared" si="130"/>
        <v>2.0580029474626511</v>
      </c>
      <c r="AB209">
        <f t="shared" si="119"/>
        <v>2.0580029474626511</v>
      </c>
      <c r="AC209">
        <v>3</v>
      </c>
    </row>
    <row r="210" spans="23:29">
      <c r="W210">
        <f t="shared" si="131"/>
        <v>1.74056282007346</v>
      </c>
      <c r="X210">
        <f t="shared" si="120"/>
        <v>1.74056282007346</v>
      </c>
      <c r="Y210">
        <f t="shared" si="132"/>
        <v>3.7286756473406677</v>
      </c>
      <c r="AA210">
        <f t="shared" si="130"/>
        <v>1.9881128272672077</v>
      </c>
      <c r="AB210">
        <f t="shared" si="119"/>
        <v>1.9881128272672077</v>
      </c>
      <c r="AC210">
        <v>3</v>
      </c>
    </row>
    <row r="211" spans="23:29">
      <c r="W211">
        <f t="shared" si="131"/>
        <v>1.5726959429213059</v>
      </c>
      <c r="X211">
        <f t="shared" si="120"/>
        <v>1.5726959429213059</v>
      </c>
      <c r="Y211">
        <f t="shared" si="132"/>
        <v>3.4739097232707516</v>
      </c>
      <c r="AA211">
        <f t="shared" si="130"/>
        <v>1.9012137803494458</v>
      </c>
      <c r="AB211">
        <f t="shared" si="119"/>
        <v>1.9012137803494458</v>
      </c>
      <c r="AC211">
        <v>3</v>
      </c>
    </row>
    <row r="212" spans="23:29">
      <c r="W212">
        <f t="shared" si="131"/>
        <v>1.4034972902699832</v>
      </c>
      <c r="X212">
        <f t="shared" si="120"/>
        <v>1.4034972902699832</v>
      </c>
      <c r="Y212">
        <f t="shared" si="132"/>
        <v>3.2005576338658921</v>
      </c>
      <c r="AA212">
        <f t="shared" si="130"/>
        <v>1.7970603435959089</v>
      </c>
      <c r="AB212">
        <f t="shared" si="119"/>
        <v>1.7970603435959089</v>
      </c>
      <c r="AC212">
        <v>3</v>
      </c>
    </row>
    <row r="213" spans="23:29">
      <c r="W213">
        <f t="shared" si="131"/>
        <v>1.2371267778168096</v>
      </c>
      <c r="X213">
        <f t="shared" si="120"/>
        <v>1.2371267778168096</v>
      </c>
      <c r="Y213">
        <f t="shared" si="132"/>
        <v>2.9139450584175277</v>
      </c>
      <c r="AA213">
        <f t="shared" si="130"/>
        <v>1.6768182806007181</v>
      </c>
      <c r="AB213">
        <f t="shared" si="119"/>
        <v>1.6768182806007181</v>
      </c>
      <c r="AC213">
        <v>3</v>
      </c>
    </row>
    <row r="214" spans="23:29">
      <c r="W214">
        <f t="shared" si="131"/>
        <v>1.0774723642981887</v>
      </c>
      <c r="X214">
        <f t="shared" si="120"/>
        <v>1.0774723642981887</v>
      </c>
      <c r="Y214">
        <f t="shared" si="132"/>
        <v>2.6205990508239414</v>
      </c>
      <c r="AA214">
        <f t="shared" si="130"/>
        <v>1.5431266865257527</v>
      </c>
      <c r="AB214">
        <f t="shared" ref="AB214:AB260" si="133">IFERROR(AA214,"")</f>
        <v>1.5431266865257527</v>
      </c>
      <c r="AC214">
        <v>3</v>
      </c>
    </row>
    <row r="215" spans="23:29">
      <c r="W215">
        <f t="shared" si="131"/>
        <v>0.92780312083974792</v>
      </c>
      <c r="X215">
        <f t="shared" si="120"/>
        <v>0.92780312083974792</v>
      </c>
      <c r="Y215">
        <f t="shared" si="132"/>
        <v>2.3276892899818242</v>
      </c>
      <c r="AA215">
        <f t="shared" si="130"/>
        <v>1.3998861691420763</v>
      </c>
      <c r="AB215">
        <f t="shared" si="133"/>
        <v>1.3998861691420763</v>
      </c>
      <c r="AC215">
        <v>3</v>
      </c>
    </row>
    <row r="216" spans="23:29">
      <c r="W216">
        <f>P4*P20</f>
        <v>2.3022432113341198</v>
      </c>
      <c r="X216">
        <f t="shared" si="120"/>
        <v>2.3022432113341198</v>
      </c>
      <c r="Y216">
        <f>BB20</f>
        <v>4.6270261734302913</v>
      </c>
      <c r="AA216">
        <f t="shared" ref="AA216:AA230" si="134">AK4-P4</f>
        <v>2.3247829620961715</v>
      </c>
      <c r="AB216">
        <f t="shared" si="133"/>
        <v>2.3247829620961715</v>
      </c>
      <c r="AC216">
        <v>3</v>
      </c>
    </row>
    <row r="217" spans="23:29">
      <c r="W217">
        <f t="shared" ref="W217:W230" si="135">P5*P21</f>
        <v>2.2510822510822504</v>
      </c>
      <c r="X217">
        <f t="shared" ref="X217:X260" si="136">IFERROR(W217, NA())</f>
        <v>2.2510822510822504</v>
      </c>
      <c r="Y217">
        <f t="shared" ref="Y217:Y230" si="137">BB21</f>
        <v>4.571190804133404</v>
      </c>
      <c r="AA217">
        <f t="shared" si="134"/>
        <v>2.3201085530511536</v>
      </c>
      <c r="AB217">
        <f t="shared" si="133"/>
        <v>2.3201085530511536</v>
      </c>
      <c r="AC217">
        <v>3</v>
      </c>
    </row>
    <row r="218" spans="23:29">
      <c r="W218">
        <f t="shared" si="135"/>
        <v>2.19024219024219</v>
      </c>
      <c r="X218">
        <f t="shared" si="136"/>
        <v>2.19024219024219</v>
      </c>
      <c r="Y218">
        <f t="shared" si="137"/>
        <v>4.5032634336596322</v>
      </c>
      <c r="AA218">
        <f t="shared" si="134"/>
        <v>2.3130212434174422</v>
      </c>
      <c r="AB218">
        <f t="shared" si="133"/>
        <v>2.3130212434174422</v>
      </c>
      <c r="AC218">
        <v>3</v>
      </c>
    </row>
    <row r="219" spans="23:29">
      <c r="W219">
        <f t="shared" si="135"/>
        <v>2.1186656480774126</v>
      </c>
      <c r="X219">
        <f t="shared" si="136"/>
        <v>2.1186656480774126</v>
      </c>
      <c r="Y219">
        <f t="shared" si="137"/>
        <v>4.4211413673199083</v>
      </c>
      <c r="AA219">
        <f t="shared" si="134"/>
        <v>2.3024757192424956</v>
      </c>
      <c r="AB219">
        <f t="shared" si="133"/>
        <v>2.3024757192424956</v>
      </c>
      <c r="AC219">
        <v>3</v>
      </c>
    </row>
    <row r="220" spans="23:29">
      <c r="W220">
        <f t="shared" si="135"/>
        <v>2.0355155049032594</v>
      </c>
      <c r="X220">
        <f t="shared" si="136"/>
        <v>2.0355155049032594</v>
      </c>
      <c r="Y220">
        <f t="shared" si="137"/>
        <v>4.3226068783721514</v>
      </c>
      <c r="AA220">
        <f t="shared" si="134"/>
        <v>2.287091373468892</v>
      </c>
      <c r="AB220">
        <f t="shared" si="133"/>
        <v>2.287091373468892</v>
      </c>
      <c r="AC220">
        <v>3</v>
      </c>
    </row>
    <row r="221" spans="23:29">
      <c r="W221">
        <f t="shared" si="135"/>
        <v>1.9403267888116369</v>
      </c>
      <c r="X221">
        <f t="shared" si="136"/>
        <v>1.9403267888116369</v>
      </c>
      <c r="Y221">
        <f t="shared" si="137"/>
        <v>4.2054477528501204</v>
      </c>
      <c r="AA221">
        <f t="shared" si="134"/>
        <v>2.2651209640384833</v>
      </c>
      <c r="AB221">
        <f t="shared" si="133"/>
        <v>2.2651209640384833</v>
      </c>
      <c r="AC221">
        <v>3</v>
      </c>
    </row>
    <row r="222" spans="23:29">
      <c r="W222">
        <f t="shared" si="135"/>
        <v>1.8331690400259804</v>
      </c>
      <c r="X222">
        <f t="shared" si="136"/>
        <v>1.8331690400259804</v>
      </c>
      <c r="Y222">
        <f t="shared" si="137"/>
        <v>4.0676371601808725</v>
      </c>
      <c r="AA222">
        <f t="shared" si="134"/>
        <v>2.2344681201548919</v>
      </c>
      <c r="AB222">
        <f t="shared" si="133"/>
        <v>2.2344681201548919</v>
      </c>
      <c r="AC222">
        <v>3</v>
      </c>
    </row>
    <row r="223" spans="23:29">
      <c r="W223">
        <f t="shared" si="135"/>
        <v>1.7147913149400968</v>
      </c>
      <c r="X223">
        <f t="shared" si="136"/>
        <v>1.7147913149400968</v>
      </c>
      <c r="Y223">
        <f t="shared" si="137"/>
        <v>3.9075753468792396</v>
      </c>
      <c r="AA223">
        <f t="shared" si="134"/>
        <v>2.1927840319391425</v>
      </c>
      <c r="AB223">
        <f t="shared" si="133"/>
        <v>2.1927840319391425</v>
      </c>
      <c r="AC223">
        <v>3</v>
      </c>
    </row>
    <row r="224" spans="23:29">
      <c r="W224">
        <f t="shared" si="135"/>
        <v>1.586712928080156</v>
      </c>
      <c r="X224">
        <f t="shared" si="136"/>
        <v>1.586712928080156</v>
      </c>
      <c r="Y224">
        <f t="shared" si="137"/>
        <v>3.7243819753565863</v>
      </c>
      <c r="AA224">
        <f t="shared" si="134"/>
        <v>2.1376690472764306</v>
      </c>
      <c r="AB224">
        <f t="shared" si="133"/>
        <v>2.1376690472764306</v>
      </c>
      <c r="AC224">
        <v>3</v>
      </c>
    </row>
    <row r="225" spans="23:29">
      <c r="W225">
        <f t="shared" si="135"/>
        <v>1.4512225071261833</v>
      </c>
      <c r="X225">
        <f t="shared" si="136"/>
        <v>1.4512225071261833</v>
      </c>
      <c r="Y225">
        <f t="shared" si="137"/>
        <v>3.5182079665722865</v>
      </c>
      <c r="AA225">
        <f t="shared" si="134"/>
        <v>2.0669854594461032</v>
      </c>
      <c r="AB225">
        <f t="shared" si="133"/>
        <v>2.0669854594461032</v>
      </c>
      <c r="AC225">
        <v>3</v>
      </c>
    </row>
    <row r="226" spans="23:29">
      <c r="W226">
        <f t="shared" si="135"/>
        <v>1.3112607731889327</v>
      </c>
      <c r="X226">
        <f t="shared" si="136"/>
        <v>1.3112607731889327</v>
      </c>
      <c r="Y226">
        <f t="shared" si="137"/>
        <v>3.2905130525282407</v>
      </c>
      <c r="AA226">
        <f t="shared" si="134"/>
        <v>1.9792522793393079</v>
      </c>
      <c r="AB226">
        <f t="shared" si="133"/>
        <v>1.9792522793393079</v>
      </c>
      <c r="AC226">
        <v>3</v>
      </c>
    </row>
    <row r="227" spans="23:29">
      <c r="W227">
        <f t="shared" si="135"/>
        <v>1.1701886498095184</v>
      </c>
      <c r="X227">
        <f t="shared" si="136"/>
        <v>1.1701886498095184</v>
      </c>
      <c r="Y227">
        <f t="shared" si="137"/>
        <v>3.0442379906906987</v>
      </c>
      <c r="AA227">
        <f t="shared" si="134"/>
        <v>1.8740493408811802</v>
      </c>
      <c r="AB227">
        <f t="shared" si="133"/>
        <v>1.8740493408811802</v>
      </c>
      <c r="AC227">
        <v>3</v>
      </c>
    </row>
    <row r="228" spans="23:29">
      <c r="W228">
        <f t="shared" si="135"/>
        <v>1.0314745342316776</v>
      </c>
      <c r="X228">
        <f t="shared" si="136"/>
        <v>1.0314745342316776</v>
      </c>
      <c r="Y228">
        <f t="shared" si="137"/>
        <v>2.7837997113440247</v>
      </c>
      <c r="AA228">
        <f t="shared" si="134"/>
        <v>1.7523251771123471</v>
      </c>
      <c r="AB228">
        <f t="shared" si="133"/>
        <v>1.7523251771123471</v>
      </c>
      <c r="AC228">
        <v>3</v>
      </c>
    </row>
    <row r="229" spans="23:29">
      <c r="W229">
        <f t="shared" si="135"/>
        <v>0.89836007516810001</v>
      </c>
      <c r="X229">
        <f t="shared" si="136"/>
        <v>0.89836007516810001</v>
      </c>
      <c r="Y229">
        <f>BB33</f>
        <v>2.5148627368153611</v>
      </c>
      <c r="AA229">
        <f t="shared" si="134"/>
        <v>1.6165026616472611</v>
      </c>
      <c r="AB229">
        <f t="shared" si="133"/>
        <v>1.6165026616472611</v>
      </c>
      <c r="AC229">
        <v>3</v>
      </c>
    </row>
    <row r="230" spans="23:29">
      <c r="W230">
        <f t="shared" si="135"/>
        <v>0.77357091373911446</v>
      </c>
      <c r="X230">
        <f t="shared" si="136"/>
        <v>0.77357091373911446</v>
      </c>
      <c r="Y230">
        <f t="shared" si="137"/>
        <v>2.2438908307160097</v>
      </c>
      <c r="AA230">
        <f t="shared" si="134"/>
        <v>1.4703199169768952</v>
      </c>
      <c r="AB230">
        <f t="shared" si="133"/>
        <v>1.4703199169768952</v>
      </c>
      <c r="AC230">
        <v>3</v>
      </c>
    </row>
    <row r="231" spans="23:29">
      <c r="W231">
        <f>Q4*Q20</f>
        <v>1.9061583577712606</v>
      </c>
      <c r="X231">
        <f t="shared" si="136"/>
        <v>1.9061583577712606</v>
      </c>
      <c r="Y231">
        <f>BC20</f>
        <v>4.2341236589624804</v>
      </c>
      <c r="AA231">
        <f t="shared" ref="AA231:AA245" si="138">AL4-Q4</f>
        <v>2.3279653011912198</v>
      </c>
      <c r="AB231">
        <f t="shared" si="133"/>
        <v>2.3279653011912198</v>
      </c>
      <c r="AC231">
        <v>3</v>
      </c>
    </row>
    <row r="232" spans="23:29">
      <c r="W232">
        <f t="shared" ref="W232:W245" si="139">Q5*Q21</f>
        <v>1.8637992831541219</v>
      </c>
      <c r="X232">
        <f t="shared" si="136"/>
        <v>1.8637992831541219</v>
      </c>
      <c r="Y232">
        <f t="shared" ref="Y232:Y245" si="140">BC21</f>
        <v>4.1873202163248076</v>
      </c>
      <c r="AA232">
        <f t="shared" si="138"/>
        <v>2.3235209331706859</v>
      </c>
      <c r="AB232">
        <f t="shared" si="133"/>
        <v>2.3235209331706859</v>
      </c>
      <c r="AC232">
        <v>3</v>
      </c>
    </row>
    <row r="233" spans="23:29">
      <c r="W233">
        <f t="shared" si="139"/>
        <v>1.8134263295553619</v>
      </c>
      <c r="X233">
        <f t="shared" si="136"/>
        <v>1.8134263295553619</v>
      </c>
      <c r="Y233">
        <f t="shared" si="140"/>
        <v>4.1302511541811242</v>
      </c>
      <c r="AA233">
        <f t="shared" si="138"/>
        <v>2.3168248246257623</v>
      </c>
      <c r="AB233">
        <f t="shared" si="133"/>
        <v>2.3168248246257623</v>
      </c>
      <c r="AC233">
        <v>3</v>
      </c>
    </row>
    <row r="234" spans="23:29">
      <c r="W234">
        <f t="shared" si="139"/>
        <v>1.7541640312038795</v>
      </c>
      <c r="X234">
        <f t="shared" si="136"/>
        <v>1.7541640312038795</v>
      </c>
      <c r="Y234">
        <f t="shared" si="140"/>
        <v>4.0610657322788732</v>
      </c>
      <c r="AA234">
        <f t="shared" si="138"/>
        <v>2.3069017010749935</v>
      </c>
      <c r="AB234">
        <f t="shared" si="133"/>
        <v>2.3069017010749935</v>
      </c>
      <c r="AC234">
        <v>3</v>
      </c>
    </row>
    <row r="235" spans="23:29">
      <c r="W235">
        <f t="shared" si="139"/>
        <v>1.685319289005925</v>
      </c>
      <c r="X235">
        <f t="shared" si="136"/>
        <v>1.685319289005925</v>
      </c>
      <c r="Y235">
        <f t="shared" si="140"/>
        <v>3.9777765630865121</v>
      </c>
      <c r="AA235">
        <f t="shared" si="138"/>
        <v>2.2924572740805873</v>
      </c>
      <c r="AB235">
        <f t="shared" si="133"/>
        <v>2.2924572740805873</v>
      </c>
      <c r="AC235">
        <v>3</v>
      </c>
    </row>
    <row r="236" spans="23:29">
      <c r="W236">
        <f t="shared" si="139"/>
        <v>1.6065071262203878</v>
      </c>
      <c r="X236">
        <f t="shared" si="136"/>
        <v>1.6065071262203878</v>
      </c>
      <c r="Y236">
        <f t="shared" si="140"/>
        <v>3.8783493089267367</v>
      </c>
      <c r="AA236">
        <f t="shared" si="138"/>
        <v>2.2718421827063491</v>
      </c>
      <c r="AB236">
        <f t="shared" si="133"/>
        <v>2.2718421827063491</v>
      </c>
      <c r="AC236">
        <v>3</v>
      </c>
    </row>
    <row r="237" spans="23:29">
      <c r="W237">
        <f t="shared" si="139"/>
        <v>1.5177851191612961</v>
      </c>
      <c r="X237">
        <f t="shared" si="136"/>
        <v>1.5177851191612961</v>
      </c>
      <c r="Y237">
        <f t="shared" si="140"/>
        <v>3.760843237842308</v>
      </c>
      <c r="AA237">
        <f t="shared" si="138"/>
        <v>2.2430581186810121</v>
      </c>
      <c r="AB237">
        <f t="shared" si="133"/>
        <v>2.2430581186810121</v>
      </c>
      <c r="AC237">
        <v>3</v>
      </c>
    </row>
    <row r="238" spans="23:29">
      <c r="W238">
        <f t="shared" si="139"/>
        <v>1.4197734543052418</v>
      </c>
      <c r="X238">
        <f t="shared" si="136"/>
        <v>1.4197734543052418</v>
      </c>
      <c r="Y238">
        <f t="shared" si="140"/>
        <v>3.6236083144684605</v>
      </c>
      <c r="AA238">
        <f t="shared" si="138"/>
        <v>2.2038348601632185</v>
      </c>
      <c r="AB238">
        <f t="shared" si="133"/>
        <v>2.2038348601632185</v>
      </c>
      <c r="AC238">
        <v>3</v>
      </c>
    </row>
    <row r="239" spans="23:29">
      <c r="W239">
        <f t="shared" si="139"/>
        <v>1.3137300587330325</v>
      </c>
      <c r="X239">
        <f t="shared" si="136"/>
        <v>1.3137300587330325</v>
      </c>
      <c r="Y239">
        <f t="shared" si="140"/>
        <v>3.4655345977211809</v>
      </c>
      <c r="AA239">
        <f t="shared" si="138"/>
        <v>2.1518045389881486</v>
      </c>
      <c r="AB239">
        <f t="shared" si="133"/>
        <v>2.1518045389881486</v>
      </c>
      <c r="AC239">
        <v>3</v>
      </c>
    </row>
    <row r="240" spans="23:29">
      <c r="W240">
        <f t="shared" si="139"/>
        <v>1.2015498177281305</v>
      </c>
      <c r="X240">
        <f t="shared" si="136"/>
        <v>1.2015498177281305</v>
      </c>
      <c r="Y240">
        <f t="shared" si="140"/>
        <v>3.2863337353041242</v>
      </c>
      <c r="AA240">
        <f t="shared" si="138"/>
        <v>2.0847839175759937</v>
      </c>
      <c r="AB240">
        <f t="shared" si="133"/>
        <v>2.0847839175759937</v>
      </c>
      <c r="AC240">
        <v>3</v>
      </c>
    </row>
    <row r="241" spans="23:29">
      <c r="W241">
        <f t="shared" si="139"/>
        <v>1.0856675218876113</v>
      </c>
      <c r="X241">
        <f t="shared" si="136"/>
        <v>1.0856675218876113</v>
      </c>
      <c r="Y241">
        <f t="shared" si="140"/>
        <v>3.0868120707527136</v>
      </c>
      <c r="AA241">
        <f t="shared" si="138"/>
        <v>2.0011445488651023</v>
      </c>
      <c r="AB241">
        <f t="shared" si="133"/>
        <v>2.0011445488651023</v>
      </c>
      <c r="AC241">
        <v>3</v>
      </c>
    </row>
    <row r="242" spans="23:29">
      <c r="W242">
        <f t="shared" si="139"/>
        <v>0.96886587134766577</v>
      </c>
      <c r="X242">
        <f t="shared" si="136"/>
        <v>0.96886587134766577</v>
      </c>
      <c r="Y242">
        <f t="shared" si="140"/>
        <v>2.8690759634168308</v>
      </c>
      <c r="AA242">
        <f t="shared" si="138"/>
        <v>1.9002100920691651</v>
      </c>
      <c r="AB242">
        <f t="shared" si="133"/>
        <v>1.9002100920691651</v>
      </c>
      <c r="AC242">
        <v>3</v>
      </c>
    </row>
    <row r="243" spans="23:29">
      <c r="W243">
        <f t="shared" si="139"/>
        <v>0.85401654984773312</v>
      </c>
      <c r="X243">
        <f t="shared" si="136"/>
        <v>0.85401654984773312</v>
      </c>
      <c r="Y243">
        <f t="shared" si="140"/>
        <v>2.6366017369198014</v>
      </c>
      <c r="AA243">
        <f t="shared" si="138"/>
        <v>1.7825851870720681</v>
      </c>
      <c r="AB243">
        <f t="shared" si="133"/>
        <v>1.7825851870720681</v>
      </c>
      <c r="AC243">
        <v>3</v>
      </c>
    </row>
    <row r="244" spans="23:29">
      <c r="W244">
        <f t="shared" si="139"/>
        <v>0.74380350309616894</v>
      </c>
      <c r="X244">
        <f t="shared" si="136"/>
        <v>0.74380350309616894</v>
      </c>
      <c r="Y244">
        <f t="shared" si="140"/>
        <v>2.3941151036126227</v>
      </c>
      <c r="AA244">
        <f t="shared" si="138"/>
        <v>1.6503116005164538</v>
      </c>
      <c r="AB244">
        <f t="shared" si="133"/>
        <v>1.6503116005164538</v>
      </c>
      <c r="AC244">
        <v>3</v>
      </c>
    </row>
    <row r="245" spans="23:29">
      <c r="W245">
        <f t="shared" si="139"/>
        <v>0.64048344470872931</v>
      </c>
      <c r="X245">
        <f t="shared" si="136"/>
        <v>0.64048344470872931</v>
      </c>
      <c r="Y245">
        <f t="shared" si="140"/>
        <v>2.1472621378498324</v>
      </c>
      <c r="AA245">
        <f t="shared" si="138"/>
        <v>1.5067786931411031</v>
      </c>
      <c r="AB245">
        <f t="shared" si="133"/>
        <v>1.5067786931411031</v>
      </c>
      <c r="AC245">
        <v>3</v>
      </c>
    </row>
    <row r="246" spans="23:29">
      <c r="W246">
        <f>R4*R20</f>
        <v>1.5687851971037812</v>
      </c>
      <c r="X246">
        <f t="shared" si="136"/>
        <v>1.5687851971037812</v>
      </c>
      <c r="Y246">
        <f>BD20</f>
        <v>3.8278253800091724</v>
      </c>
      <c r="AA246">
        <f t="shared" ref="AA246:AA260" si="141">AM4-R4</f>
        <v>2.259040182905391</v>
      </c>
      <c r="AB246">
        <f t="shared" si="133"/>
        <v>2.259040182905391</v>
      </c>
      <c r="AC246">
        <v>3</v>
      </c>
    </row>
    <row r="247" spans="23:29">
      <c r="W247">
        <f t="shared" ref="W247:W260" si="142">R5*R21</f>
        <v>1.5339233038348083</v>
      </c>
      <c r="X247">
        <f t="shared" si="136"/>
        <v>1.5339233038348083</v>
      </c>
      <c r="Y247">
        <f t="shared" ref="Y247:Y260" si="143">BD21</f>
        <v>3.7895326911477252</v>
      </c>
      <c r="AA247">
        <f t="shared" si="141"/>
        <v>2.2556093873129166</v>
      </c>
      <c r="AB247">
        <f t="shared" si="133"/>
        <v>2.2556093873129166</v>
      </c>
      <c r="AC247">
        <v>3</v>
      </c>
    </row>
    <row r="248" spans="23:29">
      <c r="W248">
        <f t="shared" si="142"/>
        <v>1.4924659172446784</v>
      </c>
      <c r="X248">
        <f t="shared" si="136"/>
        <v>1.4924659172446784</v>
      </c>
      <c r="Y248">
        <f t="shared" si="143"/>
        <v>3.7427309120437546</v>
      </c>
      <c r="AA248">
        <f t="shared" si="141"/>
        <v>2.2502649947990765</v>
      </c>
      <c r="AB248">
        <f t="shared" si="133"/>
        <v>2.2502649947990765</v>
      </c>
      <c r="AC248">
        <v>3</v>
      </c>
    </row>
    <row r="249" spans="23:29">
      <c r="W249">
        <f t="shared" si="142"/>
        <v>1.4436925212562903</v>
      </c>
      <c r="X249">
        <f t="shared" si="136"/>
        <v>1.4436925212562903</v>
      </c>
      <c r="Y249">
        <f t="shared" si="143"/>
        <v>3.6858296399467285</v>
      </c>
      <c r="AA249">
        <f t="shared" si="141"/>
        <v>2.2421371186904384</v>
      </c>
      <c r="AB249">
        <f t="shared" si="133"/>
        <v>2.2421371186904384</v>
      </c>
      <c r="AC249">
        <v>3</v>
      </c>
    </row>
    <row r="250" spans="23:29">
      <c r="W250">
        <f t="shared" si="142"/>
        <v>1.3870326891818676</v>
      </c>
      <c r="X250">
        <f t="shared" si="136"/>
        <v>1.3870326891818676</v>
      </c>
      <c r="Y250">
        <f t="shared" si="143"/>
        <v>3.6170907072759246</v>
      </c>
      <c r="AA250">
        <f t="shared" si="141"/>
        <v>2.230058018094057</v>
      </c>
      <c r="AB250">
        <f t="shared" si="133"/>
        <v>2.230058018094057</v>
      </c>
      <c r="AC250">
        <v>3</v>
      </c>
    </row>
    <row r="251" spans="23:29">
      <c r="W251">
        <f t="shared" si="142"/>
        <v>1.3221695817566026</v>
      </c>
      <c r="X251">
        <f t="shared" si="136"/>
        <v>1.3221695817566026</v>
      </c>
      <c r="Y251">
        <f t="shared" si="143"/>
        <v>3.5346903835954668</v>
      </c>
      <c r="AA251">
        <f t="shared" si="141"/>
        <v>2.2125208018388642</v>
      </c>
      <c r="AB251">
        <f t="shared" si="133"/>
        <v>2.2125208018388642</v>
      </c>
      <c r="AC251">
        <v>3</v>
      </c>
    </row>
    <row r="252" spans="23:29">
      <c r="W252">
        <f t="shared" si="142"/>
        <v>1.249150584796465</v>
      </c>
      <c r="X252">
        <f t="shared" si="136"/>
        <v>1.249150584796465</v>
      </c>
      <c r="Y252">
        <f t="shared" si="143"/>
        <v>3.4368232806942056</v>
      </c>
      <c r="AA252">
        <f t="shared" si="141"/>
        <v>2.1876726958977404</v>
      </c>
      <c r="AB252">
        <f t="shared" si="133"/>
        <v>2.1876726958977404</v>
      </c>
      <c r="AC252">
        <v>3</v>
      </c>
    </row>
    <row r="253" spans="23:29">
      <c r="W253">
        <f t="shared" si="142"/>
        <v>1.1684861172600662</v>
      </c>
      <c r="X253">
        <f t="shared" si="136"/>
        <v>1.1684861172600662</v>
      </c>
      <c r="Y253">
        <f t="shared" si="143"/>
        <v>3.3218555112909005</v>
      </c>
      <c r="AA253">
        <f t="shared" si="141"/>
        <v>2.1533693940308343</v>
      </c>
      <c r="AB253">
        <f t="shared" si="133"/>
        <v>2.1533693940308343</v>
      </c>
      <c r="AC253">
        <v>3</v>
      </c>
    </row>
    <row r="254" spans="23:29">
      <c r="W254">
        <f t="shared" si="142"/>
        <v>1.0812114642670094</v>
      </c>
      <c r="X254">
        <f t="shared" si="136"/>
        <v>1.0812114642670094</v>
      </c>
      <c r="Y254">
        <f t="shared" si="143"/>
        <v>3.1885281829229362</v>
      </c>
      <c r="AA254">
        <f t="shared" si="141"/>
        <v>2.1073167186559267</v>
      </c>
      <c r="AB254">
        <f t="shared" si="133"/>
        <v>2.1073167186559267</v>
      </c>
      <c r="AC254">
        <v>3</v>
      </c>
    </row>
    <row r="255" spans="23:29">
      <c r="W255">
        <f t="shared" si="142"/>
        <v>0.98888613317447915</v>
      </c>
      <c r="X255">
        <f t="shared" si="136"/>
        <v>0.98888613317447915</v>
      </c>
      <c r="Y255">
        <f t="shared" si="143"/>
        <v>3.0362004789943926</v>
      </c>
      <c r="AA255">
        <f t="shared" si="141"/>
        <v>2.0473143458199132</v>
      </c>
      <c r="AB255">
        <f t="shared" si="133"/>
        <v>2.0473143458199132</v>
      </c>
      <c r="AC255">
        <v>3</v>
      </c>
    </row>
    <row r="256" spans="23:29">
      <c r="W256">
        <f t="shared" si="142"/>
        <v>0.89351397819068901</v>
      </c>
      <c r="X256">
        <f t="shared" si="136"/>
        <v>0.89351397819068901</v>
      </c>
      <c r="Y256">
        <f t="shared" si="143"/>
        <v>2.8651047555560472</v>
      </c>
      <c r="AA256">
        <f t="shared" si="141"/>
        <v>1.9715907773653583</v>
      </c>
      <c r="AB256">
        <f t="shared" si="133"/>
        <v>1.9715907773653583</v>
      </c>
      <c r="AC256">
        <v>3</v>
      </c>
    </row>
    <row r="257" spans="23:29">
      <c r="W257">
        <f t="shared" si="142"/>
        <v>0.79738518615338883</v>
      </c>
      <c r="X257">
        <f t="shared" si="136"/>
        <v>0.79738518615338883</v>
      </c>
      <c r="Y257">
        <f t="shared" si="143"/>
        <v>2.6765676045200459</v>
      </c>
      <c r="AA257">
        <f t="shared" si="141"/>
        <v>1.879182418366657</v>
      </c>
      <c r="AB257">
        <f t="shared" si="133"/>
        <v>1.879182418366657</v>
      </c>
      <c r="AC257">
        <v>3</v>
      </c>
    </row>
    <row r="258" spans="23:29">
      <c r="W258">
        <f t="shared" si="142"/>
        <v>0.70286317819326716</v>
      </c>
      <c r="X258">
        <f t="shared" si="136"/>
        <v>0.70286317819326716</v>
      </c>
      <c r="Y258">
        <f t="shared" si="143"/>
        <v>2.4731377215318773</v>
      </c>
      <c r="AA258">
        <f t="shared" si="141"/>
        <v>1.7702745433386102</v>
      </c>
      <c r="AB258">
        <f t="shared" si="133"/>
        <v>1.7702745433386102</v>
      </c>
      <c r="AC258">
        <v>3</v>
      </c>
    </row>
    <row r="259" spans="23:29">
      <c r="W259">
        <f t="shared" si="142"/>
        <v>0.61215686538003289</v>
      </c>
      <c r="X259">
        <f t="shared" si="136"/>
        <v>0.61215686538003289</v>
      </c>
      <c r="Y259">
        <f t="shared" si="143"/>
        <v>2.2585629112500865</v>
      </c>
      <c r="AA259">
        <f t="shared" si="141"/>
        <v>1.6464060458700536</v>
      </c>
      <c r="AB259">
        <f t="shared" si="133"/>
        <v>1.6464060458700536</v>
      </c>
      <c r="AC259">
        <v>3</v>
      </c>
    </row>
    <row r="260" spans="23:29">
      <c r="W260">
        <f t="shared" si="142"/>
        <v>0.52712354299037012</v>
      </c>
      <c r="X260">
        <f t="shared" si="136"/>
        <v>0.52712354299037012</v>
      </c>
      <c r="Y260">
        <f t="shared" si="143"/>
        <v>2.0375816401403801</v>
      </c>
      <c r="AA260">
        <f t="shared" si="141"/>
        <v>1.5104580971500101</v>
      </c>
      <c r="AB260">
        <f t="shared" si="133"/>
        <v>1.5104580971500101</v>
      </c>
      <c r="AC260">
        <v>3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C260"/>
  <sheetViews>
    <sheetView topLeftCell="R1" zoomScale="80" zoomScaleNormal="80" workbookViewId="0">
      <selection activeCell="AN13" sqref="AN13"/>
    </sheetView>
  </sheetViews>
  <sheetFormatPr defaultRowHeight="14.5"/>
  <cols>
    <col min="3" max="3" width="10.81640625" customWidth="1"/>
  </cols>
  <sheetData>
    <row r="1" spans="1:107" ht="16.5">
      <c r="S1" t="s">
        <v>103</v>
      </c>
      <c r="X1" t="s">
        <v>34</v>
      </c>
      <c r="BF1" t="s">
        <v>36</v>
      </c>
      <c r="BI1" t="s">
        <v>37</v>
      </c>
      <c r="BJ1">
        <f>SUM(BF4:BU18)</f>
        <v>4.443337024684662E-8</v>
      </c>
      <c r="BW1" t="s">
        <v>38</v>
      </c>
      <c r="CN1" t="s">
        <v>35</v>
      </c>
      <c r="CQ1" t="s">
        <v>40</v>
      </c>
      <c r="CR1">
        <f>SUM(CN4:DC18)</f>
        <v>3.9879306951700277E-4</v>
      </c>
    </row>
    <row r="2" spans="1:107">
      <c r="C2" s="2" t="s">
        <v>0</v>
      </c>
      <c r="D2" s="2" t="s">
        <v>1</v>
      </c>
      <c r="E2" s="2" t="s">
        <v>2</v>
      </c>
      <c r="F2" s="2" t="s">
        <v>3</v>
      </c>
      <c r="G2" s="2" t="s">
        <v>4</v>
      </c>
      <c r="H2" s="2" t="s">
        <v>5</v>
      </c>
      <c r="I2" s="2" t="s">
        <v>6</v>
      </c>
      <c r="J2" s="2" t="s">
        <v>7</v>
      </c>
      <c r="K2" s="2" t="s">
        <v>8</v>
      </c>
      <c r="L2" s="2" t="s">
        <v>9</v>
      </c>
      <c r="M2" s="2" t="s">
        <v>10</v>
      </c>
      <c r="N2" s="2" t="s">
        <v>11</v>
      </c>
      <c r="O2" s="2" t="s">
        <v>12</v>
      </c>
      <c r="P2" s="2" t="s">
        <v>13</v>
      </c>
      <c r="Q2" s="2" t="s">
        <v>14</v>
      </c>
      <c r="R2" s="2" t="s">
        <v>15</v>
      </c>
      <c r="S2" s="64" t="s">
        <v>105</v>
      </c>
      <c r="T2" s="3"/>
      <c r="U2" s="60"/>
      <c r="V2" s="3" t="s">
        <v>106</v>
      </c>
      <c r="X2" s="2" t="s">
        <v>0</v>
      </c>
      <c r="Y2" s="2" t="s">
        <v>1</v>
      </c>
      <c r="Z2" s="2" t="s">
        <v>2</v>
      </c>
      <c r="AA2" s="2" t="s">
        <v>3</v>
      </c>
      <c r="AB2" s="2" t="s">
        <v>4</v>
      </c>
      <c r="AC2" s="2" t="s">
        <v>5</v>
      </c>
      <c r="AD2" s="2" t="s">
        <v>6</v>
      </c>
      <c r="AE2" s="2" t="s">
        <v>7</v>
      </c>
      <c r="AF2" s="2" t="s">
        <v>8</v>
      </c>
      <c r="AG2" s="2" t="s">
        <v>9</v>
      </c>
      <c r="AH2" s="2" t="s">
        <v>10</v>
      </c>
      <c r="AI2" s="2" t="s">
        <v>11</v>
      </c>
      <c r="AJ2" s="2" t="s">
        <v>12</v>
      </c>
      <c r="AK2" s="2" t="s">
        <v>13</v>
      </c>
      <c r="AL2" s="2" t="s">
        <v>14</v>
      </c>
      <c r="AM2" s="2" t="s">
        <v>15</v>
      </c>
      <c r="BF2" s="2" t="s">
        <v>0</v>
      </c>
      <c r="BG2" s="2" t="s">
        <v>1</v>
      </c>
      <c r="BH2" s="2" t="s">
        <v>2</v>
      </c>
      <c r="BI2" s="2" t="s">
        <v>3</v>
      </c>
      <c r="BJ2" s="2" t="s">
        <v>4</v>
      </c>
      <c r="BK2" s="2" t="s">
        <v>5</v>
      </c>
      <c r="BL2" s="2" t="s">
        <v>6</v>
      </c>
      <c r="BM2" s="2" t="s">
        <v>7</v>
      </c>
      <c r="BN2" s="2" t="s">
        <v>8</v>
      </c>
      <c r="BO2" s="2" t="s">
        <v>9</v>
      </c>
      <c r="BP2" s="2" t="s">
        <v>10</v>
      </c>
      <c r="BQ2" s="2" t="s">
        <v>11</v>
      </c>
      <c r="BR2" s="2" t="s">
        <v>12</v>
      </c>
      <c r="BS2" s="2" t="s">
        <v>13</v>
      </c>
      <c r="BT2" s="2" t="s">
        <v>14</v>
      </c>
      <c r="BU2" s="2" t="s">
        <v>15</v>
      </c>
      <c r="BW2" s="2" t="s">
        <v>0</v>
      </c>
      <c r="BX2" s="2" t="s">
        <v>1</v>
      </c>
      <c r="BY2" s="2" t="s">
        <v>2</v>
      </c>
      <c r="BZ2" s="2" t="s">
        <v>3</v>
      </c>
      <c r="CA2" s="2" t="s">
        <v>4</v>
      </c>
      <c r="CB2" s="2" t="s">
        <v>5</v>
      </c>
      <c r="CC2" s="2" t="s">
        <v>6</v>
      </c>
      <c r="CD2" s="2" t="s">
        <v>7</v>
      </c>
      <c r="CE2" s="2" t="s">
        <v>8</v>
      </c>
      <c r="CF2" s="2" t="s">
        <v>9</v>
      </c>
      <c r="CG2" s="2" t="s">
        <v>10</v>
      </c>
      <c r="CH2" s="2" t="s">
        <v>11</v>
      </c>
      <c r="CI2" s="2" t="s">
        <v>12</v>
      </c>
      <c r="CJ2" s="2" t="s">
        <v>13</v>
      </c>
      <c r="CK2" s="2" t="s">
        <v>14</v>
      </c>
      <c r="CL2" s="2" t="s">
        <v>15</v>
      </c>
      <c r="CN2" s="2" t="s">
        <v>0</v>
      </c>
      <c r="CO2" s="2" t="s">
        <v>1</v>
      </c>
      <c r="CP2" s="2" t="s">
        <v>2</v>
      </c>
      <c r="CQ2" s="2" t="s">
        <v>3</v>
      </c>
      <c r="CR2" s="2" t="s">
        <v>4</v>
      </c>
      <c r="CS2" s="2" t="s">
        <v>5</v>
      </c>
      <c r="CT2" s="2" t="s">
        <v>6</v>
      </c>
      <c r="CU2" s="2" t="s">
        <v>7</v>
      </c>
      <c r="CV2" s="2" t="s">
        <v>8</v>
      </c>
      <c r="CW2" s="2" t="s">
        <v>9</v>
      </c>
      <c r="CX2" s="2" t="s">
        <v>10</v>
      </c>
      <c r="CY2" s="2" t="s">
        <v>11</v>
      </c>
      <c r="CZ2" s="2" t="s">
        <v>12</v>
      </c>
      <c r="DA2" s="2" t="s">
        <v>13</v>
      </c>
      <c r="DB2" s="2" t="s">
        <v>14</v>
      </c>
      <c r="DC2" s="2" t="s">
        <v>15</v>
      </c>
    </row>
    <row r="3" spans="1:107">
      <c r="C3" s="2">
        <f>'Raw data and fitting summary'!C5</f>
        <v>0</v>
      </c>
      <c r="D3" s="2">
        <f>'Raw data and fitting summary'!D5</f>
        <v>4.3980465111040035E-2</v>
      </c>
      <c r="E3" s="2">
        <f>'Raw data and fitting summary'!E5</f>
        <v>5.4975581388800036E-2</v>
      </c>
      <c r="F3" s="2">
        <f>'Raw data and fitting summary'!F5</f>
        <v>6.871947673600004E-2</v>
      </c>
      <c r="G3" s="2">
        <f>'Raw data and fitting summary'!G5</f>
        <v>8.589934592000005E-2</v>
      </c>
      <c r="H3" s="2">
        <f>'Raw data and fitting summary'!H5</f>
        <v>0.10737418240000006</v>
      </c>
      <c r="I3" s="2">
        <f>'Raw data and fitting summary'!I5</f>
        <v>0.13421772800000006</v>
      </c>
      <c r="J3" s="2">
        <f>'Raw data and fitting summary'!J5</f>
        <v>0.16777216000000009</v>
      </c>
      <c r="K3" s="2">
        <f>'Raw data and fitting summary'!K5</f>
        <v>0.2097152000000001</v>
      </c>
      <c r="L3" s="2">
        <f>'Raw data and fitting summary'!L5</f>
        <v>0.2621440000000001</v>
      </c>
      <c r="M3" s="2">
        <f>'Raw data and fitting summary'!M5</f>
        <v>0.32768000000000014</v>
      </c>
      <c r="N3" s="2">
        <f>'Raw data and fitting summary'!N5</f>
        <v>0.40960000000000013</v>
      </c>
      <c r="O3" s="2">
        <f>'Raw data and fitting summary'!O5</f>
        <v>0.51200000000000012</v>
      </c>
      <c r="P3" s="2">
        <f>'Raw data and fitting summary'!P5</f>
        <v>0.64000000000000012</v>
      </c>
      <c r="Q3" s="2">
        <f>'Raw data and fitting summary'!Q5</f>
        <v>0.8</v>
      </c>
      <c r="R3" s="2">
        <f>'Raw data and fitting summary'!R5</f>
        <v>1</v>
      </c>
      <c r="S3" t="s">
        <v>32</v>
      </c>
      <c r="T3" t="s">
        <v>33</v>
      </c>
      <c r="U3" t="s">
        <v>107</v>
      </c>
      <c r="V3" s="5" t="s">
        <v>104</v>
      </c>
      <c r="W3" s="63" t="s">
        <v>98</v>
      </c>
      <c r="X3" s="2">
        <f>C3</f>
        <v>0</v>
      </c>
      <c r="Y3" s="2">
        <f t="shared" ref="Y3:AM3" si="0">D3</f>
        <v>4.3980465111040035E-2</v>
      </c>
      <c r="Z3" s="2">
        <f t="shared" si="0"/>
        <v>5.4975581388800036E-2</v>
      </c>
      <c r="AA3" s="2">
        <f t="shared" si="0"/>
        <v>6.871947673600004E-2</v>
      </c>
      <c r="AB3" s="2">
        <f t="shared" si="0"/>
        <v>8.589934592000005E-2</v>
      </c>
      <c r="AC3" s="2">
        <f t="shared" si="0"/>
        <v>0.10737418240000006</v>
      </c>
      <c r="AD3" s="2">
        <f t="shared" si="0"/>
        <v>0.13421772800000006</v>
      </c>
      <c r="AE3" s="2">
        <f t="shared" si="0"/>
        <v>0.16777216000000009</v>
      </c>
      <c r="AF3" s="2">
        <f t="shared" si="0"/>
        <v>0.2097152000000001</v>
      </c>
      <c r="AG3" s="2">
        <f t="shared" si="0"/>
        <v>0.2621440000000001</v>
      </c>
      <c r="AH3" s="2">
        <f t="shared" si="0"/>
        <v>0.32768000000000014</v>
      </c>
      <c r="AI3" s="2">
        <f t="shared" si="0"/>
        <v>0.40960000000000013</v>
      </c>
      <c r="AJ3" s="2">
        <f t="shared" si="0"/>
        <v>0.51200000000000012</v>
      </c>
      <c r="AK3" s="2">
        <f t="shared" si="0"/>
        <v>0.64000000000000012</v>
      </c>
      <c r="AL3" s="2">
        <f t="shared" si="0"/>
        <v>0.8</v>
      </c>
      <c r="AM3" s="2">
        <f t="shared" si="0"/>
        <v>1</v>
      </c>
      <c r="BF3" s="2">
        <f t="shared" ref="BF3:BU3" si="1">X3</f>
        <v>0</v>
      </c>
      <c r="BG3" s="2">
        <f t="shared" si="1"/>
        <v>4.3980465111040035E-2</v>
      </c>
      <c r="BH3" s="2">
        <f t="shared" si="1"/>
        <v>5.4975581388800036E-2</v>
      </c>
      <c r="BI3" s="2">
        <f t="shared" si="1"/>
        <v>6.871947673600004E-2</v>
      </c>
      <c r="BJ3" s="2">
        <f t="shared" si="1"/>
        <v>8.589934592000005E-2</v>
      </c>
      <c r="BK3" s="2">
        <f t="shared" si="1"/>
        <v>0.10737418240000006</v>
      </c>
      <c r="BL3" s="2">
        <f t="shared" si="1"/>
        <v>0.13421772800000006</v>
      </c>
      <c r="BM3" s="2">
        <f t="shared" si="1"/>
        <v>0.16777216000000009</v>
      </c>
      <c r="BN3" s="2">
        <f t="shared" si="1"/>
        <v>0.2097152000000001</v>
      </c>
      <c r="BO3" s="2">
        <f t="shared" si="1"/>
        <v>0.2621440000000001</v>
      </c>
      <c r="BP3" s="2">
        <f t="shared" si="1"/>
        <v>0.32768000000000014</v>
      </c>
      <c r="BQ3" s="2">
        <f t="shared" si="1"/>
        <v>0.40960000000000013</v>
      </c>
      <c r="BR3" s="2">
        <f t="shared" si="1"/>
        <v>0.51200000000000012</v>
      </c>
      <c r="BS3" s="2">
        <f t="shared" si="1"/>
        <v>0.64000000000000012</v>
      </c>
      <c r="BT3" s="2">
        <f t="shared" si="1"/>
        <v>0.8</v>
      </c>
      <c r="BU3" s="2">
        <f t="shared" si="1"/>
        <v>1</v>
      </c>
      <c r="BW3" s="2">
        <f t="shared" ref="BW3:CL3" si="2">AO3</f>
        <v>0</v>
      </c>
      <c r="BX3" s="2">
        <f t="shared" si="2"/>
        <v>0</v>
      </c>
      <c r="BY3" s="2">
        <f t="shared" si="2"/>
        <v>0</v>
      </c>
      <c r="BZ3" s="2">
        <f t="shared" si="2"/>
        <v>0</v>
      </c>
      <c r="CA3" s="2">
        <f t="shared" si="2"/>
        <v>0</v>
      </c>
      <c r="CB3" s="2">
        <f t="shared" si="2"/>
        <v>0</v>
      </c>
      <c r="CC3" s="2">
        <f t="shared" si="2"/>
        <v>0</v>
      </c>
      <c r="CD3" s="2">
        <f t="shared" si="2"/>
        <v>0</v>
      </c>
      <c r="CE3" s="2">
        <f t="shared" si="2"/>
        <v>0</v>
      </c>
      <c r="CF3" s="2">
        <f t="shared" si="2"/>
        <v>0</v>
      </c>
      <c r="CG3" s="2">
        <f t="shared" si="2"/>
        <v>0</v>
      </c>
      <c r="CH3" s="2">
        <f t="shared" si="2"/>
        <v>0</v>
      </c>
      <c r="CI3" s="2">
        <f t="shared" si="2"/>
        <v>0</v>
      </c>
      <c r="CJ3" s="2">
        <f t="shared" si="2"/>
        <v>0</v>
      </c>
      <c r="CK3" s="2">
        <f t="shared" si="2"/>
        <v>0</v>
      </c>
      <c r="CL3" s="2">
        <f t="shared" si="2"/>
        <v>0</v>
      </c>
      <c r="CN3" s="2">
        <f t="shared" ref="CN3:DC3" si="3">BF3</f>
        <v>0</v>
      </c>
      <c r="CO3" s="2">
        <f t="shared" si="3"/>
        <v>4.3980465111040035E-2</v>
      </c>
      <c r="CP3" s="2">
        <f t="shared" si="3"/>
        <v>5.4975581388800036E-2</v>
      </c>
      <c r="CQ3" s="2">
        <f t="shared" si="3"/>
        <v>6.871947673600004E-2</v>
      </c>
      <c r="CR3" s="2">
        <f t="shared" si="3"/>
        <v>8.589934592000005E-2</v>
      </c>
      <c r="CS3" s="2">
        <f t="shared" si="3"/>
        <v>0.10737418240000006</v>
      </c>
      <c r="CT3" s="2">
        <f t="shared" si="3"/>
        <v>0.13421772800000006</v>
      </c>
      <c r="CU3" s="2">
        <f t="shared" si="3"/>
        <v>0.16777216000000009</v>
      </c>
      <c r="CV3" s="2">
        <f t="shared" si="3"/>
        <v>0.2097152000000001</v>
      </c>
      <c r="CW3" s="2">
        <f t="shared" si="3"/>
        <v>0.2621440000000001</v>
      </c>
      <c r="CX3" s="2">
        <f t="shared" si="3"/>
        <v>0.32768000000000014</v>
      </c>
      <c r="CY3" s="2">
        <f t="shared" si="3"/>
        <v>0.40960000000000013</v>
      </c>
      <c r="CZ3" s="2">
        <f t="shared" si="3"/>
        <v>0.51200000000000012</v>
      </c>
      <c r="DA3" s="2">
        <f t="shared" si="3"/>
        <v>0.64000000000000012</v>
      </c>
      <c r="DB3" s="2">
        <f t="shared" si="3"/>
        <v>0.8</v>
      </c>
      <c r="DC3" s="2">
        <f t="shared" si="3"/>
        <v>1</v>
      </c>
    </row>
    <row r="4" spans="1:107">
      <c r="A4" s="1" t="s">
        <v>16</v>
      </c>
      <c r="B4" s="1">
        <f>'Raw data and fitting summary'!B6</f>
        <v>1</v>
      </c>
      <c r="C4">
        <f>'Raw data and fitting summary'!C6</f>
        <v>13.636363636363635</v>
      </c>
      <c r="D4">
        <f>'Raw data and fitting summary'!D6</f>
        <v>10.189231714008006</v>
      </c>
      <c r="E4">
        <f>'Raw data and fitting summary'!E6</f>
        <v>9.583574542204996</v>
      </c>
      <c r="F4">
        <f>'Raw data and fitting summary'!F6</f>
        <v>8.9207525193031323</v>
      </c>
      <c r="G4">
        <f>'Raw data and fitting summary'!G6</f>
        <v>8.2108969120459676</v>
      </c>
      <c r="H4">
        <f>'Raw data and fitting summary'!H6</f>
        <v>7.4680711053068256</v>
      </c>
      <c r="I4">
        <f>'Raw data and fitting summary'!I6</f>
        <v>6.7093426551880428</v>
      </c>
      <c r="J4">
        <f>'Raw data and fitting summary'!J6</f>
        <v>5.9533009154625871</v>
      </c>
      <c r="K4">
        <f>'Raw data and fitting summary'!K6</f>
        <v>5.2182748158671508</v>
      </c>
      <c r="L4">
        <f>'Raw data and fitting summary'!L6</f>
        <v>4.5206028212270803</v>
      </c>
      <c r="M4">
        <f>'Raw data and fitting summary'!M6</f>
        <v>3.8732897935834472</v>
      </c>
      <c r="N4">
        <f>'Raw data and fitting summary'!N6</f>
        <v>3.2852618100950188</v>
      </c>
      <c r="O4">
        <f>'Raw data and fitting summary'!O6</f>
        <v>2.7612574341546301</v>
      </c>
      <c r="P4">
        <f>'Raw data and fitting summary'!P6</f>
        <v>2.3022432113341198</v>
      </c>
      <c r="Q4">
        <f>'Raw data and fitting summary'!Q6</f>
        <v>1.9061583577712606</v>
      </c>
      <c r="R4">
        <f>'Raw data and fitting summary'!R6</f>
        <v>1.5687851971037812</v>
      </c>
      <c r="S4">
        <f>'Raw data and fitting summary'!D43</f>
        <v>9.9997831821866168E-2</v>
      </c>
      <c r="T4">
        <f>'Raw data and fitting summary'!F43</f>
        <v>14.999879960767911</v>
      </c>
      <c r="U4">
        <f>'Raw data and fitting summary'!H43</f>
        <v>0.13000157703433279</v>
      </c>
      <c r="V4">
        <f>'Raw data and fitting summary'!E43</f>
        <v>0.1000006618833166</v>
      </c>
      <c r="W4">
        <f>'Raw data and fitting summary'!I43</f>
        <v>0</v>
      </c>
      <c r="X4">
        <f>($T$4*((1+($X$3/($U$4))*($W$4))*(B4/$S$4 )))/((1+($X$3/($U$4 )))*((B4/$S$4 )+((1+($X$3/($U$4 ))*(($V$4)/$S$4 )))/((1+($X$3/($U$4 ))) )) )*C20</f>
        <v>13.636281387868221</v>
      </c>
      <c r="Y4">
        <f>($T$4*((1+($Y$3/($U$4))*($W$4))*(B4/$S$4 )))/((1+($Y$3/($U$4 )))*((B4/$S$4 )+((1+($Y$3/($U$4 ))*(($V$4)/$S$4 )))/((1+($Y$3/($U$4 ))) )) )*D20</f>
        <v>10.189194876178535</v>
      </c>
      <c r="Z4">
        <f>($T$4*((1+($Z$3/($U$4))*($W$4))*(B4/$S$4 )))/((1+($Z$3/($U$4 )))*((B4/$S$4 )+((1+($Z$3/($U$4 ))*(($V$4)/$S$4 )))/((1+($Z$3/($U$4 ))) )) )*E20</f>
        <v>9.5835439624938097</v>
      </c>
      <c r="AA4">
        <f>($T$4*((1+($AA$3/($U$4))*($W$4))*(B4/$S$4 )))/((1+($AA$3/($U$4 )))*((B4/$S$4 )+((1+($AA$3/($U$4 ))*(($V$4)/$S$4 )))/((1+($AA$3/($U$4 ))) )) )*F20</f>
        <v>8.9207281990611804</v>
      </c>
      <c r="AB4">
        <f>($T$4*((1+($AB$3/($U$4))*($W$4))*(B4/$S$4 )))/((1+($AB$3/($U$4 )))*((B4/$S$4 )+((1+($AB$3/($U$4 ))*(($V$4)/$S$4 )))/((1+($AB$3/($U$4 ))) )) )*G20</f>
        <v>8.2108786124588065</v>
      </c>
      <c r="AC4">
        <f>($T$4*((1+($AC$3/($U$4))*($W$4))*(B4/$S$4 )))/((1+($AC$3/($U$4 )))*((B4/$S$4 )+((1+($AC$3/($U$4 ))*(($V$4)/$S$4 )))/((1+($AC$3/($U$4 ))) )) )*H20</f>
        <v>7.4680583496495636</v>
      </c>
      <c r="AD4">
        <f>($T$4*((1+($AD$3/($U$4))*($W$4))*(B4/$S$4 )))/((1+($AD$3/($U$4 )))*((B4/$S$4 )+((1+($AD$3/($U$4 ))*(($V$4)/$S$4 )))/((1+($AD$3/($U$4 ))) )) )*I20</f>
        <v>6.7093347635996441</v>
      </c>
      <c r="AE4">
        <f>($T$4*((1+($AE$3/($U$4))*($W$4))*(B4/$S$4 )))/((1+($AE$3/($U$4 )))*((B4/$S$4 )+((1+($AE$3/($U$4 ))*(($V$4)/$S$4 )))/((1+($AE$3/($U$4 ))) )) )*J20</f>
        <v>5.9532970679947645</v>
      </c>
      <c r="AF4">
        <f>($T$4*((1+($AF$3/($U$4))*($W$4))*(B4/$S$4 )))/((1+($AF$3/($U$4 )))*((B4/$S$4 )+((1+($AF$3/($U$4 ))*(($V$4)/$S$4 )))/((1+($AF$3/($U$4 ))) )) )*K20</f>
        <v>5.2182741319050168</v>
      </c>
      <c r="AG4">
        <f>($T$4*((1+($AG$3/($U$4))*($W$4))*(B4/$S$4 )))/((1+($AG$3/($U$4 )))*((B4/$S$4 )+((1+($AG$3/($U$4 ))*(($V$4)/$S$4 )))/((1+($AG$3/($U$4 ))) )) )*L20</f>
        <v>4.5206044393830851</v>
      </c>
      <c r="AH4">
        <f>($T$4*((1+($AH$3/($U$4))*($W$4))*(B4/$S$4 )))/((1+($AH$3/($U$4 )))*((B4/$S$4 )+((1+($AH$3/($U$4 ))*(($V$4)/$S$4 )))/((1+($AH$3/($U$4 ))) )) )*M20</f>
        <v>3.8732929374375806</v>
      </c>
      <c r="AI4">
        <f>($T$4*((1+($AI$3/($U$4))*($W$4))*(B4/$S$4 )))/((1+($AI$3/($U$4 )))*((B4/$S$4 )+((1+($AI$3/($U$4 ))*(($V$4)/$S$4 )))/((1+($AI$3/($U$4 ))) )) )*N20</f>
        <v>3.2852658307459062</v>
      </c>
      <c r="AJ4">
        <f>($T$4*((1+($AJ$3/($U$4))*($W$4))*(B4/$S$4 )))/((1+($AJ$3/($U$4 )))*((B4/$S$4 )+((1+($AJ$3/($U$4 ))*(($V$4)/$S$4 )))/((1+($AJ$3/($U$4 ))) )) )*O20</f>
        <v>2.7612618276969592</v>
      </c>
      <c r="AK4">
        <f>($T$4*((1+($AK$3/($U$4))*($W$4))*(B4/$S$4 )))/((1+($AK$3/($U$4 )))*((B4/$S$4 )+((1+($AK$3/($U$4 ))*(($V$4)/$S$4 )))/((1+($AK$3/($U$4 ))) )) )*P20</f>
        <v>2.3022476152443199</v>
      </c>
      <c r="AL4">
        <f>($T$4*((1+($AL$3/($U$4))*($W$4))*(B4/$S$4 )))/((1+($AL$3/($U$4 )))*((B4/$S$4 )+((1+($AL$3/($U$4 ))*(($V$4)/$S$4 )))/((1+($AL$3/($U$4 ))) )) )*Q20</f>
        <v>1.9061625332269247</v>
      </c>
      <c r="AM4">
        <f>($T$4*((1+($AM$3/($U$4))*($W$4))*(B4/$S$4 )))/((1+($AM$3/($U$4 )))*((B4/$S$4 )+((1+($AM$3/($U$4 ))*(($V$4)/$S$4 )))/((1+($AM$3/($U$4 ))) )) )*R20</f>
        <v>1.5687890045228468</v>
      </c>
      <c r="AO4">
        <f>IFERROR(X4, 0)</f>
        <v>13.636281387868221</v>
      </c>
      <c r="AP4">
        <f t="shared" ref="AP4:BD18" si="4">IFERROR(Y4, 0)</f>
        <v>10.189194876178535</v>
      </c>
      <c r="AQ4">
        <f t="shared" si="4"/>
        <v>9.5835439624938097</v>
      </c>
      <c r="AR4">
        <f t="shared" si="4"/>
        <v>8.9207281990611804</v>
      </c>
      <c r="AS4">
        <f t="shared" si="4"/>
        <v>8.2108786124588065</v>
      </c>
      <c r="AT4">
        <f t="shared" si="4"/>
        <v>7.4680583496495636</v>
      </c>
      <c r="AU4">
        <f t="shared" si="4"/>
        <v>6.7093347635996441</v>
      </c>
      <c r="AV4">
        <f t="shared" si="4"/>
        <v>5.9532970679947645</v>
      </c>
      <c r="AW4">
        <f t="shared" si="4"/>
        <v>5.2182741319050168</v>
      </c>
      <c r="AX4">
        <f t="shared" si="4"/>
        <v>4.5206044393830851</v>
      </c>
      <c r="AY4">
        <f t="shared" si="4"/>
        <v>3.8732929374375806</v>
      </c>
      <c r="AZ4">
        <f t="shared" si="4"/>
        <v>3.2852658307459062</v>
      </c>
      <c r="BA4">
        <f t="shared" si="4"/>
        <v>2.7612618276969592</v>
      </c>
      <c r="BB4">
        <f t="shared" si="4"/>
        <v>2.3022476152443199</v>
      </c>
      <c r="BC4">
        <f t="shared" si="4"/>
        <v>1.9061625332269247</v>
      </c>
      <c r="BD4">
        <f t="shared" si="4"/>
        <v>1.5687890045228468</v>
      </c>
      <c r="BF4">
        <f>(C4-AO4)^2</f>
        <v>6.7648149977837071E-9</v>
      </c>
      <c r="BG4">
        <f>(D4-AP4)^2</f>
        <v>1.3570256801551956E-9</v>
      </c>
      <c r="BH4">
        <f t="shared" ref="BH4:BU18" si="5">(E4-AQ4)^2</f>
        <v>9.3511873624134997E-10</v>
      </c>
      <c r="BI4">
        <f t="shared" si="5"/>
        <v>5.9147416859747556E-10</v>
      </c>
      <c r="BJ4">
        <f t="shared" si="5"/>
        <v>3.3487489026861488E-10</v>
      </c>
      <c r="BK4">
        <f t="shared" si="5"/>
        <v>1.6270679218556257E-10</v>
      </c>
      <c r="BL4">
        <f t="shared" si="5"/>
        <v>6.2277167455384321E-11</v>
      </c>
      <c r="BM4">
        <f t="shared" si="5"/>
        <v>1.4803008645632554E-11</v>
      </c>
      <c r="BN4">
        <f t="shared" si="5"/>
        <v>4.6780420080113612E-13</v>
      </c>
      <c r="BO4">
        <f t="shared" si="5"/>
        <v>2.6184288556945193E-12</v>
      </c>
      <c r="BP4">
        <f t="shared" si="5"/>
        <v>9.8838188125326554E-12</v>
      </c>
      <c r="BQ4">
        <f t="shared" si="5"/>
        <v>1.6165633557847791E-11</v>
      </c>
      <c r="BR4">
        <f t="shared" si="5"/>
        <v>1.93032141972593E-11</v>
      </c>
      <c r="BS4">
        <f t="shared" si="5"/>
        <v>1.9394425050264201E-11</v>
      </c>
      <c r="BT4">
        <f t="shared" si="5"/>
        <v>1.7434430002970861E-11</v>
      </c>
      <c r="BU4">
        <f t="shared" si="5"/>
        <v>1.4496439940959985E-11</v>
      </c>
      <c r="BW4">
        <f>ABS((AO4-C4)/AO4)</f>
        <v>6.0315927102141604E-6</v>
      </c>
      <c r="BX4">
        <f t="shared" ref="BX4:CL18" si="6">ABS((AP4-D4)/AP4)</f>
        <v>3.6153817763761607E-6</v>
      </c>
      <c r="BY4">
        <f t="shared" si="6"/>
        <v>3.1908562538075123E-6</v>
      </c>
      <c r="BZ4">
        <f t="shared" si="6"/>
        <v>2.7262619608149271E-6</v>
      </c>
      <c r="CA4">
        <f t="shared" si="6"/>
        <v>2.2287002432827939E-6</v>
      </c>
      <c r="CB4">
        <f t="shared" si="6"/>
        <v>1.7080286019185383E-6</v>
      </c>
      <c r="CC4">
        <f t="shared" si="6"/>
        <v>1.1762102617938707E-6</v>
      </c>
      <c r="CD4">
        <f t="shared" si="6"/>
        <v>6.4627512765051214E-7</v>
      </c>
      <c r="CE4">
        <f t="shared" si="6"/>
        <v>1.3107056408911507E-7</v>
      </c>
      <c r="CF4">
        <f t="shared" si="6"/>
        <v>3.579512488746994E-7</v>
      </c>
      <c r="CG4">
        <f t="shared" si="6"/>
        <v>8.1167476466400568E-7</v>
      </c>
      <c r="CH4">
        <f t="shared" si="6"/>
        <v>1.2238433948660475E-6</v>
      </c>
      <c r="CI4">
        <f t="shared" si="6"/>
        <v>1.5911357209926096E-6</v>
      </c>
      <c r="CJ4">
        <f t="shared" si="6"/>
        <v>1.9128742585756948E-6</v>
      </c>
      <c r="CK4">
        <f t="shared" si="6"/>
        <v>2.1905034808569622E-6</v>
      </c>
      <c r="CL4">
        <f t="shared" si="6"/>
        <v>2.4269796987392786E-6</v>
      </c>
      <c r="CN4">
        <f>IFERROR(BW4, 0)</f>
        <v>6.0315927102141604E-6</v>
      </c>
      <c r="CO4">
        <f t="shared" ref="CO4:DC18" si="7">IFERROR(BX4, 0)</f>
        <v>3.6153817763761607E-6</v>
      </c>
      <c r="CP4">
        <f t="shared" si="7"/>
        <v>3.1908562538075123E-6</v>
      </c>
      <c r="CQ4">
        <f t="shared" si="7"/>
        <v>2.7262619608149271E-6</v>
      </c>
      <c r="CR4">
        <f t="shared" si="7"/>
        <v>2.2287002432827939E-6</v>
      </c>
      <c r="CS4">
        <f t="shared" si="7"/>
        <v>1.7080286019185383E-6</v>
      </c>
      <c r="CT4">
        <f t="shared" si="7"/>
        <v>1.1762102617938707E-6</v>
      </c>
      <c r="CU4">
        <f t="shared" si="7"/>
        <v>6.4627512765051214E-7</v>
      </c>
      <c r="CV4">
        <f t="shared" si="7"/>
        <v>1.3107056408911507E-7</v>
      </c>
      <c r="CW4">
        <f t="shared" si="7"/>
        <v>3.579512488746994E-7</v>
      </c>
      <c r="CX4">
        <f t="shared" si="7"/>
        <v>8.1167476466400568E-7</v>
      </c>
      <c r="CY4">
        <f t="shared" si="7"/>
        <v>1.2238433948660475E-6</v>
      </c>
      <c r="CZ4">
        <f t="shared" si="7"/>
        <v>1.5911357209926096E-6</v>
      </c>
      <c r="DA4">
        <f t="shared" si="7"/>
        <v>1.9128742585756948E-6</v>
      </c>
      <c r="DB4">
        <f t="shared" si="7"/>
        <v>2.1905034808569622E-6</v>
      </c>
      <c r="DC4">
        <f t="shared" si="7"/>
        <v>2.4269796987392786E-6</v>
      </c>
    </row>
    <row r="5" spans="1:107">
      <c r="A5" s="1" t="s">
        <v>17</v>
      </c>
      <c r="B5" s="1">
        <f>'Raw data and fitting summary'!B7</f>
        <v>0.8</v>
      </c>
      <c r="C5">
        <f>'Raw data and fitting summary'!C7</f>
        <v>13.333333333333332</v>
      </c>
      <c r="D5">
        <f>'Raw data and fitting summary'!D7</f>
        <v>9.9628043425856063</v>
      </c>
      <c r="E5">
        <f>'Raw data and fitting summary'!E7</f>
        <v>9.3706062190448876</v>
      </c>
      <c r="F5">
        <f>'Raw data and fitting summary'!F7</f>
        <v>8.7225135744297297</v>
      </c>
      <c r="G5">
        <f>'Raw data and fitting summary'!G7</f>
        <v>8.0284325362227236</v>
      </c>
      <c r="H5">
        <f>'Raw data and fitting summary'!H7</f>
        <v>7.302113969633341</v>
      </c>
      <c r="I5">
        <f>'Raw data and fitting summary'!I7</f>
        <v>6.5602461517394195</v>
      </c>
      <c r="J5">
        <f>'Raw data and fitting summary'!J7</f>
        <v>5.8210053395634187</v>
      </c>
      <c r="K5">
        <f>'Raw data and fitting summary'!K7</f>
        <v>5.1023131532923252</v>
      </c>
      <c r="L5">
        <f>'Raw data and fitting summary'!L7</f>
        <v>4.4201449807553672</v>
      </c>
      <c r="M5">
        <f>'Raw data and fitting summary'!M7</f>
        <v>3.7872166870593706</v>
      </c>
      <c r="N5">
        <f>'Raw data and fitting summary'!N7</f>
        <v>3.2122559920929072</v>
      </c>
      <c r="O5">
        <f>'Raw data and fitting summary'!O7</f>
        <v>2.6998961578400831</v>
      </c>
      <c r="P5">
        <f>'Raw data and fitting summary'!P7</f>
        <v>2.2510822510822504</v>
      </c>
      <c r="Q5">
        <f>'Raw data and fitting summary'!Q7</f>
        <v>1.8637992831541219</v>
      </c>
      <c r="R5">
        <f>'Raw data and fitting summary'!R7</f>
        <v>1.5339233038348083</v>
      </c>
      <c r="X5">
        <f t="shared" ref="X5:X18" si="8">($T$4*((1+($X$3/($U$4))*($W$4))*(B5/$S$4 )))/((1+($X$3/($U$4 )))*((B5/$S$4 )+((1+($X$3/($U$4 ))*(($V$4)/$S$4 )))/((1+($X$3/($U$4 ))) )) )*C21</f>
        <v>13.333258752771567</v>
      </c>
      <c r="Y5">
        <f t="shared" ref="Y5:Y18" si="9">($T$4*((1+($Y$3/($U$4))*($W$4))*(B5/$S$4 )))/((1+($Y$3/($U$4 )))*((B5/$S$4 )+((1+($Y$3/($U$4 ))*(($V$4)/$S$4 )))/((1+($Y$3/($U$4 ))) )) )*D21</f>
        <v>9.9627712473497567</v>
      </c>
      <c r="Z5">
        <f t="shared" ref="Z5:Z18" si="10">($T$4*((1+($Z$3/($U$4))*($W$4))*(B5/$S$4 )))/((1+($Z$3/($U$4 )))*((B5/$S$4 )+((1+($Z$3/($U$4 ))*(($V$4)/$S$4 )))/((1+($Z$3/($U$4 ))) )) )*E21</f>
        <v>9.3705788311062683</v>
      </c>
      <c r="AA5">
        <f t="shared" ref="AA5:AA18" si="11">($T$4*((1+($AA$3/($U$4))*($W$4))*(B5/$S$4 )))/((1+($AA$3/($U$4 )))*((B5/$S$4 )+((1+($AA$3/($U$4 ))*(($V$4)/$S$4 )))/((1+($AA$3/($U$4 ))) )) )*F21</f>
        <v>8.7224918907130906</v>
      </c>
      <c r="AB5">
        <f t="shared" ref="AB5:AB18" si="12">($T$4*((1+($AB$3/($U$4))*($W$4))*(B5/$S$4 )))/((1+($AB$3/($U$4 )))*((B5/$S$4 )+((1+($AB$3/($U$4 ))*(($V$4)/$S$4 )))/((1+($AB$3/($U$4 ))) )) )*G21</f>
        <v>8.028416333635894</v>
      </c>
      <c r="AC5">
        <f t="shared" ref="AC5:AC18" si="13">($T$4*((1+($AC$3/($U$4))*($W$4))*(B5/$S$4 )))/((1+($AC$3/($U$4 )))*((B5/$S$4 )+((1+($AC$3/($U$4 ))*(($V$4)/$S$4 )))/((1+($AC$3/($U$4 ))) )) )*H21</f>
        <v>7.3021028074371657</v>
      </c>
      <c r="AD5">
        <f t="shared" ref="AD5:AD18" si="14">($T$4*((1+($AD$3/($U$4))*($W$4))*(B5/$S$4 )))/((1+($AD$3/($U$4 )))*((B5/$S$4 )+((1+($AD$3/($U$4 ))*(($V$4)/$S$4 )))/((1+($AD$3/($U$4 ))) )) )*I21</f>
        <v>6.5602394037423766</v>
      </c>
      <c r="AE5">
        <f t="shared" ref="AE5:AE18" si="15">($T$4*((1+($AE$3/($U$4))*($W$4))*(B5/$S$4 )))/((1+($AE$3/($U$4 )))*((B5/$S$4 )+((1+($AE$3/($U$4 ))*(($V$4)/$S$4 )))/((1+($AE$3/($U$4 ))) )) )*J21</f>
        <v>5.8210022521968758</v>
      </c>
      <c r="AF5">
        <f t="shared" ref="AF5:AF18" si="16">($T$4*((1+($AF$3/($U$4))*($W$4))*(B5/$S$4 )))/((1+($AF$3/($U$4 )))*((B5/$S$4 )+((1+($AF$3/($U$4 ))*(($V$4)/$S$4 )))/((1+($AF$3/($U$4 ))) )) )*K21</f>
        <v>5.1023129186015987</v>
      </c>
      <c r="AG5">
        <f t="shared" ref="AG5:AG18" si="17">($T$4*((1+($AG$3/($U$4))*($W$4))*(B5/$S$4 )))/((1+($AG$3/($U$4 )))*((B5/$S$4 )+((1+($AG$3/($U$4 ))*(($V$4)/$S$4 )))/((1+($AG$3/($U$4 ))) )) )*L21</f>
        <v>4.4201468096952183</v>
      </c>
      <c r="AH5">
        <f t="shared" ref="AH5:AH18" si="18">($T$4*((1+($AH$3/($U$4))*($W$4))*(B5/$S$4 )))/((1+($AH$3/($U$4 )))*((B5/$S$4 )+((1+($AH$3/($U$4 ))*(($V$4)/$S$4 )))/((1+($AH$3/($U$4 ))) )) )*M21</f>
        <v>3.7872198696766333</v>
      </c>
      <c r="AI5">
        <f t="shared" ref="AI5:AI18" si="19">($T$4*((1+($AI$3/($U$4))*($W$4))*(B5/$S$4 )))/((1+($AI$3/($U$4 )))*((B5/$S$4 )+((1+($AI$3/($U$4 ))*(($V$4)/$S$4 )))/((1+($AI$3/($U$4 ))) )) )*N21</f>
        <v>3.2122599363353053</v>
      </c>
      <c r="AJ5">
        <f t="shared" ref="AJ5:AJ18" si="20">($T$4*((1+($AJ$3/($U$4))*($W$4))*(B5/$S$4 )))/((1+($AJ$3/($U$4 )))*((B5/$S$4 )+((1+($AJ$3/($U$4 ))*(($V$4)/$S$4 )))/((1+($AJ$3/($U$4 ))) )) )*O21</f>
        <v>2.6999004053068179</v>
      </c>
      <c r="AK5">
        <f t="shared" ref="AK5:AK18" si="21">($T$4*((1+($AK$3/($U$4))*($W$4))*(B5/$S$4 )))/((1+($AK$3/($U$4 )))*((B5/$S$4 )+((1+($AK$3/($U$4 ))*(($V$4)/$S$4 )))/((1+($AK$3/($U$4 ))) )) )*P21</f>
        <v>2.2510864734165197</v>
      </c>
      <c r="AL5">
        <f t="shared" ref="AL5:AL18" si="22">($T$4*((1+($AL$3/($U$4))*($W$4))*(B5/$S$4 )))/((1+($AL$3/($U$4 )))*((B5/$S$4 )+((1+($AL$3/($U$4 ))*(($V$4)/$S$4 )))/((1+($AL$3/($U$4 ))) )) )*Q21</f>
        <v>1.8638032655608872</v>
      </c>
      <c r="AM5">
        <f t="shared" ref="AM5:AM18" si="23">($T$4*((1+($AM$3/($U$4))*($W$4))*(B5/$S$4 )))/((1+($AM$3/($U$4 )))*((B5/$S$4 )+((1+($AM$3/($U$4 ))*(($V$4)/$S$4 )))/((1+($AM$3/($U$4 ))) )) )*R21</f>
        <v>1.533926922431293</v>
      </c>
      <c r="AO5">
        <f t="shared" ref="AO5:AO18" si="24">IFERROR(X5, 0)</f>
        <v>13.333258752771567</v>
      </c>
      <c r="AP5">
        <f t="shared" si="4"/>
        <v>9.9627712473497567</v>
      </c>
      <c r="AQ5">
        <f t="shared" si="4"/>
        <v>9.3705788311062683</v>
      </c>
      <c r="AR5">
        <f t="shared" si="4"/>
        <v>8.7224918907130906</v>
      </c>
      <c r="AS5">
        <f t="shared" si="4"/>
        <v>8.028416333635894</v>
      </c>
      <c r="AT5">
        <f t="shared" si="4"/>
        <v>7.3021028074371657</v>
      </c>
      <c r="AU5">
        <f t="shared" si="4"/>
        <v>6.5602394037423766</v>
      </c>
      <c r="AV5">
        <f t="shared" si="4"/>
        <v>5.8210022521968758</v>
      </c>
      <c r="AW5">
        <f t="shared" si="4"/>
        <v>5.1023129186015987</v>
      </c>
      <c r="AX5">
        <f t="shared" si="4"/>
        <v>4.4201468096952183</v>
      </c>
      <c r="AY5">
        <f t="shared" si="4"/>
        <v>3.7872198696766333</v>
      </c>
      <c r="AZ5">
        <f t="shared" si="4"/>
        <v>3.2122599363353053</v>
      </c>
      <c r="BA5">
        <f t="shared" si="4"/>
        <v>2.6999004053068179</v>
      </c>
      <c r="BB5">
        <f t="shared" si="4"/>
        <v>2.2510864734165197</v>
      </c>
      <c r="BC5">
        <f t="shared" si="4"/>
        <v>1.8638032655608872</v>
      </c>
      <c r="BD5">
        <f t="shared" si="4"/>
        <v>1.533926922431293</v>
      </c>
      <c r="BF5">
        <f t="shared" ref="BF5:BG18" si="25">(C5-AO5)^2</f>
        <v>5.5622601932513318E-9</v>
      </c>
      <c r="BG5">
        <f t="shared" si="25"/>
        <v>1.0952946359406896E-9</v>
      </c>
      <c r="BH5">
        <f t="shared" si="5"/>
        <v>7.5009918181058544E-10</v>
      </c>
      <c r="BI5">
        <f t="shared" si="5"/>
        <v>4.701835672861478E-10</v>
      </c>
      <c r="BJ5">
        <f t="shared" si="5"/>
        <v>2.625238199691108E-10</v>
      </c>
      <c r="BK5">
        <f t="shared" si="5"/>
        <v>1.2459462345728252E-10</v>
      </c>
      <c r="BL5">
        <f t="shared" si="5"/>
        <v>4.5535464091281872E-11</v>
      </c>
      <c r="BM5">
        <f t="shared" si="5"/>
        <v>9.531832169998136E-12</v>
      </c>
      <c r="BN5">
        <f t="shared" si="5"/>
        <v>5.5079737062083568E-14</v>
      </c>
      <c r="BO5">
        <f t="shared" si="5"/>
        <v>3.3450209790253395E-12</v>
      </c>
      <c r="BP5">
        <f t="shared" si="5"/>
        <v>1.0129052640329169E-11</v>
      </c>
      <c r="BQ5">
        <f t="shared" si="5"/>
        <v>1.5557048094370468E-11</v>
      </c>
      <c r="BR5">
        <f t="shared" si="5"/>
        <v>1.8040973663017811E-11</v>
      </c>
      <c r="BS5">
        <f t="shared" si="5"/>
        <v>1.7828106681980511E-11</v>
      </c>
      <c r="BT5">
        <f t="shared" si="5"/>
        <v>1.5859563643877767E-11</v>
      </c>
      <c r="BU5">
        <f t="shared" si="5"/>
        <v>1.3094240518923935E-11</v>
      </c>
      <c r="BW5">
        <f t="shared" ref="BW5:BW18" si="26">ABS((AO5-C5)/AO5)</f>
        <v>5.5935734202979657E-6</v>
      </c>
      <c r="BX5">
        <f t="shared" si="6"/>
        <v>3.3218905691932284E-6</v>
      </c>
      <c r="BY5">
        <f t="shared" si="6"/>
        <v>2.9227584669915606E-6</v>
      </c>
      <c r="BZ5">
        <f t="shared" si="6"/>
        <v>2.4859543477728334E-6</v>
      </c>
      <c r="CA5">
        <f t="shared" si="6"/>
        <v>2.0181547837358251E-6</v>
      </c>
      <c r="CB5">
        <f t="shared" si="6"/>
        <v>1.5286276391499283E-6</v>
      </c>
      <c r="CC5">
        <f t="shared" si="6"/>
        <v>1.0286205468465607E-6</v>
      </c>
      <c r="CD5">
        <f t="shared" si="6"/>
        <v>5.3038401448808184E-7</v>
      </c>
      <c r="CE5">
        <f t="shared" si="6"/>
        <v>4.5996929265695037E-8</v>
      </c>
      <c r="CF5">
        <f t="shared" si="6"/>
        <v>4.1377355320217946E-7</v>
      </c>
      <c r="CG5">
        <f t="shared" si="6"/>
        <v>8.4035714115856499E-7</v>
      </c>
      <c r="CH5">
        <f t="shared" si="6"/>
        <v>1.2278714911607742E-6</v>
      </c>
      <c r="CI5">
        <f t="shared" si="6"/>
        <v>1.573193857975674E-6</v>
      </c>
      <c r="CJ5">
        <f t="shared" si="6"/>
        <v>1.8756872822056824E-6</v>
      </c>
      <c r="CK5">
        <f t="shared" si="6"/>
        <v>2.1367098335068266E-6</v>
      </c>
      <c r="CL5">
        <f t="shared" si="6"/>
        <v>2.3590409893467898E-6</v>
      </c>
      <c r="CN5">
        <f t="shared" ref="CN5:CN18" si="27">IFERROR(BW5, 0)</f>
        <v>5.5935734202979657E-6</v>
      </c>
      <c r="CO5">
        <f t="shared" si="7"/>
        <v>3.3218905691932284E-6</v>
      </c>
      <c r="CP5">
        <f t="shared" si="7"/>
        <v>2.9227584669915606E-6</v>
      </c>
      <c r="CQ5">
        <f t="shared" si="7"/>
        <v>2.4859543477728334E-6</v>
      </c>
      <c r="CR5">
        <f t="shared" si="7"/>
        <v>2.0181547837358251E-6</v>
      </c>
      <c r="CS5">
        <f t="shared" si="7"/>
        <v>1.5286276391499283E-6</v>
      </c>
      <c r="CT5">
        <f t="shared" si="7"/>
        <v>1.0286205468465607E-6</v>
      </c>
      <c r="CU5">
        <f t="shared" si="7"/>
        <v>5.3038401448808184E-7</v>
      </c>
      <c r="CV5">
        <f t="shared" si="7"/>
        <v>4.5996929265695037E-8</v>
      </c>
      <c r="CW5">
        <f t="shared" si="7"/>
        <v>4.1377355320217946E-7</v>
      </c>
      <c r="CX5">
        <f t="shared" si="7"/>
        <v>8.4035714115856499E-7</v>
      </c>
      <c r="CY5">
        <f t="shared" si="7"/>
        <v>1.2278714911607742E-6</v>
      </c>
      <c r="CZ5">
        <f t="shared" si="7"/>
        <v>1.573193857975674E-6</v>
      </c>
      <c r="DA5">
        <f t="shared" si="7"/>
        <v>1.8756872822056824E-6</v>
      </c>
      <c r="DB5">
        <f t="shared" si="7"/>
        <v>2.1367098335068266E-6</v>
      </c>
      <c r="DC5">
        <f t="shared" si="7"/>
        <v>2.3590409893467898E-6</v>
      </c>
    </row>
    <row r="6" spans="1:107">
      <c r="A6" s="1" t="s">
        <v>18</v>
      </c>
      <c r="B6" s="1">
        <f>'Raw data and fitting summary'!B8</f>
        <v>0.64000000000000012</v>
      </c>
      <c r="C6">
        <f>'Raw data and fitting summary'!C8</f>
        <v>12.972972972972974</v>
      </c>
      <c r="D6">
        <f>'Raw data and fitting summary'!D8</f>
        <v>9.6935393603535633</v>
      </c>
      <c r="E6">
        <f>'Raw data and fitting summary'!E8</f>
        <v>9.117346591503134</v>
      </c>
      <c r="F6">
        <f>'Raw data and fitting summary'!F8</f>
        <v>8.4867699643100085</v>
      </c>
      <c r="G6">
        <f>'Raw data and fitting summary'!G8</f>
        <v>7.8114478730815691</v>
      </c>
      <c r="H6">
        <f>'Raw data and fitting summary'!H8</f>
        <v>7.1047595380216295</v>
      </c>
      <c r="I6">
        <f>'Raw data and fitting summary'!I8</f>
        <v>6.3829422016924084</v>
      </c>
      <c r="J6">
        <f>'Raw data and fitting summary'!J8</f>
        <v>5.6636808709265702</v>
      </c>
      <c r="K6">
        <f>'Raw data and fitting summary'!K8</f>
        <v>4.9644127977979382</v>
      </c>
      <c r="L6">
        <f>'Raw data and fitting summary'!L8</f>
        <v>4.3006816028971153</v>
      </c>
      <c r="M6">
        <f>'Raw data and fitting summary'!M8</f>
        <v>3.6848594793010094</v>
      </c>
      <c r="N6">
        <f>'Raw data and fitting summary'!N8</f>
        <v>3.1254382625768828</v>
      </c>
      <c r="O6">
        <f>'Raw data and fitting summary'!O8</f>
        <v>2.6269259914119725</v>
      </c>
      <c r="P6">
        <f>'Raw data and fitting summary'!P8</f>
        <v>2.19024219024219</v>
      </c>
      <c r="Q6">
        <f>'Raw data and fitting summary'!Q8</f>
        <v>1.8134263295553619</v>
      </c>
      <c r="R6">
        <f>'Raw data and fitting summary'!R8</f>
        <v>1.4924659172446784</v>
      </c>
      <c r="U6" t="str">
        <f>BI1</f>
        <v>Sum R2</v>
      </c>
      <c r="V6">
        <f>BJ1</f>
        <v>4.443337024684662E-8</v>
      </c>
      <c r="X6">
        <f t="shared" si="8"/>
        <v>12.972907165493394</v>
      </c>
      <c r="Y6">
        <f t="shared" si="9"/>
        <v>9.6935105427681201</v>
      </c>
      <c r="Z6">
        <f t="shared" si="10"/>
        <v>9.1173228505462429</v>
      </c>
      <c r="AA6">
        <f t="shared" si="11"/>
        <v>8.4867512919029693</v>
      </c>
      <c r="AB6">
        <f t="shared" si="12"/>
        <v>7.8114340642127855</v>
      </c>
      <c r="AC6">
        <f t="shared" si="13"/>
        <v>7.1047501932434951</v>
      </c>
      <c r="AD6">
        <f t="shared" si="14"/>
        <v>6.3829367563551038</v>
      </c>
      <c r="AE6">
        <f t="shared" si="15"/>
        <v>5.6636786475500838</v>
      </c>
      <c r="AF6">
        <f t="shared" si="16"/>
        <v>4.9644130716931336</v>
      </c>
      <c r="AG6">
        <f t="shared" si="17"/>
        <v>4.300683667899766</v>
      </c>
      <c r="AH6">
        <f t="shared" si="18"/>
        <v>3.6848627015878375</v>
      </c>
      <c r="AI6">
        <f t="shared" si="19"/>
        <v>3.1254421151895482</v>
      </c>
      <c r="AJ6">
        <f t="shared" si="20"/>
        <v>2.626930068033333</v>
      </c>
      <c r="AK6">
        <f t="shared" si="21"/>
        <v>2.1902462016012998</v>
      </c>
      <c r="AL6">
        <f t="shared" si="22"/>
        <v>1.8134300883226475</v>
      </c>
      <c r="AM6">
        <f t="shared" si="23"/>
        <v>1.4924693174614241</v>
      </c>
      <c r="AO6">
        <f t="shared" si="24"/>
        <v>12.972907165493394</v>
      </c>
      <c r="AP6">
        <f t="shared" si="4"/>
        <v>9.6935105427681201</v>
      </c>
      <c r="AQ6">
        <f t="shared" si="4"/>
        <v>9.1173228505462429</v>
      </c>
      <c r="AR6">
        <f t="shared" si="4"/>
        <v>8.4867512919029693</v>
      </c>
      <c r="AS6">
        <f t="shared" si="4"/>
        <v>7.8114340642127855</v>
      </c>
      <c r="AT6">
        <f t="shared" si="4"/>
        <v>7.1047501932434951</v>
      </c>
      <c r="AU6">
        <f t="shared" si="4"/>
        <v>6.3829367563551038</v>
      </c>
      <c r="AV6">
        <f t="shared" si="4"/>
        <v>5.6636786475500838</v>
      </c>
      <c r="AW6">
        <f t="shared" si="4"/>
        <v>4.9644130716931336</v>
      </c>
      <c r="AX6">
        <f t="shared" si="4"/>
        <v>4.300683667899766</v>
      </c>
      <c r="AY6">
        <f t="shared" si="4"/>
        <v>3.6848627015878375</v>
      </c>
      <c r="AZ6">
        <f t="shared" si="4"/>
        <v>3.1254421151895482</v>
      </c>
      <c r="BA6">
        <f t="shared" si="4"/>
        <v>2.626930068033333</v>
      </c>
      <c r="BB6">
        <f t="shared" si="4"/>
        <v>2.1902462016012998</v>
      </c>
      <c r="BC6">
        <f t="shared" si="4"/>
        <v>1.8134300883226475</v>
      </c>
      <c r="BD6">
        <f t="shared" si="4"/>
        <v>1.4924693174614241</v>
      </c>
      <c r="BF6">
        <f t="shared" si="25"/>
        <v>4.3306243685938094E-9</v>
      </c>
      <c r="BG6">
        <f t="shared" si="25"/>
        <v>8.3045323077980609E-10</v>
      </c>
      <c r="BH6">
        <f t="shared" si="5"/>
        <v>5.6363303410320275E-10</v>
      </c>
      <c r="BI6">
        <f t="shared" si="5"/>
        <v>3.4865878463879838E-10</v>
      </c>
      <c r="BJ6">
        <f t="shared" si="5"/>
        <v>1.9068485708127803E-10</v>
      </c>
      <c r="BK6">
        <f t="shared" si="5"/>
        <v>8.7324878381393581E-11</v>
      </c>
      <c r="BL6">
        <f t="shared" si="5"/>
        <v>2.9651698361102427E-11</v>
      </c>
      <c r="BM6">
        <f t="shared" si="5"/>
        <v>4.9434030006166965E-12</v>
      </c>
      <c r="BN6">
        <f t="shared" si="5"/>
        <v>7.5018578070257829E-14</v>
      </c>
      <c r="BO6">
        <f t="shared" si="5"/>
        <v>4.2642359472039737E-12</v>
      </c>
      <c r="BP6">
        <f t="shared" si="5"/>
        <v>1.0383132402100267E-11</v>
      </c>
      <c r="BQ6">
        <f t="shared" si="5"/>
        <v>1.4842624349090142E-11</v>
      </c>
      <c r="BR6">
        <f t="shared" si="5"/>
        <v>1.6618841716742927E-11</v>
      </c>
      <c r="BS6">
        <f t="shared" si="5"/>
        <v>1.6091001907517992E-11</v>
      </c>
      <c r="BT6">
        <f t="shared" si="5"/>
        <v>1.4128331507629685E-11</v>
      </c>
      <c r="BU6">
        <f t="shared" si="5"/>
        <v>1.1561473917869403E-11</v>
      </c>
      <c r="BW6">
        <f t="shared" si="26"/>
        <v>5.0726856162546351E-6</v>
      </c>
      <c r="BX6">
        <f t="shared" si="6"/>
        <v>2.9728739981371565E-6</v>
      </c>
      <c r="BY6">
        <f t="shared" si="6"/>
        <v>2.6039394765578934E-6</v>
      </c>
      <c r="BZ6">
        <f t="shared" si="6"/>
        <v>2.2001831321542268E-6</v>
      </c>
      <c r="CA6">
        <f t="shared" si="6"/>
        <v>1.7677763993186524E-6</v>
      </c>
      <c r="CB6">
        <f t="shared" si="6"/>
        <v>1.3152859537973925E-6</v>
      </c>
      <c r="CC6">
        <f t="shared" si="6"/>
        <v>8.5310845344032224E-7</v>
      </c>
      <c r="CD6">
        <f t="shared" si="6"/>
        <v>3.9256755632459526E-7</v>
      </c>
      <c r="CE6">
        <f t="shared" si="6"/>
        <v>5.5171717473434069E-8</v>
      </c>
      <c r="CF6">
        <f t="shared" si="6"/>
        <v>4.8015683321843929E-7</v>
      </c>
      <c r="CG6">
        <f t="shared" si="6"/>
        <v>8.7446591338184962E-7</v>
      </c>
      <c r="CH6">
        <f t="shared" si="6"/>
        <v>1.2326616598049255E-6</v>
      </c>
      <c r="CI6">
        <f t="shared" si="6"/>
        <v>1.5518575884795356E-6</v>
      </c>
      <c r="CJ6">
        <f t="shared" si="6"/>
        <v>1.8314649315840315E-6</v>
      </c>
      <c r="CK6">
        <f t="shared" si="6"/>
        <v>2.0727390098181267E-6</v>
      </c>
      <c r="CL6">
        <f t="shared" si="6"/>
        <v>2.2782490105074508E-6</v>
      </c>
      <c r="CN6">
        <f t="shared" si="27"/>
        <v>5.0726856162546351E-6</v>
      </c>
      <c r="CO6">
        <f t="shared" si="7"/>
        <v>2.9728739981371565E-6</v>
      </c>
      <c r="CP6">
        <f t="shared" si="7"/>
        <v>2.6039394765578934E-6</v>
      </c>
      <c r="CQ6">
        <f t="shared" si="7"/>
        <v>2.2001831321542268E-6</v>
      </c>
      <c r="CR6">
        <f t="shared" si="7"/>
        <v>1.7677763993186524E-6</v>
      </c>
      <c r="CS6">
        <f t="shared" si="7"/>
        <v>1.3152859537973925E-6</v>
      </c>
      <c r="CT6">
        <f t="shared" si="7"/>
        <v>8.5310845344032224E-7</v>
      </c>
      <c r="CU6">
        <f t="shared" si="7"/>
        <v>3.9256755632459526E-7</v>
      </c>
      <c r="CV6">
        <f t="shared" si="7"/>
        <v>5.5171717473434069E-8</v>
      </c>
      <c r="CW6">
        <f t="shared" si="7"/>
        <v>4.8015683321843929E-7</v>
      </c>
      <c r="CX6">
        <f t="shared" si="7"/>
        <v>8.7446591338184962E-7</v>
      </c>
      <c r="CY6">
        <f t="shared" si="7"/>
        <v>1.2326616598049255E-6</v>
      </c>
      <c r="CZ6">
        <f t="shared" si="7"/>
        <v>1.5518575884795356E-6</v>
      </c>
      <c r="DA6">
        <f t="shared" si="7"/>
        <v>1.8314649315840315E-6</v>
      </c>
      <c r="DB6">
        <f t="shared" si="7"/>
        <v>2.0727390098181267E-6</v>
      </c>
      <c r="DC6">
        <f t="shared" si="7"/>
        <v>2.2782490105074508E-6</v>
      </c>
    </row>
    <row r="7" spans="1:107">
      <c r="A7" s="1" t="s">
        <v>19</v>
      </c>
      <c r="B7" s="1">
        <f>'Raw data and fitting summary'!B9</f>
        <v>0.51200000000000012</v>
      </c>
      <c r="C7">
        <f>'Raw data and fitting summary'!C9</f>
        <v>12.549019607843137</v>
      </c>
      <c r="D7">
        <f>'Raw data and fitting summary'!D9</f>
        <v>9.3767570283158665</v>
      </c>
      <c r="E7">
        <f>'Raw data and fitting summary'!E9</f>
        <v>8.8193940885128352</v>
      </c>
      <c r="F7">
        <f>'Raw data and fitting summary'!F9</f>
        <v>8.2094245406397466</v>
      </c>
      <c r="G7">
        <f>'Raw data and fitting summary'!G9</f>
        <v>7.5561717987978589</v>
      </c>
      <c r="H7">
        <f>'Raw data and fitting summary'!H9</f>
        <v>6.8725778537725573</v>
      </c>
      <c r="I7">
        <f>'Raw data and fitting summary'!I9</f>
        <v>6.1743493192841603</v>
      </c>
      <c r="J7">
        <f>'Raw data and fitting summary'!J9</f>
        <v>5.4785932607655718</v>
      </c>
      <c r="K7">
        <f>'Raw data and fitting summary'!K9</f>
        <v>4.8021770854515999</v>
      </c>
      <c r="L7">
        <f>'Raw data and fitting summary'!L9</f>
        <v>4.1601364524756397</v>
      </c>
      <c r="M7">
        <f>'Raw data and fitting summary'!M9</f>
        <v>3.5644392348794076</v>
      </c>
      <c r="N7">
        <f>'Raw data and fitting summary'!N9</f>
        <v>3.0232997572639131</v>
      </c>
      <c r="O7">
        <f>'Raw data and fitting summary'!O9</f>
        <v>2.5410787367906664</v>
      </c>
      <c r="P7">
        <f>'Raw data and fitting summary'!P9</f>
        <v>2.1186656480774126</v>
      </c>
      <c r="Q7">
        <f>'Raw data and fitting summary'!Q9</f>
        <v>1.7541640312038795</v>
      </c>
      <c r="R7">
        <f>'Raw data and fitting summary'!R9</f>
        <v>1.4436925212562903</v>
      </c>
      <c r="U7" s="4" t="s">
        <v>39</v>
      </c>
      <c r="V7">
        <f>CR1</f>
        <v>3.9879306951700277E-4</v>
      </c>
      <c r="X7">
        <f t="shared" si="8"/>
        <v>12.548963641015913</v>
      </c>
      <c r="Y7">
        <f t="shared" si="9"/>
        <v>9.3767330026291944</v>
      </c>
      <c r="Z7">
        <f t="shared" si="10"/>
        <v>8.819374431376831</v>
      </c>
      <c r="AA7">
        <f t="shared" si="11"/>
        <v>8.2094092384511441</v>
      </c>
      <c r="AB7">
        <f t="shared" si="12"/>
        <v>7.5561606669592454</v>
      </c>
      <c r="AC7">
        <f t="shared" si="13"/>
        <v>6.8725705393250385</v>
      </c>
      <c r="AD7">
        <f t="shared" si="14"/>
        <v>6.1743453268065247</v>
      </c>
      <c r="AE7">
        <f t="shared" si="15"/>
        <v>5.4785919983306259</v>
      </c>
      <c r="AF7">
        <f t="shared" si="16"/>
        <v>4.8021779219605234</v>
      </c>
      <c r="AG7">
        <f t="shared" si="17"/>
        <v>4.1601387748931247</v>
      </c>
      <c r="AH7">
        <f t="shared" si="18"/>
        <v>3.5644424948967015</v>
      </c>
      <c r="AI7">
        <f t="shared" si="19"/>
        <v>3.0233035010120286</v>
      </c>
      <c r="AJ7">
        <f t="shared" si="20"/>
        <v>2.5410826164040392</v>
      </c>
      <c r="AK7">
        <f t="shared" si="21"/>
        <v>2.1186694181196342</v>
      </c>
      <c r="AL7">
        <f t="shared" si="22"/>
        <v>1.7541675351170749</v>
      </c>
      <c r="AM7">
        <f t="shared" si="23"/>
        <v>1.4436956731321404</v>
      </c>
      <c r="AO7">
        <f t="shared" si="24"/>
        <v>12.548963641015913</v>
      </c>
      <c r="AP7">
        <f t="shared" si="4"/>
        <v>9.3767330026291944</v>
      </c>
      <c r="AQ7">
        <f t="shared" si="4"/>
        <v>8.819374431376831</v>
      </c>
      <c r="AR7">
        <f t="shared" si="4"/>
        <v>8.2094092384511441</v>
      </c>
      <c r="AS7">
        <f t="shared" si="4"/>
        <v>7.5561606669592454</v>
      </c>
      <c r="AT7">
        <f t="shared" si="4"/>
        <v>6.8725705393250385</v>
      </c>
      <c r="AU7">
        <f t="shared" si="4"/>
        <v>6.1743453268065247</v>
      </c>
      <c r="AV7">
        <f t="shared" si="4"/>
        <v>5.4785919983306259</v>
      </c>
      <c r="AW7">
        <f t="shared" si="4"/>
        <v>4.8021779219605234</v>
      </c>
      <c r="AX7">
        <f t="shared" si="4"/>
        <v>4.1601387748931247</v>
      </c>
      <c r="AY7">
        <f t="shared" si="4"/>
        <v>3.5644424948967015</v>
      </c>
      <c r="AZ7">
        <f t="shared" si="4"/>
        <v>3.0233035010120286</v>
      </c>
      <c r="BA7">
        <f t="shared" si="4"/>
        <v>2.5410826164040392</v>
      </c>
      <c r="BB7">
        <f t="shared" si="4"/>
        <v>2.1186694181196342</v>
      </c>
      <c r="BC7">
        <f t="shared" si="4"/>
        <v>1.7541675351170749</v>
      </c>
      <c r="BD7">
        <f t="shared" si="4"/>
        <v>1.4436956731321404</v>
      </c>
      <c r="BF7">
        <f t="shared" si="25"/>
        <v>3.1322857495430555E-9</v>
      </c>
      <c r="BG7">
        <f t="shared" si="25"/>
        <v>5.7723362006816576E-10</v>
      </c>
      <c r="BH7">
        <f t="shared" si="5"/>
        <v>3.8640299589035455E-10</v>
      </c>
      <c r="BI7">
        <f t="shared" si="5"/>
        <v>2.3415697602531173E-10</v>
      </c>
      <c r="BJ7">
        <f t="shared" si="5"/>
        <v>1.2391783091845756E-10</v>
      </c>
      <c r="BK7">
        <f t="shared" si="5"/>
        <v>5.3501142504991259E-11</v>
      </c>
      <c r="BL7">
        <f t="shared" si="5"/>
        <v>1.5939877670813684E-11</v>
      </c>
      <c r="BM7">
        <f t="shared" si="5"/>
        <v>1.5937419926661272E-12</v>
      </c>
      <c r="BN7">
        <f t="shared" si="5"/>
        <v>6.9974717903320434E-13</v>
      </c>
      <c r="BO7">
        <f t="shared" si="5"/>
        <v>5.3936229745875983E-12</v>
      </c>
      <c r="BP7">
        <f t="shared" si="5"/>
        <v>1.0627712756484498E-11</v>
      </c>
      <c r="BQ7">
        <f t="shared" si="5"/>
        <v>1.4015649952418206E-11</v>
      </c>
      <c r="BR7">
        <f t="shared" si="5"/>
        <v>1.5051399922264432E-11</v>
      </c>
      <c r="BS7">
        <f t="shared" si="5"/>
        <v>1.4213218352029212E-11</v>
      </c>
      <c r="BT7">
        <f t="shared" si="5"/>
        <v>1.2277407680677274E-11</v>
      </c>
      <c r="BU7">
        <f t="shared" si="5"/>
        <v>9.9343213744038104E-12</v>
      </c>
      <c r="BW7">
        <f t="shared" si="26"/>
        <v>4.4598764348372592E-6</v>
      </c>
      <c r="BX7">
        <f t="shared" si="6"/>
        <v>2.562266267516625E-6</v>
      </c>
      <c r="BY7">
        <f t="shared" si="6"/>
        <v>2.2288583115753823E-6</v>
      </c>
      <c r="BZ7">
        <f t="shared" si="6"/>
        <v>1.8639817017270339E-6</v>
      </c>
      <c r="CA7">
        <f t="shared" si="6"/>
        <v>1.4732135940731285E-6</v>
      </c>
      <c r="CB7">
        <f t="shared" si="6"/>
        <v>1.0642957357697281E-6</v>
      </c>
      <c r="CC7">
        <f t="shared" si="6"/>
        <v>6.4662363769519315E-7</v>
      </c>
      <c r="CD7">
        <f t="shared" si="6"/>
        <v>2.3043054607811042E-7</v>
      </c>
      <c r="CE7">
        <f t="shared" si="6"/>
        <v>1.7419365484931379E-7</v>
      </c>
      <c r="CF7">
        <f t="shared" si="6"/>
        <v>5.5825481087460428E-7</v>
      </c>
      <c r="CG7">
        <f t="shared" si="6"/>
        <v>9.1459388068706805E-7</v>
      </c>
      <c r="CH7">
        <f t="shared" si="6"/>
        <v>1.2382971521917286E-6</v>
      </c>
      <c r="CI7">
        <f t="shared" si="6"/>
        <v>1.5267560951133402E-6</v>
      </c>
      <c r="CJ7">
        <f t="shared" si="6"/>
        <v>1.7794386369460632E-6</v>
      </c>
      <c r="CK7">
        <f t="shared" si="6"/>
        <v>1.9974792174765757E-6</v>
      </c>
      <c r="CL7">
        <f t="shared" si="6"/>
        <v>2.1831996235436521E-6</v>
      </c>
      <c r="CN7">
        <f t="shared" si="27"/>
        <v>4.4598764348372592E-6</v>
      </c>
      <c r="CO7">
        <f t="shared" si="7"/>
        <v>2.562266267516625E-6</v>
      </c>
      <c r="CP7">
        <f t="shared" si="7"/>
        <v>2.2288583115753823E-6</v>
      </c>
      <c r="CQ7">
        <f t="shared" si="7"/>
        <v>1.8639817017270339E-6</v>
      </c>
      <c r="CR7">
        <f t="shared" si="7"/>
        <v>1.4732135940731285E-6</v>
      </c>
      <c r="CS7">
        <f t="shared" si="7"/>
        <v>1.0642957357697281E-6</v>
      </c>
      <c r="CT7">
        <f t="shared" si="7"/>
        <v>6.4662363769519315E-7</v>
      </c>
      <c r="CU7">
        <f t="shared" si="7"/>
        <v>2.3043054607811042E-7</v>
      </c>
      <c r="CV7">
        <f t="shared" si="7"/>
        <v>1.7419365484931379E-7</v>
      </c>
      <c r="CW7">
        <f t="shared" si="7"/>
        <v>5.5825481087460428E-7</v>
      </c>
      <c r="CX7">
        <f t="shared" si="7"/>
        <v>9.1459388068706805E-7</v>
      </c>
      <c r="CY7">
        <f t="shared" si="7"/>
        <v>1.2382971521917286E-6</v>
      </c>
      <c r="CZ7">
        <f t="shared" si="7"/>
        <v>1.5267560951133402E-6</v>
      </c>
      <c r="DA7">
        <f t="shared" si="7"/>
        <v>1.7794386369460632E-6</v>
      </c>
      <c r="DB7">
        <f t="shared" si="7"/>
        <v>1.9974792174765757E-6</v>
      </c>
      <c r="DC7">
        <f t="shared" si="7"/>
        <v>2.1831996235436521E-6</v>
      </c>
    </row>
    <row r="8" spans="1:107">
      <c r="A8" s="1" t="s">
        <v>20</v>
      </c>
      <c r="B8" s="1">
        <f>'Raw data and fitting summary'!B10</f>
        <v>0.40960000000000013</v>
      </c>
      <c r="C8">
        <f>'Raw data and fitting summary'!C10</f>
        <v>12.05651491365777</v>
      </c>
      <c r="D8">
        <f>'Raw data and fitting summary'!D10</f>
        <v>9.0087524353678319</v>
      </c>
      <c r="E8">
        <f>'Raw data and fitting summary'!E10</f>
        <v>8.4732640222446705</v>
      </c>
      <c r="F8">
        <f>'Raw data and fitting summary'!F10</f>
        <v>7.8872336246020787</v>
      </c>
      <c r="G8">
        <f>'Raw data and fitting summary'!G10</f>
        <v>7.2596187454698411</v>
      </c>
      <c r="H8">
        <f>'Raw data and fitting summary'!H10</f>
        <v>6.6028534482084842</v>
      </c>
      <c r="I8">
        <f>'Raw data and fitting summary'!I10</f>
        <v>5.9320279174284236</v>
      </c>
      <c r="J8">
        <f>'Raw data and fitting summary'!J10</f>
        <v>5.2635778266695912</v>
      </c>
      <c r="K8">
        <f>'Raw data and fitting summary'!K10</f>
        <v>4.6137085970115841</v>
      </c>
      <c r="L8">
        <f>'Raw data and fitting summary'!L10</f>
        <v>3.9968657910754972</v>
      </c>
      <c r="M8">
        <f>'Raw data and fitting summary'!M10</f>
        <v>3.4245475851588658</v>
      </c>
      <c r="N8">
        <f>'Raw data and fitting summary'!N10</f>
        <v>2.9046459206366011</v>
      </c>
      <c r="O8">
        <f>'Raw data and fitting summary'!O10</f>
        <v>2.4413503719244702</v>
      </c>
      <c r="P8">
        <f>'Raw data and fitting summary'!P10</f>
        <v>2.0355155049032594</v>
      </c>
      <c r="Q8">
        <f>'Raw data and fitting summary'!Q10</f>
        <v>1.685319289005925</v>
      </c>
      <c r="R8">
        <f>'Raw data and fitting summary'!R10</f>
        <v>1.3870326891818676</v>
      </c>
      <c r="X8">
        <f t="shared" si="8"/>
        <v>12.056469726264853</v>
      </c>
      <c r="Y8">
        <f t="shared" si="9"/>
        <v>9.0087336497696349</v>
      </c>
      <c r="Z8">
        <f t="shared" si="10"/>
        <v>8.4732488286229994</v>
      </c>
      <c r="AA8">
        <f t="shared" si="11"/>
        <v>7.8872220034269693</v>
      </c>
      <c r="AB8">
        <f t="shared" si="12"/>
        <v>7.2596105346955229</v>
      </c>
      <c r="AC8">
        <f t="shared" si="13"/>
        <v>6.6028483460453309</v>
      </c>
      <c r="AD8">
        <f t="shared" si="14"/>
        <v>5.9320255045701265</v>
      </c>
      <c r="AE8">
        <f t="shared" si="15"/>
        <v>5.2635776051955139</v>
      </c>
      <c r="AF8">
        <f t="shared" si="16"/>
        <v>4.6137100386155652</v>
      </c>
      <c r="AG8">
        <f t="shared" si="17"/>
        <v>3.9968683849666413</v>
      </c>
      <c r="AH8">
        <f t="shared" si="18"/>
        <v>3.4245508768726398</v>
      </c>
      <c r="AI8">
        <f t="shared" si="19"/>
        <v>2.904649536471795</v>
      </c>
      <c r="AJ8">
        <f t="shared" si="20"/>
        <v>2.4413540280860206</v>
      </c>
      <c r="AK8">
        <f t="shared" si="21"/>
        <v>2.03551900396028</v>
      </c>
      <c r="AL8">
        <f t="shared" si="22"/>
        <v>1.6853225080566185</v>
      </c>
      <c r="AM8">
        <f t="shared" si="23"/>
        <v>1.3870355642030863</v>
      </c>
      <c r="AO8">
        <f t="shared" si="24"/>
        <v>12.056469726264853</v>
      </c>
      <c r="AP8">
        <f t="shared" si="4"/>
        <v>9.0087336497696349</v>
      </c>
      <c r="AQ8">
        <f t="shared" si="4"/>
        <v>8.4732488286229994</v>
      </c>
      <c r="AR8">
        <f t="shared" si="4"/>
        <v>7.8872220034269693</v>
      </c>
      <c r="AS8">
        <f t="shared" si="4"/>
        <v>7.2596105346955229</v>
      </c>
      <c r="AT8">
        <f t="shared" si="4"/>
        <v>6.6028483460453309</v>
      </c>
      <c r="AU8">
        <f t="shared" si="4"/>
        <v>5.9320255045701265</v>
      </c>
      <c r="AV8">
        <f t="shared" si="4"/>
        <v>5.2635776051955139</v>
      </c>
      <c r="AW8">
        <f t="shared" si="4"/>
        <v>4.6137100386155652</v>
      </c>
      <c r="AX8">
        <f t="shared" si="4"/>
        <v>3.9968683849666413</v>
      </c>
      <c r="AY8">
        <f t="shared" si="4"/>
        <v>3.4245508768726398</v>
      </c>
      <c r="AZ8">
        <f t="shared" si="4"/>
        <v>2.904649536471795</v>
      </c>
      <c r="BA8">
        <f t="shared" si="4"/>
        <v>2.4413540280860206</v>
      </c>
      <c r="BB8">
        <f t="shared" si="4"/>
        <v>2.03551900396028</v>
      </c>
      <c r="BC8">
        <f t="shared" si="4"/>
        <v>1.6853225080566185</v>
      </c>
      <c r="BD8">
        <f t="shared" si="4"/>
        <v>1.3870355642030863</v>
      </c>
      <c r="BF8">
        <f t="shared" si="25"/>
        <v>2.0419004786585118E-9</v>
      </c>
      <c r="BG8">
        <f t="shared" si="25"/>
        <v>3.5289869961962135E-10</v>
      </c>
      <c r="BH8">
        <f t="shared" si="5"/>
        <v>2.3084613948199435E-10</v>
      </c>
      <c r="BI8">
        <f t="shared" si="5"/>
        <v>1.3505171092178405E-10</v>
      </c>
      <c r="BJ8">
        <f t="shared" si="5"/>
        <v>6.7416814904891227E-11</v>
      </c>
      <c r="BK8">
        <f t="shared" si="5"/>
        <v>2.6032068842925383E-11</v>
      </c>
      <c r="BL8">
        <f t="shared" si="5"/>
        <v>5.8218851621871573E-12</v>
      </c>
      <c r="BM8">
        <f t="shared" si="5"/>
        <v>4.9050766915836762E-14</v>
      </c>
      <c r="BN8">
        <f t="shared" si="5"/>
        <v>2.0782220382607682E-12</v>
      </c>
      <c r="BO8">
        <f t="shared" si="5"/>
        <v>6.7282712674307427E-12</v>
      </c>
      <c r="BP8">
        <f t="shared" si="5"/>
        <v>1.0835379569946105E-11</v>
      </c>
      <c r="BQ8">
        <f t="shared" si="5"/>
        <v>1.307426414963667E-11</v>
      </c>
      <c r="BR8">
        <f t="shared" si="5"/>
        <v>1.3367517282643182E-11</v>
      </c>
      <c r="BS8">
        <f t="shared" si="5"/>
        <v>1.2243400033220141E-11</v>
      </c>
      <c r="BT8">
        <f t="shared" si="5"/>
        <v>1.0362287367704038E-11</v>
      </c>
      <c r="BU8">
        <f t="shared" si="5"/>
        <v>8.2657470076948685E-12</v>
      </c>
      <c r="BW8">
        <f t="shared" si="26"/>
        <v>3.7479787983721523E-6</v>
      </c>
      <c r="BX8">
        <f t="shared" si="6"/>
        <v>2.085265135737858E-6</v>
      </c>
      <c r="BY8">
        <f t="shared" si="6"/>
        <v>1.793128229598568E-6</v>
      </c>
      <c r="BZ8">
        <f t="shared" si="6"/>
        <v>1.4734180303640216E-6</v>
      </c>
      <c r="CA8">
        <f t="shared" si="6"/>
        <v>1.1310213239384903E-6</v>
      </c>
      <c r="CB8">
        <f t="shared" si="6"/>
        <v>7.727215416599883E-7</v>
      </c>
      <c r="CC8">
        <f t="shared" si="6"/>
        <v>4.0675116708514694E-7</v>
      </c>
      <c r="CD8">
        <f t="shared" si="6"/>
        <v>4.2076719279540559E-8</v>
      </c>
      <c r="CE8">
        <f t="shared" si="6"/>
        <v>3.1246089784846327E-7</v>
      </c>
      <c r="CF8">
        <f t="shared" si="6"/>
        <v>6.4898087559112516E-7</v>
      </c>
      <c r="CG8">
        <f t="shared" si="6"/>
        <v>9.6121035789860348E-7</v>
      </c>
      <c r="CH8">
        <f t="shared" si="6"/>
        <v>1.2448438782457904E-6</v>
      </c>
      <c r="CI8">
        <f t="shared" si="6"/>
        <v>1.4975958047629339E-6</v>
      </c>
      <c r="CJ8">
        <f t="shared" si="6"/>
        <v>1.718999927667159E-6</v>
      </c>
      <c r="CK8">
        <f t="shared" si="6"/>
        <v>1.9100502593246485E-6</v>
      </c>
      <c r="CL8">
        <f t="shared" si="6"/>
        <v>2.0727811837348734E-6</v>
      </c>
      <c r="CN8">
        <f t="shared" si="27"/>
        <v>3.7479787983721523E-6</v>
      </c>
      <c r="CO8">
        <f t="shared" si="7"/>
        <v>2.085265135737858E-6</v>
      </c>
      <c r="CP8">
        <f t="shared" si="7"/>
        <v>1.793128229598568E-6</v>
      </c>
      <c r="CQ8">
        <f t="shared" si="7"/>
        <v>1.4734180303640216E-6</v>
      </c>
      <c r="CR8">
        <f t="shared" si="7"/>
        <v>1.1310213239384903E-6</v>
      </c>
      <c r="CS8">
        <f t="shared" si="7"/>
        <v>7.727215416599883E-7</v>
      </c>
      <c r="CT8">
        <f t="shared" si="7"/>
        <v>4.0675116708514694E-7</v>
      </c>
      <c r="CU8">
        <f t="shared" si="7"/>
        <v>4.2076719279540559E-8</v>
      </c>
      <c r="CV8">
        <f t="shared" si="7"/>
        <v>3.1246089784846327E-7</v>
      </c>
      <c r="CW8">
        <f t="shared" si="7"/>
        <v>6.4898087559112516E-7</v>
      </c>
      <c r="CX8">
        <f t="shared" si="7"/>
        <v>9.6121035789860348E-7</v>
      </c>
      <c r="CY8">
        <f t="shared" si="7"/>
        <v>1.2448438782457904E-6</v>
      </c>
      <c r="CZ8">
        <f t="shared" si="7"/>
        <v>1.4975958047629339E-6</v>
      </c>
      <c r="DA8">
        <f t="shared" si="7"/>
        <v>1.718999927667159E-6</v>
      </c>
      <c r="DB8">
        <f t="shared" si="7"/>
        <v>1.9100502593246485E-6</v>
      </c>
      <c r="DC8">
        <f t="shared" si="7"/>
        <v>2.0727811837348734E-6</v>
      </c>
    </row>
    <row r="9" spans="1:107">
      <c r="A9" s="1" t="s">
        <v>21</v>
      </c>
      <c r="B9" s="1">
        <f>'Raw data and fitting summary'!B11</f>
        <v>0.32768000000000014</v>
      </c>
      <c r="C9">
        <f>'Raw data and fitting summary'!C11</f>
        <v>11.49270482603816</v>
      </c>
      <c r="D9">
        <f>'Raw data and fitting summary'!D11</f>
        <v>8.5874677161680655</v>
      </c>
      <c r="E9">
        <f>'Raw data and fitting summary'!E11</f>
        <v>8.0770208487390267</v>
      </c>
      <c r="F9">
        <f>'Raw data and fitting summary'!F11</f>
        <v>7.5183955389023938</v>
      </c>
      <c r="G9">
        <f>'Raw data and fitting summary'!G11</f>
        <v>6.920130401592651</v>
      </c>
      <c r="H9">
        <f>'Raw data and fitting summary'!H11</f>
        <v>6.2940780344314327</v>
      </c>
      <c r="I9">
        <f>'Raw data and fitting summary'!I11</f>
        <v>5.6546229456070423</v>
      </c>
      <c r="J9">
        <f>'Raw data and fitting summary'!J11</f>
        <v>5.01743221187958</v>
      </c>
      <c r="K9">
        <f>'Raw data and fitting summary'!K11</f>
        <v>4.3979534250600514</v>
      </c>
      <c r="L9">
        <f>'Raw data and fitting summary'!L11</f>
        <v>3.8099566164086673</v>
      </c>
      <c r="M9">
        <f>'Raw data and fitting summary'!M11</f>
        <v>3.2644022622464615</v>
      </c>
      <c r="N9">
        <f>'Raw data and fitting summary'!N11</f>
        <v>2.7688132457097119</v>
      </c>
      <c r="O9">
        <f>'Raw data and fitting summary'!O11</f>
        <v>2.3271832202257956</v>
      </c>
      <c r="P9">
        <f>'Raw data and fitting summary'!P11</f>
        <v>1.9403267888116369</v>
      </c>
      <c r="Q9">
        <f>'Raw data and fitting summary'!Q11</f>
        <v>1.6065071262203878</v>
      </c>
      <c r="R9">
        <f>'Raw data and fitting summary'!R11</f>
        <v>1.3221695817566026</v>
      </c>
      <c r="X9">
        <f t="shared" si="8"/>
        <v>11.49267111789807</v>
      </c>
      <c r="Y9">
        <f t="shared" si="9"/>
        <v>8.5874544983303256</v>
      </c>
      <c r="Z9">
        <f t="shared" si="10"/>
        <v>8.0770103945623166</v>
      </c>
      <c r="AA9">
        <f t="shared" si="11"/>
        <v>7.518387822720042</v>
      </c>
      <c r="AB9">
        <f t="shared" si="12"/>
        <v>6.9201252856404549</v>
      </c>
      <c r="AC9">
        <f t="shared" si="13"/>
        <v>6.294075271754707</v>
      </c>
      <c r="AD9">
        <f t="shared" si="14"/>
        <v>5.6546221983504958</v>
      </c>
      <c r="AE9">
        <f t="shared" si="15"/>
        <v>5.0174330826409914</v>
      </c>
      <c r="AF9">
        <f t="shared" si="16"/>
        <v>4.3979554953827815</v>
      </c>
      <c r="AG9">
        <f t="shared" si="17"/>
        <v>3.8099594847075711</v>
      </c>
      <c r="AH9">
        <f t="shared" si="18"/>
        <v>3.2644055742340812</v>
      </c>
      <c r="AI9">
        <f t="shared" si="19"/>
        <v>2.7688167132053332</v>
      </c>
      <c r="AJ9">
        <f t="shared" si="20"/>
        <v>2.327186627724231</v>
      </c>
      <c r="AK9">
        <f t="shared" si="21"/>
        <v>1.9403299899890729</v>
      </c>
      <c r="AL9">
        <f t="shared" si="22"/>
        <v>1.6065100339444884</v>
      </c>
      <c r="AM9">
        <f t="shared" si="23"/>
        <v>1.3221721552010648</v>
      </c>
      <c r="AO9">
        <f t="shared" si="24"/>
        <v>11.49267111789807</v>
      </c>
      <c r="AP9">
        <f t="shared" si="4"/>
        <v>8.5874544983303256</v>
      </c>
      <c r="AQ9">
        <f t="shared" si="4"/>
        <v>8.0770103945623166</v>
      </c>
      <c r="AR9">
        <f t="shared" si="4"/>
        <v>7.518387822720042</v>
      </c>
      <c r="AS9">
        <f t="shared" si="4"/>
        <v>6.9201252856404549</v>
      </c>
      <c r="AT9">
        <f t="shared" si="4"/>
        <v>6.294075271754707</v>
      </c>
      <c r="AU9">
        <f t="shared" si="4"/>
        <v>5.6546221983504958</v>
      </c>
      <c r="AV9">
        <f t="shared" si="4"/>
        <v>5.0174330826409914</v>
      </c>
      <c r="AW9">
        <f t="shared" si="4"/>
        <v>4.3979554953827815</v>
      </c>
      <c r="AX9">
        <f t="shared" si="4"/>
        <v>3.8099594847075711</v>
      </c>
      <c r="AY9">
        <f t="shared" si="4"/>
        <v>3.2644055742340812</v>
      </c>
      <c r="AZ9">
        <f t="shared" si="4"/>
        <v>2.7688167132053332</v>
      </c>
      <c r="BA9">
        <f t="shared" si="4"/>
        <v>2.327186627724231</v>
      </c>
      <c r="BB9">
        <f t="shared" si="4"/>
        <v>1.9403299899890729</v>
      </c>
      <c r="BC9">
        <f t="shared" si="4"/>
        <v>1.6065100339444884</v>
      </c>
      <c r="BD9">
        <f t="shared" si="4"/>
        <v>1.3221721552010648</v>
      </c>
      <c r="BF9">
        <f t="shared" si="25"/>
        <v>1.1362387083768165E-9</v>
      </c>
      <c r="BG9">
        <f t="shared" si="25"/>
        <v>1.7471123451798829E-10</v>
      </c>
      <c r="BH9">
        <f t="shared" si="5"/>
        <v>1.0928981068566448E-10</v>
      </c>
      <c r="BI9">
        <f t="shared" si="5"/>
        <v>5.9539470085238519E-11</v>
      </c>
      <c r="BJ9">
        <f t="shared" si="5"/>
        <v>2.6172966872777617E-11</v>
      </c>
      <c r="BK9">
        <f t="shared" si="5"/>
        <v>7.6323826902243224E-12</v>
      </c>
      <c r="BL9">
        <f t="shared" si="5"/>
        <v>5.5839234616513116E-13</v>
      </c>
      <c r="BM9">
        <f t="shared" si="5"/>
        <v>7.5822543561825911E-13</v>
      </c>
      <c r="BN9">
        <f t="shared" si="5"/>
        <v>4.2862362069387819E-12</v>
      </c>
      <c r="BO9">
        <f t="shared" si="5"/>
        <v>8.2271386011060726E-12</v>
      </c>
      <c r="BP9">
        <f t="shared" si="5"/>
        <v>1.0969261993139299E-11</v>
      </c>
      <c r="BQ9">
        <f t="shared" si="5"/>
        <v>1.2023525883741593E-11</v>
      </c>
      <c r="BR9">
        <f t="shared" si="5"/>
        <v>1.1611045587354853E-11</v>
      </c>
      <c r="BS9">
        <f t="shared" si="5"/>
        <v>1.0247536976874324E-11</v>
      </c>
      <c r="BT9">
        <f t="shared" si="5"/>
        <v>8.4548594452638347E-12</v>
      </c>
      <c r="BU9">
        <f t="shared" si="5"/>
        <v>6.6226164000020343E-12</v>
      </c>
      <c r="BW9">
        <f t="shared" si="26"/>
        <v>2.9330118076939244E-6</v>
      </c>
      <c r="BX9">
        <f t="shared" si="6"/>
        <v>1.5392032344925078E-6</v>
      </c>
      <c r="BY9">
        <f t="shared" si="6"/>
        <v>1.2943126477987632E-6</v>
      </c>
      <c r="BZ9">
        <f t="shared" si="6"/>
        <v>1.0263081040350172E-6</v>
      </c>
      <c r="CA9">
        <f t="shared" si="6"/>
        <v>7.3928606563172174E-7</v>
      </c>
      <c r="CB9">
        <f t="shared" si="6"/>
        <v>4.389329021861669E-7</v>
      </c>
      <c r="CC9">
        <f t="shared" si="6"/>
        <v>1.3214968572725619E-7</v>
      </c>
      <c r="CD9">
        <f t="shared" si="6"/>
        <v>1.735471897836903E-7</v>
      </c>
      <c r="CE9">
        <f t="shared" si="6"/>
        <v>4.7074663040920083E-7</v>
      </c>
      <c r="CF9">
        <f t="shared" si="6"/>
        <v>7.5284236360966494E-7</v>
      </c>
      <c r="CG9">
        <f t="shared" si="6"/>
        <v>1.0145760213913239E-6</v>
      </c>
      <c r="CH9">
        <f t="shared" si="6"/>
        <v>1.2523384465152393E-6</v>
      </c>
      <c r="CI9">
        <f t="shared" si="6"/>
        <v>1.4642136538688741E-6</v>
      </c>
      <c r="CJ9">
        <f t="shared" si="6"/>
        <v>1.6498108324535982E-6</v>
      </c>
      <c r="CK9">
        <f t="shared" si="6"/>
        <v>1.8099632365630885E-6</v>
      </c>
      <c r="CL9">
        <f t="shared" si="6"/>
        <v>1.9463762355543157E-6</v>
      </c>
      <c r="CN9">
        <f t="shared" si="27"/>
        <v>2.9330118076939244E-6</v>
      </c>
      <c r="CO9">
        <f t="shared" si="7"/>
        <v>1.5392032344925078E-6</v>
      </c>
      <c r="CP9">
        <f t="shared" si="7"/>
        <v>1.2943126477987632E-6</v>
      </c>
      <c r="CQ9">
        <f t="shared" si="7"/>
        <v>1.0263081040350172E-6</v>
      </c>
      <c r="CR9">
        <f t="shared" si="7"/>
        <v>7.3928606563172174E-7</v>
      </c>
      <c r="CS9">
        <f t="shared" si="7"/>
        <v>4.389329021861669E-7</v>
      </c>
      <c r="CT9">
        <f t="shared" si="7"/>
        <v>1.3214968572725619E-7</v>
      </c>
      <c r="CU9">
        <f t="shared" si="7"/>
        <v>1.735471897836903E-7</v>
      </c>
      <c r="CV9">
        <f t="shared" si="7"/>
        <v>4.7074663040920083E-7</v>
      </c>
      <c r="CW9">
        <f t="shared" si="7"/>
        <v>7.5284236360966494E-7</v>
      </c>
      <c r="CX9">
        <f t="shared" si="7"/>
        <v>1.0145760213913239E-6</v>
      </c>
      <c r="CY9">
        <f t="shared" si="7"/>
        <v>1.2523384465152393E-6</v>
      </c>
      <c r="CZ9">
        <f t="shared" si="7"/>
        <v>1.4642136538688741E-6</v>
      </c>
      <c r="DA9">
        <f t="shared" si="7"/>
        <v>1.6498108324535982E-6</v>
      </c>
      <c r="DB9">
        <f t="shared" si="7"/>
        <v>1.8099632365630885E-6</v>
      </c>
      <c r="DC9">
        <f t="shared" si="7"/>
        <v>1.9463762355543157E-6</v>
      </c>
    </row>
    <row r="10" spans="1:107">
      <c r="A10" s="1" t="s">
        <v>22</v>
      </c>
      <c r="B10" s="1">
        <f>'Raw data and fitting summary'!B12</f>
        <v>0.2621440000000001</v>
      </c>
      <c r="C10">
        <f>'Raw data and fitting summary'!C12</f>
        <v>10.858001237076964</v>
      </c>
      <c r="D10">
        <f>'Raw data and fitting summary'!D12</f>
        <v>8.1132106407412703</v>
      </c>
      <c r="E10">
        <f>'Raw data and fitting summary'!E12</f>
        <v>7.6309540438912862</v>
      </c>
      <c r="F10">
        <f>'Raw data and fitting summary'!F12</f>
        <v>7.1031797386183966</v>
      </c>
      <c r="G10">
        <f>'Raw data and fitting summary'!G12</f>
        <v>6.537954780757147</v>
      </c>
      <c r="H10">
        <f>'Raw data and fitting summary'!H12</f>
        <v>5.9464771886666847</v>
      </c>
      <c r="I10">
        <f>'Raw data and fitting summary'!I12</f>
        <v>5.3423370623337005</v>
      </c>
      <c r="J10">
        <f>'Raw data and fitting summary'!J12</f>
        <v>4.7403362383508414</v>
      </c>
      <c r="K10">
        <f>'Raw data and fitting summary'!K12</f>
        <v>4.1550691897801597</v>
      </c>
      <c r="L10">
        <f>'Raw data and fitting summary'!L12</f>
        <v>3.5995454751825986</v>
      </c>
      <c r="M10">
        <f>'Raw data and fitting summary'!M12</f>
        <v>3.0841202604876878</v>
      </c>
      <c r="N10">
        <f>'Raw data and fitting summary'!N12</f>
        <v>2.6159009651964511</v>
      </c>
      <c r="O10">
        <f>'Raw data and fitting summary'!O12</f>
        <v>2.1986606866355221</v>
      </c>
      <c r="P10">
        <f>'Raw data and fitting summary'!P12</f>
        <v>1.8331690400259804</v>
      </c>
      <c r="Q10">
        <f>'Raw data and fitting summary'!Q12</f>
        <v>1.5177851191612961</v>
      </c>
      <c r="R10">
        <f>'Raw data and fitting summary'!R12</f>
        <v>1.249150584796465</v>
      </c>
      <c r="X10">
        <f t="shared" si="8"/>
        <v>10.857979352050434</v>
      </c>
      <c r="Y10">
        <f t="shared" si="9"/>
        <v>8.1132031402513736</v>
      </c>
      <c r="Z10">
        <f t="shared" si="10"/>
        <v>7.630948452115585</v>
      </c>
      <c r="AA10">
        <f t="shared" si="11"/>
        <v>7.1031760238096355</v>
      </c>
      <c r="AB10">
        <f t="shared" si="12"/>
        <v>6.5379528305250352</v>
      </c>
      <c r="AC10">
        <f t="shared" si="13"/>
        <v>5.9464768130059387</v>
      </c>
      <c r="AD10">
        <f t="shared" si="14"/>
        <v>5.3423380078217289</v>
      </c>
      <c r="AE10">
        <f t="shared" si="15"/>
        <v>4.7403382116761694</v>
      </c>
      <c r="AF10">
        <f t="shared" si="16"/>
        <v>4.1550718861526343</v>
      </c>
      <c r="AG10">
        <f t="shared" si="17"/>
        <v>3.5995486059382298</v>
      </c>
      <c r="AH10">
        <f t="shared" si="18"/>
        <v>3.0841235748469042</v>
      </c>
      <c r="AI10">
        <f t="shared" si="19"/>
        <v>2.6159042632641483</v>
      </c>
      <c r="AJ10">
        <f t="shared" si="20"/>
        <v>2.1986638233241536</v>
      </c>
      <c r="AK10">
        <f t="shared" si="21"/>
        <v>1.8331719216290674</v>
      </c>
      <c r="AL10">
        <f t="shared" si="22"/>
        <v>1.5177876952890976</v>
      </c>
      <c r="AM10">
        <f t="shared" si="23"/>
        <v>1.2491528383645261</v>
      </c>
      <c r="AO10">
        <f t="shared" si="24"/>
        <v>10.857979352050434</v>
      </c>
      <c r="AP10">
        <f t="shared" si="4"/>
        <v>8.1132031402513736</v>
      </c>
      <c r="AQ10">
        <f t="shared" si="4"/>
        <v>7.630948452115585</v>
      </c>
      <c r="AR10">
        <f t="shared" si="4"/>
        <v>7.1031760238096355</v>
      </c>
      <c r="AS10">
        <f t="shared" si="4"/>
        <v>6.5379528305250352</v>
      </c>
      <c r="AT10">
        <f t="shared" si="4"/>
        <v>5.9464768130059387</v>
      </c>
      <c r="AU10">
        <f t="shared" si="4"/>
        <v>5.3423380078217289</v>
      </c>
      <c r="AV10">
        <f t="shared" si="4"/>
        <v>4.7403382116761694</v>
      </c>
      <c r="AW10">
        <f t="shared" si="4"/>
        <v>4.1550718861526343</v>
      </c>
      <c r="AX10">
        <f t="shared" si="4"/>
        <v>3.5995486059382298</v>
      </c>
      <c r="AY10">
        <f t="shared" si="4"/>
        <v>3.0841235748469042</v>
      </c>
      <c r="AZ10">
        <f t="shared" si="4"/>
        <v>2.6159042632641483</v>
      </c>
      <c r="BA10">
        <f t="shared" si="4"/>
        <v>2.1986638233241536</v>
      </c>
      <c r="BB10">
        <f t="shared" si="4"/>
        <v>1.8331719216290674</v>
      </c>
      <c r="BC10">
        <f t="shared" si="4"/>
        <v>1.5177876952890976</v>
      </c>
      <c r="BD10">
        <f t="shared" si="4"/>
        <v>1.2491528383645261</v>
      </c>
      <c r="BF10">
        <f t="shared" si="25"/>
        <v>4.7895438624308731E-10</v>
      </c>
      <c r="BG10">
        <f t="shared" si="25"/>
        <v>5.6257348690917504E-11</v>
      </c>
      <c r="BH10">
        <f t="shared" si="5"/>
        <v>3.1267955491875883E-11</v>
      </c>
      <c r="BI10">
        <f t="shared" si="5"/>
        <v>1.3799804131145076E-11</v>
      </c>
      <c r="BJ10">
        <f t="shared" si="5"/>
        <v>3.8034052899058863E-12</v>
      </c>
      <c r="BK10">
        <f t="shared" si="5"/>
        <v>1.4112099613477029E-13</v>
      </c>
      <c r="BL10">
        <f t="shared" si="5"/>
        <v>8.9394761168585301E-13</v>
      </c>
      <c r="BM10">
        <f t="shared" si="5"/>
        <v>3.8940128502476254E-12</v>
      </c>
      <c r="BN10">
        <f t="shared" si="5"/>
        <v>7.2704245219474231E-12</v>
      </c>
      <c r="BO10">
        <f t="shared" si="5"/>
        <v>9.8016308222065317E-12</v>
      </c>
      <c r="BP10">
        <f t="shared" si="5"/>
        <v>1.0984977015407731E-11</v>
      </c>
      <c r="BQ10">
        <f t="shared" si="5"/>
        <v>1.0877250535090622E-11</v>
      </c>
      <c r="BR10">
        <f t="shared" si="5"/>
        <v>9.8388155709804085E-12</v>
      </c>
      <c r="BS10">
        <f t="shared" si="5"/>
        <v>8.3036363512090055E-12</v>
      </c>
      <c r="BT10">
        <f t="shared" si="5"/>
        <v>6.6364344497822907E-12</v>
      </c>
      <c r="BU10">
        <f t="shared" si="5"/>
        <v>5.0785690057858259E-12</v>
      </c>
      <c r="BW10">
        <f t="shared" si="26"/>
        <v>2.0155708369828499E-6</v>
      </c>
      <c r="BX10">
        <f t="shared" si="6"/>
        <v>9.2447948942832998E-7</v>
      </c>
      <c r="BY10">
        <f t="shared" si="6"/>
        <v>7.3277597617517572E-7</v>
      </c>
      <c r="BZ10">
        <f t="shared" si="6"/>
        <v>5.2297855897055063E-7</v>
      </c>
      <c r="CA10">
        <f t="shared" si="6"/>
        <v>2.9829400155613368E-7</v>
      </c>
      <c r="CB10">
        <f t="shared" si="6"/>
        <v>6.3173667009722936E-8</v>
      </c>
      <c r="CC10">
        <f t="shared" si="6"/>
        <v>1.76980196110787E-7</v>
      </c>
      <c r="CD10">
        <f t="shared" si="6"/>
        <v>4.1628365739181669E-7</v>
      </c>
      <c r="CE10">
        <f t="shared" si="6"/>
        <v>6.4893521664859546E-7</v>
      </c>
      <c r="CF10">
        <f t="shared" si="6"/>
        <v>8.697633992278179E-7</v>
      </c>
      <c r="CG10">
        <f t="shared" si="6"/>
        <v>1.074651886014458E-6</v>
      </c>
      <c r="CH10">
        <f t="shared" si="6"/>
        <v>1.2607753821429077E-6</v>
      </c>
      <c r="CI10">
        <f t="shared" si="6"/>
        <v>1.4266340302800363E-6</v>
      </c>
      <c r="CJ10">
        <f t="shared" si="6"/>
        <v>1.5719218983422587E-6</v>
      </c>
      <c r="CK10">
        <f t="shared" si="6"/>
        <v>1.6972912677571911E-6</v>
      </c>
      <c r="CL10">
        <f t="shared" si="6"/>
        <v>1.8040771247822489E-6</v>
      </c>
      <c r="CN10">
        <f t="shared" si="27"/>
        <v>2.0155708369828499E-6</v>
      </c>
      <c r="CO10">
        <f t="shared" si="7"/>
        <v>9.2447948942832998E-7</v>
      </c>
      <c r="CP10">
        <f t="shared" si="7"/>
        <v>7.3277597617517572E-7</v>
      </c>
      <c r="CQ10">
        <f t="shared" si="7"/>
        <v>5.2297855897055063E-7</v>
      </c>
      <c r="CR10">
        <f t="shared" si="7"/>
        <v>2.9829400155613368E-7</v>
      </c>
      <c r="CS10">
        <f t="shared" si="7"/>
        <v>6.3173667009722936E-8</v>
      </c>
      <c r="CT10">
        <f t="shared" si="7"/>
        <v>1.76980196110787E-7</v>
      </c>
      <c r="CU10">
        <f t="shared" si="7"/>
        <v>4.1628365739181669E-7</v>
      </c>
      <c r="CV10">
        <f t="shared" si="7"/>
        <v>6.4893521664859546E-7</v>
      </c>
      <c r="CW10">
        <f t="shared" si="7"/>
        <v>8.697633992278179E-7</v>
      </c>
      <c r="CX10">
        <f t="shared" si="7"/>
        <v>1.074651886014458E-6</v>
      </c>
      <c r="CY10">
        <f t="shared" si="7"/>
        <v>1.2607753821429077E-6</v>
      </c>
      <c r="CZ10">
        <f t="shared" si="7"/>
        <v>1.4266340302800363E-6</v>
      </c>
      <c r="DA10">
        <f t="shared" si="7"/>
        <v>1.5719218983422587E-6</v>
      </c>
      <c r="DB10">
        <f t="shared" si="7"/>
        <v>1.6972912677571911E-6</v>
      </c>
      <c r="DC10">
        <f t="shared" si="7"/>
        <v>1.8040771247822489E-6</v>
      </c>
    </row>
    <row r="11" spans="1:107">
      <c r="A11" s="1" t="s">
        <v>23</v>
      </c>
      <c r="B11" s="1">
        <f>'Raw data and fitting summary'!B13</f>
        <v>0.2097152000000001</v>
      </c>
      <c r="C11">
        <f>'Raw data and fitting summary'!C13</f>
        <v>10.156840865414422</v>
      </c>
      <c r="D11">
        <f>'Raw data and fitting summary'!D13</f>
        <v>7.5892963710676318</v>
      </c>
      <c r="E11">
        <f>'Raw data and fitting summary'!E13</f>
        <v>7.1381817134476222</v>
      </c>
      <c r="F11">
        <f>'Raw data and fitting summary'!F13</f>
        <v>6.644488674142492</v>
      </c>
      <c r="G11">
        <f>'Raw data and fitting summary'!G13</f>
        <v>6.115763375184728</v>
      </c>
      <c r="H11">
        <f>'Raw data and fitting summary'!H13</f>
        <v>5.5624807178014084</v>
      </c>
      <c r="I11">
        <f>'Raw data and fitting summary'!I13</f>
        <v>4.9973532150873474</v>
      </c>
      <c r="J11">
        <f>'Raw data and fitting summary'!J13</f>
        <v>4.4342268683004971</v>
      </c>
      <c r="K11">
        <f>'Raw data and fitting summary'!K13</f>
        <v>3.8867537057625756</v>
      </c>
      <c r="L11">
        <f>'Raw data and fitting summary'!L13</f>
        <v>3.367103187869442</v>
      </c>
      <c r="M11">
        <f>'Raw data and fitting summary'!M13</f>
        <v>2.8849617909978029</v>
      </c>
      <c r="N11">
        <f>'Raw data and fitting summary'!N13</f>
        <v>2.4469779697996188</v>
      </c>
      <c r="O11">
        <f>'Raw data and fitting summary'!O13</f>
        <v>2.0566811721244154</v>
      </c>
      <c r="P11">
        <f>'Raw data and fitting summary'!P13</f>
        <v>1.7147913149400968</v>
      </c>
      <c r="Q11">
        <f>'Raw data and fitting summary'!Q13</f>
        <v>1.4197734543052418</v>
      </c>
      <c r="R11">
        <f>'Raw data and fitting summary'!R13</f>
        <v>1.1684861172600662</v>
      </c>
      <c r="X11">
        <f t="shared" si="8"/>
        <v>10.156830687569228</v>
      </c>
      <c r="Y11">
        <f t="shared" si="9"/>
        <v>7.5892945087233974</v>
      </c>
      <c r="Z11">
        <f t="shared" si="10"/>
        <v>7.1381809108057164</v>
      </c>
      <c r="AA11">
        <f t="shared" si="11"/>
        <v>6.6444888937575994</v>
      </c>
      <c r="AB11">
        <f t="shared" si="12"/>
        <v>6.1157645302828536</v>
      </c>
      <c r="AC11">
        <f t="shared" si="13"/>
        <v>5.5624826754032872</v>
      </c>
      <c r="AD11">
        <f t="shared" si="14"/>
        <v>4.9973558061043519</v>
      </c>
      <c r="AE11">
        <f t="shared" si="15"/>
        <v>4.4342299032466377</v>
      </c>
      <c r="AF11">
        <f t="shared" si="16"/>
        <v>3.886756993108099</v>
      </c>
      <c r="AG11">
        <f t="shared" si="17"/>
        <v>3.3671065513620038</v>
      </c>
      <c r="AH11">
        <f t="shared" si="18"/>
        <v>2.8849650827949129</v>
      </c>
      <c r="AI11">
        <f t="shared" si="19"/>
        <v>2.4469810776997858</v>
      </c>
      <c r="AJ11">
        <f t="shared" si="20"/>
        <v>2.0566840208778117</v>
      </c>
      <c r="AK11">
        <f t="shared" si="21"/>
        <v>1.7147938629138604</v>
      </c>
      <c r="AL11">
        <f t="shared" si="22"/>
        <v>1.4197756873596139</v>
      </c>
      <c r="AM11">
        <f t="shared" si="23"/>
        <v>1.1684880416179617</v>
      </c>
      <c r="AO11">
        <f t="shared" si="24"/>
        <v>10.156830687569228</v>
      </c>
      <c r="AP11">
        <f t="shared" si="4"/>
        <v>7.5892945087233974</v>
      </c>
      <c r="AQ11">
        <f t="shared" si="4"/>
        <v>7.1381809108057164</v>
      </c>
      <c r="AR11">
        <f t="shared" si="4"/>
        <v>6.6444888937575994</v>
      </c>
      <c r="AS11">
        <f t="shared" si="4"/>
        <v>6.1157645302828536</v>
      </c>
      <c r="AT11">
        <f t="shared" si="4"/>
        <v>5.5624826754032872</v>
      </c>
      <c r="AU11">
        <f t="shared" si="4"/>
        <v>4.9973558061043519</v>
      </c>
      <c r="AV11">
        <f t="shared" si="4"/>
        <v>4.4342299032466377</v>
      </c>
      <c r="AW11">
        <f t="shared" si="4"/>
        <v>3.886756993108099</v>
      </c>
      <c r="AX11">
        <f t="shared" si="4"/>
        <v>3.3671065513620038</v>
      </c>
      <c r="AY11">
        <f t="shared" si="4"/>
        <v>2.8849650827949129</v>
      </c>
      <c r="AZ11">
        <f t="shared" si="4"/>
        <v>2.4469810776997858</v>
      </c>
      <c r="BA11">
        <f t="shared" si="4"/>
        <v>2.0566840208778117</v>
      </c>
      <c r="BB11">
        <f t="shared" si="4"/>
        <v>1.7147938629138604</v>
      </c>
      <c r="BC11">
        <f t="shared" si="4"/>
        <v>1.4197756873596139</v>
      </c>
      <c r="BD11">
        <f t="shared" si="4"/>
        <v>1.1684880416179617</v>
      </c>
      <c r="BF11">
        <f t="shared" si="25"/>
        <v>1.0358853279694766E-10</v>
      </c>
      <c r="BG11">
        <f t="shared" si="25"/>
        <v>3.4683260473372282E-12</v>
      </c>
      <c r="BH11">
        <f t="shared" si="5"/>
        <v>6.4423402899158698E-13</v>
      </c>
      <c r="BI11">
        <f t="shared" si="5"/>
        <v>4.8230795412789577E-14</v>
      </c>
      <c r="BJ11">
        <f t="shared" si="5"/>
        <v>1.3342516797500043E-12</v>
      </c>
      <c r="BK11">
        <f t="shared" si="5"/>
        <v>3.8322051159652146E-12</v>
      </c>
      <c r="BL11">
        <f t="shared" si="5"/>
        <v>6.7133691176348266E-12</v>
      </c>
      <c r="BM11">
        <f t="shared" si="5"/>
        <v>9.2108980764834292E-12</v>
      </c>
      <c r="BN11">
        <f t="shared" si="5"/>
        <v>1.0806640589893479E-11</v>
      </c>
      <c r="BO11">
        <f t="shared" si="5"/>
        <v>1.1313082213304966E-11</v>
      </c>
      <c r="BP11">
        <f t="shared" si="5"/>
        <v>1.0835928213440496E-11</v>
      </c>
      <c r="BQ11">
        <f t="shared" si="5"/>
        <v>9.6590434480304821E-12</v>
      </c>
      <c r="BR11">
        <f t="shared" si="5"/>
        <v>8.1153959128711791E-12</v>
      </c>
      <c r="BS11">
        <f t="shared" si="5"/>
        <v>6.4921702996558928E-12</v>
      </c>
      <c r="BT11">
        <f t="shared" si="5"/>
        <v>4.9865318286680379E-12</v>
      </c>
      <c r="BU11">
        <f t="shared" si="5"/>
        <v>3.7031533098866431E-12</v>
      </c>
      <c r="BW11">
        <f t="shared" si="26"/>
        <v>1.0020690023561194E-6</v>
      </c>
      <c r="BX11">
        <f t="shared" si="6"/>
        <v>2.453909559369082E-7</v>
      </c>
      <c r="BY11">
        <f t="shared" si="6"/>
        <v>1.1244348046898142E-7</v>
      </c>
      <c r="BZ11">
        <f t="shared" si="6"/>
        <v>3.3052219808702361E-8</v>
      </c>
      <c r="CA11">
        <f t="shared" si="6"/>
        <v>1.8887223663927499E-7</v>
      </c>
      <c r="CB11">
        <f t="shared" si="6"/>
        <v>3.5192952374984377E-7</v>
      </c>
      <c r="CC11">
        <f t="shared" si="6"/>
        <v>5.1847759195776643E-7</v>
      </c>
      <c r="CD11">
        <f t="shared" si="6"/>
        <v>6.8443590135032178E-7</v>
      </c>
      <c r="CE11">
        <f t="shared" si="6"/>
        <v>8.4578107897655475E-7</v>
      </c>
      <c r="CF11">
        <f t="shared" si="6"/>
        <v>9.9892667799377651E-7</v>
      </c>
      <c r="CG11">
        <f t="shared" si="6"/>
        <v>1.1410180073363121E-6</v>
      </c>
      <c r="CH11">
        <f t="shared" si="6"/>
        <v>1.2700957090850009E-6</v>
      </c>
      <c r="CI11">
        <f t="shared" si="6"/>
        <v>1.3851196233214592E-6</v>
      </c>
      <c r="CJ11">
        <f t="shared" si="6"/>
        <v>1.4858775848451092E-6</v>
      </c>
      <c r="CK11">
        <f t="shared" si="6"/>
        <v>1.5728219548775359E-6</v>
      </c>
      <c r="CL11">
        <f t="shared" si="6"/>
        <v>1.6468785532566741E-6</v>
      </c>
      <c r="CN11">
        <f t="shared" si="27"/>
        <v>1.0020690023561194E-6</v>
      </c>
      <c r="CO11">
        <f t="shared" si="7"/>
        <v>2.453909559369082E-7</v>
      </c>
      <c r="CP11">
        <f t="shared" si="7"/>
        <v>1.1244348046898142E-7</v>
      </c>
      <c r="CQ11">
        <f t="shared" si="7"/>
        <v>3.3052219808702361E-8</v>
      </c>
      <c r="CR11">
        <f t="shared" si="7"/>
        <v>1.8887223663927499E-7</v>
      </c>
      <c r="CS11">
        <f t="shared" si="7"/>
        <v>3.5192952374984377E-7</v>
      </c>
      <c r="CT11">
        <f t="shared" si="7"/>
        <v>5.1847759195776643E-7</v>
      </c>
      <c r="CU11">
        <f t="shared" si="7"/>
        <v>6.8443590135032178E-7</v>
      </c>
      <c r="CV11">
        <f t="shared" si="7"/>
        <v>8.4578107897655475E-7</v>
      </c>
      <c r="CW11">
        <f t="shared" si="7"/>
        <v>9.9892667799377651E-7</v>
      </c>
      <c r="CX11">
        <f t="shared" si="7"/>
        <v>1.1410180073363121E-6</v>
      </c>
      <c r="CY11">
        <f t="shared" si="7"/>
        <v>1.2700957090850009E-6</v>
      </c>
      <c r="CZ11">
        <f t="shared" si="7"/>
        <v>1.3851196233214592E-6</v>
      </c>
      <c r="DA11">
        <f t="shared" si="7"/>
        <v>1.4858775848451092E-6</v>
      </c>
      <c r="DB11">
        <f t="shared" si="7"/>
        <v>1.5728219548775359E-6</v>
      </c>
      <c r="DC11">
        <f t="shared" si="7"/>
        <v>1.6468785532566741E-6</v>
      </c>
    </row>
    <row r="12" spans="1:107">
      <c r="A12" s="1" t="s">
        <v>24</v>
      </c>
      <c r="B12" s="1">
        <f>'Raw data and fitting summary'!B14</f>
        <v>0.16777216000000009</v>
      </c>
      <c r="C12">
        <f>'Raw data and fitting summary'!C14</f>
        <v>9.3982227278593875</v>
      </c>
      <c r="D12">
        <f>'Raw data and fitting summary'!D14</f>
        <v>7.0224490654278187</v>
      </c>
      <c r="E12">
        <f>'Raw data and fitting summary'!E14</f>
        <v>6.6050283256236133</v>
      </c>
      <c r="F12">
        <f>'Raw data and fitting summary'!F14</f>
        <v>6.1482093989450632</v>
      </c>
      <c r="G12">
        <f>'Raw data and fitting summary'!G14</f>
        <v>5.6589747848260643</v>
      </c>
      <c r="H12">
        <f>'Raw data and fitting summary'!H14</f>
        <v>5.1470170103120694</v>
      </c>
      <c r="I12">
        <f>'Raw data and fitting summary'!I14</f>
        <v>4.6240990862722127</v>
      </c>
      <c r="J12">
        <f>'Raw data and fitting summary'!J14</f>
        <v>4.1030328510956835</v>
      </c>
      <c r="K12">
        <f>'Raw data and fitting summary'!K14</f>
        <v>3.5964506581445872</v>
      </c>
      <c r="L12">
        <f>'Raw data and fitting summary'!L14</f>
        <v>3.1156130263926518</v>
      </c>
      <c r="M12">
        <f>'Raw data and fitting summary'!M14</f>
        <v>2.6694829457737286</v>
      </c>
      <c r="N12">
        <f>'Raw data and fitting summary'!N14</f>
        <v>2.2642122954442554</v>
      </c>
      <c r="O12">
        <f>'Raw data and fitting summary'!O14</f>
        <v>1.9030669075104676</v>
      </c>
      <c r="P12">
        <f>'Raw data and fitting summary'!P14</f>
        <v>1.586712928080156</v>
      </c>
      <c r="Q12">
        <f>'Raw data and fitting summary'!Q14</f>
        <v>1.3137300587330325</v>
      </c>
      <c r="R12">
        <f>'Raw data and fitting summary'!R14</f>
        <v>1.0812114642670094</v>
      </c>
      <c r="X12">
        <f t="shared" si="8"/>
        <v>9.3982236158594255</v>
      </c>
      <c r="Y12">
        <f t="shared" si="9"/>
        <v>7.0224525018412836</v>
      </c>
      <c r="Z12">
        <f t="shared" si="10"/>
        <v>6.6050320160082689</v>
      </c>
      <c r="AA12">
        <f t="shared" si="11"/>
        <v>6.148213300895577</v>
      </c>
      <c r="AB12">
        <f t="shared" si="12"/>
        <v>5.6589788364292959</v>
      </c>
      <c r="AC12">
        <f t="shared" si="13"/>
        <v>5.1470211333284288</v>
      </c>
      <c r="AD12">
        <f t="shared" si="14"/>
        <v>4.6241031922888789</v>
      </c>
      <c r="AE12">
        <f t="shared" si="15"/>
        <v>4.1030368497608452</v>
      </c>
      <c r="AF12">
        <f t="shared" si="16"/>
        <v>3.5964544659188311</v>
      </c>
      <c r="AG12">
        <f t="shared" si="17"/>
        <v>3.1156165740656694</v>
      </c>
      <c r="AH12">
        <f t="shared" si="18"/>
        <v>2.6694861833869346</v>
      </c>
      <c r="AI12">
        <f t="shared" si="19"/>
        <v>2.2642151940468231</v>
      </c>
      <c r="AJ12">
        <f t="shared" si="20"/>
        <v>1.9030694580103382</v>
      </c>
      <c r="AK12">
        <f t="shared" si="21"/>
        <v>1.586715138028798</v>
      </c>
      <c r="AL12">
        <f t="shared" si="22"/>
        <v>1.3137319480803058</v>
      </c>
      <c r="AM12">
        <f t="shared" si="23"/>
        <v>1.0812130610003825</v>
      </c>
      <c r="AO12">
        <f t="shared" si="24"/>
        <v>9.3982236158594255</v>
      </c>
      <c r="AP12">
        <f t="shared" si="4"/>
        <v>7.0224525018412836</v>
      </c>
      <c r="AQ12">
        <f t="shared" si="4"/>
        <v>6.6050320160082689</v>
      </c>
      <c r="AR12">
        <f t="shared" si="4"/>
        <v>6.148213300895577</v>
      </c>
      <c r="AS12">
        <f t="shared" si="4"/>
        <v>5.6589788364292959</v>
      </c>
      <c r="AT12">
        <f t="shared" si="4"/>
        <v>5.1470211333284288</v>
      </c>
      <c r="AU12">
        <f t="shared" si="4"/>
        <v>4.6241031922888789</v>
      </c>
      <c r="AV12">
        <f t="shared" si="4"/>
        <v>4.1030368497608452</v>
      </c>
      <c r="AW12">
        <f t="shared" si="4"/>
        <v>3.5964544659188311</v>
      </c>
      <c r="AX12">
        <f t="shared" si="4"/>
        <v>3.1156165740656694</v>
      </c>
      <c r="AY12">
        <f t="shared" si="4"/>
        <v>2.6694861833869346</v>
      </c>
      <c r="AZ12">
        <f t="shared" si="4"/>
        <v>2.2642151940468231</v>
      </c>
      <c r="BA12">
        <f t="shared" si="4"/>
        <v>1.9030694580103382</v>
      </c>
      <c r="BB12">
        <f t="shared" si="4"/>
        <v>1.586715138028798</v>
      </c>
      <c r="BC12">
        <f t="shared" si="4"/>
        <v>1.3137319480803058</v>
      </c>
      <c r="BD12">
        <f t="shared" si="4"/>
        <v>1.0812130610003825</v>
      </c>
      <c r="BF12">
        <f t="shared" si="25"/>
        <v>7.8854406739265267E-13</v>
      </c>
      <c r="BG12">
        <f t="shared" si="25"/>
        <v>1.180893750172375E-11</v>
      </c>
      <c r="BH12">
        <f t="shared" si="5"/>
        <v>1.361893890659283E-11</v>
      </c>
      <c r="BI12">
        <f t="shared" si="5"/>
        <v>1.5225217812199887E-11</v>
      </c>
      <c r="BJ12">
        <f t="shared" si="5"/>
        <v>1.6415488746155282E-11</v>
      </c>
      <c r="BK12">
        <f t="shared" si="5"/>
        <v>1.6999263900179764E-11</v>
      </c>
      <c r="BL12">
        <f t="shared" si="5"/>
        <v>1.6859372863339423E-11</v>
      </c>
      <c r="BM12">
        <f t="shared" si="5"/>
        <v>1.5989323075017706E-11</v>
      </c>
      <c r="BN12">
        <f t="shared" si="5"/>
        <v>1.4499144692611347E-11</v>
      </c>
      <c r="BO12">
        <f t="shared" si="5"/>
        <v>1.258598383965628E-11</v>
      </c>
      <c r="BP12">
        <f t="shared" si="5"/>
        <v>1.0482139271505434E-11</v>
      </c>
      <c r="BQ12">
        <f t="shared" si="5"/>
        <v>8.4018968457487919E-12</v>
      </c>
      <c r="BR12">
        <f t="shared" si="5"/>
        <v>6.5050495901088301E-12</v>
      </c>
      <c r="BS12">
        <f t="shared" si="5"/>
        <v>4.8838730006514322E-12</v>
      </c>
      <c r="BT12">
        <f t="shared" si="5"/>
        <v>3.569633119119984E-12</v>
      </c>
      <c r="BU12">
        <f t="shared" si="5"/>
        <v>2.5495574646981291E-12</v>
      </c>
      <c r="BW12">
        <f t="shared" si="26"/>
        <v>9.4485944817041799E-8</v>
      </c>
      <c r="BX12">
        <f t="shared" si="6"/>
        <v>4.8934662982707725E-7</v>
      </c>
      <c r="BY12">
        <f t="shared" si="6"/>
        <v>5.5872320477737554E-7</v>
      </c>
      <c r="BZ12">
        <f t="shared" si="6"/>
        <v>6.3464787619498736E-7</v>
      </c>
      <c r="CA12">
        <f t="shared" si="6"/>
        <v>7.1596013144611712E-7</v>
      </c>
      <c r="CB12">
        <f t="shared" si="6"/>
        <v>8.0104904422067417E-7</v>
      </c>
      <c r="CC12">
        <f t="shared" si="6"/>
        <v>8.8795956653277936E-7</v>
      </c>
      <c r="CD12">
        <f t="shared" si="6"/>
        <v>9.7456233226033738E-7</v>
      </c>
      <c r="CE12">
        <f t="shared" si="6"/>
        <v>1.0587578071673772E-6</v>
      </c>
      <c r="CF12">
        <f t="shared" si="6"/>
        <v>1.1386744592096169E-6</v>
      </c>
      <c r="CG12">
        <f t="shared" si="6"/>
        <v>1.212822612128119E-6</v>
      </c>
      <c r="CH12">
        <f t="shared" si="6"/>
        <v>1.2801798059513134E-6</v>
      </c>
      <c r="CI12">
        <f t="shared" si="6"/>
        <v>1.3402032489667971E-6</v>
      </c>
      <c r="CJ12">
        <f t="shared" si="6"/>
        <v>1.3927822260711676E-6</v>
      </c>
      <c r="CK12">
        <f t="shared" si="6"/>
        <v>1.4381527952176113E-6</v>
      </c>
      <c r="CL12">
        <f t="shared" si="6"/>
        <v>1.4767980804816797E-6</v>
      </c>
      <c r="CN12">
        <f t="shared" si="27"/>
        <v>9.4485944817041799E-8</v>
      </c>
      <c r="CO12">
        <f t="shared" si="7"/>
        <v>4.8934662982707725E-7</v>
      </c>
      <c r="CP12">
        <f t="shared" si="7"/>
        <v>5.5872320477737554E-7</v>
      </c>
      <c r="CQ12">
        <f t="shared" si="7"/>
        <v>6.3464787619498736E-7</v>
      </c>
      <c r="CR12">
        <f t="shared" si="7"/>
        <v>7.1596013144611712E-7</v>
      </c>
      <c r="CS12">
        <f t="shared" si="7"/>
        <v>8.0104904422067417E-7</v>
      </c>
      <c r="CT12">
        <f t="shared" si="7"/>
        <v>8.8795956653277936E-7</v>
      </c>
      <c r="CU12">
        <f t="shared" si="7"/>
        <v>9.7456233226033738E-7</v>
      </c>
      <c r="CV12">
        <f t="shared" si="7"/>
        <v>1.0587578071673772E-6</v>
      </c>
      <c r="CW12">
        <f t="shared" si="7"/>
        <v>1.1386744592096169E-6</v>
      </c>
      <c r="CX12">
        <f t="shared" si="7"/>
        <v>1.212822612128119E-6</v>
      </c>
      <c r="CY12">
        <f t="shared" si="7"/>
        <v>1.2801798059513134E-6</v>
      </c>
      <c r="CZ12">
        <f t="shared" si="7"/>
        <v>1.3402032489667971E-6</v>
      </c>
      <c r="DA12">
        <f t="shared" si="7"/>
        <v>1.3927822260711676E-6</v>
      </c>
      <c r="DB12">
        <f t="shared" si="7"/>
        <v>1.4381527952176113E-6</v>
      </c>
      <c r="DC12">
        <f t="shared" si="7"/>
        <v>1.4767980804816797E-6</v>
      </c>
    </row>
    <row r="13" spans="1:107">
      <c r="A13" s="1" t="s">
        <v>25</v>
      </c>
      <c r="B13" s="1">
        <f>'Raw data and fitting summary'!B15</f>
        <v>0.13421772800000006</v>
      </c>
      <c r="C13">
        <f>'Raw data and fitting summary'!C15</f>
        <v>8.595702542208933</v>
      </c>
      <c r="D13">
        <f>'Raw data and fitting summary'!D15</f>
        <v>6.4227976961319975</v>
      </c>
      <c r="E13">
        <f>'Raw data and fitting summary'!E15</f>
        <v>6.041020777431223</v>
      </c>
      <c r="F13">
        <f>'Raw data and fitting summary'!F15</f>
        <v>5.6232099079633171</v>
      </c>
      <c r="G13">
        <f>'Raw data and fitting summary'!G15</f>
        <v>5.1757513471171936</v>
      </c>
      <c r="H13">
        <f>'Raw data and fitting summary'!H15</f>
        <v>4.7075099709207509</v>
      </c>
      <c r="I13">
        <f>'Raw data and fitting summary'!I15</f>
        <v>4.2292443393017178</v>
      </c>
      <c r="J13">
        <f>'Raw data and fitting summary'!J15</f>
        <v>3.7526722796622796</v>
      </c>
      <c r="K13">
        <f>'Raw data and fitting summary'!K15</f>
        <v>3.2893474607175688</v>
      </c>
      <c r="L13">
        <f>'Raw data and fitting summary'!L15</f>
        <v>2.8495688586008225</v>
      </c>
      <c r="M13">
        <f>'Raw data and fitting summary'!M15</f>
        <v>2.4415341078639248</v>
      </c>
      <c r="N13">
        <f>'Raw data and fitting summary'!N15</f>
        <v>2.0708697748094167</v>
      </c>
      <c r="O13">
        <f>'Raw data and fitting summary'!O15</f>
        <v>1.74056282007346</v>
      </c>
      <c r="P13">
        <f>'Raw data and fitting summary'!P15</f>
        <v>1.4512225071261833</v>
      </c>
      <c r="Q13">
        <f>'Raw data and fitting summary'!Q15</f>
        <v>1.2015498177281305</v>
      </c>
      <c r="R13">
        <f>'Raw data and fitting summary'!R15</f>
        <v>0.98888613317447915</v>
      </c>
      <c r="X13">
        <f t="shared" si="8"/>
        <v>8.5957133255287825</v>
      </c>
      <c r="Y13">
        <f t="shared" si="9"/>
        <v>6.4228058312852934</v>
      </c>
      <c r="Z13">
        <f t="shared" si="10"/>
        <v>6.041028441871453</v>
      </c>
      <c r="AA13">
        <f t="shared" si="11"/>
        <v>5.6232170554012679</v>
      </c>
      <c r="AB13">
        <f t="shared" si="12"/>
        <v>5.1757579387097739</v>
      </c>
      <c r="AC13">
        <f t="shared" si="13"/>
        <v>4.7075159784624327</v>
      </c>
      <c r="AD13">
        <f t="shared" si="14"/>
        <v>4.2292497477672075</v>
      </c>
      <c r="AE13">
        <f t="shared" si="15"/>
        <v>3.752677088638007</v>
      </c>
      <c r="AF13">
        <f t="shared" si="16"/>
        <v>3.2893516844415971</v>
      </c>
      <c r="AG13">
        <f t="shared" si="17"/>
        <v>2.8495725246032162</v>
      </c>
      <c r="AH13">
        <f t="shared" si="18"/>
        <v>2.4415372544747207</v>
      </c>
      <c r="AI13">
        <f t="shared" si="19"/>
        <v>2.0708724479898977</v>
      </c>
      <c r="AJ13">
        <f t="shared" si="20"/>
        <v>1.7405650700801956</v>
      </c>
      <c r="AK13">
        <f t="shared" si="21"/>
        <v>1.4512243854449454</v>
      </c>
      <c r="AL13">
        <f t="shared" si="22"/>
        <v>1.2015513745664543</v>
      </c>
      <c r="AM13">
        <f t="shared" si="23"/>
        <v>0.98888741563771554</v>
      </c>
      <c r="AO13">
        <f t="shared" si="24"/>
        <v>8.5957133255287825</v>
      </c>
      <c r="AP13">
        <f t="shared" si="4"/>
        <v>6.4228058312852934</v>
      </c>
      <c r="AQ13">
        <f t="shared" si="4"/>
        <v>6.041028441871453</v>
      </c>
      <c r="AR13">
        <f t="shared" si="4"/>
        <v>5.6232170554012679</v>
      </c>
      <c r="AS13">
        <f t="shared" si="4"/>
        <v>5.1757579387097739</v>
      </c>
      <c r="AT13">
        <f t="shared" si="4"/>
        <v>4.7075159784624327</v>
      </c>
      <c r="AU13">
        <f t="shared" si="4"/>
        <v>4.2292497477672075</v>
      </c>
      <c r="AV13">
        <f t="shared" si="4"/>
        <v>3.752677088638007</v>
      </c>
      <c r="AW13">
        <f t="shared" si="4"/>
        <v>3.2893516844415971</v>
      </c>
      <c r="AX13">
        <f t="shared" si="4"/>
        <v>2.8495725246032162</v>
      </c>
      <c r="AY13">
        <f t="shared" si="4"/>
        <v>2.4415372544747207</v>
      </c>
      <c r="AZ13">
        <f t="shared" si="4"/>
        <v>2.0708724479898977</v>
      </c>
      <c r="BA13">
        <f t="shared" si="4"/>
        <v>1.7405650700801956</v>
      </c>
      <c r="BB13">
        <f t="shared" si="4"/>
        <v>1.4512243854449454</v>
      </c>
      <c r="BC13">
        <f t="shared" si="4"/>
        <v>1.2015513745664543</v>
      </c>
      <c r="BD13">
        <f t="shared" si="4"/>
        <v>0.98888741563771554</v>
      </c>
      <c r="BF13">
        <f t="shared" si="25"/>
        <v>1.1627998697650064E-10</v>
      </c>
      <c r="BG13">
        <f t="shared" si="25"/>
        <v>6.6180719147730844E-11</v>
      </c>
      <c r="BH13">
        <f t="shared" si="5"/>
        <v>5.8743644039816189E-11</v>
      </c>
      <c r="BI13">
        <f t="shared" si="5"/>
        <v>5.1085869260927721E-11</v>
      </c>
      <c r="BJ13">
        <f t="shared" si="5"/>
        <v>4.344909274344474E-11</v>
      </c>
      <c r="BK13">
        <f t="shared" si="5"/>
        <v>3.6090557059719028E-11</v>
      </c>
      <c r="BL13">
        <f t="shared" si="5"/>
        <v>2.9251498953133893E-11</v>
      </c>
      <c r="BM13">
        <f t="shared" si="5"/>
        <v>2.3126247546824013E-11</v>
      </c>
      <c r="BN13">
        <f t="shared" si="5"/>
        <v>1.7839844667299383E-11</v>
      </c>
      <c r="BO13">
        <f t="shared" si="5"/>
        <v>1.343957355027767E-11</v>
      </c>
      <c r="BP13">
        <f t="shared" si="5"/>
        <v>9.901159501020849E-12</v>
      </c>
      <c r="BQ13">
        <f t="shared" si="5"/>
        <v>7.1458938838501885E-12</v>
      </c>
      <c r="BR13">
        <f t="shared" si="5"/>
        <v>5.0625303102161257E-12</v>
      </c>
      <c r="BS13">
        <f t="shared" si="5"/>
        <v>3.528081371993005E-12</v>
      </c>
      <c r="BT13">
        <f t="shared" si="5"/>
        <v>2.4237455664926404E-12</v>
      </c>
      <c r="BU13">
        <f t="shared" si="5"/>
        <v>1.6447119526791759E-12</v>
      </c>
      <c r="BW13">
        <f t="shared" si="26"/>
        <v>1.2544997071352512E-6</v>
      </c>
      <c r="BX13">
        <f t="shared" si="6"/>
        <v>1.2666042707176536E-6</v>
      </c>
      <c r="BY13">
        <f t="shared" si="6"/>
        <v>1.2687310287953317E-6</v>
      </c>
      <c r="BZ13">
        <f t="shared" si="6"/>
        <v>1.2710585204890977E-6</v>
      </c>
      <c r="CA13">
        <f t="shared" si="6"/>
        <v>1.2735511703336209E-6</v>
      </c>
      <c r="CB13">
        <f t="shared" si="6"/>
        <v>1.2761595944403531E-6</v>
      </c>
      <c r="CC13">
        <f t="shared" si="6"/>
        <v>1.2788238605540437E-6</v>
      </c>
      <c r="CD13">
        <f t="shared" si="6"/>
        <v>1.2814786920970955E-6</v>
      </c>
      <c r="CE13">
        <f t="shared" si="6"/>
        <v>1.2840597277223633E-6</v>
      </c>
      <c r="CF13">
        <f t="shared" si="6"/>
        <v>1.2865095946854614E-6</v>
      </c>
      <c r="CG13">
        <f t="shared" si="6"/>
        <v>1.2887826266653617E-6</v>
      </c>
      <c r="CH13">
        <f t="shared" si="6"/>
        <v>1.2908474800400325E-6</v>
      </c>
      <c r="CI13">
        <f t="shared" si="6"/>
        <v>1.2926875152618304E-6</v>
      </c>
      <c r="CJ13">
        <f t="shared" si="6"/>
        <v>1.2942993384907224E-6</v>
      </c>
      <c r="CK13">
        <f t="shared" si="6"/>
        <v>1.295690185843836E-6</v>
      </c>
      <c r="CL13">
        <f t="shared" si="6"/>
        <v>1.2968748677603474E-6</v>
      </c>
      <c r="CN13">
        <f t="shared" si="27"/>
        <v>1.2544997071352512E-6</v>
      </c>
      <c r="CO13">
        <f t="shared" si="7"/>
        <v>1.2666042707176536E-6</v>
      </c>
      <c r="CP13">
        <f t="shared" si="7"/>
        <v>1.2687310287953317E-6</v>
      </c>
      <c r="CQ13">
        <f t="shared" si="7"/>
        <v>1.2710585204890977E-6</v>
      </c>
      <c r="CR13">
        <f t="shared" si="7"/>
        <v>1.2735511703336209E-6</v>
      </c>
      <c r="CS13">
        <f t="shared" si="7"/>
        <v>1.2761595944403531E-6</v>
      </c>
      <c r="CT13">
        <f t="shared" si="7"/>
        <v>1.2788238605540437E-6</v>
      </c>
      <c r="CU13">
        <f t="shared" si="7"/>
        <v>1.2814786920970955E-6</v>
      </c>
      <c r="CV13">
        <f t="shared" si="7"/>
        <v>1.2840597277223633E-6</v>
      </c>
      <c r="CW13">
        <f t="shared" si="7"/>
        <v>1.2865095946854614E-6</v>
      </c>
      <c r="CX13">
        <f t="shared" si="7"/>
        <v>1.2887826266653617E-6</v>
      </c>
      <c r="CY13">
        <f t="shared" si="7"/>
        <v>1.2908474800400325E-6</v>
      </c>
      <c r="CZ13">
        <f t="shared" si="7"/>
        <v>1.2926875152618304E-6</v>
      </c>
      <c r="DA13">
        <f t="shared" si="7"/>
        <v>1.2942993384907224E-6</v>
      </c>
      <c r="DB13">
        <f t="shared" si="7"/>
        <v>1.295690185843836E-6</v>
      </c>
      <c r="DC13">
        <f t="shared" si="7"/>
        <v>1.2968748677603474E-6</v>
      </c>
    </row>
    <row r="14" spans="1:107">
      <c r="A14" s="1" t="s">
        <v>26</v>
      </c>
      <c r="B14" s="1">
        <f>'Raw data and fitting summary'!B16</f>
        <v>0.10737418240000006</v>
      </c>
      <c r="C14">
        <f>'Raw data and fitting summary'!C16</f>
        <v>7.7666984258113727</v>
      </c>
      <c r="D14">
        <f>'Raw data and fitting summary'!D16</f>
        <v>5.8033572603169752</v>
      </c>
      <c r="E14">
        <f>'Raw data and fitting summary'!E16</f>
        <v>5.4584004427765631</v>
      </c>
      <c r="F14">
        <f>'Raw data and fitting summary'!F16</f>
        <v>5.0808849335731283</v>
      </c>
      <c r="G14">
        <f>'Raw data and fitting summary'!G16</f>
        <v>4.676581075561038</v>
      </c>
      <c r="H14">
        <f>'Raw data and fitting summary'!H16</f>
        <v>4.2534987804784876</v>
      </c>
      <c r="I14">
        <f>'Raw data and fitting summary'!I16</f>
        <v>3.8213590094737251</v>
      </c>
      <c r="J14">
        <f>'Raw data and fitting summary'!J16</f>
        <v>3.3907494755570102</v>
      </c>
      <c r="K14">
        <f>'Raw data and fitting summary'!K16</f>
        <v>2.9721095651754124</v>
      </c>
      <c r="L14">
        <f>'Raw data and fitting summary'!L16</f>
        <v>2.5747449797918063</v>
      </c>
      <c r="M14">
        <f>'Raw data and fitting summary'!M16</f>
        <v>2.2060627411192932</v>
      </c>
      <c r="N14">
        <f>'Raw data and fitting summary'!N16</f>
        <v>1.8711467667818351</v>
      </c>
      <c r="O14">
        <f>'Raw data and fitting summary'!O16</f>
        <v>1.5726959429213059</v>
      </c>
      <c r="P14">
        <f>'Raw data and fitting summary'!P16</f>
        <v>1.3112607731889327</v>
      </c>
      <c r="Q14">
        <f>'Raw data and fitting summary'!Q16</f>
        <v>1.0856675218876113</v>
      </c>
      <c r="R14">
        <f>'Raw data and fitting summary'!R16</f>
        <v>0.89351397819068901</v>
      </c>
      <c r="X14">
        <f t="shared" si="8"/>
        <v>7.7667174759773863</v>
      </c>
      <c r="Y14">
        <f t="shared" si="9"/>
        <v>5.8033692704602142</v>
      </c>
      <c r="Z14">
        <f t="shared" si="10"/>
        <v>5.4584113714428977</v>
      </c>
      <c r="AA14">
        <f t="shared" si="11"/>
        <v>5.0808947319329114</v>
      </c>
      <c r="AB14">
        <f t="shared" si="12"/>
        <v>4.6765897251159707</v>
      </c>
      <c r="AC14">
        <f t="shared" si="13"/>
        <v>4.2535062962082284</v>
      </c>
      <c r="AD14">
        <f t="shared" si="14"/>
        <v>3.8213654392537211</v>
      </c>
      <c r="AE14">
        <f t="shared" si="15"/>
        <v>3.3907548957586791</v>
      </c>
      <c r="AF14">
        <f t="shared" si="16"/>
        <v>2.9721140732686053</v>
      </c>
      <c r="AG14">
        <f t="shared" si="17"/>
        <v>2.5747486854304422</v>
      </c>
      <c r="AH14">
        <f t="shared" si="18"/>
        <v>2.2060657573613636</v>
      </c>
      <c r="AI14">
        <f t="shared" si="19"/>
        <v>1.8711492027696048</v>
      </c>
      <c r="AJ14">
        <f t="shared" si="20"/>
        <v>1.5726978987342592</v>
      </c>
      <c r="AK14">
        <f t="shared" si="21"/>
        <v>1.3112623369563661</v>
      </c>
      <c r="AL14">
        <f t="shared" si="22"/>
        <v>1.0856687688066096</v>
      </c>
      <c r="AM14">
        <f t="shared" si="23"/>
        <v>0.89351497089834664</v>
      </c>
      <c r="AO14">
        <f t="shared" si="24"/>
        <v>7.7667174759773863</v>
      </c>
      <c r="AP14">
        <f t="shared" si="4"/>
        <v>5.8033692704602142</v>
      </c>
      <c r="AQ14">
        <f t="shared" si="4"/>
        <v>5.4584113714428977</v>
      </c>
      <c r="AR14">
        <f t="shared" si="4"/>
        <v>5.0808947319329114</v>
      </c>
      <c r="AS14">
        <f t="shared" si="4"/>
        <v>4.6765897251159707</v>
      </c>
      <c r="AT14">
        <f t="shared" si="4"/>
        <v>4.2535062962082284</v>
      </c>
      <c r="AU14">
        <f t="shared" si="4"/>
        <v>3.8213654392537211</v>
      </c>
      <c r="AV14">
        <f t="shared" si="4"/>
        <v>3.3907548957586791</v>
      </c>
      <c r="AW14">
        <f t="shared" si="4"/>
        <v>2.9721140732686053</v>
      </c>
      <c r="AX14">
        <f t="shared" si="4"/>
        <v>2.5747486854304422</v>
      </c>
      <c r="AY14">
        <f t="shared" si="4"/>
        <v>2.2060657573613636</v>
      </c>
      <c r="AZ14">
        <f t="shared" si="4"/>
        <v>1.8711492027696048</v>
      </c>
      <c r="BA14">
        <f t="shared" si="4"/>
        <v>1.5726978987342592</v>
      </c>
      <c r="BB14">
        <f t="shared" si="4"/>
        <v>1.3112623369563661</v>
      </c>
      <c r="BC14">
        <f t="shared" si="4"/>
        <v>1.0856687688066096</v>
      </c>
      <c r="BD14">
        <f t="shared" si="4"/>
        <v>0.89351497089834664</v>
      </c>
      <c r="BF14">
        <f t="shared" si="25"/>
        <v>3.6290882514407044E-10</v>
      </c>
      <c r="BG14">
        <f t="shared" si="25"/>
        <v>1.4424354062222181E-10</v>
      </c>
      <c r="BH14">
        <f t="shared" si="5"/>
        <v>1.1943574785223781E-10</v>
      </c>
      <c r="BI14">
        <f t="shared" si="5"/>
        <v>9.6007854439022687E-11</v>
      </c>
      <c r="BJ14">
        <f t="shared" si="5"/>
        <v>7.4814800534454218E-11</v>
      </c>
      <c r="BK14">
        <f t="shared" si="5"/>
        <v>5.6486193536464487E-11</v>
      </c>
      <c r="BL14">
        <f t="shared" si="5"/>
        <v>4.1342070796790807E-11</v>
      </c>
      <c r="BM14">
        <f t="shared" si="5"/>
        <v>2.9378586130749658E-11</v>
      </c>
      <c r="BN14">
        <f t="shared" si="5"/>
        <v>2.0322904236480103E-11</v>
      </c>
      <c r="BO14">
        <f t="shared" si="5"/>
        <v>1.3731757700189205E-11</v>
      </c>
      <c r="BP14">
        <f t="shared" si="5"/>
        <v>9.0977162268320859E-12</v>
      </c>
      <c r="BQ14">
        <f t="shared" si="5"/>
        <v>5.9340364142361535E-12</v>
      </c>
      <c r="BR14">
        <f t="shared" si="5"/>
        <v>3.8252043085668232E-12</v>
      </c>
      <c r="BS14">
        <f t="shared" si="5"/>
        <v>2.4453685855163394E-12</v>
      </c>
      <c r="BT14">
        <f t="shared" si="5"/>
        <v>1.5548069882632924E-12</v>
      </c>
      <c r="BU14">
        <f t="shared" si="5"/>
        <v>9.8546849352151496E-13</v>
      </c>
      <c r="BW14">
        <f t="shared" si="26"/>
        <v>2.4527950285920966E-6</v>
      </c>
      <c r="BX14">
        <f t="shared" si="6"/>
        <v>2.0695121539433014E-6</v>
      </c>
      <c r="BY14">
        <f t="shared" si="6"/>
        <v>2.0021697873011933E-6</v>
      </c>
      <c r="BZ14">
        <f t="shared" si="6"/>
        <v>1.9284713224849566E-6</v>
      </c>
      <c r="CA14">
        <f t="shared" si="6"/>
        <v>1.8495432443613855E-6</v>
      </c>
      <c r="CB14">
        <f t="shared" si="6"/>
        <v>1.7669492454921636E-6</v>
      </c>
      <c r="CC14">
        <f t="shared" si="6"/>
        <v>1.6825870485818769E-6</v>
      </c>
      <c r="CD14">
        <f t="shared" si="6"/>
        <v>1.5985235841158436E-6</v>
      </c>
      <c r="CE14">
        <f t="shared" si="6"/>
        <v>1.5167968260416437E-6</v>
      </c>
      <c r="CF14">
        <f t="shared" si="6"/>
        <v>1.4392234305861654E-6</v>
      </c>
      <c r="CG14">
        <f t="shared" si="6"/>
        <v>1.3672493942058424E-6</v>
      </c>
      <c r="CH14">
        <f t="shared" si="6"/>
        <v>1.3018671980388017E-6</v>
      </c>
      <c r="CI14">
        <f t="shared" si="6"/>
        <v>1.2436037174992718E-6</v>
      </c>
      <c r="CJ14">
        <f t="shared" si="6"/>
        <v>1.1925664218733321E-6</v>
      </c>
      <c r="CK14">
        <f t="shared" si="6"/>
        <v>1.1485261749283896E-6</v>
      </c>
      <c r="CL14">
        <f t="shared" si="6"/>
        <v>1.1110140176320458E-6</v>
      </c>
      <c r="CN14">
        <f t="shared" si="27"/>
        <v>2.4527950285920966E-6</v>
      </c>
      <c r="CO14">
        <f t="shared" si="7"/>
        <v>2.0695121539433014E-6</v>
      </c>
      <c r="CP14">
        <f t="shared" si="7"/>
        <v>2.0021697873011933E-6</v>
      </c>
      <c r="CQ14">
        <f t="shared" si="7"/>
        <v>1.9284713224849566E-6</v>
      </c>
      <c r="CR14">
        <f t="shared" si="7"/>
        <v>1.8495432443613855E-6</v>
      </c>
      <c r="CS14">
        <f t="shared" si="7"/>
        <v>1.7669492454921636E-6</v>
      </c>
      <c r="CT14">
        <f t="shared" si="7"/>
        <v>1.6825870485818769E-6</v>
      </c>
      <c r="CU14">
        <f t="shared" si="7"/>
        <v>1.5985235841158436E-6</v>
      </c>
      <c r="CV14">
        <f t="shared" si="7"/>
        <v>1.5167968260416437E-6</v>
      </c>
      <c r="CW14">
        <f t="shared" si="7"/>
        <v>1.4392234305861654E-6</v>
      </c>
      <c r="CX14">
        <f t="shared" si="7"/>
        <v>1.3672493942058424E-6</v>
      </c>
      <c r="CY14">
        <f t="shared" si="7"/>
        <v>1.3018671980388017E-6</v>
      </c>
      <c r="CZ14">
        <f t="shared" si="7"/>
        <v>1.2436037174992718E-6</v>
      </c>
      <c r="DA14">
        <f t="shared" si="7"/>
        <v>1.1925664218733321E-6</v>
      </c>
      <c r="DB14">
        <f t="shared" si="7"/>
        <v>1.1485261749283896E-6</v>
      </c>
      <c r="DC14">
        <f t="shared" si="7"/>
        <v>1.1110140176320458E-6</v>
      </c>
    </row>
    <row r="15" spans="1:107">
      <c r="A15" s="1" t="s">
        <v>27</v>
      </c>
      <c r="B15" s="1">
        <f>'Raw data and fitting summary'!B17</f>
        <v>8.589934592000005E-2</v>
      </c>
      <c r="C15">
        <f>'Raw data and fitting summary'!C17</f>
        <v>6.9311173873333018</v>
      </c>
      <c r="D15">
        <f>'Raw data and fitting summary'!D17</f>
        <v>5.1790024804121124</v>
      </c>
      <c r="E15">
        <f>'Raw data and fitting summary'!E17</f>
        <v>4.8711578771006696</v>
      </c>
      <c r="F15">
        <f>'Raw data and fitting summary'!F17</f>
        <v>4.5342574122735488</v>
      </c>
      <c r="G15">
        <f>'Raw data and fitting summary'!G17</f>
        <v>4.1734506258634294</v>
      </c>
      <c r="H15">
        <f>'Raw data and fitting summary'!H17</f>
        <v>3.7958856824411287</v>
      </c>
      <c r="I15">
        <f>'Raw data and fitting summary'!I17</f>
        <v>3.410237712563061</v>
      </c>
      <c r="J15">
        <f>'Raw data and fitting summary'!J17</f>
        <v>3.0259553490606006</v>
      </c>
      <c r="K15">
        <f>'Raw data and fitting summary'!K17</f>
        <v>2.6523548559302883</v>
      </c>
      <c r="L15">
        <f>'Raw data and fitting summary'!L17</f>
        <v>2.2977407797985667</v>
      </c>
      <c r="M15">
        <f>'Raw data and fitting summary'!M17</f>
        <v>1.9687232571957025</v>
      </c>
      <c r="N15">
        <f>'Raw data and fitting summary'!N17</f>
        <v>1.6698392519520555</v>
      </c>
      <c r="O15">
        <f>'Raw data and fitting summary'!O17</f>
        <v>1.4034972902699832</v>
      </c>
      <c r="P15">
        <f>'Raw data and fitting summary'!P17</f>
        <v>1.1701886498095184</v>
      </c>
      <c r="Q15">
        <f>'Raw data and fitting summary'!Q17</f>
        <v>0.96886587134766577</v>
      </c>
      <c r="R15">
        <f>'Raw data and fitting summary'!R17</f>
        <v>0.79738518615338883</v>
      </c>
      <c r="X15">
        <f t="shared" si="8"/>
        <v>6.9311427594540556</v>
      </c>
      <c r="Y15">
        <f t="shared" si="9"/>
        <v>5.1790173897151917</v>
      </c>
      <c r="Z15">
        <f t="shared" si="10"/>
        <v>4.8711712310624558</v>
      </c>
      <c r="AA15">
        <f t="shared" si="11"/>
        <v>4.5342691610171171</v>
      </c>
      <c r="AB15">
        <f t="shared" si="12"/>
        <v>4.173460767811159</v>
      </c>
      <c r="AC15">
        <f t="shared" si="13"/>
        <v>3.7958942673592997</v>
      </c>
      <c r="AD15">
        <f t="shared" si="14"/>
        <v>3.4102448384521016</v>
      </c>
      <c r="AE15">
        <f t="shared" si="15"/>
        <v>3.0259611531075423</v>
      </c>
      <c r="AF15">
        <f t="shared" si="16"/>
        <v>2.6523595012205985</v>
      </c>
      <c r="AG15">
        <f t="shared" si="17"/>
        <v>2.2977444404474228</v>
      </c>
      <c r="AH15">
        <f t="shared" si="18"/>
        <v>1.968726104640417</v>
      </c>
      <c r="AI15">
        <f t="shared" si="19"/>
        <v>1.6698414444110257</v>
      </c>
      <c r="AJ15">
        <f t="shared" si="20"/>
        <v>1.4034989662309227</v>
      </c>
      <c r="AK15">
        <f t="shared" si="21"/>
        <v>1.1701899253474362</v>
      </c>
      <c r="AL15">
        <f t="shared" si="22"/>
        <v>0.9688668404030818</v>
      </c>
      <c r="AM15">
        <f t="shared" si="23"/>
        <v>0.79738592268173047</v>
      </c>
      <c r="AO15">
        <f t="shared" si="24"/>
        <v>6.9311427594540556</v>
      </c>
      <c r="AP15">
        <f t="shared" si="4"/>
        <v>5.1790173897151917</v>
      </c>
      <c r="AQ15">
        <f t="shared" si="4"/>
        <v>4.8711712310624558</v>
      </c>
      <c r="AR15">
        <f t="shared" si="4"/>
        <v>4.5342691610171171</v>
      </c>
      <c r="AS15">
        <f t="shared" si="4"/>
        <v>4.173460767811159</v>
      </c>
      <c r="AT15">
        <f t="shared" si="4"/>
        <v>3.7958942673592997</v>
      </c>
      <c r="AU15">
        <f t="shared" si="4"/>
        <v>3.4102448384521016</v>
      </c>
      <c r="AV15">
        <f t="shared" si="4"/>
        <v>3.0259611531075423</v>
      </c>
      <c r="AW15">
        <f t="shared" si="4"/>
        <v>2.6523595012205985</v>
      </c>
      <c r="AX15">
        <f t="shared" si="4"/>
        <v>2.2977444404474228</v>
      </c>
      <c r="AY15">
        <f t="shared" si="4"/>
        <v>1.968726104640417</v>
      </c>
      <c r="AZ15">
        <f t="shared" si="4"/>
        <v>1.6698414444110257</v>
      </c>
      <c r="BA15">
        <f t="shared" si="4"/>
        <v>1.4034989662309227</v>
      </c>
      <c r="BB15">
        <f t="shared" si="4"/>
        <v>1.1701899253474362</v>
      </c>
      <c r="BC15">
        <f t="shared" si="4"/>
        <v>0.9688668404030818</v>
      </c>
      <c r="BD15">
        <f t="shared" si="4"/>
        <v>0.79738592268173047</v>
      </c>
      <c r="BF15">
        <f t="shared" si="25"/>
        <v>6.4374451154075626E-10</v>
      </c>
      <c r="BG15">
        <f t="shared" si="25"/>
        <v>2.2228731830850919E-10</v>
      </c>
      <c r="BH15">
        <f t="shared" si="5"/>
        <v>1.7832829538580634E-10</v>
      </c>
      <c r="BI15">
        <f t="shared" si="5"/>
        <v>1.3803297543227549E-10</v>
      </c>
      <c r="BJ15">
        <f t="shared" si="5"/>
        <v>1.0285910375067E-10</v>
      </c>
      <c r="BK15">
        <f t="shared" si="5"/>
        <v>7.3700820003064119E-11</v>
      </c>
      <c r="BL15">
        <f t="shared" si="5"/>
        <v>5.0778294619165777E-11</v>
      </c>
      <c r="BM15">
        <f t="shared" si="5"/>
        <v>3.3686960901763881E-11</v>
      </c>
      <c r="BN15">
        <f t="shared" si="5"/>
        <v>2.1578722065946222E-11</v>
      </c>
      <c r="BO15">
        <f t="shared" si="5"/>
        <v>1.3400350047233501E-11</v>
      </c>
      <c r="BP15">
        <f t="shared" si="5"/>
        <v>8.107941401906009E-12</v>
      </c>
      <c r="BQ15">
        <f t="shared" si="5"/>
        <v>4.8068763357983636E-12</v>
      </c>
      <c r="BR15">
        <f t="shared" si="5"/>
        <v>2.8088450710127662E-12</v>
      </c>
      <c r="BS15">
        <f t="shared" si="5"/>
        <v>1.626996979575047E-12</v>
      </c>
      <c r="BT15">
        <f t="shared" si="5"/>
        <v>9.3906839932241492E-13</v>
      </c>
      <c r="BU15">
        <f t="shared" si="5"/>
        <v>5.4247399805279987E-13</v>
      </c>
      <c r="BW15">
        <f t="shared" si="26"/>
        <v>3.6605970522105936E-6</v>
      </c>
      <c r="BX15">
        <f t="shared" si="6"/>
        <v>2.878789924290189E-6</v>
      </c>
      <c r="BY15">
        <f t="shared" si="6"/>
        <v>2.7414272980159245E-6</v>
      </c>
      <c r="BZ15">
        <f t="shared" si="6"/>
        <v>2.59109972324739E-6</v>
      </c>
      <c r="CA15">
        <f t="shared" si="6"/>
        <v>2.4301049641722573E-6</v>
      </c>
      <c r="CB15">
        <f t="shared" si="6"/>
        <v>2.2616325867763585E-6</v>
      </c>
      <c r="CC15">
        <f t="shared" si="6"/>
        <v>2.0895535007539328E-6</v>
      </c>
      <c r="CD15">
        <f t="shared" si="6"/>
        <v>1.9180837585326898E-6</v>
      </c>
      <c r="CE15">
        <f t="shared" si="6"/>
        <v>1.7513803494784125E-6</v>
      </c>
      <c r="CF15">
        <f t="shared" si="6"/>
        <v>1.5931488252575567E-6</v>
      </c>
      <c r="CG15">
        <f t="shared" si="6"/>
        <v>1.4463386794884028E-6</v>
      </c>
      <c r="CH15">
        <f t="shared" si="6"/>
        <v>1.3129743410608317E-6</v>
      </c>
      <c r="CI15">
        <f t="shared" si="6"/>
        <v>1.1941305123189455E-6</v>
      </c>
      <c r="CJ15">
        <f t="shared" si="6"/>
        <v>1.0900264052046473E-6</v>
      </c>
      <c r="CK15">
        <f t="shared" si="6"/>
        <v>1.000194635229001E-6</v>
      </c>
      <c r="CL15">
        <f t="shared" si="6"/>
        <v>9.2367863627731525E-7</v>
      </c>
      <c r="CN15">
        <f t="shared" si="27"/>
        <v>3.6605970522105936E-6</v>
      </c>
      <c r="CO15">
        <f t="shared" si="7"/>
        <v>2.878789924290189E-6</v>
      </c>
      <c r="CP15">
        <f t="shared" si="7"/>
        <v>2.7414272980159245E-6</v>
      </c>
      <c r="CQ15">
        <f t="shared" si="7"/>
        <v>2.59109972324739E-6</v>
      </c>
      <c r="CR15">
        <f t="shared" si="7"/>
        <v>2.4301049641722573E-6</v>
      </c>
      <c r="CS15">
        <f t="shared" si="7"/>
        <v>2.2616325867763585E-6</v>
      </c>
      <c r="CT15">
        <f t="shared" si="7"/>
        <v>2.0895535007539328E-6</v>
      </c>
      <c r="CU15">
        <f t="shared" si="7"/>
        <v>1.9180837585326898E-6</v>
      </c>
      <c r="CV15">
        <f t="shared" si="7"/>
        <v>1.7513803494784125E-6</v>
      </c>
      <c r="CW15">
        <f t="shared" si="7"/>
        <v>1.5931488252575567E-6</v>
      </c>
      <c r="CX15">
        <f t="shared" si="7"/>
        <v>1.4463386794884028E-6</v>
      </c>
      <c r="CY15">
        <f t="shared" si="7"/>
        <v>1.3129743410608317E-6</v>
      </c>
      <c r="CZ15">
        <f t="shared" si="7"/>
        <v>1.1941305123189455E-6</v>
      </c>
      <c r="DA15">
        <f t="shared" si="7"/>
        <v>1.0900264052046473E-6</v>
      </c>
      <c r="DB15">
        <f t="shared" si="7"/>
        <v>1.000194635229001E-6</v>
      </c>
      <c r="DC15">
        <f t="shared" si="7"/>
        <v>9.2367863627731525E-7</v>
      </c>
    </row>
    <row r="16" spans="1:107">
      <c r="A16" s="1" t="s">
        <v>28</v>
      </c>
      <c r="B16" s="1">
        <f>'Raw data and fitting summary'!B18</f>
        <v>6.871947673600004E-2</v>
      </c>
      <c r="C16">
        <f>'Raw data and fitting summary'!C18</f>
        <v>6.1095030104491679</v>
      </c>
      <c r="D16">
        <f>'Raw data and fitting summary'!D18</f>
        <v>4.5650837342657109</v>
      </c>
      <c r="E16">
        <f>'Raw data and fitting summary'!E18</f>
        <v>4.2937310178741326</v>
      </c>
      <c r="F16">
        <f>'Raw data and fitting summary'!F18</f>
        <v>3.9967667206246622</v>
      </c>
      <c r="G16">
        <f>'Raw data and fitting summary'!G18</f>
        <v>3.6787299561930591</v>
      </c>
      <c r="H16">
        <f>'Raw data and fitting summary'!H18</f>
        <v>3.345921546008837</v>
      </c>
      <c r="I16">
        <f>'Raw data and fitting summary'!I18</f>
        <v>3.0059882710004664</v>
      </c>
      <c r="J16">
        <f>'Raw data and fitting summary'!J18</f>
        <v>2.6672587234427545</v>
      </c>
      <c r="K16">
        <f>'Raw data and fitting summary'!K18</f>
        <v>2.3379448177720383</v>
      </c>
      <c r="L16">
        <f>'Raw data and fitting summary'!L18</f>
        <v>2.0253666799910022</v>
      </c>
      <c r="M16">
        <f>'Raw data and fitting summary'!M18</f>
        <v>1.7353508813109413</v>
      </c>
      <c r="N16">
        <f>'Raw data and fitting summary'!N18</f>
        <v>1.471896574051875</v>
      </c>
      <c r="O16">
        <f>'Raw data and fitting summary'!O18</f>
        <v>1.2371267778168096</v>
      </c>
      <c r="P16">
        <f>'Raw data and fitting summary'!P18</f>
        <v>1.0314745342316776</v>
      </c>
      <c r="Q16">
        <f>'Raw data and fitting summary'!Q18</f>
        <v>0.85401654984773312</v>
      </c>
      <c r="R16">
        <f>'Raw data and fitting summary'!R18</f>
        <v>0.70286317819326716</v>
      </c>
      <c r="X16">
        <f t="shared" si="8"/>
        <v>6.1095326307510902</v>
      </c>
      <c r="Y16">
        <f t="shared" si="9"/>
        <v>4.5651005089132823</v>
      </c>
      <c r="Z16">
        <f t="shared" si="10"/>
        <v>4.2937459099940956</v>
      </c>
      <c r="AA16">
        <f t="shared" si="11"/>
        <v>3.9967796807916862</v>
      </c>
      <c r="AB16">
        <f t="shared" si="12"/>
        <v>3.6787409959573751</v>
      </c>
      <c r="AC16">
        <f t="shared" si="13"/>
        <v>3.3459307407849095</v>
      </c>
      <c r="AD16">
        <f t="shared" si="14"/>
        <v>3.0059957550808387</v>
      </c>
      <c r="AE16">
        <f t="shared" si="15"/>
        <v>2.6672646775843982</v>
      </c>
      <c r="AF16">
        <f t="shared" si="16"/>
        <v>2.3379494516879853</v>
      </c>
      <c r="AG16">
        <f t="shared" si="17"/>
        <v>2.0253702132521147</v>
      </c>
      <c r="AH16">
        <f t="shared" si="18"/>
        <v>1.7353535261736532</v>
      </c>
      <c r="AI16">
        <f t="shared" si="19"/>
        <v>1.4718985226921899</v>
      </c>
      <c r="AJ16">
        <f t="shared" si="20"/>
        <v>1.2371281949276682</v>
      </c>
      <c r="AK16">
        <f t="shared" si="21"/>
        <v>1.0314755545676415</v>
      </c>
      <c r="AL16">
        <f t="shared" si="22"/>
        <v>0.85401727947094241</v>
      </c>
      <c r="AM16">
        <f t="shared" si="23"/>
        <v>0.70286369794308323</v>
      </c>
      <c r="AO16">
        <f t="shared" si="24"/>
        <v>6.1095326307510902</v>
      </c>
      <c r="AP16">
        <f t="shared" si="4"/>
        <v>4.5651005089132823</v>
      </c>
      <c r="AQ16">
        <f t="shared" si="4"/>
        <v>4.2937459099940956</v>
      </c>
      <c r="AR16">
        <f t="shared" si="4"/>
        <v>3.9967796807916862</v>
      </c>
      <c r="AS16">
        <f t="shared" si="4"/>
        <v>3.6787409959573751</v>
      </c>
      <c r="AT16">
        <f t="shared" si="4"/>
        <v>3.3459307407849095</v>
      </c>
      <c r="AU16">
        <f t="shared" si="4"/>
        <v>3.0059957550808387</v>
      </c>
      <c r="AV16">
        <f t="shared" si="4"/>
        <v>2.6672646775843982</v>
      </c>
      <c r="AW16">
        <f t="shared" si="4"/>
        <v>2.3379494516879853</v>
      </c>
      <c r="AX16">
        <f t="shared" si="4"/>
        <v>2.0253702132521147</v>
      </c>
      <c r="AY16">
        <f t="shared" si="4"/>
        <v>1.7353535261736532</v>
      </c>
      <c r="AZ16">
        <f t="shared" si="4"/>
        <v>1.4718985226921899</v>
      </c>
      <c r="BA16">
        <f t="shared" si="4"/>
        <v>1.2371281949276682</v>
      </c>
      <c r="BB16">
        <f t="shared" si="4"/>
        <v>1.0314755545676415</v>
      </c>
      <c r="BC16">
        <f t="shared" si="4"/>
        <v>0.85401727947094241</v>
      </c>
      <c r="BD16">
        <f t="shared" si="4"/>
        <v>0.70286369794308323</v>
      </c>
      <c r="BF16">
        <f t="shared" si="25"/>
        <v>8.773622859698946E-10</v>
      </c>
      <c r="BG16">
        <f t="shared" si="25"/>
        <v>2.8138880114595397E-10</v>
      </c>
      <c r="BH16">
        <f t="shared" si="5"/>
        <v>2.2177523699156619E-10</v>
      </c>
      <c r="BI16">
        <f t="shared" si="5"/>
        <v>1.6796592929028902E-10</v>
      </c>
      <c r="BJ16">
        <f t="shared" si="5"/>
        <v>1.2187639615382857E-10</v>
      </c>
      <c r="BK16">
        <f t="shared" si="5"/>
        <v>8.4543907023965063E-11</v>
      </c>
      <c r="BL16">
        <f t="shared" si="5"/>
        <v>5.6011459019374733E-11</v>
      </c>
      <c r="BM16">
        <f t="shared" si="5"/>
        <v>3.5451802713563876E-11</v>
      </c>
      <c r="BN16">
        <f t="shared" si="5"/>
        <v>2.1473177003499959E-11</v>
      </c>
      <c r="BO16">
        <f t="shared" si="5"/>
        <v>1.2483934089641891E-11</v>
      </c>
      <c r="BP16">
        <f t="shared" si="5"/>
        <v>6.995298765082138E-12</v>
      </c>
      <c r="BQ16">
        <f t="shared" si="5"/>
        <v>3.7971990767992554E-12</v>
      </c>
      <c r="BR16">
        <f t="shared" si="5"/>
        <v>2.0082031857296534E-12</v>
      </c>
      <c r="BS16">
        <f t="shared" si="5"/>
        <v>1.0410854793125863E-12</v>
      </c>
      <c r="BT16">
        <f t="shared" si="5"/>
        <v>5.3235002754134326E-13</v>
      </c>
      <c r="BU16">
        <f t="shared" si="5"/>
        <v>2.7013987130970695E-13</v>
      </c>
      <c r="BW16">
        <f t="shared" si="26"/>
        <v>4.8482107736425995E-6</v>
      </c>
      <c r="BX16">
        <f t="shared" si="6"/>
        <v>3.6745406894516073E-6</v>
      </c>
      <c r="BY16">
        <f t="shared" si="6"/>
        <v>3.4683281859575737E-6</v>
      </c>
      <c r="BZ16">
        <f t="shared" si="6"/>
        <v>3.242652349915088E-6</v>
      </c>
      <c r="CA16">
        <f t="shared" si="6"/>
        <v>3.0009626467797353E-6</v>
      </c>
      <c r="CB16">
        <f t="shared" si="6"/>
        <v>2.7480473401469009E-6</v>
      </c>
      <c r="CC16">
        <f t="shared" si="6"/>
        <v>2.4897175452334229E-6</v>
      </c>
      <c r="CD16">
        <f t="shared" si="6"/>
        <v>2.2323025134196052E-6</v>
      </c>
      <c r="CE16">
        <f t="shared" si="6"/>
        <v>1.9820428297178944E-6</v>
      </c>
      <c r="CF16">
        <f t="shared" si="6"/>
        <v>1.7445013703952401E-6</v>
      </c>
      <c r="CG16">
        <f t="shared" si="6"/>
        <v>1.5241059945781075E-6</v>
      </c>
      <c r="CH16">
        <f t="shared" si="6"/>
        <v>1.3238958289881862E-6</v>
      </c>
      <c r="CI16">
        <f t="shared" si="6"/>
        <v>1.145484246878714E-6</v>
      </c>
      <c r="CJ16">
        <f t="shared" si="6"/>
        <v>9.8920033482447936E-7</v>
      </c>
      <c r="CK16">
        <f t="shared" si="6"/>
        <v>8.5434244345335801E-7</v>
      </c>
      <c r="CL16">
        <f t="shared" si="6"/>
        <v>7.3947454904238074E-7</v>
      </c>
      <c r="CN16">
        <f t="shared" si="27"/>
        <v>4.8482107736425995E-6</v>
      </c>
      <c r="CO16">
        <f t="shared" si="7"/>
        <v>3.6745406894516073E-6</v>
      </c>
      <c r="CP16">
        <f t="shared" si="7"/>
        <v>3.4683281859575737E-6</v>
      </c>
      <c r="CQ16">
        <f t="shared" si="7"/>
        <v>3.242652349915088E-6</v>
      </c>
      <c r="CR16">
        <f t="shared" si="7"/>
        <v>3.0009626467797353E-6</v>
      </c>
      <c r="CS16">
        <f t="shared" si="7"/>
        <v>2.7480473401469009E-6</v>
      </c>
      <c r="CT16">
        <f t="shared" si="7"/>
        <v>2.4897175452334229E-6</v>
      </c>
      <c r="CU16">
        <f t="shared" si="7"/>
        <v>2.2323025134196052E-6</v>
      </c>
      <c r="CV16">
        <f t="shared" si="7"/>
        <v>1.9820428297178944E-6</v>
      </c>
      <c r="CW16">
        <f t="shared" si="7"/>
        <v>1.7445013703952401E-6</v>
      </c>
      <c r="CX16">
        <f t="shared" si="7"/>
        <v>1.5241059945781075E-6</v>
      </c>
      <c r="CY16">
        <f t="shared" si="7"/>
        <v>1.3238958289881862E-6</v>
      </c>
      <c r="CZ16">
        <f t="shared" si="7"/>
        <v>1.145484246878714E-6</v>
      </c>
      <c r="DA16">
        <f t="shared" si="7"/>
        <v>9.8920033482447936E-7</v>
      </c>
      <c r="DB16">
        <f t="shared" si="7"/>
        <v>8.5434244345335801E-7</v>
      </c>
      <c r="DC16">
        <f t="shared" si="7"/>
        <v>7.3947454904238074E-7</v>
      </c>
    </row>
    <row r="17" spans="1:107">
      <c r="A17" s="1" t="s">
        <v>29</v>
      </c>
      <c r="B17" s="1">
        <f>'Raw data and fitting summary'!B19</f>
        <v>5.4975581388800036E-2</v>
      </c>
      <c r="C17">
        <f>'Raw data and fitting summary'!C19</f>
        <v>5.321055829841824</v>
      </c>
      <c r="D17">
        <f>'Raw data and fitting summary'!D19</f>
        <v>3.9759478596516438</v>
      </c>
      <c r="E17">
        <f>'Raw data and fitting summary'!E19</f>
        <v>3.7396139138250635</v>
      </c>
      <c r="F17">
        <f>'Raw data and fitting summary'!F19</f>
        <v>3.4809736279570322</v>
      </c>
      <c r="G17">
        <f>'Raw data and fitting summary'!G19</f>
        <v>3.2039803313519784</v>
      </c>
      <c r="H17">
        <f>'Raw data and fitting summary'!H19</f>
        <v>2.9141217081215189</v>
      </c>
      <c r="I17">
        <f>'Raw data and fitting summary'!I19</f>
        <v>2.6180577023182821</v>
      </c>
      <c r="J17">
        <f>'Raw data and fitting summary'!J19</f>
        <v>2.3230420798218239</v>
      </c>
      <c r="K17">
        <f>'Raw data and fitting summary'!K19</f>
        <v>2.0362269862503561</v>
      </c>
      <c r="L17">
        <f>'Raw data and fitting summary'!L19</f>
        <v>1.763987866394582</v>
      </c>
      <c r="M17">
        <f>'Raw data and fitting summary'!M19</f>
        <v>1.5113993573663627</v>
      </c>
      <c r="N17">
        <f>'Raw data and fitting summary'!N19</f>
        <v>1.2819445105252725</v>
      </c>
      <c r="O17">
        <f>'Raw data and fitting summary'!O19</f>
        <v>1.0774723642981887</v>
      </c>
      <c r="P17">
        <f>'Raw data and fitting summary'!P19</f>
        <v>0.89836007516810001</v>
      </c>
      <c r="Q17">
        <f>'Raw data and fitting summary'!Q19</f>
        <v>0.74380350309616894</v>
      </c>
      <c r="R17">
        <f>'Raw data and fitting summary'!R19</f>
        <v>0.61215686538003289</v>
      </c>
      <c r="X17">
        <f t="shared" si="8"/>
        <v>5.321087691889792</v>
      </c>
      <c r="Y17">
        <f t="shared" si="9"/>
        <v>3.9759655056558292</v>
      </c>
      <c r="Z17">
        <f t="shared" si="10"/>
        <v>3.7396294926926053</v>
      </c>
      <c r="AA17">
        <f t="shared" si="11"/>
        <v>3.4809870920770591</v>
      </c>
      <c r="AB17">
        <f t="shared" si="12"/>
        <v>3.2039917016000676</v>
      </c>
      <c r="AC17">
        <f t="shared" si="13"/>
        <v>2.9141310765468766</v>
      </c>
      <c r="AD17">
        <f t="shared" si="14"/>
        <v>2.6180652259246782</v>
      </c>
      <c r="AE17">
        <f t="shared" si="15"/>
        <v>2.32304796604621</v>
      </c>
      <c r="AF17">
        <f t="shared" si="16"/>
        <v>2.036231472870266</v>
      </c>
      <c r="AG17">
        <f t="shared" si="17"/>
        <v>1.7639911998864859</v>
      </c>
      <c r="AH17">
        <f t="shared" si="18"/>
        <v>1.5114017736957255</v>
      </c>
      <c r="AI17">
        <f t="shared" si="19"/>
        <v>1.2819462211241004</v>
      </c>
      <c r="AJ17">
        <f t="shared" si="20"/>
        <v>1.0774735482280087</v>
      </c>
      <c r="AK17">
        <f t="shared" si="21"/>
        <v>0.89836087690527389</v>
      </c>
      <c r="AL17">
        <f t="shared" si="22"/>
        <v>0.74380403445345245</v>
      </c>
      <c r="AM17">
        <f t="shared" si="23"/>
        <v>0.61215720984485678</v>
      </c>
      <c r="AO17">
        <f t="shared" si="24"/>
        <v>5.321087691889792</v>
      </c>
      <c r="AP17">
        <f t="shared" si="4"/>
        <v>3.9759655056558292</v>
      </c>
      <c r="AQ17">
        <f t="shared" si="4"/>
        <v>3.7396294926926053</v>
      </c>
      <c r="AR17">
        <f t="shared" si="4"/>
        <v>3.4809870920770591</v>
      </c>
      <c r="AS17">
        <f t="shared" si="4"/>
        <v>3.2039917016000676</v>
      </c>
      <c r="AT17">
        <f t="shared" si="4"/>
        <v>2.9141310765468766</v>
      </c>
      <c r="AU17">
        <f t="shared" si="4"/>
        <v>2.6180652259246782</v>
      </c>
      <c r="AV17">
        <f t="shared" si="4"/>
        <v>2.32304796604621</v>
      </c>
      <c r="AW17">
        <f t="shared" si="4"/>
        <v>2.036231472870266</v>
      </c>
      <c r="AX17">
        <f t="shared" si="4"/>
        <v>1.7639911998864859</v>
      </c>
      <c r="AY17">
        <f t="shared" si="4"/>
        <v>1.5114017736957255</v>
      </c>
      <c r="AZ17">
        <f t="shared" si="4"/>
        <v>1.2819462211241004</v>
      </c>
      <c r="BA17">
        <f t="shared" si="4"/>
        <v>1.0774735482280087</v>
      </c>
      <c r="BB17">
        <f t="shared" si="4"/>
        <v>0.89836087690527389</v>
      </c>
      <c r="BC17">
        <f t="shared" si="4"/>
        <v>0.74380403445345245</v>
      </c>
      <c r="BD17">
        <f t="shared" si="4"/>
        <v>0.61215720984485678</v>
      </c>
      <c r="BF17">
        <f t="shared" si="25"/>
        <v>1.0151901007159018E-9</v>
      </c>
      <c r="BG17">
        <f t="shared" si="25"/>
        <v>3.113814637115802E-10</v>
      </c>
      <c r="BH17">
        <f t="shared" si="5"/>
        <v>2.4270111388422455E-10</v>
      </c>
      <c r="BI17">
        <f t="shared" si="5"/>
        <v>1.8128252809865921E-10</v>
      </c>
      <c r="BJ17">
        <f t="shared" si="5"/>
        <v>1.2928254161181841E-10</v>
      </c>
      <c r="BK17">
        <f t="shared" si="5"/>
        <v>8.7767393682854513E-11</v>
      </c>
      <c r="BL17">
        <f t="shared" si="5"/>
        <v>5.6604653203576356E-11</v>
      </c>
      <c r="BM17">
        <f t="shared" si="5"/>
        <v>3.464763752388667E-11</v>
      </c>
      <c r="BN17">
        <f t="shared" si="5"/>
        <v>2.0129758215156561E-11</v>
      </c>
      <c r="BO17">
        <f t="shared" si="5"/>
        <v>1.111216827300178E-11</v>
      </c>
      <c r="BP17">
        <f t="shared" si="5"/>
        <v>5.838647589625528E-12</v>
      </c>
      <c r="BQ17">
        <f t="shared" si="5"/>
        <v>2.9261483500805793E-12</v>
      </c>
      <c r="BR17">
        <f t="shared" si="5"/>
        <v>1.4016898185880604E-12</v>
      </c>
      <c r="BS17">
        <f t="shared" si="5"/>
        <v>6.4278249596861275E-13</v>
      </c>
      <c r="BT17">
        <f t="shared" si="5"/>
        <v>2.8234056273529553E-13</v>
      </c>
      <c r="BU17">
        <f t="shared" si="5"/>
        <v>1.1865601489554221E-13</v>
      </c>
      <c r="BW17">
        <f t="shared" si="26"/>
        <v>5.9878825181879704E-6</v>
      </c>
      <c r="BX17">
        <f t="shared" si="6"/>
        <v>4.438168329255006E-6</v>
      </c>
      <c r="BY17">
        <f t="shared" si="6"/>
        <v>4.1658853028671691E-6</v>
      </c>
      <c r="BZ17">
        <f t="shared" si="6"/>
        <v>3.867902888103511E-6</v>
      </c>
      <c r="CA17">
        <f t="shared" si="6"/>
        <v>3.5487757610619298E-6</v>
      </c>
      <c r="CB17">
        <f t="shared" si="6"/>
        <v>3.2148263450126939E-6</v>
      </c>
      <c r="CC17">
        <f t="shared" si="6"/>
        <v>2.8737276373440998E-6</v>
      </c>
      <c r="CD17">
        <f t="shared" si="6"/>
        <v>2.5338367834692401E-6</v>
      </c>
      <c r="CE17">
        <f t="shared" si="6"/>
        <v>2.2033938526112593E-6</v>
      </c>
      <c r="CF17">
        <f t="shared" si="6"/>
        <v>1.8897440667843214E-6</v>
      </c>
      <c r="CG17">
        <f t="shared" si="6"/>
        <v>1.5987339732382332E-6</v>
      </c>
      <c r="CH17">
        <f t="shared" si="6"/>
        <v>1.3343764346212768E-6</v>
      </c>
      <c r="CI17">
        <f t="shared" si="6"/>
        <v>1.0988017496169899E-6</v>
      </c>
      <c r="CJ17">
        <f t="shared" si="6"/>
        <v>8.9244444463575719E-7</v>
      </c>
      <c r="CK17">
        <f t="shared" si="6"/>
        <v>7.1437806047507751E-7</v>
      </c>
      <c r="CL17">
        <f t="shared" si="6"/>
        <v>5.6270647204230189E-7</v>
      </c>
      <c r="CN17">
        <f t="shared" si="27"/>
        <v>5.9878825181879704E-6</v>
      </c>
      <c r="CO17">
        <f t="shared" si="7"/>
        <v>4.438168329255006E-6</v>
      </c>
      <c r="CP17">
        <f t="shared" si="7"/>
        <v>4.1658853028671691E-6</v>
      </c>
      <c r="CQ17">
        <f t="shared" si="7"/>
        <v>3.867902888103511E-6</v>
      </c>
      <c r="CR17">
        <f t="shared" si="7"/>
        <v>3.5487757610619298E-6</v>
      </c>
      <c r="CS17">
        <f t="shared" si="7"/>
        <v>3.2148263450126939E-6</v>
      </c>
      <c r="CT17">
        <f t="shared" si="7"/>
        <v>2.8737276373440998E-6</v>
      </c>
      <c r="CU17">
        <f t="shared" si="7"/>
        <v>2.5338367834692401E-6</v>
      </c>
      <c r="CV17">
        <f t="shared" si="7"/>
        <v>2.2033938526112593E-6</v>
      </c>
      <c r="CW17">
        <f t="shared" si="7"/>
        <v>1.8897440667843214E-6</v>
      </c>
      <c r="CX17">
        <f t="shared" si="7"/>
        <v>1.5987339732382332E-6</v>
      </c>
      <c r="CY17">
        <f t="shared" si="7"/>
        <v>1.3343764346212768E-6</v>
      </c>
      <c r="CZ17">
        <f t="shared" si="7"/>
        <v>1.0988017496169899E-6</v>
      </c>
      <c r="DA17">
        <f t="shared" si="7"/>
        <v>8.9244444463575719E-7</v>
      </c>
      <c r="DB17">
        <f t="shared" si="7"/>
        <v>7.1437806047507751E-7</v>
      </c>
      <c r="DC17">
        <f t="shared" si="7"/>
        <v>5.6270647204230189E-7</v>
      </c>
    </row>
    <row r="18" spans="1:107">
      <c r="A18" s="1" t="s">
        <v>30</v>
      </c>
      <c r="B18" s="1">
        <f>'Raw data and fitting summary'!B20</f>
        <v>4.3980465111040035E-2</v>
      </c>
      <c r="C18">
        <f>'Raw data and fitting summary'!C20</f>
        <v>4.5819200275316794</v>
      </c>
      <c r="D18">
        <f>'Raw data and fitting summary'!D20</f>
        <v>3.4236579560754432</v>
      </c>
      <c r="E18">
        <f>'Raw data and fitting summary'!E20</f>
        <v>3.2201526228866002</v>
      </c>
      <c r="F18">
        <f>'Raw data and fitting summary'!F20</f>
        <v>2.9974394727822387</v>
      </c>
      <c r="G18">
        <f>'Raw data and fitting summary'!G20</f>
        <v>2.7589226870554389</v>
      </c>
      <c r="H18">
        <f>'Raw data and fitting summary'!H20</f>
        <v>2.5093276680586394</v>
      </c>
      <c r="I18">
        <f>'Raw data and fitting summary'!I20</f>
        <v>2.2543892421144358</v>
      </c>
      <c r="J18">
        <f>'Raw data and fitting summary'!J20</f>
        <v>2.0003535709285853</v>
      </c>
      <c r="K18">
        <f>'Raw data and fitting summary'!K20</f>
        <v>1.7533793117856313</v>
      </c>
      <c r="L18">
        <f>'Raw data and fitting summary'!L20</f>
        <v>1.5189563108937485</v>
      </c>
      <c r="M18">
        <f>'Raw data and fitting summary'!M20</f>
        <v>1.3014542990279629</v>
      </c>
      <c r="N18">
        <f>'Raw data and fitting summary'!N20</f>
        <v>1.1038725047796853</v>
      </c>
      <c r="O18">
        <f>'Raw data and fitting summary'!O20</f>
        <v>0.92780312083974792</v>
      </c>
      <c r="P18">
        <f>'Raw data and fitting summary'!P20</f>
        <v>0.77357091373911446</v>
      </c>
      <c r="Q18">
        <f>'Raw data and fitting summary'!Q20</f>
        <v>0.64048344470872931</v>
      </c>
      <c r="R18">
        <f>'Raw data and fitting summary'!R20</f>
        <v>0.52712354299037012</v>
      </c>
      <c r="X18">
        <f t="shared" si="8"/>
        <v>4.5819523590542426</v>
      </c>
      <c r="Y18">
        <f t="shared" si="9"/>
        <v>3.4236756018257077</v>
      </c>
      <c r="Z18">
        <f t="shared" si="10"/>
        <v>3.2201681435030087</v>
      </c>
      <c r="AA18">
        <f t="shared" si="11"/>
        <v>2.9974528235832647</v>
      </c>
      <c r="AB18">
        <f t="shared" si="12"/>
        <v>2.7589338947479991</v>
      </c>
      <c r="AC18">
        <f t="shared" si="13"/>
        <v>2.5093368331902783</v>
      </c>
      <c r="AD18">
        <f t="shared" si="14"/>
        <v>2.2543965322034323</v>
      </c>
      <c r="AE18">
        <f t="shared" si="15"/>
        <v>2.0003592049650454</v>
      </c>
      <c r="AF18">
        <f t="shared" si="16"/>
        <v>1.7533835390198491</v>
      </c>
      <c r="AG18">
        <f t="shared" si="17"/>
        <v>1.5189593881580341</v>
      </c>
      <c r="AH18">
        <f t="shared" si="18"/>
        <v>1.3014564707612688</v>
      </c>
      <c r="AI18">
        <f t="shared" si="19"/>
        <v>1.1038739886088214</v>
      </c>
      <c r="AJ18">
        <f t="shared" si="20"/>
        <v>0.92780409970915401</v>
      </c>
      <c r="AK18">
        <f t="shared" si="21"/>
        <v>0.77357153394227884</v>
      </c>
      <c r="AL18">
        <f t="shared" si="22"/>
        <v>0.64048381821800338</v>
      </c>
      <c r="AM18">
        <f t="shared" si="23"/>
        <v>0.52712375225528174</v>
      </c>
      <c r="AO18">
        <f t="shared" si="24"/>
        <v>4.5819523590542426</v>
      </c>
      <c r="AP18">
        <f t="shared" si="4"/>
        <v>3.4236756018257077</v>
      </c>
      <c r="AQ18">
        <f t="shared" si="4"/>
        <v>3.2201681435030087</v>
      </c>
      <c r="AR18">
        <f t="shared" si="4"/>
        <v>2.9974528235832647</v>
      </c>
      <c r="AS18">
        <f t="shared" si="4"/>
        <v>2.7589338947479991</v>
      </c>
      <c r="AT18">
        <f t="shared" si="4"/>
        <v>2.5093368331902783</v>
      </c>
      <c r="AU18">
        <f t="shared" si="4"/>
        <v>2.2543965322034323</v>
      </c>
      <c r="AV18">
        <f t="shared" si="4"/>
        <v>2.0003592049650454</v>
      </c>
      <c r="AW18">
        <f t="shared" si="4"/>
        <v>1.7533835390198491</v>
      </c>
      <c r="AX18">
        <f t="shared" si="4"/>
        <v>1.5189593881580341</v>
      </c>
      <c r="AY18">
        <f t="shared" si="4"/>
        <v>1.3014564707612688</v>
      </c>
      <c r="AZ18">
        <f t="shared" si="4"/>
        <v>1.1038739886088214</v>
      </c>
      <c r="BA18">
        <f t="shared" si="4"/>
        <v>0.92780409970915401</v>
      </c>
      <c r="BB18">
        <f t="shared" si="4"/>
        <v>0.77357153394227884</v>
      </c>
      <c r="BC18">
        <f t="shared" si="4"/>
        <v>0.64048381821800338</v>
      </c>
      <c r="BD18">
        <f t="shared" si="4"/>
        <v>0.52712375225528174</v>
      </c>
      <c r="BF18">
        <f t="shared" si="25"/>
        <v>1.0453273512554529E-9</v>
      </c>
      <c r="BG18">
        <f t="shared" si="25"/>
        <v>3.1137250239808113E-10</v>
      </c>
      <c r="BH18">
        <f t="shared" si="5"/>
        <v>2.4088953370061959E-10</v>
      </c>
      <c r="BI18">
        <f t="shared" si="5"/>
        <v>1.7824388803708041E-10</v>
      </c>
      <c r="BJ18">
        <f t="shared" si="5"/>
        <v>1.2561237252495887E-10</v>
      </c>
      <c r="BK18">
        <f t="shared" si="5"/>
        <v>8.3999637959376894E-11</v>
      </c>
      <c r="BL18">
        <f t="shared" si="5"/>
        <v>5.3145397576452828E-11</v>
      </c>
      <c r="BM18">
        <f t="shared" si="5"/>
        <v>3.1742366832990168E-11</v>
      </c>
      <c r="BN18">
        <f t="shared" si="5"/>
        <v>1.7869509131966676E-11</v>
      </c>
      <c r="BO18">
        <f t="shared" si="5"/>
        <v>9.4695554834993908E-12</v>
      </c>
      <c r="BP18">
        <f t="shared" si="5"/>
        <v>4.7164255517630957E-12</v>
      </c>
      <c r="BQ18">
        <f t="shared" si="5"/>
        <v>2.2017489048615599E-12</v>
      </c>
      <c r="BR18">
        <f t="shared" si="5"/>
        <v>9.5818531417407593E-13</v>
      </c>
      <c r="BS18">
        <f t="shared" si="5"/>
        <v>3.8465196510813021E-13</v>
      </c>
      <c r="BT18">
        <f t="shared" si="5"/>
        <v>1.3950917781280239E-13</v>
      </c>
      <c r="BU18">
        <f t="shared" si="5"/>
        <v>4.3791803235925659E-14</v>
      </c>
      <c r="BW18">
        <f t="shared" si="26"/>
        <v>7.056276458074087E-6</v>
      </c>
      <c r="BX18">
        <f t="shared" si="6"/>
        <v>5.15403686468367E-6</v>
      </c>
      <c r="BY18">
        <f t="shared" si="6"/>
        <v>4.8198155241802266E-6</v>
      </c>
      <c r="BZ18">
        <f t="shared" si="6"/>
        <v>4.4540487580005744E-6</v>
      </c>
      <c r="CA18">
        <f t="shared" si="6"/>
        <v>4.0623273292556231E-6</v>
      </c>
      <c r="CB18">
        <f t="shared" si="6"/>
        <v>3.6524118714277783E-6</v>
      </c>
      <c r="CC18">
        <f t="shared" si="6"/>
        <v>3.2337208172267305E-6</v>
      </c>
      <c r="CD18">
        <f t="shared" si="6"/>
        <v>2.8165123774018616E-6</v>
      </c>
      <c r="CE18">
        <f t="shared" si="6"/>
        <v>2.4109010514280538E-6</v>
      </c>
      <c r="CF18">
        <f t="shared" si="6"/>
        <v>2.0259029369725518E-6</v>
      </c>
      <c r="CG18">
        <f t="shared" si="6"/>
        <v>1.6686945392690803E-6</v>
      </c>
      <c r="CH18">
        <f t="shared" si="6"/>
        <v>1.3442015586185203E-6</v>
      </c>
      <c r="CI18">
        <f t="shared" si="6"/>
        <v>1.0550388884834031E-6</v>
      </c>
      <c r="CJ18">
        <f t="shared" si="6"/>
        <v>8.0173990014893241E-7</v>
      </c>
      <c r="CK18">
        <f t="shared" si="6"/>
        <v>5.8316738603095762E-7</v>
      </c>
      <c r="CL18">
        <f t="shared" si="6"/>
        <v>3.9699389512633174E-7</v>
      </c>
      <c r="CN18">
        <f t="shared" si="27"/>
        <v>7.056276458074087E-6</v>
      </c>
      <c r="CO18">
        <f t="shared" si="7"/>
        <v>5.15403686468367E-6</v>
      </c>
      <c r="CP18">
        <f t="shared" si="7"/>
        <v>4.8198155241802266E-6</v>
      </c>
      <c r="CQ18">
        <f t="shared" si="7"/>
        <v>4.4540487580005744E-6</v>
      </c>
      <c r="CR18">
        <f t="shared" si="7"/>
        <v>4.0623273292556231E-6</v>
      </c>
      <c r="CS18">
        <f t="shared" si="7"/>
        <v>3.6524118714277783E-6</v>
      </c>
      <c r="CT18">
        <f t="shared" si="7"/>
        <v>3.2337208172267305E-6</v>
      </c>
      <c r="CU18">
        <f t="shared" si="7"/>
        <v>2.8165123774018616E-6</v>
      </c>
      <c r="CV18">
        <f t="shared" si="7"/>
        <v>2.4109010514280538E-6</v>
      </c>
      <c r="CW18">
        <f t="shared" si="7"/>
        <v>2.0259029369725518E-6</v>
      </c>
      <c r="CX18">
        <f t="shared" si="7"/>
        <v>1.6686945392690803E-6</v>
      </c>
      <c r="CY18">
        <f t="shared" si="7"/>
        <v>1.3442015586185203E-6</v>
      </c>
      <c r="CZ18">
        <f t="shared" si="7"/>
        <v>1.0550388884834031E-6</v>
      </c>
      <c r="DA18">
        <f t="shared" si="7"/>
        <v>8.0173990014893241E-7</v>
      </c>
      <c r="DB18">
        <f t="shared" si="7"/>
        <v>5.8316738603095762E-7</v>
      </c>
      <c r="DC18">
        <f t="shared" si="7"/>
        <v>3.9699389512633174E-7</v>
      </c>
    </row>
    <row r="19" spans="1:107">
      <c r="A19" s="3"/>
      <c r="B19" s="3"/>
    </row>
    <row r="20" spans="1:107">
      <c r="B20">
        <f t="shared" ref="B20:R20" si="28">B4/B4</f>
        <v>1</v>
      </c>
      <c r="C20">
        <f t="shared" si="28"/>
        <v>1</v>
      </c>
      <c r="D20">
        <f t="shared" si="28"/>
        <v>1</v>
      </c>
      <c r="E20">
        <f t="shared" si="28"/>
        <v>1</v>
      </c>
      <c r="F20">
        <f t="shared" si="28"/>
        <v>1</v>
      </c>
      <c r="G20">
        <f t="shared" si="28"/>
        <v>1</v>
      </c>
      <c r="H20">
        <f t="shared" si="28"/>
        <v>1</v>
      </c>
      <c r="I20">
        <f t="shared" si="28"/>
        <v>1</v>
      </c>
      <c r="J20">
        <f t="shared" si="28"/>
        <v>1</v>
      </c>
      <c r="K20">
        <f t="shared" si="28"/>
        <v>1</v>
      </c>
      <c r="L20">
        <f t="shared" si="28"/>
        <v>1</v>
      </c>
      <c r="M20">
        <f t="shared" si="28"/>
        <v>1</v>
      </c>
      <c r="N20">
        <f t="shared" si="28"/>
        <v>1</v>
      </c>
      <c r="O20">
        <f t="shared" si="28"/>
        <v>1</v>
      </c>
      <c r="P20">
        <f t="shared" si="28"/>
        <v>1</v>
      </c>
      <c r="Q20">
        <f t="shared" si="28"/>
        <v>1</v>
      </c>
      <c r="R20">
        <f t="shared" si="28"/>
        <v>1</v>
      </c>
      <c r="AM20">
        <f t="shared" ref="AM20:AM34" si="29">B4*B20</f>
        <v>1</v>
      </c>
      <c r="AN20">
        <f>IFERROR(AM20, NA())</f>
        <v>1</v>
      </c>
      <c r="AO20">
        <f>IFERROR(X4, NA())</f>
        <v>13.636281387868221</v>
      </c>
      <c r="AP20">
        <f t="shared" ref="AP20:BD34" si="30">IFERROR(Y4, NA())</f>
        <v>10.189194876178535</v>
      </c>
      <c r="AQ20">
        <f t="shared" si="30"/>
        <v>9.5835439624938097</v>
      </c>
      <c r="AR20">
        <f t="shared" si="30"/>
        <v>8.9207281990611804</v>
      </c>
      <c r="AS20">
        <f t="shared" si="30"/>
        <v>8.2108786124588065</v>
      </c>
      <c r="AT20">
        <f t="shared" si="30"/>
        <v>7.4680583496495636</v>
      </c>
      <c r="AU20">
        <f t="shared" si="30"/>
        <v>6.7093347635996441</v>
      </c>
      <c r="AV20">
        <f t="shared" si="30"/>
        <v>5.9532970679947645</v>
      </c>
      <c r="AW20">
        <f t="shared" si="30"/>
        <v>5.2182741319050168</v>
      </c>
      <c r="AX20">
        <f t="shared" si="30"/>
        <v>4.5206044393830851</v>
      </c>
      <c r="AY20">
        <f t="shared" si="30"/>
        <v>3.8732929374375806</v>
      </c>
      <c r="AZ20">
        <f t="shared" si="30"/>
        <v>3.2852658307459062</v>
      </c>
      <c r="BA20">
        <f t="shared" si="30"/>
        <v>2.7612618276969592</v>
      </c>
      <c r="BB20">
        <f t="shared" si="30"/>
        <v>2.3022476152443199</v>
      </c>
      <c r="BC20">
        <f t="shared" si="30"/>
        <v>1.9061625332269247</v>
      </c>
      <c r="BD20">
        <f t="shared" si="30"/>
        <v>1.5687890045228468</v>
      </c>
      <c r="BE20">
        <f t="shared" ref="BE20:BE34" si="31">IFERROR(AO52,NA())</f>
        <v>13.636363636363635</v>
      </c>
      <c r="BF20">
        <f t="shared" ref="BF20:BF34" si="32">IFERROR(AP52,NA())</f>
        <v>10.189231714008006</v>
      </c>
      <c r="BG20">
        <f t="shared" ref="BG20:BG34" si="33">IFERROR(AQ52,NA())</f>
        <v>9.583574542204996</v>
      </c>
      <c r="BH20">
        <f t="shared" ref="BH20:BH34" si="34">IFERROR(AR52,NA())</f>
        <v>8.9207525193031323</v>
      </c>
      <c r="BI20">
        <f t="shared" ref="BI20:BI34" si="35">IFERROR(AS52,NA())</f>
        <v>8.2108969120459676</v>
      </c>
      <c r="BJ20">
        <f t="shared" ref="BJ20:BJ34" si="36">IFERROR(AT52,NA())</f>
        <v>7.4680711053068256</v>
      </c>
      <c r="BK20">
        <f t="shared" ref="BK20:BK34" si="37">IFERROR(AU52,NA())</f>
        <v>6.7093426551880428</v>
      </c>
      <c r="BL20">
        <f t="shared" ref="BL20:BL34" si="38">IFERROR(AV52,NA())</f>
        <v>5.9533009154625871</v>
      </c>
      <c r="BM20">
        <f t="shared" ref="BM20:BM34" si="39">IFERROR(AW52,NA())</f>
        <v>5.2182748158671508</v>
      </c>
      <c r="BN20">
        <f t="shared" ref="BN20:BN34" si="40">IFERROR(AX52,NA())</f>
        <v>4.5206028212270803</v>
      </c>
      <c r="BO20">
        <f t="shared" ref="BO20:BO34" si="41">IFERROR(AY52,NA())</f>
        <v>3.8732897935834472</v>
      </c>
      <c r="BP20">
        <f t="shared" ref="BP20:BP34" si="42">IFERROR(AZ52,NA())</f>
        <v>3.2852618100950188</v>
      </c>
      <c r="BQ20">
        <f t="shared" ref="BQ20:BQ34" si="43">IFERROR(BA52,NA())</f>
        <v>2.7612574341546301</v>
      </c>
      <c r="BR20">
        <f t="shared" ref="BR20:BR34" si="44">IFERROR(BB52,NA())</f>
        <v>2.3022432113341198</v>
      </c>
      <c r="BS20">
        <f t="shared" ref="BS20:BS34" si="45">IFERROR(BC52,NA())</f>
        <v>1.9061583577712606</v>
      </c>
      <c r="BT20">
        <f t="shared" ref="BT20:BT34" si="46">IFERROR(BD52,NA())</f>
        <v>1.5687851971037812</v>
      </c>
    </row>
    <row r="21" spans="1:107">
      <c r="B21">
        <f t="shared" ref="B21:R21" si="47">B5/B5</f>
        <v>1</v>
      </c>
      <c r="C21">
        <f t="shared" si="47"/>
        <v>1</v>
      </c>
      <c r="D21">
        <f t="shared" si="47"/>
        <v>1</v>
      </c>
      <c r="E21">
        <f t="shared" si="47"/>
        <v>1</v>
      </c>
      <c r="F21">
        <f t="shared" si="47"/>
        <v>1</v>
      </c>
      <c r="G21">
        <f t="shared" si="47"/>
        <v>1</v>
      </c>
      <c r="H21">
        <f t="shared" si="47"/>
        <v>1</v>
      </c>
      <c r="I21">
        <f t="shared" si="47"/>
        <v>1</v>
      </c>
      <c r="J21">
        <f t="shared" si="47"/>
        <v>1</v>
      </c>
      <c r="K21">
        <f t="shared" si="47"/>
        <v>1</v>
      </c>
      <c r="L21">
        <f t="shared" si="47"/>
        <v>1</v>
      </c>
      <c r="M21">
        <f t="shared" si="47"/>
        <v>1</v>
      </c>
      <c r="N21">
        <f t="shared" si="47"/>
        <v>1</v>
      </c>
      <c r="O21">
        <f t="shared" si="47"/>
        <v>1</v>
      </c>
      <c r="P21">
        <f t="shared" si="47"/>
        <v>1</v>
      </c>
      <c r="Q21">
        <f t="shared" si="47"/>
        <v>1</v>
      </c>
      <c r="R21">
        <f t="shared" si="47"/>
        <v>1</v>
      </c>
      <c r="W21">
        <f t="shared" ref="W21:W35" si="48">C4*C20</f>
        <v>13.636363636363635</v>
      </c>
      <c r="X21">
        <f>IFERROR(W21, NA())</f>
        <v>13.636363636363635</v>
      </c>
      <c r="Y21">
        <f>AO20</f>
        <v>13.636281387868221</v>
      </c>
      <c r="AA21">
        <f t="shared" ref="AA21:AA35" si="49">X4-C4</f>
        <v>-8.2248495413494993E-5</v>
      </c>
      <c r="AB21">
        <f>IFERROR(AA21,"")</f>
        <v>-8.2248495413494993E-5</v>
      </c>
      <c r="AC21">
        <v>4</v>
      </c>
      <c r="AM21">
        <f t="shared" si="29"/>
        <v>0.8</v>
      </c>
      <c r="AN21">
        <f t="shared" ref="AN21:AN34" si="50">IFERROR(AM21, NA())</f>
        <v>0.8</v>
      </c>
      <c r="AO21">
        <f t="shared" ref="AO21:AO34" si="51">IFERROR(X5, NA())</f>
        <v>13.333258752771567</v>
      </c>
      <c r="AP21">
        <f t="shared" si="30"/>
        <v>9.9627712473497567</v>
      </c>
      <c r="AQ21">
        <f t="shared" si="30"/>
        <v>9.3705788311062683</v>
      </c>
      <c r="AR21">
        <f t="shared" si="30"/>
        <v>8.7224918907130906</v>
      </c>
      <c r="AS21">
        <f t="shared" si="30"/>
        <v>8.028416333635894</v>
      </c>
      <c r="AT21">
        <f t="shared" si="30"/>
        <v>7.3021028074371657</v>
      </c>
      <c r="AU21">
        <f t="shared" si="30"/>
        <v>6.5602394037423766</v>
      </c>
      <c r="AV21">
        <f t="shared" si="30"/>
        <v>5.8210022521968758</v>
      </c>
      <c r="AW21">
        <f t="shared" si="30"/>
        <v>5.1023129186015987</v>
      </c>
      <c r="AX21">
        <f t="shared" si="30"/>
        <v>4.4201468096952183</v>
      </c>
      <c r="AY21">
        <f t="shared" si="30"/>
        <v>3.7872198696766333</v>
      </c>
      <c r="AZ21">
        <f t="shared" si="30"/>
        <v>3.2122599363353053</v>
      </c>
      <c r="BA21">
        <f t="shared" si="30"/>
        <v>2.6999004053068179</v>
      </c>
      <c r="BB21">
        <f t="shared" si="30"/>
        <v>2.2510864734165197</v>
      </c>
      <c r="BC21">
        <f t="shared" si="30"/>
        <v>1.8638032655608872</v>
      </c>
      <c r="BD21">
        <f t="shared" si="30"/>
        <v>1.533926922431293</v>
      </c>
      <c r="BE21">
        <f t="shared" si="31"/>
        <v>13.333333333333332</v>
      </c>
      <c r="BF21">
        <f t="shared" si="32"/>
        <v>9.9628043425856063</v>
      </c>
      <c r="BG21">
        <f t="shared" si="33"/>
        <v>9.3706062190448876</v>
      </c>
      <c r="BH21">
        <f t="shared" si="34"/>
        <v>8.7225135744297297</v>
      </c>
      <c r="BI21">
        <f t="shared" si="35"/>
        <v>8.0284325362227236</v>
      </c>
      <c r="BJ21">
        <f t="shared" si="36"/>
        <v>7.302113969633341</v>
      </c>
      <c r="BK21">
        <f t="shared" si="37"/>
        <v>6.5602461517394195</v>
      </c>
      <c r="BL21">
        <f t="shared" si="38"/>
        <v>5.8210053395634187</v>
      </c>
      <c r="BM21">
        <f t="shared" si="39"/>
        <v>5.1023131532923252</v>
      </c>
      <c r="BN21">
        <f t="shared" si="40"/>
        <v>4.4201449807553672</v>
      </c>
      <c r="BO21">
        <f t="shared" si="41"/>
        <v>3.7872166870593706</v>
      </c>
      <c r="BP21">
        <f t="shared" si="42"/>
        <v>3.2122559920929072</v>
      </c>
      <c r="BQ21">
        <f t="shared" si="43"/>
        <v>2.6998961578400831</v>
      </c>
      <c r="BR21">
        <f t="shared" si="44"/>
        <v>2.2510822510822504</v>
      </c>
      <c r="BS21">
        <f t="shared" si="45"/>
        <v>1.8637992831541219</v>
      </c>
      <c r="BT21">
        <f t="shared" si="46"/>
        <v>1.5339233038348083</v>
      </c>
    </row>
    <row r="22" spans="1:107">
      <c r="B22">
        <f t="shared" ref="B22:R22" si="52">B6/B6</f>
        <v>1</v>
      </c>
      <c r="C22">
        <f t="shared" si="52"/>
        <v>1</v>
      </c>
      <c r="D22">
        <f t="shared" si="52"/>
        <v>1</v>
      </c>
      <c r="E22">
        <f t="shared" si="52"/>
        <v>1</v>
      </c>
      <c r="F22">
        <f t="shared" si="52"/>
        <v>1</v>
      </c>
      <c r="G22">
        <f t="shared" si="52"/>
        <v>1</v>
      </c>
      <c r="H22">
        <f t="shared" si="52"/>
        <v>1</v>
      </c>
      <c r="I22">
        <f t="shared" si="52"/>
        <v>1</v>
      </c>
      <c r="J22">
        <f t="shared" si="52"/>
        <v>1</v>
      </c>
      <c r="K22">
        <f t="shared" si="52"/>
        <v>1</v>
      </c>
      <c r="L22">
        <f t="shared" si="52"/>
        <v>1</v>
      </c>
      <c r="M22">
        <f t="shared" si="52"/>
        <v>1</v>
      </c>
      <c r="N22">
        <f t="shared" si="52"/>
        <v>1</v>
      </c>
      <c r="O22">
        <f t="shared" si="52"/>
        <v>1</v>
      </c>
      <c r="P22">
        <f t="shared" si="52"/>
        <v>1</v>
      </c>
      <c r="Q22">
        <f t="shared" si="52"/>
        <v>1</v>
      </c>
      <c r="R22">
        <f t="shared" si="52"/>
        <v>1</v>
      </c>
      <c r="W22">
        <f t="shared" si="48"/>
        <v>13.333333333333332</v>
      </c>
      <c r="X22">
        <f>IFERROR(W22, NA())</f>
        <v>13.333333333333332</v>
      </c>
      <c r="Y22">
        <f t="shared" ref="Y22:Y34" si="53">AO21</f>
        <v>13.333258752771567</v>
      </c>
      <c r="AA22">
        <f t="shared" si="49"/>
        <v>-7.4580561765458242E-5</v>
      </c>
      <c r="AB22">
        <f t="shared" ref="AB22:AB85" si="54">IFERROR(AA22,"")</f>
        <v>-7.4580561765458242E-5</v>
      </c>
      <c r="AC22">
        <v>4</v>
      </c>
      <c r="AM22">
        <f t="shared" si="29"/>
        <v>0.64000000000000012</v>
      </c>
      <c r="AN22">
        <f t="shared" si="50"/>
        <v>0.64000000000000012</v>
      </c>
      <c r="AO22">
        <f t="shared" si="51"/>
        <v>12.972907165493394</v>
      </c>
      <c r="AP22">
        <f t="shared" si="30"/>
        <v>9.6935105427681201</v>
      </c>
      <c r="AQ22">
        <f t="shared" si="30"/>
        <v>9.1173228505462429</v>
      </c>
      <c r="AR22">
        <f t="shared" si="30"/>
        <v>8.4867512919029693</v>
      </c>
      <c r="AS22">
        <f t="shared" si="30"/>
        <v>7.8114340642127855</v>
      </c>
      <c r="AT22">
        <f t="shared" si="30"/>
        <v>7.1047501932434951</v>
      </c>
      <c r="AU22">
        <f t="shared" si="30"/>
        <v>6.3829367563551038</v>
      </c>
      <c r="AV22">
        <f t="shared" si="30"/>
        <v>5.6636786475500838</v>
      </c>
      <c r="AW22">
        <f t="shared" si="30"/>
        <v>4.9644130716931336</v>
      </c>
      <c r="AX22">
        <f t="shared" si="30"/>
        <v>4.300683667899766</v>
      </c>
      <c r="AY22">
        <f t="shared" si="30"/>
        <v>3.6848627015878375</v>
      </c>
      <c r="AZ22">
        <f t="shared" si="30"/>
        <v>3.1254421151895482</v>
      </c>
      <c r="BA22">
        <f t="shared" si="30"/>
        <v>2.626930068033333</v>
      </c>
      <c r="BB22">
        <f t="shared" si="30"/>
        <v>2.1902462016012998</v>
      </c>
      <c r="BC22">
        <f t="shared" si="30"/>
        <v>1.8134300883226475</v>
      </c>
      <c r="BD22">
        <f t="shared" si="30"/>
        <v>1.4924693174614241</v>
      </c>
      <c r="BE22">
        <f t="shared" si="31"/>
        <v>12.972972972972974</v>
      </c>
      <c r="BF22">
        <f t="shared" si="32"/>
        <v>9.6935393603535633</v>
      </c>
      <c r="BG22">
        <f t="shared" si="33"/>
        <v>9.117346591503134</v>
      </c>
      <c r="BH22">
        <f t="shared" si="34"/>
        <v>8.4867699643100085</v>
      </c>
      <c r="BI22">
        <f t="shared" si="35"/>
        <v>7.8114478730815691</v>
      </c>
      <c r="BJ22">
        <f t="shared" si="36"/>
        <v>7.1047595380216295</v>
      </c>
      <c r="BK22">
        <f t="shared" si="37"/>
        <v>6.3829422016924084</v>
      </c>
      <c r="BL22">
        <f t="shared" si="38"/>
        <v>5.6636808709265702</v>
      </c>
      <c r="BM22">
        <f t="shared" si="39"/>
        <v>4.9644127977979382</v>
      </c>
      <c r="BN22">
        <f t="shared" si="40"/>
        <v>4.3006816028971153</v>
      </c>
      <c r="BO22">
        <f t="shared" si="41"/>
        <v>3.6848594793010094</v>
      </c>
      <c r="BP22">
        <f t="shared" si="42"/>
        <v>3.1254382625768828</v>
      </c>
      <c r="BQ22">
        <f t="shared" si="43"/>
        <v>2.6269259914119725</v>
      </c>
      <c r="BR22">
        <f t="shared" si="44"/>
        <v>2.19024219024219</v>
      </c>
      <c r="BS22">
        <f t="shared" si="45"/>
        <v>1.8134263295553619</v>
      </c>
      <c r="BT22">
        <f t="shared" si="46"/>
        <v>1.4924659172446784</v>
      </c>
    </row>
    <row r="23" spans="1:107">
      <c r="B23">
        <f t="shared" ref="B23:R23" si="55">B7/B7</f>
        <v>1</v>
      </c>
      <c r="C23">
        <f t="shared" si="55"/>
        <v>1</v>
      </c>
      <c r="D23">
        <f t="shared" si="55"/>
        <v>1</v>
      </c>
      <c r="E23">
        <f t="shared" si="55"/>
        <v>1</v>
      </c>
      <c r="F23">
        <f t="shared" si="55"/>
        <v>1</v>
      </c>
      <c r="G23">
        <f t="shared" si="55"/>
        <v>1</v>
      </c>
      <c r="H23">
        <f t="shared" si="55"/>
        <v>1</v>
      </c>
      <c r="I23">
        <f t="shared" si="55"/>
        <v>1</v>
      </c>
      <c r="J23">
        <f t="shared" si="55"/>
        <v>1</v>
      </c>
      <c r="K23">
        <f t="shared" si="55"/>
        <v>1</v>
      </c>
      <c r="L23">
        <f t="shared" si="55"/>
        <v>1</v>
      </c>
      <c r="M23">
        <f t="shared" si="55"/>
        <v>1</v>
      </c>
      <c r="N23">
        <f t="shared" si="55"/>
        <v>1</v>
      </c>
      <c r="O23">
        <f t="shared" si="55"/>
        <v>1</v>
      </c>
      <c r="P23">
        <f t="shared" si="55"/>
        <v>1</v>
      </c>
      <c r="Q23">
        <f t="shared" si="55"/>
        <v>1</v>
      </c>
      <c r="R23">
        <f t="shared" si="55"/>
        <v>1</v>
      </c>
      <c r="W23">
        <f t="shared" si="48"/>
        <v>12.972972972972974</v>
      </c>
      <c r="X23">
        <f>IFERROR(W23, NA())</f>
        <v>12.972972972972974</v>
      </c>
      <c r="Y23">
        <f t="shared" si="53"/>
        <v>12.972907165493394</v>
      </c>
      <c r="AA23">
        <f t="shared" si="49"/>
        <v>-6.5807479579405026E-5</v>
      </c>
      <c r="AB23">
        <f t="shared" si="54"/>
        <v>-6.5807479579405026E-5</v>
      </c>
      <c r="AC23">
        <v>4</v>
      </c>
      <c r="AM23">
        <f t="shared" si="29"/>
        <v>0.51200000000000012</v>
      </c>
      <c r="AN23">
        <f t="shared" si="50"/>
        <v>0.51200000000000012</v>
      </c>
      <c r="AO23">
        <f t="shared" si="51"/>
        <v>12.548963641015913</v>
      </c>
      <c r="AP23">
        <f t="shared" si="30"/>
        <v>9.3767330026291944</v>
      </c>
      <c r="AQ23">
        <f t="shared" si="30"/>
        <v>8.819374431376831</v>
      </c>
      <c r="AR23">
        <f t="shared" si="30"/>
        <v>8.2094092384511441</v>
      </c>
      <c r="AS23">
        <f t="shared" si="30"/>
        <v>7.5561606669592454</v>
      </c>
      <c r="AT23">
        <f t="shared" si="30"/>
        <v>6.8725705393250385</v>
      </c>
      <c r="AU23">
        <f t="shared" si="30"/>
        <v>6.1743453268065247</v>
      </c>
      <c r="AV23">
        <f t="shared" si="30"/>
        <v>5.4785919983306259</v>
      </c>
      <c r="AW23">
        <f t="shared" si="30"/>
        <v>4.8021779219605234</v>
      </c>
      <c r="AX23">
        <f t="shared" si="30"/>
        <v>4.1601387748931247</v>
      </c>
      <c r="AY23">
        <f t="shared" si="30"/>
        <v>3.5644424948967015</v>
      </c>
      <c r="AZ23">
        <f t="shared" si="30"/>
        <v>3.0233035010120286</v>
      </c>
      <c r="BA23">
        <f t="shared" si="30"/>
        <v>2.5410826164040392</v>
      </c>
      <c r="BB23">
        <f t="shared" si="30"/>
        <v>2.1186694181196342</v>
      </c>
      <c r="BC23">
        <f t="shared" si="30"/>
        <v>1.7541675351170749</v>
      </c>
      <c r="BD23">
        <f t="shared" si="30"/>
        <v>1.4436956731321404</v>
      </c>
      <c r="BE23">
        <f t="shared" si="31"/>
        <v>12.549019607843137</v>
      </c>
      <c r="BF23">
        <f t="shared" si="32"/>
        <v>9.3767570283158665</v>
      </c>
      <c r="BG23">
        <f t="shared" si="33"/>
        <v>8.8193940885128352</v>
      </c>
      <c r="BH23">
        <f t="shared" si="34"/>
        <v>8.2094245406397466</v>
      </c>
      <c r="BI23">
        <f t="shared" si="35"/>
        <v>7.5561717987978589</v>
      </c>
      <c r="BJ23">
        <f t="shared" si="36"/>
        <v>6.8725778537725573</v>
      </c>
      <c r="BK23">
        <f t="shared" si="37"/>
        <v>6.1743493192841603</v>
      </c>
      <c r="BL23">
        <f t="shared" si="38"/>
        <v>5.4785932607655718</v>
      </c>
      <c r="BM23">
        <f t="shared" si="39"/>
        <v>4.8021770854515999</v>
      </c>
      <c r="BN23">
        <f t="shared" si="40"/>
        <v>4.1601364524756397</v>
      </c>
      <c r="BO23">
        <f t="shared" si="41"/>
        <v>3.5644392348794076</v>
      </c>
      <c r="BP23">
        <f t="shared" si="42"/>
        <v>3.0232997572639131</v>
      </c>
      <c r="BQ23">
        <f t="shared" si="43"/>
        <v>2.5410787367906664</v>
      </c>
      <c r="BR23">
        <f t="shared" si="44"/>
        <v>2.1186656480774126</v>
      </c>
      <c r="BS23">
        <f t="shared" si="45"/>
        <v>1.7541640312038795</v>
      </c>
      <c r="BT23">
        <f t="shared" si="46"/>
        <v>1.4436925212562903</v>
      </c>
    </row>
    <row r="24" spans="1:107">
      <c r="B24">
        <f t="shared" ref="B24:R24" si="56">B8/B8</f>
        <v>1</v>
      </c>
      <c r="C24">
        <f t="shared" si="56"/>
        <v>1</v>
      </c>
      <c r="D24">
        <f t="shared" si="56"/>
        <v>1</v>
      </c>
      <c r="E24">
        <f t="shared" si="56"/>
        <v>1</v>
      </c>
      <c r="F24">
        <f t="shared" si="56"/>
        <v>1</v>
      </c>
      <c r="G24">
        <f t="shared" si="56"/>
        <v>1</v>
      </c>
      <c r="H24">
        <f t="shared" si="56"/>
        <v>1</v>
      </c>
      <c r="I24">
        <f t="shared" si="56"/>
        <v>1</v>
      </c>
      <c r="J24">
        <f t="shared" si="56"/>
        <v>1</v>
      </c>
      <c r="K24">
        <f t="shared" si="56"/>
        <v>1</v>
      </c>
      <c r="L24">
        <f t="shared" si="56"/>
        <v>1</v>
      </c>
      <c r="M24">
        <f t="shared" si="56"/>
        <v>1</v>
      </c>
      <c r="N24">
        <f t="shared" si="56"/>
        <v>1</v>
      </c>
      <c r="O24">
        <f t="shared" si="56"/>
        <v>1</v>
      </c>
      <c r="P24">
        <f t="shared" si="56"/>
        <v>1</v>
      </c>
      <c r="Q24">
        <f t="shared" si="56"/>
        <v>1</v>
      </c>
      <c r="R24">
        <f t="shared" si="56"/>
        <v>1</v>
      </c>
      <c r="W24">
        <f t="shared" si="48"/>
        <v>12.549019607843137</v>
      </c>
      <c r="X24">
        <f>IFERROR(W24, NA())</f>
        <v>12.549019607843137</v>
      </c>
      <c r="Y24">
        <f t="shared" si="53"/>
        <v>12.548963641015913</v>
      </c>
      <c r="AA24">
        <f t="shared" si="49"/>
        <v>-5.5966827224196436E-5</v>
      </c>
      <c r="AB24">
        <f t="shared" si="54"/>
        <v>-5.5966827224196436E-5</v>
      </c>
      <c r="AC24">
        <v>4</v>
      </c>
      <c r="AM24">
        <f t="shared" si="29"/>
        <v>0.40960000000000013</v>
      </c>
      <c r="AN24">
        <f t="shared" si="50"/>
        <v>0.40960000000000013</v>
      </c>
      <c r="AO24">
        <f t="shared" si="51"/>
        <v>12.056469726264853</v>
      </c>
      <c r="AP24">
        <f t="shared" si="30"/>
        <v>9.0087336497696349</v>
      </c>
      <c r="AQ24">
        <f t="shared" si="30"/>
        <v>8.4732488286229994</v>
      </c>
      <c r="AR24">
        <f t="shared" si="30"/>
        <v>7.8872220034269693</v>
      </c>
      <c r="AS24">
        <f t="shared" si="30"/>
        <v>7.2596105346955229</v>
      </c>
      <c r="AT24">
        <f t="shared" si="30"/>
        <v>6.6028483460453309</v>
      </c>
      <c r="AU24">
        <f t="shared" si="30"/>
        <v>5.9320255045701265</v>
      </c>
      <c r="AV24">
        <f t="shared" si="30"/>
        <v>5.2635776051955139</v>
      </c>
      <c r="AW24">
        <f t="shared" si="30"/>
        <v>4.6137100386155652</v>
      </c>
      <c r="AX24">
        <f t="shared" si="30"/>
        <v>3.9968683849666413</v>
      </c>
      <c r="AY24">
        <f t="shared" si="30"/>
        <v>3.4245508768726398</v>
      </c>
      <c r="AZ24">
        <f t="shared" si="30"/>
        <v>2.904649536471795</v>
      </c>
      <c r="BA24">
        <f t="shared" si="30"/>
        <v>2.4413540280860206</v>
      </c>
      <c r="BB24">
        <f t="shared" si="30"/>
        <v>2.03551900396028</v>
      </c>
      <c r="BC24">
        <f t="shared" si="30"/>
        <v>1.6853225080566185</v>
      </c>
      <c r="BD24">
        <f t="shared" si="30"/>
        <v>1.3870355642030863</v>
      </c>
      <c r="BE24">
        <f t="shared" si="31"/>
        <v>12.05651491365777</v>
      </c>
      <c r="BF24">
        <f t="shared" si="32"/>
        <v>9.0087524353678319</v>
      </c>
      <c r="BG24">
        <f t="shared" si="33"/>
        <v>8.4732640222446705</v>
      </c>
      <c r="BH24">
        <f t="shared" si="34"/>
        <v>7.8872336246020787</v>
      </c>
      <c r="BI24">
        <f t="shared" si="35"/>
        <v>7.2596187454698411</v>
      </c>
      <c r="BJ24">
        <f t="shared" si="36"/>
        <v>6.6028534482084842</v>
      </c>
      <c r="BK24">
        <f t="shared" si="37"/>
        <v>5.9320279174284236</v>
      </c>
      <c r="BL24">
        <f t="shared" si="38"/>
        <v>5.2635778266695912</v>
      </c>
      <c r="BM24">
        <f t="shared" si="39"/>
        <v>4.6137085970115841</v>
      </c>
      <c r="BN24">
        <f t="shared" si="40"/>
        <v>3.9968657910754972</v>
      </c>
      <c r="BO24">
        <f t="shared" si="41"/>
        <v>3.4245475851588658</v>
      </c>
      <c r="BP24">
        <f t="shared" si="42"/>
        <v>2.9046459206366011</v>
      </c>
      <c r="BQ24">
        <f t="shared" si="43"/>
        <v>2.4413503719244702</v>
      </c>
      <c r="BR24">
        <f t="shared" si="44"/>
        <v>2.0355155049032594</v>
      </c>
      <c r="BS24">
        <f t="shared" si="45"/>
        <v>1.685319289005925</v>
      </c>
      <c r="BT24">
        <f t="shared" si="46"/>
        <v>1.3870326891818676</v>
      </c>
    </row>
    <row r="25" spans="1:107">
      <c r="B25">
        <f t="shared" ref="B25:R25" si="57">B9/B9</f>
        <v>1</v>
      </c>
      <c r="C25">
        <f t="shared" si="57"/>
        <v>1</v>
      </c>
      <c r="D25">
        <f t="shared" si="57"/>
        <v>1</v>
      </c>
      <c r="E25">
        <f t="shared" si="57"/>
        <v>1</v>
      </c>
      <c r="F25">
        <f t="shared" si="57"/>
        <v>1</v>
      </c>
      <c r="G25">
        <f t="shared" si="57"/>
        <v>1</v>
      </c>
      <c r="H25">
        <f t="shared" si="57"/>
        <v>1</v>
      </c>
      <c r="I25">
        <f t="shared" si="57"/>
        <v>1</v>
      </c>
      <c r="J25">
        <f t="shared" si="57"/>
        <v>1</v>
      </c>
      <c r="K25">
        <f t="shared" si="57"/>
        <v>1</v>
      </c>
      <c r="L25">
        <f t="shared" si="57"/>
        <v>1</v>
      </c>
      <c r="M25">
        <f t="shared" si="57"/>
        <v>1</v>
      </c>
      <c r="N25">
        <f t="shared" si="57"/>
        <v>1</v>
      </c>
      <c r="O25">
        <f t="shared" si="57"/>
        <v>1</v>
      </c>
      <c r="P25">
        <f t="shared" si="57"/>
        <v>1</v>
      </c>
      <c r="Q25">
        <f t="shared" si="57"/>
        <v>1</v>
      </c>
      <c r="R25">
        <f t="shared" si="57"/>
        <v>1</v>
      </c>
      <c r="W25">
        <f t="shared" si="48"/>
        <v>12.05651491365777</v>
      </c>
      <c r="X25">
        <f t="shared" ref="X25:X88" si="58">IFERROR(W25, NA())</f>
        <v>12.05651491365777</v>
      </c>
      <c r="Y25">
        <f t="shared" si="53"/>
        <v>12.056469726264853</v>
      </c>
      <c r="AA25">
        <f t="shared" si="49"/>
        <v>-4.5187392917256375E-5</v>
      </c>
      <c r="AB25">
        <f t="shared" si="54"/>
        <v>-4.5187392917256375E-5</v>
      </c>
      <c r="AC25">
        <v>4</v>
      </c>
      <c r="AM25">
        <f t="shared" si="29"/>
        <v>0.32768000000000014</v>
      </c>
      <c r="AN25">
        <f t="shared" si="50"/>
        <v>0.32768000000000014</v>
      </c>
      <c r="AO25">
        <f t="shared" si="51"/>
        <v>11.49267111789807</v>
      </c>
      <c r="AP25">
        <f t="shared" si="30"/>
        <v>8.5874544983303256</v>
      </c>
      <c r="AQ25">
        <f t="shared" si="30"/>
        <v>8.0770103945623166</v>
      </c>
      <c r="AR25">
        <f t="shared" si="30"/>
        <v>7.518387822720042</v>
      </c>
      <c r="AS25">
        <f t="shared" si="30"/>
        <v>6.9201252856404549</v>
      </c>
      <c r="AT25">
        <f t="shared" si="30"/>
        <v>6.294075271754707</v>
      </c>
      <c r="AU25">
        <f t="shared" si="30"/>
        <v>5.6546221983504958</v>
      </c>
      <c r="AV25">
        <f t="shared" si="30"/>
        <v>5.0174330826409914</v>
      </c>
      <c r="AW25">
        <f t="shared" si="30"/>
        <v>4.3979554953827815</v>
      </c>
      <c r="AX25">
        <f t="shared" si="30"/>
        <v>3.8099594847075711</v>
      </c>
      <c r="AY25">
        <f t="shared" si="30"/>
        <v>3.2644055742340812</v>
      </c>
      <c r="AZ25">
        <f t="shared" si="30"/>
        <v>2.7688167132053332</v>
      </c>
      <c r="BA25">
        <f t="shared" si="30"/>
        <v>2.327186627724231</v>
      </c>
      <c r="BB25">
        <f t="shared" si="30"/>
        <v>1.9403299899890729</v>
      </c>
      <c r="BC25">
        <f t="shared" si="30"/>
        <v>1.6065100339444884</v>
      </c>
      <c r="BD25">
        <f t="shared" si="30"/>
        <v>1.3221721552010648</v>
      </c>
      <c r="BE25">
        <f t="shared" si="31"/>
        <v>11.49270482603816</v>
      </c>
      <c r="BF25">
        <f t="shared" si="32"/>
        <v>8.5874677161680655</v>
      </c>
      <c r="BG25">
        <f t="shared" si="33"/>
        <v>8.0770208487390267</v>
      </c>
      <c r="BH25">
        <f t="shared" si="34"/>
        <v>7.5183955389023938</v>
      </c>
      <c r="BI25">
        <f t="shared" si="35"/>
        <v>6.920130401592651</v>
      </c>
      <c r="BJ25">
        <f t="shared" si="36"/>
        <v>6.2940780344314327</v>
      </c>
      <c r="BK25">
        <f t="shared" si="37"/>
        <v>5.6546229456070423</v>
      </c>
      <c r="BL25">
        <f t="shared" si="38"/>
        <v>5.01743221187958</v>
      </c>
      <c r="BM25">
        <f t="shared" si="39"/>
        <v>4.3979534250600514</v>
      </c>
      <c r="BN25">
        <f t="shared" si="40"/>
        <v>3.8099566164086673</v>
      </c>
      <c r="BO25">
        <f t="shared" si="41"/>
        <v>3.2644022622464615</v>
      </c>
      <c r="BP25">
        <f t="shared" si="42"/>
        <v>2.7688132457097119</v>
      </c>
      <c r="BQ25">
        <f t="shared" si="43"/>
        <v>2.3271832202257956</v>
      </c>
      <c r="BR25">
        <f t="shared" si="44"/>
        <v>1.9403267888116369</v>
      </c>
      <c r="BS25">
        <f t="shared" si="45"/>
        <v>1.6065071262203878</v>
      </c>
      <c r="BT25">
        <f t="shared" si="46"/>
        <v>1.3221695817566026</v>
      </c>
    </row>
    <row r="26" spans="1:107">
      <c r="B26">
        <f t="shared" ref="B26:R26" si="59">B10/B10</f>
        <v>1</v>
      </c>
      <c r="C26">
        <f t="shared" si="59"/>
        <v>1</v>
      </c>
      <c r="D26">
        <f t="shared" si="59"/>
        <v>1</v>
      </c>
      <c r="E26">
        <f t="shared" si="59"/>
        <v>1</v>
      </c>
      <c r="F26">
        <f t="shared" si="59"/>
        <v>1</v>
      </c>
      <c r="G26">
        <f t="shared" si="59"/>
        <v>1</v>
      </c>
      <c r="H26">
        <f t="shared" si="59"/>
        <v>1</v>
      </c>
      <c r="I26">
        <f t="shared" si="59"/>
        <v>1</v>
      </c>
      <c r="J26">
        <f t="shared" si="59"/>
        <v>1</v>
      </c>
      <c r="K26">
        <f t="shared" si="59"/>
        <v>1</v>
      </c>
      <c r="L26">
        <f t="shared" si="59"/>
        <v>1</v>
      </c>
      <c r="M26">
        <f t="shared" si="59"/>
        <v>1</v>
      </c>
      <c r="N26">
        <f t="shared" si="59"/>
        <v>1</v>
      </c>
      <c r="O26">
        <f t="shared" si="59"/>
        <v>1</v>
      </c>
      <c r="P26">
        <f t="shared" si="59"/>
        <v>1</v>
      </c>
      <c r="Q26">
        <f t="shared" si="59"/>
        <v>1</v>
      </c>
      <c r="R26">
        <f t="shared" si="59"/>
        <v>1</v>
      </c>
      <c r="W26">
        <f t="shared" si="48"/>
        <v>11.49270482603816</v>
      </c>
      <c r="X26">
        <f t="shared" si="58"/>
        <v>11.49270482603816</v>
      </c>
      <c r="Y26">
        <f t="shared" si="53"/>
        <v>11.49267111789807</v>
      </c>
      <c r="AA26">
        <f t="shared" si="49"/>
        <v>-3.370814009073797E-5</v>
      </c>
      <c r="AB26">
        <f t="shared" si="54"/>
        <v>-3.370814009073797E-5</v>
      </c>
      <c r="AC26">
        <v>4</v>
      </c>
      <c r="AM26">
        <f t="shared" si="29"/>
        <v>0.2621440000000001</v>
      </c>
      <c r="AN26">
        <f t="shared" si="50"/>
        <v>0.2621440000000001</v>
      </c>
      <c r="AO26">
        <f t="shared" si="51"/>
        <v>10.857979352050434</v>
      </c>
      <c r="AP26">
        <f t="shared" si="30"/>
        <v>8.1132031402513736</v>
      </c>
      <c r="AQ26">
        <f t="shared" si="30"/>
        <v>7.630948452115585</v>
      </c>
      <c r="AR26">
        <f t="shared" si="30"/>
        <v>7.1031760238096355</v>
      </c>
      <c r="AS26">
        <f t="shared" si="30"/>
        <v>6.5379528305250352</v>
      </c>
      <c r="AT26">
        <f t="shared" si="30"/>
        <v>5.9464768130059387</v>
      </c>
      <c r="AU26">
        <f t="shared" si="30"/>
        <v>5.3423380078217289</v>
      </c>
      <c r="AV26">
        <f t="shared" si="30"/>
        <v>4.7403382116761694</v>
      </c>
      <c r="AW26">
        <f t="shared" si="30"/>
        <v>4.1550718861526343</v>
      </c>
      <c r="AX26">
        <f t="shared" si="30"/>
        <v>3.5995486059382298</v>
      </c>
      <c r="AY26">
        <f t="shared" si="30"/>
        <v>3.0841235748469042</v>
      </c>
      <c r="AZ26">
        <f t="shared" si="30"/>
        <v>2.6159042632641483</v>
      </c>
      <c r="BA26">
        <f t="shared" si="30"/>
        <v>2.1986638233241536</v>
      </c>
      <c r="BB26">
        <f t="shared" si="30"/>
        <v>1.8331719216290674</v>
      </c>
      <c r="BC26">
        <f t="shared" si="30"/>
        <v>1.5177876952890976</v>
      </c>
      <c r="BD26">
        <f t="shared" si="30"/>
        <v>1.2491528383645261</v>
      </c>
      <c r="BE26">
        <f t="shared" si="31"/>
        <v>10.858001237076964</v>
      </c>
      <c r="BF26">
        <f t="shared" si="32"/>
        <v>8.1132106407412703</v>
      </c>
      <c r="BG26">
        <f t="shared" si="33"/>
        <v>7.6309540438912862</v>
      </c>
      <c r="BH26">
        <f t="shared" si="34"/>
        <v>7.1031797386183966</v>
      </c>
      <c r="BI26">
        <f t="shared" si="35"/>
        <v>6.537954780757147</v>
      </c>
      <c r="BJ26">
        <f t="shared" si="36"/>
        <v>5.9464771886666847</v>
      </c>
      <c r="BK26">
        <f t="shared" si="37"/>
        <v>5.3423370623337005</v>
      </c>
      <c r="BL26">
        <f t="shared" si="38"/>
        <v>4.7403362383508414</v>
      </c>
      <c r="BM26">
        <f t="shared" si="39"/>
        <v>4.1550691897801597</v>
      </c>
      <c r="BN26">
        <f t="shared" si="40"/>
        <v>3.5995454751825986</v>
      </c>
      <c r="BO26">
        <f t="shared" si="41"/>
        <v>3.0841202604876878</v>
      </c>
      <c r="BP26">
        <f t="shared" si="42"/>
        <v>2.6159009651964511</v>
      </c>
      <c r="BQ26">
        <f t="shared" si="43"/>
        <v>2.1986606866355221</v>
      </c>
      <c r="BR26">
        <f t="shared" si="44"/>
        <v>1.8331690400259804</v>
      </c>
      <c r="BS26">
        <f t="shared" si="45"/>
        <v>1.5177851191612961</v>
      </c>
      <c r="BT26">
        <f t="shared" si="46"/>
        <v>1.249150584796465</v>
      </c>
    </row>
    <row r="27" spans="1:107">
      <c r="B27">
        <f t="shared" ref="B27:R27" si="60">B11/B11</f>
        <v>1</v>
      </c>
      <c r="C27">
        <f t="shared" si="60"/>
        <v>1</v>
      </c>
      <c r="D27">
        <f t="shared" si="60"/>
        <v>1</v>
      </c>
      <c r="E27">
        <f t="shared" si="60"/>
        <v>1</v>
      </c>
      <c r="F27">
        <f t="shared" si="60"/>
        <v>1</v>
      </c>
      <c r="G27">
        <f t="shared" si="60"/>
        <v>1</v>
      </c>
      <c r="H27">
        <f t="shared" si="60"/>
        <v>1</v>
      </c>
      <c r="I27">
        <f t="shared" si="60"/>
        <v>1</v>
      </c>
      <c r="J27">
        <f t="shared" si="60"/>
        <v>1</v>
      </c>
      <c r="K27">
        <f t="shared" si="60"/>
        <v>1</v>
      </c>
      <c r="L27">
        <f t="shared" si="60"/>
        <v>1</v>
      </c>
      <c r="M27">
        <f t="shared" si="60"/>
        <v>1</v>
      </c>
      <c r="N27">
        <f t="shared" si="60"/>
        <v>1</v>
      </c>
      <c r="O27">
        <f t="shared" si="60"/>
        <v>1</v>
      </c>
      <c r="P27">
        <f t="shared" si="60"/>
        <v>1</v>
      </c>
      <c r="Q27">
        <f t="shared" si="60"/>
        <v>1</v>
      </c>
      <c r="R27">
        <f t="shared" si="60"/>
        <v>1</v>
      </c>
      <c r="W27">
        <f t="shared" si="48"/>
        <v>10.858001237076964</v>
      </c>
      <c r="X27">
        <f t="shared" si="58"/>
        <v>10.858001237076964</v>
      </c>
      <c r="Y27">
        <f t="shared" si="53"/>
        <v>10.857979352050434</v>
      </c>
      <c r="AA27">
        <f t="shared" si="49"/>
        <v>-2.1885026530554796E-5</v>
      </c>
      <c r="AB27">
        <f t="shared" si="54"/>
        <v>-2.1885026530554796E-5</v>
      </c>
      <c r="AC27">
        <v>4</v>
      </c>
      <c r="AM27">
        <f t="shared" si="29"/>
        <v>0.2097152000000001</v>
      </c>
      <c r="AN27">
        <f t="shared" si="50"/>
        <v>0.2097152000000001</v>
      </c>
      <c r="AO27">
        <f t="shared" si="51"/>
        <v>10.156830687569228</v>
      </c>
      <c r="AP27">
        <f t="shared" si="30"/>
        <v>7.5892945087233974</v>
      </c>
      <c r="AQ27">
        <f t="shared" si="30"/>
        <v>7.1381809108057164</v>
      </c>
      <c r="AR27">
        <f t="shared" si="30"/>
        <v>6.6444888937575994</v>
      </c>
      <c r="AS27">
        <f t="shared" si="30"/>
        <v>6.1157645302828536</v>
      </c>
      <c r="AT27">
        <f t="shared" si="30"/>
        <v>5.5624826754032872</v>
      </c>
      <c r="AU27">
        <f t="shared" si="30"/>
        <v>4.9973558061043519</v>
      </c>
      <c r="AV27">
        <f t="shared" si="30"/>
        <v>4.4342299032466377</v>
      </c>
      <c r="AW27">
        <f t="shared" si="30"/>
        <v>3.886756993108099</v>
      </c>
      <c r="AX27">
        <f t="shared" si="30"/>
        <v>3.3671065513620038</v>
      </c>
      <c r="AY27">
        <f t="shared" si="30"/>
        <v>2.8849650827949129</v>
      </c>
      <c r="AZ27">
        <f t="shared" si="30"/>
        <v>2.4469810776997858</v>
      </c>
      <c r="BA27">
        <f t="shared" si="30"/>
        <v>2.0566840208778117</v>
      </c>
      <c r="BB27">
        <f t="shared" si="30"/>
        <v>1.7147938629138604</v>
      </c>
      <c r="BC27">
        <f t="shared" si="30"/>
        <v>1.4197756873596139</v>
      </c>
      <c r="BD27">
        <f t="shared" si="30"/>
        <v>1.1684880416179617</v>
      </c>
      <c r="BE27">
        <f t="shared" si="31"/>
        <v>10.156840865414422</v>
      </c>
      <c r="BF27">
        <f t="shared" si="32"/>
        <v>7.5892963710676318</v>
      </c>
      <c r="BG27">
        <f t="shared" si="33"/>
        <v>7.1381817134476222</v>
      </c>
      <c r="BH27">
        <f t="shared" si="34"/>
        <v>6.644488674142492</v>
      </c>
      <c r="BI27">
        <f t="shared" si="35"/>
        <v>6.115763375184728</v>
      </c>
      <c r="BJ27">
        <f t="shared" si="36"/>
        <v>5.5624807178014084</v>
      </c>
      <c r="BK27">
        <f t="shared" si="37"/>
        <v>4.9973532150873474</v>
      </c>
      <c r="BL27">
        <f t="shared" si="38"/>
        <v>4.4342268683004971</v>
      </c>
      <c r="BM27">
        <f t="shared" si="39"/>
        <v>3.8867537057625756</v>
      </c>
      <c r="BN27">
        <f t="shared" si="40"/>
        <v>3.367103187869442</v>
      </c>
      <c r="BO27">
        <f t="shared" si="41"/>
        <v>2.8849617909978029</v>
      </c>
      <c r="BP27">
        <f t="shared" si="42"/>
        <v>2.4469779697996188</v>
      </c>
      <c r="BQ27">
        <f t="shared" si="43"/>
        <v>2.0566811721244154</v>
      </c>
      <c r="BR27">
        <f t="shared" si="44"/>
        <v>1.7147913149400968</v>
      </c>
      <c r="BS27">
        <f t="shared" si="45"/>
        <v>1.4197734543052418</v>
      </c>
      <c r="BT27">
        <f t="shared" si="46"/>
        <v>1.1684861172600662</v>
      </c>
    </row>
    <row r="28" spans="1:107">
      <c r="B28">
        <f t="shared" ref="B28:R28" si="61">B12/B12</f>
        <v>1</v>
      </c>
      <c r="C28">
        <f t="shared" si="61"/>
        <v>1</v>
      </c>
      <c r="D28">
        <f t="shared" si="61"/>
        <v>1</v>
      </c>
      <c r="E28">
        <f t="shared" si="61"/>
        <v>1</v>
      </c>
      <c r="F28">
        <f t="shared" si="61"/>
        <v>1</v>
      </c>
      <c r="G28">
        <f t="shared" si="61"/>
        <v>1</v>
      </c>
      <c r="H28">
        <f t="shared" si="61"/>
        <v>1</v>
      </c>
      <c r="I28">
        <f t="shared" si="61"/>
        <v>1</v>
      </c>
      <c r="J28">
        <f t="shared" si="61"/>
        <v>1</v>
      </c>
      <c r="K28">
        <f t="shared" si="61"/>
        <v>1</v>
      </c>
      <c r="L28">
        <f t="shared" si="61"/>
        <v>1</v>
      </c>
      <c r="M28">
        <f t="shared" si="61"/>
        <v>1</v>
      </c>
      <c r="N28">
        <f t="shared" si="61"/>
        <v>1</v>
      </c>
      <c r="O28">
        <f t="shared" si="61"/>
        <v>1</v>
      </c>
      <c r="P28">
        <f t="shared" si="61"/>
        <v>1</v>
      </c>
      <c r="Q28">
        <f t="shared" si="61"/>
        <v>1</v>
      </c>
      <c r="R28">
        <f t="shared" si="61"/>
        <v>1</v>
      </c>
      <c r="W28">
        <f t="shared" si="48"/>
        <v>10.156840865414422</v>
      </c>
      <c r="X28">
        <f t="shared" si="58"/>
        <v>10.156840865414422</v>
      </c>
      <c r="Y28">
        <f t="shared" si="53"/>
        <v>10.156830687569228</v>
      </c>
      <c r="AA28">
        <f t="shared" si="49"/>
        <v>-1.0177845194192514E-5</v>
      </c>
      <c r="AB28">
        <f t="shared" si="54"/>
        <v>-1.0177845194192514E-5</v>
      </c>
      <c r="AC28">
        <v>4</v>
      </c>
      <c r="AM28">
        <f t="shared" si="29"/>
        <v>0.16777216000000009</v>
      </c>
      <c r="AN28">
        <f t="shared" si="50"/>
        <v>0.16777216000000009</v>
      </c>
      <c r="AO28">
        <f t="shared" si="51"/>
        <v>9.3982236158594255</v>
      </c>
      <c r="AP28">
        <f t="shared" si="30"/>
        <v>7.0224525018412836</v>
      </c>
      <c r="AQ28">
        <f t="shared" si="30"/>
        <v>6.6050320160082689</v>
      </c>
      <c r="AR28">
        <f t="shared" si="30"/>
        <v>6.148213300895577</v>
      </c>
      <c r="AS28">
        <f t="shared" si="30"/>
        <v>5.6589788364292959</v>
      </c>
      <c r="AT28">
        <f t="shared" si="30"/>
        <v>5.1470211333284288</v>
      </c>
      <c r="AU28">
        <f t="shared" si="30"/>
        <v>4.6241031922888789</v>
      </c>
      <c r="AV28">
        <f t="shared" si="30"/>
        <v>4.1030368497608452</v>
      </c>
      <c r="AW28">
        <f t="shared" si="30"/>
        <v>3.5964544659188311</v>
      </c>
      <c r="AX28">
        <f t="shared" si="30"/>
        <v>3.1156165740656694</v>
      </c>
      <c r="AY28">
        <f t="shared" si="30"/>
        <v>2.6694861833869346</v>
      </c>
      <c r="AZ28">
        <f t="shared" si="30"/>
        <v>2.2642151940468231</v>
      </c>
      <c r="BA28">
        <f t="shared" si="30"/>
        <v>1.9030694580103382</v>
      </c>
      <c r="BB28">
        <f t="shared" si="30"/>
        <v>1.586715138028798</v>
      </c>
      <c r="BC28">
        <f t="shared" si="30"/>
        <v>1.3137319480803058</v>
      </c>
      <c r="BD28">
        <f t="shared" si="30"/>
        <v>1.0812130610003825</v>
      </c>
      <c r="BE28">
        <f t="shared" si="31"/>
        <v>9.3982227278593875</v>
      </c>
      <c r="BF28">
        <f t="shared" si="32"/>
        <v>7.0224490654278187</v>
      </c>
      <c r="BG28">
        <f t="shared" si="33"/>
        <v>6.6050283256236133</v>
      </c>
      <c r="BH28">
        <f t="shared" si="34"/>
        <v>6.1482093989450632</v>
      </c>
      <c r="BI28">
        <f t="shared" si="35"/>
        <v>5.6589747848260643</v>
      </c>
      <c r="BJ28">
        <f t="shared" si="36"/>
        <v>5.1470170103120694</v>
      </c>
      <c r="BK28">
        <f t="shared" si="37"/>
        <v>4.6240990862722127</v>
      </c>
      <c r="BL28">
        <f t="shared" si="38"/>
        <v>4.1030328510956835</v>
      </c>
      <c r="BM28">
        <f t="shared" si="39"/>
        <v>3.5964506581445872</v>
      </c>
      <c r="BN28">
        <f t="shared" si="40"/>
        <v>3.1156130263926518</v>
      </c>
      <c r="BO28">
        <f t="shared" si="41"/>
        <v>2.6694829457737286</v>
      </c>
      <c r="BP28">
        <f t="shared" si="42"/>
        <v>2.2642122954442554</v>
      </c>
      <c r="BQ28">
        <f t="shared" si="43"/>
        <v>1.9030669075104676</v>
      </c>
      <c r="BR28">
        <f t="shared" si="44"/>
        <v>1.586712928080156</v>
      </c>
      <c r="BS28">
        <f t="shared" si="45"/>
        <v>1.3137300587330325</v>
      </c>
      <c r="BT28">
        <f t="shared" si="46"/>
        <v>1.0812114642670094</v>
      </c>
    </row>
    <row r="29" spans="1:107">
      <c r="B29">
        <f t="shared" ref="B29:R29" si="62">B13/B13</f>
        <v>1</v>
      </c>
      <c r="C29">
        <f t="shared" si="62"/>
        <v>1</v>
      </c>
      <c r="D29">
        <f t="shared" si="62"/>
        <v>1</v>
      </c>
      <c r="E29">
        <f t="shared" si="62"/>
        <v>1</v>
      </c>
      <c r="F29">
        <f t="shared" si="62"/>
        <v>1</v>
      </c>
      <c r="G29">
        <f t="shared" si="62"/>
        <v>1</v>
      </c>
      <c r="H29">
        <f t="shared" si="62"/>
        <v>1</v>
      </c>
      <c r="I29">
        <f t="shared" si="62"/>
        <v>1</v>
      </c>
      <c r="J29">
        <f t="shared" si="62"/>
        <v>1</v>
      </c>
      <c r="K29">
        <f t="shared" si="62"/>
        <v>1</v>
      </c>
      <c r="L29">
        <f t="shared" si="62"/>
        <v>1</v>
      </c>
      <c r="M29">
        <f t="shared" si="62"/>
        <v>1</v>
      </c>
      <c r="N29">
        <f t="shared" si="62"/>
        <v>1</v>
      </c>
      <c r="O29">
        <f t="shared" si="62"/>
        <v>1</v>
      </c>
      <c r="P29">
        <f t="shared" si="62"/>
        <v>1</v>
      </c>
      <c r="Q29">
        <f t="shared" si="62"/>
        <v>1</v>
      </c>
      <c r="R29">
        <f t="shared" si="62"/>
        <v>1</v>
      </c>
      <c r="W29">
        <f t="shared" si="48"/>
        <v>9.3982227278593875</v>
      </c>
      <c r="X29">
        <f t="shared" si="58"/>
        <v>9.3982227278593875</v>
      </c>
      <c r="Y29">
        <f t="shared" si="53"/>
        <v>9.3982236158594255</v>
      </c>
      <c r="AA29">
        <f t="shared" si="49"/>
        <v>8.8800003794631266E-7</v>
      </c>
      <c r="AB29">
        <f t="shared" si="54"/>
        <v>8.8800003794631266E-7</v>
      </c>
      <c r="AC29">
        <v>4</v>
      </c>
      <c r="AM29">
        <f t="shared" si="29"/>
        <v>0.13421772800000006</v>
      </c>
      <c r="AN29">
        <f t="shared" si="50"/>
        <v>0.13421772800000006</v>
      </c>
      <c r="AO29">
        <f t="shared" si="51"/>
        <v>8.5957133255287825</v>
      </c>
      <c r="AP29">
        <f t="shared" si="30"/>
        <v>6.4228058312852934</v>
      </c>
      <c r="AQ29">
        <f t="shared" si="30"/>
        <v>6.041028441871453</v>
      </c>
      <c r="AR29">
        <f t="shared" si="30"/>
        <v>5.6232170554012679</v>
      </c>
      <c r="AS29">
        <f t="shared" si="30"/>
        <v>5.1757579387097739</v>
      </c>
      <c r="AT29">
        <f t="shared" si="30"/>
        <v>4.7075159784624327</v>
      </c>
      <c r="AU29">
        <f t="shared" si="30"/>
        <v>4.2292497477672075</v>
      </c>
      <c r="AV29">
        <f t="shared" si="30"/>
        <v>3.752677088638007</v>
      </c>
      <c r="AW29">
        <f t="shared" si="30"/>
        <v>3.2893516844415971</v>
      </c>
      <c r="AX29">
        <f t="shared" si="30"/>
        <v>2.8495725246032162</v>
      </c>
      <c r="AY29">
        <f t="shared" si="30"/>
        <v>2.4415372544747207</v>
      </c>
      <c r="AZ29">
        <f t="shared" si="30"/>
        <v>2.0708724479898977</v>
      </c>
      <c r="BA29">
        <f t="shared" si="30"/>
        <v>1.7405650700801956</v>
      </c>
      <c r="BB29">
        <f t="shared" si="30"/>
        <v>1.4512243854449454</v>
      </c>
      <c r="BC29">
        <f t="shared" si="30"/>
        <v>1.2015513745664543</v>
      </c>
      <c r="BD29">
        <f t="shared" si="30"/>
        <v>0.98888741563771554</v>
      </c>
      <c r="BE29">
        <f t="shared" si="31"/>
        <v>8.595702542208933</v>
      </c>
      <c r="BF29">
        <f t="shared" si="32"/>
        <v>6.4227976961319975</v>
      </c>
      <c r="BG29">
        <f t="shared" si="33"/>
        <v>6.041020777431223</v>
      </c>
      <c r="BH29">
        <f t="shared" si="34"/>
        <v>5.6232099079633171</v>
      </c>
      <c r="BI29">
        <f t="shared" si="35"/>
        <v>5.1757513471171936</v>
      </c>
      <c r="BJ29">
        <f t="shared" si="36"/>
        <v>4.7075099709207509</v>
      </c>
      <c r="BK29">
        <f t="shared" si="37"/>
        <v>4.2292443393017178</v>
      </c>
      <c r="BL29">
        <f t="shared" si="38"/>
        <v>3.7526722796622796</v>
      </c>
      <c r="BM29">
        <f t="shared" si="39"/>
        <v>3.2893474607175688</v>
      </c>
      <c r="BN29">
        <f t="shared" si="40"/>
        <v>2.8495688586008225</v>
      </c>
      <c r="BO29">
        <f t="shared" si="41"/>
        <v>2.4415341078639248</v>
      </c>
      <c r="BP29">
        <f t="shared" si="42"/>
        <v>2.0708697748094167</v>
      </c>
      <c r="BQ29">
        <f t="shared" si="43"/>
        <v>1.74056282007346</v>
      </c>
      <c r="BR29">
        <f t="shared" si="44"/>
        <v>1.4512225071261833</v>
      </c>
      <c r="BS29">
        <f t="shared" si="45"/>
        <v>1.2015498177281305</v>
      </c>
      <c r="BT29">
        <f t="shared" si="46"/>
        <v>0.98888613317447915</v>
      </c>
    </row>
    <row r="30" spans="1:107">
      <c r="B30">
        <f t="shared" ref="B30:R30" si="63">B14/B14</f>
        <v>1</v>
      </c>
      <c r="C30">
        <f t="shared" si="63"/>
        <v>1</v>
      </c>
      <c r="D30">
        <f t="shared" si="63"/>
        <v>1</v>
      </c>
      <c r="E30">
        <f t="shared" si="63"/>
        <v>1</v>
      </c>
      <c r="F30">
        <f t="shared" si="63"/>
        <v>1</v>
      </c>
      <c r="G30">
        <f t="shared" si="63"/>
        <v>1</v>
      </c>
      <c r="H30">
        <f t="shared" si="63"/>
        <v>1</v>
      </c>
      <c r="I30">
        <f t="shared" si="63"/>
        <v>1</v>
      </c>
      <c r="J30">
        <f t="shared" si="63"/>
        <v>1</v>
      </c>
      <c r="K30">
        <f t="shared" si="63"/>
        <v>1</v>
      </c>
      <c r="L30">
        <f t="shared" si="63"/>
        <v>1</v>
      </c>
      <c r="M30">
        <f t="shared" si="63"/>
        <v>1</v>
      </c>
      <c r="N30">
        <f t="shared" si="63"/>
        <v>1</v>
      </c>
      <c r="O30">
        <f t="shared" si="63"/>
        <v>1</v>
      </c>
      <c r="P30">
        <f t="shared" si="63"/>
        <v>1</v>
      </c>
      <c r="Q30">
        <f t="shared" si="63"/>
        <v>1</v>
      </c>
      <c r="R30">
        <f t="shared" si="63"/>
        <v>1</v>
      </c>
      <c r="W30">
        <f t="shared" si="48"/>
        <v>8.595702542208933</v>
      </c>
      <c r="X30">
        <f t="shared" si="58"/>
        <v>8.595702542208933</v>
      </c>
      <c r="Y30">
        <f t="shared" si="53"/>
        <v>8.5957133255287825</v>
      </c>
      <c r="AA30">
        <f t="shared" si="49"/>
        <v>1.0783319849494433E-5</v>
      </c>
      <c r="AB30">
        <f t="shared" si="54"/>
        <v>1.0783319849494433E-5</v>
      </c>
      <c r="AC30">
        <v>4</v>
      </c>
      <c r="AM30">
        <f t="shared" si="29"/>
        <v>0.10737418240000006</v>
      </c>
      <c r="AN30">
        <f t="shared" si="50"/>
        <v>0.10737418240000006</v>
      </c>
      <c r="AO30">
        <f t="shared" si="51"/>
        <v>7.7667174759773863</v>
      </c>
      <c r="AP30">
        <f t="shared" si="30"/>
        <v>5.8033692704602142</v>
      </c>
      <c r="AQ30">
        <f t="shared" si="30"/>
        <v>5.4584113714428977</v>
      </c>
      <c r="AR30">
        <f t="shared" si="30"/>
        <v>5.0808947319329114</v>
      </c>
      <c r="AS30">
        <f t="shared" si="30"/>
        <v>4.6765897251159707</v>
      </c>
      <c r="AT30">
        <f t="shared" si="30"/>
        <v>4.2535062962082284</v>
      </c>
      <c r="AU30">
        <f t="shared" si="30"/>
        <v>3.8213654392537211</v>
      </c>
      <c r="AV30">
        <f t="shared" si="30"/>
        <v>3.3907548957586791</v>
      </c>
      <c r="AW30">
        <f t="shared" si="30"/>
        <v>2.9721140732686053</v>
      </c>
      <c r="AX30">
        <f t="shared" si="30"/>
        <v>2.5747486854304422</v>
      </c>
      <c r="AY30">
        <f t="shared" si="30"/>
        <v>2.2060657573613636</v>
      </c>
      <c r="AZ30">
        <f t="shared" si="30"/>
        <v>1.8711492027696048</v>
      </c>
      <c r="BA30">
        <f t="shared" si="30"/>
        <v>1.5726978987342592</v>
      </c>
      <c r="BB30">
        <f t="shared" si="30"/>
        <v>1.3112623369563661</v>
      </c>
      <c r="BC30">
        <f t="shared" si="30"/>
        <v>1.0856687688066096</v>
      </c>
      <c r="BD30">
        <f t="shared" si="30"/>
        <v>0.89351497089834664</v>
      </c>
      <c r="BE30">
        <f t="shared" si="31"/>
        <v>7.7666984258113727</v>
      </c>
      <c r="BF30">
        <f t="shared" si="32"/>
        <v>5.8033572603169752</v>
      </c>
      <c r="BG30">
        <f t="shared" si="33"/>
        <v>5.4584004427765631</v>
      </c>
      <c r="BH30">
        <f t="shared" si="34"/>
        <v>5.0808849335731283</v>
      </c>
      <c r="BI30">
        <f t="shared" si="35"/>
        <v>4.676581075561038</v>
      </c>
      <c r="BJ30">
        <f t="shared" si="36"/>
        <v>4.2534987804784876</v>
      </c>
      <c r="BK30">
        <f t="shared" si="37"/>
        <v>3.8213590094737251</v>
      </c>
      <c r="BL30">
        <f t="shared" si="38"/>
        <v>3.3907494755570102</v>
      </c>
      <c r="BM30">
        <f t="shared" si="39"/>
        <v>2.9721095651754124</v>
      </c>
      <c r="BN30">
        <f t="shared" si="40"/>
        <v>2.5747449797918063</v>
      </c>
      <c r="BO30">
        <f t="shared" si="41"/>
        <v>2.2060627411192932</v>
      </c>
      <c r="BP30">
        <f t="shared" si="42"/>
        <v>1.8711467667818351</v>
      </c>
      <c r="BQ30">
        <f t="shared" si="43"/>
        <v>1.5726959429213059</v>
      </c>
      <c r="BR30">
        <f t="shared" si="44"/>
        <v>1.3112607731889327</v>
      </c>
      <c r="BS30">
        <f t="shared" si="45"/>
        <v>1.0856675218876113</v>
      </c>
      <c r="BT30">
        <f t="shared" si="46"/>
        <v>0.89351397819068901</v>
      </c>
    </row>
    <row r="31" spans="1:107">
      <c r="B31">
        <f t="shared" ref="B31:R31" si="64">B15/B15</f>
        <v>1</v>
      </c>
      <c r="C31">
        <f t="shared" si="64"/>
        <v>1</v>
      </c>
      <c r="D31">
        <f t="shared" si="64"/>
        <v>1</v>
      </c>
      <c r="E31">
        <f t="shared" si="64"/>
        <v>1</v>
      </c>
      <c r="F31">
        <f t="shared" si="64"/>
        <v>1</v>
      </c>
      <c r="G31">
        <f t="shared" si="64"/>
        <v>1</v>
      </c>
      <c r="H31">
        <f t="shared" si="64"/>
        <v>1</v>
      </c>
      <c r="I31">
        <f t="shared" si="64"/>
        <v>1</v>
      </c>
      <c r="J31">
        <f t="shared" si="64"/>
        <v>1</v>
      </c>
      <c r="K31">
        <f t="shared" si="64"/>
        <v>1</v>
      </c>
      <c r="L31">
        <f t="shared" si="64"/>
        <v>1</v>
      </c>
      <c r="M31">
        <f t="shared" si="64"/>
        <v>1</v>
      </c>
      <c r="N31">
        <f t="shared" si="64"/>
        <v>1</v>
      </c>
      <c r="O31">
        <f t="shared" si="64"/>
        <v>1</v>
      </c>
      <c r="P31">
        <f t="shared" si="64"/>
        <v>1</v>
      </c>
      <c r="Q31">
        <f t="shared" si="64"/>
        <v>1</v>
      </c>
      <c r="R31">
        <f t="shared" si="64"/>
        <v>1</v>
      </c>
      <c r="W31">
        <f t="shared" si="48"/>
        <v>7.7666984258113727</v>
      </c>
      <c r="X31">
        <f t="shared" si="58"/>
        <v>7.7666984258113727</v>
      </c>
      <c r="Y31">
        <f t="shared" si="53"/>
        <v>7.7667174759773863</v>
      </c>
      <c r="AA31">
        <f t="shared" si="49"/>
        <v>1.9050166013556691E-5</v>
      </c>
      <c r="AB31">
        <f t="shared" si="54"/>
        <v>1.9050166013556691E-5</v>
      </c>
      <c r="AC31">
        <v>4</v>
      </c>
      <c r="AM31">
        <f t="shared" si="29"/>
        <v>8.589934592000005E-2</v>
      </c>
      <c r="AN31">
        <f t="shared" si="50"/>
        <v>8.589934592000005E-2</v>
      </c>
      <c r="AO31">
        <f t="shared" si="51"/>
        <v>6.9311427594540556</v>
      </c>
      <c r="AP31">
        <f t="shared" si="30"/>
        <v>5.1790173897151917</v>
      </c>
      <c r="AQ31">
        <f t="shared" si="30"/>
        <v>4.8711712310624558</v>
      </c>
      <c r="AR31">
        <f t="shared" si="30"/>
        <v>4.5342691610171171</v>
      </c>
      <c r="AS31">
        <f t="shared" si="30"/>
        <v>4.173460767811159</v>
      </c>
      <c r="AT31">
        <f t="shared" si="30"/>
        <v>3.7958942673592997</v>
      </c>
      <c r="AU31">
        <f t="shared" si="30"/>
        <v>3.4102448384521016</v>
      </c>
      <c r="AV31">
        <f t="shared" si="30"/>
        <v>3.0259611531075423</v>
      </c>
      <c r="AW31">
        <f t="shared" si="30"/>
        <v>2.6523595012205985</v>
      </c>
      <c r="AX31">
        <f t="shared" si="30"/>
        <v>2.2977444404474228</v>
      </c>
      <c r="AY31">
        <f t="shared" si="30"/>
        <v>1.968726104640417</v>
      </c>
      <c r="AZ31">
        <f t="shared" si="30"/>
        <v>1.6698414444110257</v>
      </c>
      <c r="BA31">
        <f t="shared" si="30"/>
        <v>1.4034989662309227</v>
      </c>
      <c r="BB31">
        <f t="shared" si="30"/>
        <v>1.1701899253474362</v>
      </c>
      <c r="BC31">
        <f t="shared" si="30"/>
        <v>0.9688668404030818</v>
      </c>
      <c r="BD31">
        <f t="shared" si="30"/>
        <v>0.79738592268173047</v>
      </c>
      <c r="BE31">
        <f t="shared" si="31"/>
        <v>6.9311173873333018</v>
      </c>
      <c r="BF31">
        <f t="shared" si="32"/>
        <v>5.1790024804121124</v>
      </c>
      <c r="BG31">
        <f t="shared" si="33"/>
        <v>4.8711578771006696</v>
      </c>
      <c r="BH31">
        <f t="shared" si="34"/>
        <v>4.5342574122735488</v>
      </c>
      <c r="BI31">
        <f t="shared" si="35"/>
        <v>4.1734506258634294</v>
      </c>
      <c r="BJ31">
        <f t="shared" si="36"/>
        <v>3.7958856824411287</v>
      </c>
      <c r="BK31">
        <f t="shared" si="37"/>
        <v>3.410237712563061</v>
      </c>
      <c r="BL31">
        <f t="shared" si="38"/>
        <v>3.0259553490606006</v>
      </c>
      <c r="BM31">
        <f t="shared" si="39"/>
        <v>2.6523548559302883</v>
      </c>
      <c r="BN31">
        <f t="shared" si="40"/>
        <v>2.2977407797985667</v>
      </c>
      <c r="BO31">
        <f t="shared" si="41"/>
        <v>1.9687232571957025</v>
      </c>
      <c r="BP31">
        <f t="shared" si="42"/>
        <v>1.6698392519520555</v>
      </c>
      <c r="BQ31">
        <f t="shared" si="43"/>
        <v>1.4034972902699832</v>
      </c>
      <c r="BR31">
        <f t="shared" si="44"/>
        <v>1.1701886498095184</v>
      </c>
      <c r="BS31">
        <f t="shared" si="45"/>
        <v>0.96886587134766577</v>
      </c>
      <c r="BT31">
        <f t="shared" si="46"/>
        <v>0.79738518615338883</v>
      </c>
    </row>
    <row r="32" spans="1:107">
      <c r="B32">
        <f t="shared" ref="B32:R32" si="65">B16/B16</f>
        <v>1</v>
      </c>
      <c r="C32">
        <f t="shared" si="65"/>
        <v>1</v>
      </c>
      <c r="D32">
        <f t="shared" si="65"/>
        <v>1</v>
      </c>
      <c r="E32">
        <f t="shared" si="65"/>
        <v>1</v>
      </c>
      <c r="F32">
        <f t="shared" si="65"/>
        <v>1</v>
      </c>
      <c r="G32">
        <f t="shared" si="65"/>
        <v>1</v>
      </c>
      <c r="H32">
        <f t="shared" si="65"/>
        <v>1</v>
      </c>
      <c r="I32">
        <f t="shared" si="65"/>
        <v>1</v>
      </c>
      <c r="J32">
        <f t="shared" si="65"/>
        <v>1</v>
      </c>
      <c r="K32">
        <f t="shared" si="65"/>
        <v>1</v>
      </c>
      <c r="L32">
        <f t="shared" si="65"/>
        <v>1</v>
      </c>
      <c r="M32">
        <f t="shared" si="65"/>
        <v>1</v>
      </c>
      <c r="N32">
        <f t="shared" si="65"/>
        <v>1</v>
      </c>
      <c r="O32">
        <f t="shared" si="65"/>
        <v>1</v>
      </c>
      <c r="P32">
        <f t="shared" si="65"/>
        <v>1</v>
      </c>
      <c r="Q32">
        <f t="shared" si="65"/>
        <v>1</v>
      </c>
      <c r="R32">
        <f t="shared" si="65"/>
        <v>1</v>
      </c>
      <c r="W32">
        <f t="shared" si="48"/>
        <v>6.9311173873333018</v>
      </c>
      <c r="X32">
        <f t="shared" si="58"/>
        <v>6.9311173873333018</v>
      </c>
      <c r="Y32">
        <f t="shared" si="53"/>
        <v>6.9311427594540556</v>
      </c>
      <c r="AA32">
        <f t="shared" si="49"/>
        <v>2.5372120753708316E-5</v>
      </c>
      <c r="AB32">
        <f t="shared" si="54"/>
        <v>2.5372120753708316E-5</v>
      </c>
      <c r="AC32">
        <v>4</v>
      </c>
      <c r="AM32">
        <f t="shared" si="29"/>
        <v>6.871947673600004E-2</v>
      </c>
      <c r="AN32">
        <f t="shared" si="50"/>
        <v>6.871947673600004E-2</v>
      </c>
      <c r="AO32">
        <f t="shared" si="51"/>
        <v>6.1095326307510902</v>
      </c>
      <c r="AP32">
        <f t="shared" si="30"/>
        <v>4.5651005089132823</v>
      </c>
      <c r="AQ32">
        <f t="shared" si="30"/>
        <v>4.2937459099940956</v>
      </c>
      <c r="AR32">
        <f t="shared" si="30"/>
        <v>3.9967796807916862</v>
      </c>
      <c r="AS32">
        <f t="shared" si="30"/>
        <v>3.6787409959573751</v>
      </c>
      <c r="AT32">
        <f t="shared" si="30"/>
        <v>3.3459307407849095</v>
      </c>
      <c r="AU32">
        <f t="shared" si="30"/>
        <v>3.0059957550808387</v>
      </c>
      <c r="AV32">
        <f t="shared" si="30"/>
        <v>2.6672646775843982</v>
      </c>
      <c r="AW32">
        <f t="shared" si="30"/>
        <v>2.3379494516879853</v>
      </c>
      <c r="AX32">
        <f t="shared" si="30"/>
        <v>2.0253702132521147</v>
      </c>
      <c r="AY32">
        <f t="shared" si="30"/>
        <v>1.7353535261736532</v>
      </c>
      <c r="AZ32">
        <f t="shared" si="30"/>
        <v>1.4718985226921899</v>
      </c>
      <c r="BA32">
        <f t="shared" si="30"/>
        <v>1.2371281949276682</v>
      </c>
      <c r="BB32">
        <f t="shared" si="30"/>
        <v>1.0314755545676415</v>
      </c>
      <c r="BC32">
        <f t="shared" si="30"/>
        <v>0.85401727947094241</v>
      </c>
      <c r="BD32">
        <f t="shared" si="30"/>
        <v>0.70286369794308323</v>
      </c>
      <c r="BE32">
        <f t="shared" si="31"/>
        <v>6.1095030104491679</v>
      </c>
      <c r="BF32">
        <f t="shared" si="32"/>
        <v>4.5650837342657109</v>
      </c>
      <c r="BG32">
        <f t="shared" si="33"/>
        <v>4.2937310178741326</v>
      </c>
      <c r="BH32">
        <f t="shared" si="34"/>
        <v>3.9967667206246622</v>
      </c>
      <c r="BI32">
        <f t="shared" si="35"/>
        <v>3.6787299561930591</v>
      </c>
      <c r="BJ32">
        <f t="shared" si="36"/>
        <v>3.345921546008837</v>
      </c>
      <c r="BK32">
        <f t="shared" si="37"/>
        <v>3.0059882710004664</v>
      </c>
      <c r="BL32">
        <f t="shared" si="38"/>
        <v>2.6672587234427545</v>
      </c>
      <c r="BM32">
        <f t="shared" si="39"/>
        <v>2.3379448177720383</v>
      </c>
      <c r="BN32">
        <f t="shared" si="40"/>
        <v>2.0253666799910022</v>
      </c>
      <c r="BO32">
        <f t="shared" si="41"/>
        <v>1.7353508813109413</v>
      </c>
      <c r="BP32">
        <f t="shared" si="42"/>
        <v>1.471896574051875</v>
      </c>
      <c r="BQ32">
        <f t="shared" si="43"/>
        <v>1.2371267778168096</v>
      </c>
      <c r="BR32">
        <f t="shared" si="44"/>
        <v>1.0314745342316776</v>
      </c>
      <c r="BS32">
        <f t="shared" si="45"/>
        <v>0.85401654984773312</v>
      </c>
      <c r="BT32">
        <f t="shared" si="46"/>
        <v>0.70286317819326716</v>
      </c>
    </row>
    <row r="33" spans="2:72">
      <c r="B33">
        <f t="shared" ref="B33:R33" si="66">B17/B17</f>
        <v>1</v>
      </c>
      <c r="C33">
        <f t="shared" si="66"/>
        <v>1</v>
      </c>
      <c r="D33">
        <f t="shared" si="66"/>
        <v>1</v>
      </c>
      <c r="E33">
        <f t="shared" si="66"/>
        <v>1</v>
      </c>
      <c r="F33">
        <f t="shared" si="66"/>
        <v>1</v>
      </c>
      <c r="G33">
        <f t="shared" si="66"/>
        <v>1</v>
      </c>
      <c r="H33">
        <f t="shared" si="66"/>
        <v>1</v>
      </c>
      <c r="I33">
        <f t="shared" si="66"/>
        <v>1</v>
      </c>
      <c r="J33">
        <f t="shared" si="66"/>
        <v>1</v>
      </c>
      <c r="K33">
        <f t="shared" si="66"/>
        <v>1</v>
      </c>
      <c r="L33">
        <f t="shared" si="66"/>
        <v>1</v>
      </c>
      <c r="M33">
        <f t="shared" si="66"/>
        <v>1</v>
      </c>
      <c r="N33">
        <f t="shared" si="66"/>
        <v>1</v>
      </c>
      <c r="O33">
        <f t="shared" si="66"/>
        <v>1</v>
      </c>
      <c r="P33">
        <f t="shared" si="66"/>
        <v>1</v>
      </c>
      <c r="Q33">
        <f t="shared" si="66"/>
        <v>1</v>
      </c>
      <c r="R33">
        <f t="shared" si="66"/>
        <v>1</v>
      </c>
      <c r="W33">
        <f t="shared" si="48"/>
        <v>6.1095030104491679</v>
      </c>
      <c r="X33">
        <f t="shared" si="58"/>
        <v>6.1095030104491679</v>
      </c>
      <c r="Y33">
        <f t="shared" si="53"/>
        <v>6.1095326307510902</v>
      </c>
      <c r="AA33">
        <f t="shared" si="49"/>
        <v>2.9620301922328451E-5</v>
      </c>
      <c r="AB33">
        <f t="shared" si="54"/>
        <v>2.9620301922328451E-5</v>
      </c>
      <c r="AC33">
        <v>4</v>
      </c>
      <c r="AM33">
        <f t="shared" si="29"/>
        <v>5.4975581388800036E-2</v>
      </c>
      <c r="AN33">
        <f t="shared" si="50"/>
        <v>5.4975581388800036E-2</v>
      </c>
      <c r="AO33">
        <f t="shared" si="51"/>
        <v>5.321087691889792</v>
      </c>
      <c r="AP33">
        <f t="shared" si="30"/>
        <v>3.9759655056558292</v>
      </c>
      <c r="AQ33">
        <f t="shared" si="30"/>
        <v>3.7396294926926053</v>
      </c>
      <c r="AR33">
        <f t="shared" si="30"/>
        <v>3.4809870920770591</v>
      </c>
      <c r="AS33">
        <f t="shared" si="30"/>
        <v>3.2039917016000676</v>
      </c>
      <c r="AT33">
        <f t="shared" si="30"/>
        <v>2.9141310765468766</v>
      </c>
      <c r="AU33">
        <f t="shared" si="30"/>
        <v>2.6180652259246782</v>
      </c>
      <c r="AV33">
        <f t="shared" si="30"/>
        <v>2.32304796604621</v>
      </c>
      <c r="AW33">
        <f t="shared" si="30"/>
        <v>2.036231472870266</v>
      </c>
      <c r="AX33">
        <f t="shared" si="30"/>
        <v>1.7639911998864859</v>
      </c>
      <c r="AY33">
        <f t="shared" si="30"/>
        <v>1.5114017736957255</v>
      </c>
      <c r="AZ33">
        <f t="shared" si="30"/>
        <v>1.2819462211241004</v>
      </c>
      <c r="BA33">
        <f t="shared" si="30"/>
        <v>1.0774735482280087</v>
      </c>
      <c r="BB33">
        <f t="shared" si="30"/>
        <v>0.89836087690527389</v>
      </c>
      <c r="BC33">
        <f t="shared" si="30"/>
        <v>0.74380403445345245</v>
      </c>
      <c r="BD33">
        <f t="shared" si="30"/>
        <v>0.61215720984485678</v>
      </c>
      <c r="BE33">
        <f t="shared" si="31"/>
        <v>5.321055829841824</v>
      </c>
      <c r="BF33">
        <f t="shared" si="32"/>
        <v>3.9759478596516438</v>
      </c>
      <c r="BG33">
        <f t="shared" si="33"/>
        <v>3.7396139138250635</v>
      </c>
      <c r="BH33">
        <f t="shared" si="34"/>
        <v>3.4809736279570322</v>
      </c>
      <c r="BI33">
        <f t="shared" si="35"/>
        <v>3.2039803313519784</v>
      </c>
      <c r="BJ33">
        <f t="shared" si="36"/>
        <v>2.9141217081215189</v>
      </c>
      <c r="BK33">
        <f t="shared" si="37"/>
        <v>2.6180577023182821</v>
      </c>
      <c r="BL33">
        <f t="shared" si="38"/>
        <v>2.3230420798218239</v>
      </c>
      <c r="BM33">
        <f t="shared" si="39"/>
        <v>2.0362269862503561</v>
      </c>
      <c r="BN33">
        <f t="shared" si="40"/>
        <v>1.763987866394582</v>
      </c>
      <c r="BO33">
        <f t="shared" si="41"/>
        <v>1.5113993573663627</v>
      </c>
      <c r="BP33">
        <f t="shared" si="42"/>
        <v>1.2819445105252725</v>
      </c>
      <c r="BQ33">
        <f t="shared" si="43"/>
        <v>1.0774723642981887</v>
      </c>
      <c r="BR33">
        <f t="shared" si="44"/>
        <v>0.89836007516810001</v>
      </c>
      <c r="BS33">
        <f t="shared" si="45"/>
        <v>0.74380350309616894</v>
      </c>
      <c r="BT33">
        <f t="shared" si="46"/>
        <v>0.61215686538003289</v>
      </c>
    </row>
    <row r="34" spans="2:72">
      <c r="B34">
        <f t="shared" ref="B34:R34" si="67">B18/B18</f>
        <v>1</v>
      </c>
      <c r="C34">
        <f t="shared" si="67"/>
        <v>1</v>
      </c>
      <c r="D34">
        <f t="shared" si="67"/>
        <v>1</v>
      </c>
      <c r="E34">
        <f t="shared" si="67"/>
        <v>1</v>
      </c>
      <c r="F34">
        <f t="shared" si="67"/>
        <v>1</v>
      </c>
      <c r="G34">
        <f t="shared" si="67"/>
        <v>1</v>
      </c>
      <c r="H34">
        <f t="shared" si="67"/>
        <v>1</v>
      </c>
      <c r="I34">
        <f t="shared" si="67"/>
        <v>1</v>
      </c>
      <c r="J34">
        <f t="shared" si="67"/>
        <v>1</v>
      </c>
      <c r="K34">
        <f t="shared" si="67"/>
        <v>1</v>
      </c>
      <c r="L34">
        <f t="shared" si="67"/>
        <v>1</v>
      </c>
      <c r="M34">
        <f t="shared" si="67"/>
        <v>1</v>
      </c>
      <c r="N34">
        <f t="shared" si="67"/>
        <v>1</v>
      </c>
      <c r="O34">
        <f t="shared" si="67"/>
        <v>1</v>
      </c>
      <c r="P34">
        <f t="shared" si="67"/>
        <v>1</v>
      </c>
      <c r="Q34">
        <f t="shared" si="67"/>
        <v>1</v>
      </c>
      <c r="R34">
        <f t="shared" si="67"/>
        <v>1</v>
      </c>
      <c r="W34">
        <f t="shared" si="48"/>
        <v>5.321055829841824</v>
      </c>
      <c r="X34">
        <f t="shared" si="58"/>
        <v>5.321055829841824</v>
      </c>
      <c r="Y34">
        <f t="shared" si="53"/>
        <v>5.321087691889792</v>
      </c>
      <c r="AA34">
        <f t="shared" si="49"/>
        <v>3.1862047968012064E-5</v>
      </c>
      <c r="AB34">
        <f t="shared" si="54"/>
        <v>3.1862047968012064E-5</v>
      </c>
      <c r="AC34">
        <v>4</v>
      </c>
      <c r="AM34">
        <f t="shared" si="29"/>
        <v>4.3980465111040035E-2</v>
      </c>
      <c r="AN34">
        <f t="shared" si="50"/>
        <v>4.3980465111040035E-2</v>
      </c>
      <c r="AO34">
        <f t="shared" si="51"/>
        <v>4.5819523590542426</v>
      </c>
      <c r="AP34">
        <f t="shared" si="30"/>
        <v>3.4236756018257077</v>
      </c>
      <c r="AQ34">
        <f t="shared" si="30"/>
        <v>3.2201681435030087</v>
      </c>
      <c r="AR34">
        <f t="shared" si="30"/>
        <v>2.9974528235832647</v>
      </c>
      <c r="AS34">
        <f t="shared" si="30"/>
        <v>2.7589338947479991</v>
      </c>
      <c r="AT34">
        <f t="shared" si="30"/>
        <v>2.5093368331902783</v>
      </c>
      <c r="AU34">
        <f t="shared" si="30"/>
        <v>2.2543965322034323</v>
      </c>
      <c r="AV34">
        <f t="shared" si="30"/>
        <v>2.0003592049650454</v>
      </c>
      <c r="AW34">
        <f t="shared" si="30"/>
        <v>1.7533835390198491</v>
      </c>
      <c r="AX34">
        <f t="shared" si="30"/>
        <v>1.5189593881580341</v>
      </c>
      <c r="AY34">
        <f t="shared" si="30"/>
        <v>1.3014564707612688</v>
      </c>
      <c r="AZ34">
        <f t="shared" si="30"/>
        <v>1.1038739886088214</v>
      </c>
      <c r="BA34">
        <f t="shared" si="30"/>
        <v>0.92780409970915401</v>
      </c>
      <c r="BB34">
        <f t="shared" si="30"/>
        <v>0.77357153394227884</v>
      </c>
      <c r="BC34">
        <f t="shared" si="30"/>
        <v>0.64048381821800338</v>
      </c>
      <c r="BD34">
        <f t="shared" si="30"/>
        <v>0.52712375225528174</v>
      </c>
      <c r="BE34">
        <f t="shared" si="31"/>
        <v>4.5819200275316794</v>
      </c>
      <c r="BF34">
        <f t="shared" si="32"/>
        <v>3.4236579560754432</v>
      </c>
      <c r="BG34">
        <f t="shared" si="33"/>
        <v>3.2201526228866002</v>
      </c>
      <c r="BH34">
        <f t="shared" si="34"/>
        <v>2.9974394727822387</v>
      </c>
      <c r="BI34">
        <f t="shared" si="35"/>
        <v>2.7589226870554389</v>
      </c>
      <c r="BJ34">
        <f t="shared" si="36"/>
        <v>2.5093276680586394</v>
      </c>
      <c r="BK34">
        <f t="shared" si="37"/>
        <v>2.2543892421144358</v>
      </c>
      <c r="BL34">
        <f t="shared" si="38"/>
        <v>2.0003535709285853</v>
      </c>
      <c r="BM34">
        <f t="shared" si="39"/>
        <v>1.7533793117856313</v>
      </c>
      <c r="BN34">
        <f t="shared" si="40"/>
        <v>1.5189563108937485</v>
      </c>
      <c r="BO34">
        <f t="shared" si="41"/>
        <v>1.3014542990279629</v>
      </c>
      <c r="BP34">
        <f t="shared" si="42"/>
        <v>1.1038725047796853</v>
      </c>
      <c r="BQ34">
        <f t="shared" si="43"/>
        <v>0.92780312083974792</v>
      </c>
      <c r="BR34">
        <f t="shared" si="44"/>
        <v>0.77357091373911446</v>
      </c>
      <c r="BS34">
        <f t="shared" si="45"/>
        <v>0.64048344470872931</v>
      </c>
      <c r="BT34">
        <f t="shared" si="46"/>
        <v>0.52712354299037012</v>
      </c>
    </row>
    <row r="35" spans="2:72">
      <c r="W35">
        <f t="shared" si="48"/>
        <v>4.5819200275316794</v>
      </c>
      <c r="X35">
        <f t="shared" si="58"/>
        <v>4.5819200275316794</v>
      </c>
      <c r="Y35">
        <f>AO34</f>
        <v>4.5819523590542426</v>
      </c>
      <c r="AA35">
        <f t="shared" si="49"/>
        <v>3.2331522563211479E-5</v>
      </c>
      <c r="AB35">
        <f t="shared" si="54"/>
        <v>3.2331522563211479E-5</v>
      </c>
      <c r="AC35">
        <v>4</v>
      </c>
    </row>
    <row r="36" spans="2:72">
      <c r="W36">
        <f t="shared" ref="W36:W50" si="68">D4*D20</f>
        <v>10.189231714008006</v>
      </c>
      <c r="X36">
        <f t="shared" si="58"/>
        <v>10.189231714008006</v>
      </c>
      <c r="Y36">
        <f>AP20</f>
        <v>10.189194876178535</v>
      </c>
      <c r="AA36">
        <f t="shared" ref="AA36:AA50" si="69">Y4-D4</f>
        <v>-3.6837829471281225E-5</v>
      </c>
      <c r="AB36">
        <f t="shared" si="54"/>
        <v>-3.6837829471281225E-5</v>
      </c>
      <c r="AC36">
        <v>4</v>
      </c>
      <c r="AN36">
        <f t="shared" ref="AN36:AN50" si="70">1/AN20</f>
        <v>1</v>
      </c>
      <c r="AO36">
        <f t="shared" ref="AO36:BT44" si="71">1/AO20</f>
        <v>7.3333775650132091E-2</v>
      </c>
      <c r="AP36">
        <f t="shared" si="71"/>
        <v>9.8143181296680704E-2</v>
      </c>
      <c r="AQ36">
        <f t="shared" si="71"/>
        <v>0.10434553270831787</v>
      </c>
      <c r="AR36">
        <f t="shared" si="71"/>
        <v>0.11209847197286431</v>
      </c>
      <c r="AS36">
        <f t="shared" si="71"/>
        <v>0.12178964605354735</v>
      </c>
      <c r="AT36">
        <f t="shared" si="71"/>
        <v>0.13390361365440118</v>
      </c>
      <c r="AU36">
        <f t="shared" si="71"/>
        <v>0.14904607315546842</v>
      </c>
      <c r="AV36">
        <f t="shared" si="71"/>
        <v>0.16797414753180254</v>
      </c>
      <c r="AW36">
        <f t="shared" si="71"/>
        <v>0.19163424050222014</v>
      </c>
      <c r="AX36">
        <f t="shared" si="71"/>
        <v>0.22120935671524211</v>
      </c>
      <c r="AY36">
        <f t="shared" si="71"/>
        <v>0.25817825198151961</v>
      </c>
      <c r="AZ36">
        <f t="shared" si="71"/>
        <v>0.30438937106436653</v>
      </c>
      <c r="BA36">
        <f t="shared" si="71"/>
        <v>0.36215326991792507</v>
      </c>
      <c r="BB36">
        <f t="shared" si="71"/>
        <v>0.43435814348487345</v>
      </c>
      <c r="BC36">
        <f t="shared" si="71"/>
        <v>0.52461423544355856</v>
      </c>
      <c r="BD36">
        <f t="shared" si="71"/>
        <v>0.63743435039191509</v>
      </c>
      <c r="BE36">
        <f t="shared" si="71"/>
        <v>7.3333333333333348E-2</v>
      </c>
      <c r="BF36">
        <f t="shared" si="71"/>
        <v>9.8142826472894393E-2</v>
      </c>
      <c r="BG36">
        <f t="shared" si="71"/>
        <v>0.10434519975778467</v>
      </c>
      <c r="BH36">
        <f t="shared" si="71"/>
        <v>0.11209816636389747</v>
      </c>
      <c r="BI36">
        <f t="shared" si="71"/>
        <v>0.12178937462153849</v>
      </c>
      <c r="BJ36">
        <f t="shared" si="71"/>
        <v>0.1339033849435898</v>
      </c>
      <c r="BK36">
        <f t="shared" si="71"/>
        <v>0.14904589784615391</v>
      </c>
      <c r="BL36">
        <f t="shared" si="71"/>
        <v>0.16797403897435906</v>
      </c>
      <c r="BM36">
        <f t="shared" si="71"/>
        <v>0.19163421538461542</v>
      </c>
      <c r="BN36">
        <f t="shared" si="71"/>
        <v>0.22120943589743597</v>
      </c>
      <c r="BO36">
        <f t="shared" si="71"/>
        <v>0.25817846153846163</v>
      </c>
      <c r="BP36">
        <f t="shared" si="71"/>
        <v>0.30438974358974369</v>
      </c>
      <c r="BQ36">
        <f t="shared" si="71"/>
        <v>0.36215384615384622</v>
      </c>
      <c r="BR36">
        <f t="shared" si="71"/>
        <v>0.43435897435897447</v>
      </c>
      <c r="BS36">
        <f t="shared" si="71"/>
        <v>0.52461538461538471</v>
      </c>
      <c r="BT36">
        <f t="shared" si="71"/>
        <v>0.63743589743589746</v>
      </c>
    </row>
    <row r="37" spans="2:72">
      <c r="W37">
        <f t="shared" si="68"/>
        <v>9.9628043425856063</v>
      </c>
      <c r="X37">
        <f t="shared" si="58"/>
        <v>9.9628043425856063</v>
      </c>
      <c r="Y37">
        <f t="shared" ref="Y37:Y49" si="72">AP21</f>
        <v>9.9627712473497567</v>
      </c>
      <c r="AA37">
        <f t="shared" si="69"/>
        <v>-3.3095235849600613E-5</v>
      </c>
      <c r="AB37">
        <f t="shared" si="54"/>
        <v>-3.3095235849600613E-5</v>
      </c>
      <c r="AC37">
        <v>4</v>
      </c>
      <c r="AN37">
        <f t="shared" si="70"/>
        <v>1.25</v>
      </c>
      <c r="AO37">
        <f t="shared" ref="AO37:BC37" si="73">1/AO21</f>
        <v>7.5000419518006525E-2</v>
      </c>
      <c r="AP37">
        <f t="shared" si="73"/>
        <v>0.10037367868563826</v>
      </c>
      <c r="AQ37">
        <f t="shared" si="73"/>
        <v>0.10671699347754618</v>
      </c>
      <c r="AR37">
        <f t="shared" si="73"/>
        <v>0.11464613696743109</v>
      </c>
      <c r="AS37">
        <f t="shared" si="73"/>
        <v>0.12455756632978722</v>
      </c>
      <c r="AT37">
        <f t="shared" si="73"/>
        <v>0.13694685303273238</v>
      </c>
      <c r="AU37">
        <f t="shared" si="73"/>
        <v>0.15243346141141381</v>
      </c>
      <c r="AV37">
        <f t="shared" si="73"/>
        <v>0.17179172188476563</v>
      </c>
      <c r="AW37">
        <f t="shared" si="73"/>
        <v>0.19598954747645544</v>
      </c>
      <c r="AX37">
        <f t="shared" si="73"/>
        <v>0.22623682946606763</v>
      </c>
      <c r="AY37">
        <f t="shared" si="73"/>
        <v>0.26404593195308296</v>
      </c>
      <c r="AZ37">
        <f t="shared" si="73"/>
        <v>0.31130731006185203</v>
      </c>
      <c r="BA37">
        <f t="shared" si="73"/>
        <v>0.37038403269781339</v>
      </c>
      <c r="BB37">
        <f t="shared" si="73"/>
        <v>0.44422993599276517</v>
      </c>
      <c r="BC37">
        <f t="shared" si="73"/>
        <v>0.53653731511145475</v>
      </c>
      <c r="BD37">
        <f t="shared" si="71"/>
        <v>0.65192153900981653</v>
      </c>
      <c r="BE37">
        <f t="shared" si="71"/>
        <v>7.5000000000000011E-2</v>
      </c>
      <c r="BF37">
        <f t="shared" si="71"/>
        <v>0.10037334525636926</v>
      </c>
      <c r="BG37">
        <f t="shared" si="71"/>
        <v>0.10671668157046156</v>
      </c>
      <c r="BH37">
        <f t="shared" si="71"/>
        <v>0.11464585196307696</v>
      </c>
      <c r="BI37">
        <f t="shared" si="71"/>
        <v>0.1245573149538462</v>
      </c>
      <c r="BJ37">
        <f t="shared" si="71"/>
        <v>0.13694664369230775</v>
      </c>
      <c r="BK37">
        <f t="shared" si="71"/>
        <v>0.15243330461538468</v>
      </c>
      <c r="BL37">
        <f t="shared" si="71"/>
        <v>0.17179163076923085</v>
      </c>
      <c r="BM37">
        <f t="shared" si="71"/>
        <v>0.19598953846153852</v>
      </c>
      <c r="BN37">
        <f t="shared" si="71"/>
        <v>0.22623692307692317</v>
      </c>
      <c r="BO37">
        <f t="shared" si="71"/>
        <v>0.26404615384615393</v>
      </c>
      <c r="BP37">
        <f t="shared" si="71"/>
        <v>0.3113076923076924</v>
      </c>
      <c r="BQ37">
        <f t="shared" si="71"/>
        <v>0.37038461538461537</v>
      </c>
      <c r="BR37">
        <f t="shared" si="71"/>
        <v>0.44423076923076937</v>
      </c>
      <c r="BS37">
        <f t="shared" si="71"/>
        <v>0.53653846153846152</v>
      </c>
      <c r="BT37">
        <f t="shared" si="71"/>
        <v>0.65192307692307694</v>
      </c>
    </row>
    <row r="38" spans="2:72">
      <c r="W38">
        <f t="shared" si="68"/>
        <v>9.6935393603535633</v>
      </c>
      <c r="X38">
        <f t="shared" si="58"/>
        <v>9.6935393603535633</v>
      </c>
      <c r="Y38">
        <f t="shared" si="72"/>
        <v>9.6935105427681201</v>
      </c>
      <c r="AA38">
        <f t="shared" si="69"/>
        <v>-2.8817585443263738E-5</v>
      </c>
      <c r="AB38">
        <f t="shared" si="54"/>
        <v>-2.8817585443263738E-5</v>
      </c>
      <c r="AC38">
        <v>4</v>
      </c>
      <c r="AN38">
        <f t="shared" si="70"/>
        <v>1.5624999999999998</v>
      </c>
      <c r="AO38">
        <f t="shared" si="71"/>
        <v>7.7083724352849575E-2</v>
      </c>
      <c r="AP38">
        <f t="shared" si="71"/>
        <v>0.10316180042183518</v>
      </c>
      <c r="AQ38">
        <f t="shared" si="71"/>
        <v>0.10968131943908155</v>
      </c>
      <c r="AR38">
        <f t="shared" si="71"/>
        <v>0.11783071821063956</v>
      </c>
      <c r="AS38">
        <f t="shared" si="71"/>
        <v>0.12801746667508704</v>
      </c>
      <c r="AT38">
        <f t="shared" si="71"/>
        <v>0.1407509022556464</v>
      </c>
      <c r="AU38">
        <f t="shared" si="71"/>
        <v>0.15666769673134556</v>
      </c>
      <c r="AV38">
        <f t="shared" si="71"/>
        <v>0.17656368982596959</v>
      </c>
      <c r="AW38">
        <f t="shared" si="71"/>
        <v>0.20143368119424959</v>
      </c>
      <c r="AX38">
        <f t="shared" si="71"/>
        <v>0.23252117040459963</v>
      </c>
      <c r="AY38">
        <f t="shared" si="71"/>
        <v>0.27138053191753708</v>
      </c>
      <c r="AZ38">
        <f t="shared" si="71"/>
        <v>0.31995473380870892</v>
      </c>
      <c r="BA38">
        <f t="shared" si="71"/>
        <v>0.3806724861726738</v>
      </c>
      <c r="BB38">
        <f t="shared" si="71"/>
        <v>0.45656967662762982</v>
      </c>
      <c r="BC38">
        <f t="shared" si="71"/>
        <v>0.55144116469632487</v>
      </c>
      <c r="BD38">
        <f t="shared" si="71"/>
        <v>0.67003052478219338</v>
      </c>
      <c r="BE38">
        <f t="shared" si="71"/>
        <v>7.7083333333333323E-2</v>
      </c>
      <c r="BF38">
        <f t="shared" si="71"/>
        <v>0.10316149373571284</v>
      </c>
      <c r="BG38">
        <f t="shared" si="71"/>
        <v>0.10968103383630771</v>
      </c>
      <c r="BH38">
        <f t="shared" si="71"/>
        <v>0.1178304589620513</v>
      </c>
      <c r="BI38">
        <f t="shared" si="71"/>
        <v>0.12801724036923082</v>
      </c>
      <c r="BJ38">
        <f t="shared" si="71"/>
        <v>0.14075071712820517</v>
      </c>
      <c r="BK38">
        <f t="shared" si="71"/>
        <v>0.15666756307692312</v>
      </c>
      <c r="BL38">
        <f t="shared" si="71"/>
        <v>0.17656362051282057</v>
      </c>
      <c r="BM38">
        <f t="shared" si="71"/>
        <v>0.20143369230769234</v>
      </c>
      <c r="BN38">
        <f t="shared" si="71"/>
        <v>0.23252128205128206</v>
      </c>
      <c r="BO38">
        <f t="shared" si="71"/>
        <v>0.27138076923076931</v>
      </c>
      <c r="BP38">
        <f t="shared" si="71"/>
        <v>0.31995512820512828</v>
      </c>
      <c r="BQ38">
        <f t="shared" si="71"/>
        <v>0.38067307692307695</v>
      </c>
      <c r="BR38">
        <f t="shared" si="71"/>
        <v>0.45657051282051286</v>
      </c>
      <c r="BS38">
        <f t="shared" si="71"/>
        <v>0.55144230769230762</v>
      </c>
      <c r="BT38">
        <f t="shared" si="71"/>
        <v>0.67003205128205123</v>
      </c>
    </row>
    <row r="39" spans="2:72">
      <c r="W39">
        <f t="shared" si="68"/>
        <v>9.3767570283158665</v>
      </c>
      <c r="X39">
        <f t="shared" si="58"/>
        <v>9.3767570283158665</v>
      </c>
      <c r="Y39">
        <f t="shared" si="72"/>
        <v>9.3767330026291944</v>
      </c>
      <c r="AA39">
        <f t="shared" si="69"/>
        <v>-2.4025686672146662E-5</v>
      </c>
      <c r="AB39">
        <f t="shared" si="54"/>
        <v>-2.4025686672146662E-5</v>
      </c>
      <c r="AC39">
        <v>4</v>
      </c>
      <c r="AN39">
        <f t="shared" si="70"/>
        <v>1.9531249999999996</v>
      </c>
      <c r="AO39">
        <f t="shared" si="71"/>
        <v>7.9687855396403398E-2</v>
      </c>
      <c r="AP39">
        <f t="shared" si="71"/>
        <v>0.10664695259208132</v>
      </c>
      <c r="AQ39">
        <f t="shared" si="71"/>
        <v>0.11338672689100078</v>
      </c>
      <c r="AR39">
        <f t="shared" si="71"/>
        <v>0.12181144476465013</v>
      </c>
      <c r="AS39">
        <f t="shared" si="71"/>
        <v>0.13234234210671178</v>
      </c>
      <c r="AT39">
        <f t="shared" si="71"/>
        <v>0.14550596378428893</v>
      </c>
      <c r="AU39">
        <f t="shared" si="71"/>
        <v>0.16196049088126024</v>
      </c>
      <c r="AV39">
        <f t="shared" si="71"/>
        <v>0.18252864975247446</v>
      </c>
      <c r="AW39">
        <f t="shared" si="71"/>
        <v>0.20823884834149228</v>
      </c>
      <c r="AX39">
        <f t="shared" si="71"/>
        <v>0.24037659657776447</v>
      </c>
      <c r="AY39">
        <f t="shared" si="71"/>
        <v>0.28054878187310472</v>
      </c>
      <c r="AZ39">
        <f t="shared" si="71"/>
        <v>0.33076401349228002</v>
      </c>
      <c r="BA39">
        <f t="shared" si="71"/>
        <v>0.39353305301624919</v>
      </c>
      <c r="BB39">
        <f t="shared" si="71"/>
        <v>0.47199435242121068</v>
      </c>
      <c r="BC39">
        <f t="shared" si="71"/>
        <v>0.57007097667741236</v>
      </c>
      <c r="BD39">
        <f t="shared" si="71"/>
        <v>0.69266675699766456</v>
      </c>
      <c r="BE39">
        <f t="shared" si="71"/>
        <v>7.9687499999999994E-2</v>
      </c>
      <c r="BF39">
        <f t="shared" si="71"/>
        <v>0.10664667933489232</v>
      </c>
      <c r="BG39">
        <f t="shared" si="71"/>
        <v>0.1133864741686154</v>
      </c>
      <c r="BH39">
        <f t="shared" si="71"/>
        <v>0.12181121771076925</v>
      </c>
      <c r="BI39">
        <f t="shared" si="71"/>
        <v>0.13234214713846157</v>
      </c>
      <c r="BJ39">
        <f t="shared" si="71"/>
        <v>0.14550580892307696</v>
      </c>
      <c r="BK39">
        <f t="shared" si="71"/>
        <v>0.1619603861538462</v>
      </c>
      <c r="BL39">
        <f t="shared" si="71"/>
        <v>0.18252860769230772</v>
      </c>
      <c r="BM39">
        <f t="shared" si="71"/>
        <v>0.20823888461538467</v>
      </c>
      <c r="BN39">
        <f t="shared" si="71"/>
        <v>0.24037673076923086</v>
      </c>
      <c r="BO39">
        <f t="shared" si="71"/>
        <v>0.28054903846153856</v>
      </c>
      <c r="BP39">
        <f t="shared" si="71"/>
        <v>0.33076442307692316</v>
      </c>
      <c r="BQ39">
        <f t="shared" si="71"/>
        <v>0.39353365384615385</v>
      </c>
      <c r="BR39">
        <f t="shared" si="71"/>
        <v>0.47199519230769232</v>
      </c>
      <c r="BS39">
        <f t="shared" si="71"/>
        <v>0.57007211538461533</v>
      </c>
      <c r="BT39">
        <f t="shared" si="71"/>
        <v>0.69266826923076918</v>
      </c>
    </row>
    <row r="40" spans="2:72">
      <c r="W40">
        <f t="shared" si="68"/>
        <v>9.0087524353678319</v>
      </c>
      <c r="X40">
        <f t="shared" si="58"/>
        <v>9.0087524353678319</v>
      </c>
      <c r="Y40">
        <f t="shared" si="72"/>
        <v>9.0087336497696349</v>
      </c>
      <c r="AA40">
        <f t="shared" si="69"/>
        <v>-1.8785598197013087E-5</v>
      </c>
      <c r="AB40">
        <f t="shared" si="54"/>
        <v>-1.8785598197013087E-5</v>
      </c>
      <c r="AC40">
        <v>4</v>
      </c>
      <c r="AN40">
        <f t="shared" si="70"/>
        <v>2.4414062499999991</v>
      </c>
      <c r="AO40">
        <f t="shared" si="71"/>
        <v>8.2943019200845652E-2</v>
      </c>
      <c r="AP40">
        <f t="shared" si="71"/>
        <v>0.11100339280488898</v>
      </c>
      <c r="AQ40">
        <f t="shared" si="71"/>
        <v>0.11801848620589979</v>
      </c>
      <c r="AR40">
        <f t="shared" si="71"/>
        <v>0.12678735295716331</v>
      </c>
      <c r="AS40">
        <f t="shared" si="71"/>
        <v>0.13774843639624273</v>
      </c>
      <c r="AT40">
        <f t="shared" si="71"/>
        <v>0.15144979069509204</v>
      </c>
      <c r="AU40">
        <f t="shared" si="71"/>
        <v>0.1685764835686536</v>
      </c>
      <c r="AV40">
        <f t="shared" si="71"/>
        <v>0.18998484966060558</v>
      </c>
      <c r="AW40">
        <f t="shared" si="71"/>
        <v>0.21674530727554558</v>
      </c>
      <c r="AX40">
        <f t="shared" si="71"/>
        <v>0.25019587929422055</v>
      </c>
      <c r="AY40">
        <f t="shared" si="71"/>
        <v>0.29200909431756422</v>
      </c>
      <c r="AZ40">
        <f t="shared" si="71"/>
        <v>0.34427561309674382</v>
      </c>
      <c r="BA40">
        <f t="shared" si="71"/>
        <v>0.40960876157071852</v>
      </c>
      <c r="BB40">
        <f t="shared" si="71"/>
        <v>0.49127519716318674</v>
      </c>
      <c r="BC40">
        <f t="shared" si="71"/>
        <v>0.59335824165377193</v>
      </c>
      <c r="BD40">
        <f t="shared" si="71"/>
        <v>0.72096204726700319</v>
      </c>
      <c r="BE40">
        <f t="shared" si="71"/>
        <v>8.2942708333333337E-2</v>
      </c>
      <c r="BF40">
        <f t="shared" si="71"/>
        <v>0.1110031613338667</v>
      </c>
      <c r="BG40">
        <f t="shared" si="71"/>
        <v>0.11801827458400002</v>
      </c>
      <c r="BH40">
        <f t="shared" si="71"/>
        <v>0.12678716614666671</v>
      </c>
      <c r="BI40">
        <f t="shared" si="71"/>
        <v>0.13774828060000005</v>
      </c>
      <c r="BJ40">
        <f t="shared" si="71"/>
        <v>0.15144967366666673</v>
      </c>
      <c r="BK40">
        <f t="shared" si="71"/>
        <v>0.16857641500000006</v>
      </c>
      <c r="BL40">
        <f t="shared" si="71"/>
        <v>0.18998484166666671</v>
      </c>
      <c r="BM40">
        <f t="shared" si="71"/>
        <v>0.21674537500000007</v>
      </c>
      <c r="BN40">
        <f t="shared" si="71"/>
        <v>0.25019604166666676</v>
      </c>
      <c r="BO40">
        <f t="shared" si="71"/>
        <v>0.29200937500000007</v>
      </c>
      <c r="BP40">
        <f t="shared" si="71"/>
        <v>0.3442760416666667</v>
      </c>
      <c r="BQ40">
        <f t="shared" si="71"/>
        <v>0.40960937500000005</v>
      </c>
      <c r="BR40">
        <f t="shared" si="71"/>
        <v>0.49127604166666683</v>
      </c>
      <c r="BS40">
        <f t="shared" si="71"/>
        <v>0.59335937500000002</v>
      </c>
      <c r="BT40">
        <f t="shared" si="71"/>
        <v>0.72096354166666654</v>
      </c>
    </row>
    <row r="41" spans="2:72">
      <c r="W41">
        <f t="shared" si="68"/>
        <v>8.5874677161680655</v>
      </c>
      <c r="X41">
        <f t="shared" si="58"/>
        <v>8.5874677161680655</v>
      </c>
      <c r="Y41">
        <f t="shared" si="72"/>
        <v>8.5874544983303256</v>
      </c>
      <c r="AA41">
        <f t="shared" si="69"/>
        <v>-1.3217837739887273E-5</v>
      </c>
      <c r="AB41">
        <f t="shared" si="54"/>
        <v>-1.3217837739887273E-5</v>
      </c>
      <c r="AC41">
        <v>4</v>
      </c>
      <c r="AN41">
        <f t="shared" si="70"/>
        <v>3.0517578124999987</v>
      </c>
      <c r="AO41">
        <f t="shared" si="71"/>
        <v>8.7011973956398495E-2</v>
      </c>
      <c r="AP41">
        <f t="shared" si="71"/>
        <v>0.11644894307089858</v>
      </c>
      <c r="AQ41">
        <f t="shared" si="71"/>
        <v>0.12380818534952359</v>
      </c>
      <c r="AR41">
        <f t="shared" si="71"/>
        <v>0.13300723819780486</v>
      </c>
      <c r="AS41">
        <f t="shared" si="71"/>
        <v>0.14450605425815646</v>
      </c>
      <c r="AT41">
        <f t="shared" si="71"/>
        <v>0.15887957433359592</v>
      </c>
      <c r="AU41">
        <f t="shared" si="71"/>
        <v>0.17684647442789528</v>
      </c>
      <c r="AV41">
        <f t="shared" si="71"/>
        <v>0.19930509954576953</v>
      </c>
      <c r="AW41">
        <f t="shared" si="71"/>
        <v>0.22737838094311225</v>
      </c>
      <c r="AX41">
        <f t="shared" si="71"/>
        <v>0.26246998268979066</v>
      </c>
      <c r="AY41">
        <f t="shared" si="71"/>
        <v>0.30633448487313875</v>
      </c>
      <c r="AZ41">
        <f t="shared" si="71"/>
        <v>0.3611651126023237</v>
      </c>
      <c r="BA41">
        <f t="shared" si="71"/>
        <v>0.42970339726380502</v>
      </c>
      <c r="BB41">
        <f t="shared" si="71"/>
        <v>0.51537625309065682</v>
      </c>
      <c r="BC41">
        <f t="shared" si="71"/>
        <v>0.62246732287422124</v>
      </c>
      <c r="BD41">
        <f t="shared" si="71"/>
        <v>0.75633116010367685</v>
      </c>
      <c r="BE41">
        <f t="shared" si="71"/>
        <v>8.7011718749999994E-2</v>
      </c>
      <c r="BF41">
        <f t="shared" si="71"/>
        <v>0.11644876383258464</v>
      </c>
      <c r="BG41">
        <f t="shared" si="71"/>
        <v>0.1238080251032308</v>
      </c>
      <c r="BH41">
        <f t="shared" si="71"/>
        <v>0.13300710169153848</v>
      </c>
      <c r="BI41">
        <f t="shared" si="71"/>
        <v>0.14450594742692313</v>
      </c>
      <c r="BJ41">
        <f t="shared" si="71"/>
        <v>0.15887950459615388</v>
      </c>
      <c r="BK41">
        <f t="shared" si="71"/>
        <v>0.17684645105769237</v>
      </c>
      <c r="BL41">
        <f t="shared" si="71"/>
        <v>0.19930513413461545</v>
      </c>
      <c r="BM41">
        <f t="shared" si="71"/>
        <v>0.22737848798076929</v>
      </c>
      <c r="BN41">
        <f t="shared" si="71"/>
        <v>0.26247018028846159</v>
      </c>
      <c r="BO41">
        <f t="shared" si="71"/>
        <v>0.30633479567307698</v>
      </c>
      <c r="BP41">
        <f t="shared" si="71"/>
        <v>0.36116556490384621</v>
      </c>
      <c r="BQ41">
        <f t="shared" si="71"/>
        <v>0.42970402644230765</v>
      </c>
      <c r="BR41">
        <f t="shared" si="71"/>
        <v>0.51537710336538467</v>
      </c>
      <c r="BS41">
        <f t="shared" si="71"/>
        <v>0.62246844951923075</v>
      </c>
      <c r="BT41">
        <f t="shared" si="71"/>
        <v>0.75633263221153835</v>
      </c>
    </row>
    <row r="42" spans="2:72">
      <c r="W42">
        <f t="shared" si="68"/>
        <v>8.1132106407412703</v>
      </c>
      <c r="X42">
        <f t="shared" si="58"/>
        <v>8.1132106407412703</v>
      </c>
      <c r="Y42">
        <f t="shared" si="72"/>
        <v>8.1132031402513736</v>
      </c>
      <c r="AA42">
        <f t="shared" si="69"/>
        <v>-7.5004898967279132E-6</v>
      </c>
      <c r="AB42">
        <f t="shared" si="54"/>
        <v>-7.5004898967279132E-6</v>
      </c>
      <c r="AC42">
        <v>4</v>
      </c>
      <c r="AN42">
        <f t="shared" si="70"/>
        <v>3.8146972656249987</v>
      </c>
      <c r="AO42">
        <f t="shared" si="71"/>
        <v>9.2098167400839537E-2</v>
      </c>
      <c r="AP42">
        <f t="shared" si="71"/>
        <v>0.12325588090341058</v>
      </c>
      <c r="AQ42">
        <f t="shared" si="71"/>
        <v>0.13104530927905331</v>
      </c>
      <c r="AR42">
        <f t="shared" si="71"/>
        <v>0.14078209474860676</v>
      </c>
      <c r="AS42">
        <f t="shared" si="71"/>
        <v>0.1529530765855486</v>
      </c>
      <c r="AT42">
        <f t="shared" si="71"/>
        <v>0.16816680388172586</v>
      </c>
      <c r="AU42">
        <f t="shared" si="71"/>
        <v>0.18718396300194742</v>
      </c>
      <c r="AV42">
        <f t="shared" si="71"/>
        <v>0.21095541190222439</v>
      </c>
      <c r="AW42">
        <f t="shared" si="71"/>
        <v>0.24066972302757064</v>
      </c>
      <c r="AX42">
        <f t="shared" si="71"/>
        <v>0.27781261193425333</v>
      </c>
      <c r="AY42">
        <f t="shared" si="71"/>
        <v>0.32424122306760678</v>
      </c>
      <c r="AZ42">
        <f t="shared" si="71"/>
        <v>0.38227698698429857</v>
      </c>
      <c r="BA42">
        <f t="shared" si="71"/>
        <v>0.4548216918801633</v>
      </c>
      <c r="BB42">
        <f t="shared" si="71"/>
        <v>0.54550257299999416</v>
      </c>
      <c r="BC42">
        <f t="shared" si="71"/>
        <v>0.65885367439978293</v>
      </c>
      <c r="BD42">
        <f t="shared" si="71"/>
        <v>0.80054255114951867</v>
      </c>
      <c r="BE42">
        <f t="shared" si="71"/>
        <v>9.2097981770833337E-2</v>
      </c>
      <c r="BF42">
        <f t="shared" si="71"/>
        <v>0.12325576695598207</v>
      </c>
      <c r="BG42">
        <f t="shared" si="71"/>
        <v>0.13104521325226925</v>
      </c>
      <c r="BH42">
        <f t="shared" si="71"/>
        <v>0.14078202112262822</v>
      </c>
      <c r="BI42">
        <f t="shared" si="71"/>
        <v>0.15295303096057694</v>
      </c>
      <c r="BJ42">
        <f t="shared" si="71"/>
        <v>0.16816679325801287</v>
      </c>
      <c r="BK42">
        <f t="shared" si="71"/>
        <v>0.18718399612980777</v>
      </c>
      <c r="BL42">
        <f t="shared" si="71"/>
        <v>0.21095549971955135</v>
      </c>
      <c r="BM42">
        <f t="shared" si="71"/>
        <v>0.24066987920673083</v>
      </c>
      <c r="BN42">
        <f t="shared" si="71"/>
        <v>0.27781285356570518</v>
      </c>
      <c r="BO42">
        <f t="shared" si="71"/>
        <v>0.32424157151442318</v>
      </c>
      <c r="BP42">
        <f t="shared" si="71"/>
        <v>0.38227746895032061</v>
      </c>
      <c r="BQ42">
        <f t="shared" si="71"/>
        <v>0.45482234074519234</v>
      </c>
      <c r="BR42">
        <f t="shared" si="71"/>
        <v>0.54550343048878225</v>
      </c>
      <c r="BS42">
        <f t="shared" si="71"/>
        <v>0.65885479266826918</v>
      </c>
      <c r="BT42">
        <f t="shared" si="71"/>
        <v>0.8005439953926281</v>
      </c>
    </row>
    <row r="43" spans="2:72">
      <c r="W43">
        <f t="shared" si="68"/>
        <v>7.5892963710676318</v>
      </c>
      <c r="X43">
        <f t="shared" si="58"/>
        <v>7.5892963710676318</v>
      </c>
      <c r="Y43">
        <f t="shared" si="72"/>
        <v>7.5892945087233974</v>
      </c>
      <c r="AA43">
        <f t="shared" si="69"/>
        <v>-1.8623442343823626E-6</v>
      </c>
      <c r="AB43">
        <f t="shared" si="54"/>
        <v>-1.8623442343823626E-6</v>
      </c>
      <c r="AC43">
        <v>4</v>
      </c>
      <c r="AN43">
        <f t="shared" si="70"/>
        <v>4.7683715820312473</v>
      </c>
      <c r="AO43">
        <f t="shared" si="71"/>
        <v>9.8455909206390829E-2</v>
      </c>
      <c r="AP43">
        <f t="shared" si="71"/>
        <v>0.13176455319405056</v>
      </c>
      <c r="AQ43">
        <f t="shared" si="71"/>
        <v>0.14009171419096547</v>
      </c>
      <c r="AR43">
        <f t="shared" si="71"/>
        <v>0.15050066543710916</v>
      </c>
      <c r="AS43">
        <f t="shared" si="71"/>
        <v>0.16351185449478875</v>
      </c>
      <c r="AT43">
        <f t="shared" si="71"/>
        <v>0.17977584081688824</v>
      </c>
      <c r="AU43">
        <f t="shared" si="71"/>
        <v>0.20010582371951255</v>
      </c>
      <c r="AV43">
        <f t="shared" si="71"/>
        <v>0.22551830234779296</v>
      </c>
      <c r="AW43">
        <f t="shared" si="71"/>
        <v>0.25728390063314355</v>
      </c>
      <c r="AX43">
        <f t="shared" si="71"/>
        <v>0.29699089848983168</v>
      </c>
      <c r="AY43">
        <f t="shared" si="71"/>
        <v>0.34662464581069186</v>
      </c>
      <c r="AZ43">
        <f t="shared" si="71"/>
        <v>0.40866682996176712</v>
      </c>
      <c r="BA43">
        <f t="shared" si="71"/>
        <v>0.48621956015061119</v>
      </c>
      <c r="BB43">
        <f t="shared" si="71"/>
        <v>0.58316047288666628</v>
      </c>
      <c r="BC43">
        <f t="shared" si="71"/>
        <v>0.70433661380673496</v>
      </c>
      <c r="BD43">
        <f t="shared" si="71"/>
        <v>0.85580678995682091</v>
      </c>
      <c r="BE43">
        <f t="shared" si="71"/>
        <v>9.8455810546874981E-2</v>
      </c>
      <c r="BF43">
        <f t="shared" si="71"/>
        <v>0.13176452086022883</v>
      </c>
      <c r="BG43">
        <f t="shared" si="71"/>
        <v>0.14009169843856731</v>
      </c>
      <c r="BH43">
        <f t="shared" si="71"/>
        <v>0.1505006704114904</v>
      </c>
      <c r="BI43">
        <f t="shared" si="71"/>
        <v>0.16351188537764424</v>
      </c>
      <c r="BJ43">
        <f t="shared" si="71"/>
        <v>0.17977590408533656</v>
      </c>
      <c r="BK43">
        <f t="shared" si="71"/>
        <v>0.20010592746995196</v>
      </c>
      <c r="BL43">
        <f t="shared" si="71"/>
        <v>0.22551845670072115</v>
      </c>
      <c r="BM43">
        <f t="shared" si="71"/>
        <v>0.25728411823918268</v>
      </c>
      <c r="BN43">
        <f t="shared" si="71"/>
        <v>0.29699119516225964</v>
      </c>
      <c r="BO43">
        <f t="shared" si="71"/>
        <v>0.34662504131610578</v>
      </c>
      <c r="BP43">
        <f t="shared" si="71"/>
        <v>0.40866734900841351</v>
      </c>
      <c r="BQ43">
        <f t="shared" si="71"/>
        <v>0.48622023362379801</v>
      </c>
      <c r="BR43">
        <f t="shared" si="71"/>
        <v>0.58316133939302883</v>
      </c>
      <c r="BS43">
        <f t="shared" si="71"/>
        <v>0.70433772160456709</v>
      </c>
      <c r="BT43">
        <f t="shared" si="71"/>
        <v>0.85580819936899022</v>
      </c>
    </row>
    <row r="44" spans="2:72">
      <c r="W44">
        <f t="shared" si="68"/>
        <v>7.0224490654278187</v>
      </c>
      <c r="X44">
        <f t="shared" si="58"/>
        <v>7.0224490654278187</v>
      </c>
      <c r="Y44">
        <f t="shared" si="72"/>
        <v>7.0224525018412836</v>
      </c>
      <c r="AA44">
        <f t="shared" si="69"/>
        <v>3.4364134648967593E-6</v>
      </c>
      <c r="AB44">
        <f t="shared" si="54"/>
        <v>3.4364134648967593E-6</v>
      </c>
      <c r="AC44">
        <v>4</v>
      </c>
      <c r="AN44">
        <f t="shared" si="70"/>
        <v>5.9604644775390598</v>
      </c>
      <c r="AO44">
        <f t="shared" si="71"/>
        <v>0.10640308646332997</v>
      </c>
      <c r="AP44">
        <f t="shared" si="71"/>
        <v>0.1424003935573506</v>
      </c>
      <c r="AQ44">
        <f t="shared" si="71"/>
        <v>0.15139972033085572</v>
      </c>
      <c r="AR44">
        <f t="shared" si="71"/>
        <v>0.16264887879773712</v>
      </c>
      <c r="AS44">
        <f t="shared" si="71"/>
        <v>0.17671032688133895</v>
      </c>
      <c r="AT44">
        <f t="shared" si="71"/>
        <v>0.19428713698584119</v>
      </c>
      <c r="AU44">
        <f t="shared" si="71"/>
        <v>0.21625814961646894</v>
      </c>
      <c r="AV44">
        <f t="shared" si="71"/>
        <v>0.24372191540475374</v>
      </c>
      <c r="AW44">
        <f t="shared" si="71"/>
        <v>0.27805162264010969</v>
      </c>
      <c r="AX44">
        <f t="shared" si="71"/>
        <v>0.32096375668430455</v>
      </c>
      <c r="AY44">
        <f t="shared" si="71"/>
        <v>0.37460392423954825</v>
      </c>
      <c r="AZ44">
        <f t="shared" si="71"/>
        <v>0.44165413368360268</v>
      </c>
      <c r="BA44">
        <f t="shared" si="71"/>
        <v>0.52546689548867087</v>
      </c>
      <c r="BB44">
        <f t="shared" si="71"/>
        <v>0.63023284774500621</v>
      </c>
      <c r="BC44">
        <f t="shared" ref="AO44:BT50" si="74">1/BC28</f>
        <v>0.7611902880654251</v>
      </c>
      <c r="BD44">
        <f t="shared" si="74"/>
        <v>0.92488708846594869</v>
      </c>
      <c r="BE44">
        <f t="shared" si="74"/>
        <v>0.10640309651692707</v>
      </c>
      <c r="BF44">
        <f t="shared" si="74"/>
        <v>0.14240046324053734</v>
      </c>
      <c r="BG44">
        <f t="shared" si="74"/>
        <v>0.15139980492143992</v>
      </c>
      <c r="BH44">
        <f t="shared" si="74"/>
        <v>0.16264898202256814</v>
      </c>
      <c r="BI44">
        <f t="shared" si="74"/>
        <v>0.1767104533989784</v>
      </c>
      <c r="BJ44">
        <f t="shared" si="74"/>
        <v>0.19428729261949124</v>
      </c>
      <c r="BK44">
        <f t="shared" si="74"/>
        <v>0.21625834164513225</v>
      </c>
      <c r="BL44">
        <f t="shared" si="74"/>
        <v>0.24372215292718352</v>
      </c>
      <c r="BM44">
        <f t="shared" si="74"/>
        <v>0.27805191702974763</v>
      </c>
      <c r="BN44">
        <f t="shared" si="74"/>
        <v>0.32096412215795278</v>
      </c>
      <c r="BO44">
        <f t="shared" si="74"/>
        <v>0.37460437856820916</v>
      </c>
      <c r="BP44">
        <f t="shared" si="74"/>
        <v>0.44165469908102967</v>
      </c>
      <c r="BQ44">
        <f t="shared" si="74"/>
        <v>0.52546759972205526</v>
      </c>
      <c r="BR44">
        <f t="shared" si="74"/>
        <v>0.63023372552333734</v>
      </c>
      <c r="BS44">
        <f t="shared" si="74"/>
        <v>0.76119138277493992</v>
      </c>
      <c r="BT44">
        <f t="shared" si="74"/>
        <v>0.92488845433944278</v>
      </c>
    </row>
    <row r="45" spans="2:72">
      <c r="W45">
        <f t="shared" si="68"/>
        <v>6.4227976961319975</v>
      </c>
      <c r="X45">
        <f t="shared" si="58"/>
        <v>6.4227976961319975</v>
      </c>
      <c r="Y45">
        <f t="shared" si="72"/>
        <v>6.4228058312852934</v>
      </c>
      <c r="AA45">
        <f t="shared" si="69"/>
        <v>8.1351532958962025E-6</v>
      </c>
      <c r="AB45">
        <f t="shared" si="54"/>
        <v>8.1351532958962025E-6</v>
      </c>
      <c r="AC45">
        <v>4</v>
      </c>
      <c r="AN45">
        <f t="shared" si="70"/>
        <v>7.4505805969238246</v>
      </c>
      <c r="AO45">
        <f t="shared" si="74"/>
        <v>0.11633705803450384</v>
      </c>
      <c r="AP45">
        <f t="shared" si="74"/>
        <v>0.15569519401147552</v>
      </c>
      <c r="AQ45">
        <f t="shared" si="74"/>
        <v>0.16553472800571845</v>
      </c>
      <c r="AR45">
        <f t="shared" si="74"/>
        <v>0.17783414549852208</v>
      </c>
      <c r="AS45">
        <f t="shared" si="74"/>
        <v>0.19320841736452662</v>
      </c>
      <c r="AT45">
        <f t="shared" si="74"/>
        <v>0.21242625719703231</v>
      </c>
      <c r="AU45">
        <f t="shared" si="74"/>
        <v>0.23644855698766443</v>
      </c>
      <c r="AV45">
        <f t="shared" si="74"/>
        <v>0.26647643172595459</v>
      </c>
      <c r="AW45">
        <f t="shared" si="74"/>
        <v>0.30401127514881732</v>
      </c>
      <c r="AX45">
        <f t="shared" si="74"/>
        <v>0.3509298294273957</v>
      </c>
      <c r="AY45">
        <f t="shared" si="74"/>
        <v>0.40957802227561868</v>
      </c>
      <c r="AZ45">
        <f t="shared" si="74"/>
        <v>0.48288826333589729</v>
      </c>
      <c r="BA45">
        <f t="shared" si="74"/>
        <v>0.57452606466124567</v>
      </c>
      <c r="BB45">
        <f t="shared" si="74"/>
        <v>0.68907331631793112</v>
      </c>
      <c r="BC45">
        <f t="shared" si="74"/>
        <v>0.83225738088878765</v>
      </c>
      <c r="BD45">
        <f t="shared" si="74"/>
        <v>1.0112374616023585</v>
      </c>
      <c r="BE45">
        <f t="shared" si="74"/>
        <v>0.11633720397949217</v>
      </c>
      <c r="BF45">
        <f t="shared" si="74"/>
        <v>0.15569539121592296</v>
      </c>
      <c r="BG45">
        <f t="shared" si="74"/>
        <v>0.16553493802503066</v>
      </c>
      <c r="BH45">
        <f t="shared" si="74"/>
        <v>0.17783437153641526</v>
      </c>
      <c r="BI45">
        <f t="shared" si="74"/>
        <v>0.19320866342564605</v>
      </c>
      <c r="BJ45">
        <f t="shared" si="74"/>
        <v>0.2124265282871845</v>
      </c>
      <c r="BK45">
        <f t="shared" si="74"/>
        <v>0.23644885936410759</v>
      </c>
      <c r="BL45">
        <f t="shared" si="74"/>
        <v>0.26647677321026142</v>
      </c>
      <c r="BM45">
        <f t="shared" si="74"/>
        <v>0.30401166551795372</v>
      </c>
      <c r="BN45">
        <f t="shared" si="74"/>
        <v>0.35093028090256917</v>
      </c>
      <c r="BO45">
        <f t="shared" si="74"/>
        <v>0.40957855013333833</v>
      </c>
      <c r="BP45">
        <f t="shared" si="74"/>
        <v>0.4828888866717998</v>
      </c>
      <c r="BQ45">
        <f t="shared" si="74"/>
        <v>0.57452680734487671</v>
      </c>
      <c r="BR45">
        <f t="shared" si="74"/>
        <v>0.68907420818622289</v>
      </c>
      <c r="BS45">
        <f t="shared" si="74"/>
        <v>0.83225845923790542</v>
      </c>
      <c r="BT45">
        <f t="shared" si="74"/>
        <v>1.0112387730525088</v>
      </c>
    </row>
    <row r="46" spans="2:72">
      <c r="W46">
        <f t="shared" si="68"/>
        <v>5.8033572603169752</v>
      </c>
      <c r="X46">
        <f t="shared" si="58"/>
        <v>5.8033572603169752</v>
      </c>
      <c r="Y46">
        <f t="shared" si="72"/>
        <v>5.8033692704602142</v>
      </c>
      <c r="AA46">
        <f t="shared" si="69"/>
        <v>1.2010143239038484E-5</v>
      </c>
      <c r="AB46">
        <f t="shared" si="54"/>
        <v>1.2010143239038484E-5</v>
      </c>
      <c r="AC46">
        <v>4</v>
      </c>
      <c r="AN46">
        <f t="shared" si="70"/>
        <v>9.3132257461547798</v>
      </c>
      <c r="AO46">
        <f t="shared" si="74"/>
        <v>0.12875452249847122</v>
      </c>
      <c r="AP46">
        <f t="shared" si="74"/>
        <v>0.17231369457913176</v>
      </c>
      <c r="AQ46">
        <f t="shared" si="74"/>
        <v>0.18320348759929689</v>
      </c>
      <c r="AR46">
        <f t="shared" si="74"/>
        <v>0.1968157288745033</v>
      </c>
      <c r="AS46">
        <f t="shared" si="74"/>
        <v>0.21383103046851129</v>
      </c>
      <c r="AT46">
        <f t="shared" si="74"/>
        <v>0.23510015746102131</v>
      </c>
      <c r="AU46">
        <f t="shared" si="74"/>
        <v>0.26168656620165887</v>
      </c>
      <c r="AV46">
        <f t="shared" si="74"/>
        <v>0.29491957712745576</v>
      </c>
      <c r="AW46">
        <f t="shared" si="74"/>
        <v>0.3364608407847019</v>
      </c>
      <c r="AX46">
        <f t="shared" si="74"/>
        <v>0.38838742035625962</v>
      </c>
      <c r="AY46">
        <f t="shared" si="74"/>
        <v>0.45329564482070672</v>
      </c>
      <c r="AZ46">
        <f t="shared" si="74"/>
        <v>0.53443092540126547</v>
      </c>
      <c r="BA46">
        <f t="shared" si="74"/>
        <v>0.63585002612696395</v>
      </c>
      <c r="BB46">
        <f t="shared" si="74"/>
        <v>0.76262390203408725</v>
      </c>
      <c r="BC46">
        <f t="shared" si="74"/>
        <v>0.92109124691799094</v>
      </c>
      <c r="BD46">
        <f t="shared" si="74"/>
        <v>1.1191754280228707</v>
      </c>
      <c r="BE46">
        <f t="shared" si="74"/>
        <v>0.12875483830769854</v>
      </c>
      <c r="BF46">
        <f t="shared" si="74"/>
        <v>0.17231405118515497</v>
      </c>
      <c r="BG46">
        <f t="shared" si="74"/>
        <v>0.18320385440451908</v>
      </c>
      <c r="BH46">
        <f t="shared" si="74"/>
        <v>0.19681610842872421</v>
      </c>
      <c r="BI46">
        <f t="shared" si="74"/>
        <v>0.21383142595898061</v>
      </c>
      <c r="BJ46">
        <f t="shared" si="74"/>
        <v>0.23510057287180114</v>
      </c>
      <c r="BK46">
        <f t="shared" si="74"/>
        <v>0.26168700651282678</v>
      </c>
      <c r="BL46">
        <f t="shared" si="74"/>
        <v>0.29492004856410881</v>
      </c>
      <c r="BM46">
        <f t="shared" si="74"/>
        <v>0.33646135112821135</v>
      </c>
      <c r="BN46">
        <f t="shared" si="74"/>
        <v>0.38838797933333963</v>
      </c>
      <c r="BO46">
        <f t="shared" si="74"/>
        <v>0.45329626458974986</v>
      </c>
      <c r="BP46">
        <f t="shared" si="74"/>
        <v>0.53443162116026266</v>
      </c>
      <c r="BQ46">
        <f t="shared" si="74"/>
        <v>0.63585081687340361</v>
      </c>
      <c r="BR46">
        <f t="shared" si="74"/>
        <v>0.76262481151482997</v>
      </c>
      <c r="BS46">
        <f t="shared" si="74"/>
        <v>0.92109230481661253</v>
      </c>
      <c r="BT46">
        <f t="shared" si="74"/>
        <v>1.1191766714438409</v>
      </c>
    </row>
    <row r="47" spans="2:72">
      <c r="W47">
        <f t="shared" si="68"/>
        <v>5.1790024804121124</v>
      </c>
      <c r="X47">
        <f t="shared" si="58"/>
        <v>5.1790024804121124</v>
      </c>
      <c r="Y47">
        <f t="shared" si="72"/>
        <v>5.1790173897151917</v>
      </c>
      <c r="AA47">
        <f t="shared" si="69"/>
        <v>1.4909303079235769E-5</v>
      </c>
      <c r="AB47">
        <f t="shared" si="54"/>
        <v>1.4909303079235769E-5</v>
      </c>
      <c r="AC47">
        <v>4</v>
      </c>
      <c r="AN47">
        <f t="shared" si="70"/>
        <v>11.641532182693474</v>
      </c>
      <c r="AO47">
        <f t="shared" si="74"/>
        <v>0.14427635307843045</v>
      </c>
      <c r="AP47">
        <f t="shared" si="74"/>
        <v>0.19308682028870205</v>
      </c>
      <c r="AQ47">
        <f t="shared" si="74"/>
        <v>0.20528943709126996</v>
      </c>
      <c r="AR47">
        <f t="shared" si="74"/>
        <v>0.22054270809447982</v>
      </c>
      <c r="AS47">
        <f t="shared" si="74"/>
        <v>0.23960929684849216</v>
      </c>
      <c r="AT47">
        <f t="shared" si="74"/>
        <v>0.2634425327910076</v>
      </c>
      <c r="AU47">
        <f t="shared" si="74"/>
        <v>0.29323407771915183</v>
      </c>
      <c r="AV47">
        <f t="shared" si="74"/>
        <v>0.3304735088793323</v>
      </c>
      <c r="AW47">
        <f t="shared" si="74"/>
        <v>0.37702279782955761</v>
      </c>
      <c r="AX47">
        <f t="shared" si="74"/>
        <v>0.43520940901733934</v>
      </c>
      <c r="AY47">
        <f t="shared" si="74"/>
        <v>0.50794267300206675</v>
      </c>
      <c r="AZ47">
        <f t="shared" si="74"/>
        <v>0.59885925298297571</v>
      </c>
      <c r="BA47">
        <f t="shared" si="74"/>
        <v>0.71250497795911194</v>
      </c>
      <c r="BB47">
        <f t="shared" si="74"/>
        <v>0.85456213417928228</v>
      </c>
      <c r="BC47">
        <f t="shared" si="74"/>
        <v>1.0321335794544952</v>
      </c>
      <c r="BD47">
        <f t="shared" si="74"/>
        <v>1.2540978860485115</v>
      </c>
      <c r="BE47">
        <f t="shared" si="74"/>
        <v>0.14427688121795654</v>
      </c>
      <c r="BF47">
        <f t="shared" si="74"/>
        <v>0.19308737614669502</v>
      </c>
      <c r="BG47">
        <f t="shared" si="74"/>
        <v>0.20528999987887964</v>
      </c>
      <c r="BH47">
        <f t="shared" si="74"/>
        <v>0.2205432795441104</v>
      </c>
      <c r="BI47">
        <f t="shared" si="74"/>
        <v>0.23960987912564888</v>
      </c>
      <c r="BJ47">
        <f t="shared" si="74"/>
        <v>0.26344312860257196</v>
      </c>
      <c r="BK47">
        <f t="shared" si="74"/>
        <v>0.2932346904487258</v>
      </c>
      <c r="BL47">
        <f t="shared" si="74"/>
        <v>0.33047414275641812</v>
      </c>
      <c r="BM47">
        <f t="shared" si="74"/>
        <v>0.3770234581410335</v>
      </c>
      <c r="BN47">
        <f t="shared" si="74"/>
        <v>0.43521010237180269</v>
      </c>
      <c r="BO47">
        <f t="shared" si="74"/>
        <v>0.50794340766026425</v>
      </c>
      <c r="BP47">
        <f t="shared" si="74"/>
        <v>0.59886003927084119</v>
      </c>
      <c r="BQ47">
        <f t="shared" si="74"/>
        <v>0.71250582878406232</v>
      </c>
      <c r="BR47">
        <f t="shared" si="74"/>
        <v>0.85456306567558871</v>
      </c>
      <c r="BS47">
        <f t="shared" si="74"/>
        <v>1.0321346117899968</v>
      </c>
      <c r="BT47">
        <f t="shared" si="74"/>
        <v>1.2540990444330067</v>
      </c>
    </row>
    <row r="48" spans="2:72">
      <c r="W48">
        <f t="shared" si="68"/>
        <v>4.5650837342657109</v>
      </c>
      <c r="X48">
        <f t="shared" si="58"/>
        <v>4.5650837342657109</v>
      </c>
      <c r="Y48">
        <f t="shared" si="72"/>
        <v>4.5651005089132823</v>
      </c>
      <c r="AA48">
        <f t="shared" si="69"/>
        <v>1.6774647571438095E-5</v>
      </c>
      <c r="AB48">
        <f t="shared" si="54"/>
        <v>1.6774647571438095E-5</v>
      </c>
      <c r="AC48">
        <v>4</v>
      </c>
      <c r="AN48">
        <f t="shared" si="70"/>
        <v>14.551915228366843</v>
      </c>
      <c r="AO48">
        <f t="shared" si="74"/>
        <v>0.16367864130337947</v>
      </c>
      <c r="AP48">
        <f t="shared" si="74"/>
        <v>0.21905322742566494</v>
      </c>
      <c r="AQ48">
        <f t="shared" si="74"/>
        <v>0.23289687395623629</v>
      </c>
      <c r="AR48">
        <f t="shared" si="74"/>
        <v>0.25020143211945045</v>
      </c>
      <c r="AS48">
        <f t="shared" si="74"/>
        <v>0.27183212982346822</v>
      </c>
      <c r="AT48">
        <f t="shared" si="74"/>
        <v>0.29887050195349046</v>
      </c>
      <c r="AU48">
        <f t="shared" si="74"/>
        <v>0.33266846711601811</v>
      </c>
      <c r="AV48">
        <f t="shared" si="74"/>
        <v>0.37491592356917786</v>
      </c>
      <c r="AW48">
        <f t="shared" si="74"/>
        <v>0.42772524413562751</v>
      </c>
      <c r="AX48">
        <f t="shared" si="74"/>
        <v>0.49373689484368932</v>
      </c>
      <c r="AY48">
        <f t="shared" si="74"/>
        <v>0.57625145822876678</v>
      </c>
      <c r="AZ48">
        <f t="shared" si="74"/>
        <v>0.67939466246011349</v>
      </c>
      <c r="BA48">
        <f t="shared" si="74"/>
        <v>0.80832366774929698</v>
      </c>
      <c r="BB48">
        <f t="shared" si="74"/>
        <v>0.9694849243607766</v>
      </c>
      <c r="BC48">
        <f t="shared" si="74"/>
        <v>1.1709364951251253</v>
      </c>
      <c r="BD48">
        <f t="shared" si="74"/>
        <v>1.4227509585805616</v>
      </c>
      <c r="BE48">
        <f t="shared" si="74"/>
        <v>0.16367943485577896</v>
      </c>
      <c r="BF48">
        <f t="shared" si="74"/>
        <v>0.21905403234862</v>
      </c>
      <c r="BG48">
        <f t="shared" si="74"/>
        <v>0.23289768172183026</v>
      </c>
      <c r="BH48">
        <f t="shared" si="74"/>
        <v>0.25020224343834313</v>
      </c>
      <c r="BI48">
        <f t="shared" si="74"/>
        <v>0.27183294558398408</v>
      </c>
      <c r="BJ48">
        <f t="shared" si="74"/>
        <v>0.29887132326603538</v>
      </c>
      <c r="BK48">
        <f t="shared" si="74"/>
        <v>0.33266929536859952</v>
      </c>
      <c r="BL48">
        <f t="shared" si="74"/>
        <v>0.37491676049680461</v>
      </c>
      <c r="BM48">
        <f t="shared" si="74"/>
        <v>0.42772609190706107</v>
      </c>
      <c r="BN48">
        <f t="shared" si="74"/>
        <v>0.49373775616988158</v>
      </c>
      <c r="BO48">
        <f t="shared" si="74"/>
        <v>0.57625233649840724</v>
      </c>
      <c r="BP48">
        <f t="shared" si="74"/>
        <v>0.67939556190906414</v>
      </c>
      <c r="BQ48">
        <f t="shared" si="74"/>
        <v>0.80832459367238541</v>
      </c>
      <c r="BR48">
        <f t="shared" si="74"/>
        <v>0.96948588337653707</v>
      </c>
      <c r="BS48">
        <f t="shared" si="74"/>
        <v>1.1709374955067264</v>
      </c>
      <c r="BT48">
        <f t="shared" si="74"/>
        <v>1.4227520106694631</v>
      </c>
    </row>
    <row r="49" spans="23:72">
      <c r="W49">
        <f t="shared" si="68"/>
        <v>3.9759478596516438</v>
      </c>
      <c r="X49">
        <f t="shared" si="58"/>
        <v>3.9759478596516438</v>
      </c>
      <c r="Y49">
        <f t="shared" si="72"/>
        <v>3.9759655056558292</v>
      </c>
      <c r="AA49">
        <f t="shared" si="69"/>
        <v>1.7646004185412067E-5</v>
      </c>
      <c r="AB49">
        <f t="shared" si="54"/>
        <v>1.7646004185412067E-5</v>
      </c>
      <c r="AC49">
        <v>4</v>
      </c>
      <c r="AN49">
        <f t="shared" si="70"/>
        <v>18.189894035458554</v>
      </c>
      <c r="AO49">
        <f t="shared" si="74"/>
        <v>0.18793150158456579</v>
      </c>
      <c r="AP49">
        <f t="shared" si="74"/>
        <v>0.25151123634686856</v>
      </c>
      <c r="AQ49">
        <f t="shared" si="74"/>
        <v>0.26740617003744421</v>
      </c>
      <c r="AR49">
        <f t="shared" si="74"/>
        <v>0.28727483715066382</v>
      </c>
      <c r="AS49">
        <f t="shared" si="74"/>
        <v>0.31211067104218837</v>
      </c>
      <c r="AT49">
        <f t="shared" si="74"/>
        <v>0.34315546340659397</v>
      </c>
      <c r="AU49">
        <f t="shared" si="74"/>
        <v>0.38196145386210101</v>
      </c>
      <c r="AV49">
        <f t="shared" si="74"/>
        <v>0.43046894193148488</v>
      </c>
      <c r="AW49">
        <f t="shared" si="74"/>
        <v>0.4911033020182145</v>
      </c>
      <c r="AX49">
        <f t="shared" si="74"/>
        <v>0.56689625212662664</v>
      </c>
      <c r="AY49">
        <f t="shared" si="74"/>
        <v>0.66163743976214195</v>
      </c>
      <c r="AZ49">
        <f t="shared" si="74"/>
        <v>0.78006392430653593</v>
      </c>
      <c r="BA49">
        <f t="shared" si="74"/>
        <v>0.92809702998702837</v>
      </c>
      <c r="BB49">
        <f t="shared" si="74"/>
        <v>1.113138412087644</v>
      </c>
      <c r="BC49">
        <f t="shared" si="74"/>
        <v>1.3444401397134131</v>
      </c>
      <c r="BD49">
        <f t="shared" si="74"/>
        <v>1.6335672992456249</v>
      </c>
      <c r="BE49">
        <f t="shared" si="74"/>
        <v>0.18793262690305704</v>
      </c>
      <c r="BF49">
        <f t="shared" si="74"/>
        <v>0.25151235260102628</v>
      </c>
      <c r="BG49">
        <f t="shared" si="74"/>
        <v>0.26740728402551861</v>
      </c>
      <c r="BH49">
        <f t="shared" si="74"/>
        <v>0.28727594830613395</v>
      </c>
      <c r="BI49">
        <f t="shared" si="74"/>
        <v>0.3121117786569032</v>
      </c>
      <c r="BJ49">
        <f t="shared" si="74"/>
        <v>0.3431565665953647</v>
      </c>
      <c r="BK49">
        <f t="shared" si="74"/>
        <v>0.38196255151844172</v>
      </c>
      <c r="BL49">
        <f t="shared" si="74"/>
        <v>0.43047003267228784</v>
      </c>
      <c r="BM49">
        <f t="shared" si="74"/>
        <v>0.49110438411459545</v>
      </c>
      <c r="BN49">
        <f t="shared" si="74"/>
        <v>0.56689732341748011</v>
      </c>
      <c r="BO49">
        <f t="shared" si="74"/>
        <v>0.66163849754608595</v>
      </c>
      <c r="BP49">
        <f t="shared" si="74"/>
        <v>0.78006496520684299</v>
      </c>
      <c r="BQ49">
        <f t="shared" si="74"/>
        <v>0.92809804978278931</v>
      </c>
      <c r="BR49">
        <f t="shared" si="74"/>
        <v>1.1131394055027226</v>
      </c>
      <c r="BS49">
        <f t="shared" si="74"/>
        <v>1.3444411001526388</v>
      </c>
      <c r="BT49">
        <f t="shared" si="74"/>
        <v>1.633568218465034</v>
      </c>
    </row>
    <row r="50" spans="23:72">
      <c r="W50">
        <f t="shared" si="68"/>
        <v>3.4236579560754432</v>
      </c>
      <c r="X50">
        <f t="shared" si="58"/>
        <v>3.4236579560754432</v>
      </c>
      <c r="Y50">
        <f>AP34</f>
        <v>3.4236756018257077</v>
      </c>
      <c r="AA50">
        <f t="shared" si="69"/>
        <v>1.7645750264527749E-5</v>
      </c>
      <c r="AB50">
        <f t="shared" si="54"/>
        <v>1.7645750264527749E-5</v>
      </c>
      <c r="AC50">
        <v>4</v>
      </c>
      <c r="AN50">
        <f t="shared" si="70"/>
        <v>22.737367544323188</v>
      </c>
      <c r="AO50">
        <f t="shared" si="74"/>
        <v>0.21824757693604857</v>
      </c>
      <c r="AP50">
        <f t="shared" si="74"/>
        <v>0.2920837474983729</v>
      </c>
      <c r="AQ50">
        <f t="shared" si="74"/>
        <v>0.31054279013895403</v>
      </c>
      <c r="AR50">
        <f t="shared" si="74"/>
        <v>0.33361659343968036</v>
      </c>
      <c r="AS50">
        <f t="shared" si="74"/>
        <v>0.36245884756558838</v>
      </c>
      <c r="AT50">
        <f t="shared" si="74"/>
        <v>0.39851166522297321</v>
      </c>
      <c r="AU50">
        <f t="shared" si="74"/>
        <v>0.44357768729470437</v>
      </c>
      <c r="AV50">
        <f t="shared" si="74"/>
        <v>0.49991021488436832</v>
      </c>
      <c r="AW50">
        <f t="shared" si="74"/>
        <v>0.57032587437144833</v>
      </c>
      <c r="AX50">
        <f t="shared" si="74"/>
        <v>0.6583454487302981</v>
      </c>
      <c r="AY50">
        <f t="shared" si="74"/>
        <v>0.76836991667886057</v>
      </c>
      <c r="AZ50">
        <f t="shared" si="74"/>
        <v>0.90590050161456326</v>
      </c>
      <c r="BA50">
        <f t="shared" si="74"/>
        <v>1.0778137327841921</v>
      </c>
      <c r="BB50">
        <f t="shared" si="74"/>
        <v>1.292705271746228</v>
      </c>
      <c r="BC50">
        <f t="shared" si="74"/>
        <v>1.5613196954487725</v>
      </c>
      <c r="BD50">
        <f t="shared" si="74"/>
        <v>1.8970877250769533</v>
      </c>
      <c r="BE50">
        <f t="shared" si="74"/>
        <v>0.21824911696215457</v>
      </c>
      <c r="BF50">
        <f t="shared" si="74"/>
        <v>0.29208525291653409</v>
      </c>
      <c r="BG50">
        <f t="shared" si="74"/>
        <v>0.31054428690512897</v>
      </c>
      <c r="BH50">
        <f t="shared" si="74"/>
        <v>0.33361807939087251</v>
      </c>
      <c r="BI50">
        <f t="shared" si="74"/>
        <v>0.36246031999805206</v>
      </c>
      <c r="BJ50">
        <f t="shared" si="74"/>
        <v>0.39851312075702638</v>
      </c>
      <c r="BK50">
        <f t="shared" si="74"/>
        <v>0.44357912170574432</v>
      </c>
      <c r="BL50">
        <f t="shared" si="74"/>
        <v>0.49991162289164182</v>
      </c>
      <c r="BM50">
        <f t="shared" si="74"/>
        <v>0.57032724937401358</v>
      </c>
      <c r="BN50">
        <f t="shared" si="74"/>
        <v>0.65834678247697831</v>
      </c>
      <c r="BO50">
        <f t="shared" si="74"/>
        <v>0.76837119885568417</v>
      </c>
      <c r="BP50">
        <f t="shared" si="74"/>
        <v>0.90590171932906638</v>
      </c>
      <c r="BQ50">
        <f t="shared" si="74"/>
        <v>1.0778148699207943</v>
      </c>
      <c r="BR50">
        <f t="shared" si="74"/>
        <v>1.2927063081604544</v>
      </c>
      <c r="BS50">
        <f t="shared" si="74"/>
        <v>1.5613206059600291</v>
      </c>
      <c r="BT50">
        <f t="shared" si="74"/>
        <v>1.8970884782094977</v>
      </c>
    </row>
    <row r="51" spans="23:72">
      <c r="W51">
        <f>E4*E20</f>
        <v>9.583574542204996</v>
      </c>
      <c r="X51">
        <f t="shared" si="58"/>
        <v>9.583574542204996</v>
      </c>
      <c r="Y51">
        <f>AQ20</f>
        <v>9.5835439624938097</v>
      </c>
      <c r="AA51">
        <f t="shared" ref="AA51:AA65" si="75">Z4-E4</f>
        <v>-3.0579711186362601E-5</v>
      </c>
      <c r="AB51">
        <f t="shared" si="54"/>
        <v>-3.0579711186362601E-5</v>
      </c>
      <c r="AC51">
        <v>4</v>
      </c>
    </row>
    <row r="52" spans="23:72">
      <c r="W52">
        <f t="shared" ref="W52:W65" si="76">E5*E21</f>
        <v>9.3706062190448876</v>
      </c>
      <c r="X52">
        <f t="shared" si="58"/>
        <v>9.3706062190448876</v>
      </c>
      <c r="Y52">
        <f t="shared" ref="Y52:Y65" si="77">AQ21</f>
        <v>9.3705788311062683</v>
      </c>
      <c r="AA52">
        <f t="shared" si="75"/>
        <v>-2.7387938619227725E-5</v>
      </c>
      <c r="AB52">
        <f t="shared" si="54"/>
        <v>-2.7387938619227725E-5</v>
      </c>
      <c r="AC52">
        <v>4</v>
      </c>
      <c r="AO52">
        <f t="shared" ref="AO52:AO66" si="78">C4*C20</f>
        <v>13.636363636363635</v>
      </c>
      <c r="AP52">
        <f t="shared" ref="AP52:AP66" si="79">D4*D20</f>
        <v>10.189231714008006</v>
      </c>
      <c r="AQ52">
        <f t="shared" ref="AQ52:AQ66" si="80">E4*E20</f>
        <v>9.583574542204996</v>
      </c>
      <c r="AR52">
        <f t="shared" ref="AR52:AR66" si="81">F4*F20</f>
        <v>8.9207525193031323</v>
      </c>
      <c r="AS52">
        <f t="shared" ref="AS52:AS66" si="82">G4*G20</f>
        <v>8.2108969120459676</v>
      </c>
      <c r="AT52">
        <f t="shared" ref="AT52:AT66" si="83">H4*H20</f>
        <v>7.4680711053068256</v>
      </c>
      <c r="AU52">
        <f t="shared" ref="AU52:AU66" si="84">I4*I20</f>
        <v>6.7093426551880428</v>
      </c>
      <c r="AV52">
        <f t="shared" ref="AV52:AV66" si="85">J4*J20</f>
        <v>5.9533009154625871</v>
      </c>
      <c r="AW52">
        <f t="shared" ref="AW52:AW66" si="86">K4*K20</f>
        <v>5.2182748158671508</v>
      </c>
      <c r="AX52">
        <f t="shared" ref="AX52:AX66" si="87">L4*L20</f>
        <v>4.5206028212270803</v>
      </c>
      <c r="AY52">
        <f t="shared" ref="AY52:AY66" si="88">M4*M20</f>
        <v>3.8732897935834472</v>
      </c>
      <c r="AZ52">
        <f t="shared" ref="AZ52:AZ66" si="89">N4*N20</f>
        <v>3.2852618100950188</v>
      </c>
      <c r="BA52">
        <f t="shared" ref="BA52:BA66" si="90">O4*O20</f>
        <v>2.7612574341546301</v>
      </c>
      <c r="BB52">
        <f t="shared" ref="BB52:BB66" si="91">P4*P20</f>
        <v>2.3022432113341198</v>
      </c>
      <c r="BC52">
        <f t="shared" ref="BC52:BC66" si="92">Q4*Q20</f>
        <v>1.9061583577712606</v>
      </c>
      <c r="BD52">
        <f t="shared" ref="BD52:BD66" si="93">R4*R20</f>
        <v>1.5687851971037812</v>
      </c>
    </row>
    <row r="53" spans="23:72">
      <c r="W53">
        <f t="shared" si="76"/>
        <v>9.117346591503134</v>
      </c>
      <c r="X53">
        <f t="shared" si="58"/>
        <v>9.117346591503134</v>
      </c>
      <c r="Y53">
        <f t="shared" si="77"/>
        <v>9.1173228505462429</v>
      </c>
      <c r="AA53">
        <f t="shared" si="75"/>
        <v>-2.3740956891060705E-5</v>
      </c>
      <c r="AB53">
        <f t="shared" si="54"/>
        <v>-2.3740956891060705E-5</v>
      </c>
      <c r="AC53">
        <v>4</v>
      </c>
      <c r="AO53">
        <f t="shared" si="78"/>
        <v>13.333333333333332</v>
      </c>
      <c r="AP53">
        <f t="shared" si="79"/>
        <v>9.9628043425856063</v>
      </c>
      <c r="AQ53">
        <f t="shared" si="80"/>
        <v>9.3706062190448876</v>
      </c>
      <c r="AR53">
        <f t="shared" si="81"/>
        <v>8.7225135744297297</v>
      </c>
      <c r="AS53">
        <f t="shared" si="82"/>
        <v>8.0284325362227236</v>
      </c>
      <c r="AT53">
        <f t="shared" si="83"/>
        <v>7.302113969633341</v>
      </c>
      <c r="AU53">
        <f t="shared" si="84"/>
        <v>6.5602461517394195</v>
      </c>
      <c r="AV53">
        <f t="shared" si="85"/>
        <v>5.8210053395634187</v>
      </c>
      <c r="AW53">
        <f t="shared" si="86"/>
        <v>5.1023131532923252</v>
      </c>
      <c r="AX53">
        <f t="shared" si="87"/>
        <v>4.4201449807553672</v>
      </c>
      <c r="AY53">
        <f t="shared" si="88"/>
        <v>3.7872166870593706</v>
      </c>
      <c r="AZ53">
        <f t="shared" si="89"/>
        <v>3.2122559920929072</v>
      </c>
      <c r="BA53">
        <f t="shared" si="90"/>
        <v>2.6998961578400831</v>
      </c>
      <c r="BB53">
        <f t="shared" si="91"/>
        <v>2.2510822510822504</v>
      </c>
      <c r="BC53">
        <f t="shared" si="92"/>
        <v>1.8637992831541219</v>
      </c>
      <c r="BD53">
        <f t="shared" si="93"/>
        <v>1.5339233038348083</v>
      </c>
    </row>
    <row r="54" spans="23:72">
      <c r="W54">
        <f t="shared" si="76"/>
        <v>8.8193940885128352</v>
      </c>
      <c r="X54">
        <f t="shared" si="58"/>
        <v>8.8193940885128352</v>
      </c>
      <c r="Y54">
        <f t="shared" si="77"/>
        <v>8.819374431376831</v>
      </c>
      <c r="AA54">
        <f t="shared" si="75"/>
        <v>-1.965713600426966E-5</v>
      </c>
      <c r="AB54">
        <f t="shared" si="54"/>
        <v>-1.965713600426966E-5</v>
      </c>
      <c r="AC54">
        <v>4</v>
      </c>
      <c r="AO54">
        <f t="shared" si="78"/>
        <v>12.972972972972974</v>
      </c>
      <c r="AP54">
        <f t="shared" si="79"/>
        <v>9.6935393603535633</v>
      </c>
      <c r="AQ54">
        <f t="shared" si="80"/>
        <v>9.117346591503134</v>
      </c>
      <c r="AR54">
        <f t="shared" si="81"/>
        <v>8.4867699643100085</v>
      </c>
      <c r="AS54">
        <f t="shared" si="82"/>
        <v>7.8114478730815691</v>
      </c>
      <c r="AT54">
        <f t="shared" si="83"/>
        <v>7.1047595380216295</v>
      </c>
      <c r="AU54">
        <f t="shared" si="84"/>
        <v>6.3829422016924084</v>
      </c>
      <c r="AV54">
        <f t="shared" si="85"/>
        <v>5.6636808709265702</v>
      </c>
      <c r="AW54">
        <f t="shared" si="86"/>
        <v>4.9644127977979382</v>
      </c>
      <c r="AX54">
        <f t="shared" si="87"/>
        <v>4.3006816028971153</v>
      </c>
      <c r="AY54">
        <f t="shared" si="88"/>
        <v>3.6848594793010094</v>
      </c>
      <c r="AZ54">
        <f t="shared" si="89"/>
        <v>3.1254382625768828</v>
      </c>
      <c r="BA54">
        <f t="shared" si="90"/>
        <v>2.6269259914119725</v>
      </c>
      <c r="BB54">
        <f t="shared" si="91"/>
        <v>2.19024219024219</v>
      </c>
      <c r="BC54">
        <f t="shared" si="92"/>
        <v>1.8134263295553619</v>
      </c>
      <c r="BD54">
        <f t="shared" si="93"/>
        <v>1.4924659172446784</v>
      </c>
    </row>
    <row r="55" spans="23:72">
      <c r="W55">
        <f t="shared" si="76"/>
        <v>8.4732640222446705</v>
      </c>
      <c r="X55">
        <f t="shared" si="58"/>
        <v>8.4732640222446705</v>
      </c>
      <c r="Y55">
        <f t="shared" si="77"/>
        <v>8.4732488286229994</v>
      </c>
      <c r="AA55">
        <f t="shared" si="75"/>
        <v>-1.5193621671016899E-5</v>
      </c>
      <c r="AB55">
        <f t="shared" si="54"/>
        <v>-1.5193621671016899E-5</v>
      </c>
      <c r="AC55">
        <v>4</v>
      </c>
      <c r="AO55">
        <f t="shared" si="78"/>
        <v>12.549019607843137</v>
      </c>
      <c r="AP55">
        <f t="shared" si="79"/>
        <v>9.3767570283158665</v>
      </c>
      <c r="AQ55">
        <f t="shared" si="80"/>
        <v>8.8193940885128352</v>
      </c>
      <c r="AR55">
        <f t="shared" si="81"/>
        <v>8.2094245406397466</v>
      </c>
      <c r="AS55">
        <f t="shared" si="82"/>
        <v>7.5561717987978589</v>
      </c>
      <c r="AT55">
        <f t="shared" si="83"/>
        <v>6.8725778537725573</v>
      </c>
      <c r="AU55">
        <f t="shared" si="84"/>
        <v>6.1743493192841603</v>
      </c>
      <c r="AV55">
        <f t="shared" si="85"/>
        <v>5.4785932607655718</v>
      </c>
      <c r="AW55">
        <f t="shared" si="86"/>
        <v>4.8021770854515999</v>
      </c>
      <c r="AX55">
        <f t="shared" si="87"/>
        <v>4.1601364524756397</v>
      </c>
      <c r="AY55">
        <f t="shared" si="88"/>
        <v>3.5644392348794076</v>
      </c>
      <c r="AZ55">
        <f t="shared" si="89"/>
        <v>3.0232997572639131</v>
      </c>
      <c r="BA55">
        <f t="shared" si="90"/>
        <v>2.5410787367906664</v>
      </c>
      <c r="BB55">
        <f t="shared" si="91"/>
        <v>2.1186656480774126</v>
      </c>
      <c r="BC55">
        <f t="shared" si="92"/>
        <v>1.7541640312038795</v>
      </c>
      <c r="BD55">
        <f t="shared" si="93"/>
        <v>1.4436925212562903</v>
      </c>
    </row>
    <row r="56" spans="23:72">
      <c r="W56">
        <f t="shared" si="76"/>
        <v>8.0770208487390267</v>
      </c>
      <c r="X56">
        <f t="shared" si="58"/>
        <v>8.0770208487390267</v>
      </c>
      <c r="Y56">
        <f t="shared" si="77"/>
        <v>8.0770103945623166</v>
      </c>
      <c r="AA56">
        <f t="shared" si="75"/>
        <v>-1.0454176710084084E-5</v>
      </c>
      <c r="AB56">
        <f t="shared" si="54"/>
        <v>-1.0454176710084084E-5</v>
      </c>
      <c r="AC56">
        <v>4</v>
      </c>
      <c r="AO56">
        <f t="shared" si="78"/>
        <v>12.05651491365777</v>
      </c>
      <c r="AP56">
        <f t="shared" si="79"/>
        <v>9.0087524353678319</v>
      </c>
      <c r="AQ56">
        <f t="shared" si="80"/>
        <v>8.4732640222446705</v>
      </c>
      <c r="AR56">
        <f t="shared" si="81"/>
        <v>7.8872336246020787</v>
      </c>
      <c r="AS56">
        <f t="shared" si="82"/>
        <v>7.2596187454698411</v>
      </c>
      <c r="AT56">
        <f t="shared" si="83"/>
        <v>6.6028534482084842</v>
      </c>
      <c r="AU56">
        <f t="shared" si="84"/>
        <v>5.9320279174284236</v>
      </c>
      <c r="AV56">
        <f t="shared" si="85"/>
        <v>5.2635778266695912</v>
      </c>
      <c r="AW56">
        <f t="shared" si="86"/>
        <v>4.6137085970115841</v>
      </c>
      <c r="AX56">
        <f t="shared" si="87"/>
        <v>3.9968657910754972</v>
      </c>
      <c r="AY56">
        <f t="shared" si="88"/>
        <v>3.4245475851588658</v>
      </c>
      <c r="AZ56">
        <f t="shared" si="89"/>
        <v>2.9046459206366011</v>
      </c>
      <c r="BA56">
        <f t="shared" si="90"/>
        <v>2.4413503719244702</v>
      </c>
      <c r="BB56">
        <f t="shared" si="91"/>
        <v>2.0355155049032594</v>
      </c>
      <c r="BC56">
        <f t="shared" si="92"/>
        <v>1.685319289005925</v>
      </c>
      <c r="BD56">
        <f t="shared" si="93"/>
        <v>1.3870326891818676</v>
      </c>
    </row>
    <row r="57" spans="23:72">
      <c r="W57">
        <f t="shared" si="76"/>
        <v>7.6309540438912862</v>
      </c>
      <c r="X57">
        <f t="shared" si="58"/>
        <v>7.6309540438912862</v>
      </c>
      <c r="Y57">
        <f t="shared" si="77"/>
        <v>7.630948452115585</v>
      </c>
      <c r="AA57">
        <f t="shared" si="75"/>
        <v>-5.5917757011414437E-6</v>
      </c>
      <c r="AB57">
        <f t="shared" si="54"/>
        <v>-5.5917757011414437E-6</v>
      </c>
      <c r="AC57">
        <v>4</v>
      </c>
      <c r="AO57">
        <f t="shared" si="78"/>
        <v>11.49270482603816</v>
      </c>
      <c r="AP57">
        <f t="shared" si="79"/>
        <v>8.5874677161680655</v>
      </c>
      <c r="AQ57">
        <f t="shared" si="80"/>
        <v>8.0770208487390267</v>
      </c>
      <c r="AR57">
        <f t="shared" si="81"/>
        <v>7.5183955389023938</v>
      </c>
      <c r="AS57">
        <f t="shared" si="82"/>
        <v>6.920130401592651</v>
      </c>
      <c r="AT57">
        <f t="shared" si="83"/>
        <v>6.2940780344314327</v>
      </c>
      <c r="AU57">
        <f t="shared" si="84"/>
        <v>5.6546229456070423</v>
      </c>
      <c r="AV57">
        <f t="shared" si="85"/>
        <v>5.01743221187958</v>
      </c>
      <c r="AW57">
        <f t="shared" si="86"/>
        <v>4.3979534250600514</v>
      </c>
      <c r="AX57">
        <f t="shared" si="87"/>
        <v>3.8099566164086673</v>
      </c>
      <c r="AY57">
        <f t="shared" si="88"/>
        <v>3.2644022622464615</v>
      </c>
      <c r="AZ57">
        <f t="shared" si="89"/>
        <v>2.7688132457097119</v>
      </c>
      <c r="BA57">
        <f t="shared" si="90"/>
        <v>2.3271832202257956</v>
      </c>
      <c r="BB57">
        <f t="shared" si="91"/>
        <v>1.9403267888116369</v>
      </c>
      <c r="BC57">
        <f t="shared" si="92"/>
        <v>1.6065071262203878</v>
      </c>
      <c r="BD57">
        <f t="shared" si="93"/>
        <v>1.3221695817566026</v>
      </c>
    </row>
    <row r="58" spans="23:72">
      <c r="W58">
        <f t="shared" si="76"/>
        <v>7.1381817134476222</v>
      </c>
      <c r="X58">
        <f t="shared" si="58"/>
        <v>7.1381817134476222</v>
      </c>
      <c r="Y58">
        <f t="shared" si="77"/>
        <v>7.1381809108057164</v>
      </c>
      <c r="AA58">
        <f t="shared" si="75"/>
        <v>-8.0264190582823858E-7</v>
      </c>
      <c r="AB58">
        <f t="shared" si="54"/>
        <v>-8.0264190582823858E-7</v>
      </c>
      <c r="AC58">
        <v>4</v>
      </c>
      <c r="AO58">
        <f t="shared" si="78"/>
        <v>10.858001237076964</v>
      </c>
      <c r="AP58">
        <f t="shared" si="79"/>
        <v>8.1132106407412703</v>
      </c>
      <c r="AQ58">
        <f t="shared" si="80"/>
        <v>7.6309540438912862</v>
      </c>
      <c r="AR58">
        <f t="shared" si="81"/>
        <v>7.1031797386183966</v>
      </c>
      <c r="AS58">
        <f t="shared" si="82"/>
        <v>6.537954780757147</v>
      </c>
      <c r="AT58">
        <f t="shared" si="83"/>
        <v>5.9464771886666847</v>
      </c>
      <c r="AU58">
        <f t="shared" si="84"/>
        <v>5.3423370623337005</v>
      </c>
      <c r="AV58">
        <f t="shared" si="85"/>
        <v>4.7403362383508414</v>
      </c>
      <c r="AW58">
        <f t="shared" si="86"/>
        <v>4.1550691897801597</v>
      </c>
      <c r="AX58">
        <f t="shared" si="87"/>
        <v>3.5995454751825986</v>
      </c>
      <c r="AY58">
        <f t="shared" si="88"/>
        <v>3.0841202604876878</v>
      </c>
      <c r="AZ58">
        <f t="shared" si="89"/>
        <v>2.6159009651964511</v>
      </c>
      <c r="BA58">
        <f t="shared" si="90"/>
        <v>2.1986606866355221</v>
      </c>
      <c r="BB58">
        <f t="shared" si="91"/>
        <v>1.8331690400259804</v>
      </c>
      <c r="BC58">
        <f t="shared" si="92"/>
        <v>1.5177851191612961</v>
      </c>
      <c r="BD58">
        <f t="shared" si="93"/>
        <v>1.249150584796465</v>
      </c>
    </row>
    <row r="59" spans="23:72">
      <c r="W59">
        <f t="shared" si="76"/>
        <v>6.6050283256236133</v>
      </c>
      <c r="X59">
        <f t="shared" si="58"/>
        <v>6.6050283256236133</v>
      </c>
      <c r="Y59">
        <f t="shared" si="77"/>
        <v>6.6050320160082689</v>
      </c>
      <c r="AA59">
        <f t="shared" si="75"/>
        <v>3.69038465564131E-6</v>
      </c>
      <c r="AB59">
        <f t="shared" si="54"/>
        <v>3.69038465564131E-6</v>
      </c>
      <c r="AC59">
        <v>4</v>
      </c>
      <c r="AO59">
        <f t="shared" si="78"/>
        <v>10.156840865414422</v>
      </c>
      <c r="AP59">
        <f t="shared" si="79"/>
        <v>7.5892963710676318</v>
      </c>
      <c r="AQ59">
        <f t="shared" si="80"/>
        <v>7.1381817134476222</v>
      </c>
      <c r="AR59">
        <f t="shared" si="81"/>
        <v>6.644488674142492</v>
      </c>
      <c r="AS59">
        <f t="shared" si="82"/>
        <v>6.115763375184728</v>
      </c>
      <c r="AT59">
        <f t="shared" si="83"/>
        <v>5.5624807178014084</v>
      </c>
      <c r="AU59">
        <f t="shared" si="84"/>
        <v>4.9973532150873474</v>
      </c>
      <c r="AV59">
        <f t="shared" si="85"/>
        <v>4.4342268683004971</v>
      </c>
      <c r="AW59">
        <f t="shared" si="86"/>
        <v>3.8867537057625756</v>
      </c>
      <c r="AX59">
        <f t="shared" si="87"/>
        <v>3.367103187869442</v>
      </c>
      <c r="AY59">
        <f t="shared" si="88"/>
        <v>2.8849617909978029</v>
      </c>
      <c r="AZ59">
        <f t="shared" si="89"/>
        <v>2.4469779697996188</v>
      </c>
      <c r="BA59">
        <f t="shared" si="90"/>
        <v>2.0566811721244154</v>
      </c>
      <c r="BB59">
        <f t="shared" si="91"/>
        <v>1.7147913149400968</v>
      </c>
      <c r="BC59">
        <f t="shared" si="92"/>
        <v>1.4197734543052418</v>
      </c>
      <c r="BD59">
        <f t="shared" si="93"/>
        <v>1.1684861172600662</v>
      </c>
    </row>
    <row r="60" spans="23:72">
      <c r="W60">
        <f t="shared" si="76"/>
        <v>6.041020777431223</v>
      </c>
      <c r="X60">
        <f t="shared" si="58"/>
        <v>6.041020777431223</v>
      </c>
      <c r="Y60">
        <f t="shared" si="77"/>
        <v>6.041028441871453</v>
      </c>
      <c r="AA60">
        <f t="shared" si="75"/>
        <v>7.6644402300374281E-6</v>
      </c>
      <c r="AB60">
        <f t="shared" si="54"/>
        <v>7.6644402300374281E-6</v>
      </c>
      <c r="AC60">
        <v>4</v>
      </c>
      <c r="AO60">
        <f t="shared" si="78"/>
        <v>9.3982227278593875</v>
      </c>
      <c r="AP60">
        <f t="shared" si="79"/>
        <v>7.0224490654278187</v>
      </c>
      <c r="AQ60">
        <f t="shared" si="80"/>
        <v>6.6050283256236133</v>
      </c>
      <c r="AR60">
        <f t="shared" si="81"/>
        <v>6.1482093989450632</v>
      </c>
      <c r="AS60">
        <f t="shared" si="82"/>
        <v>5.6589747848260643</v>
      </c>
      <c r="AT60">
        <f t="shared" si="83"/>
        <v>5.1470170103120694</v>
      </c>
      <c r="AU60">
        <f t="shared" si="84"/>
        <v>4.6240990862722127</v>
      </c>
      <c r="AV60">
        <f t="shared" si="85"/>
        <v>4.1030328510956835</v>
      </c>
      <c r="AW60">
        <f t="shared" si="86"/>
        <v>3.5964506581445872</v>
      </c>
      <c r="AX60">
        <f t="shared" si="87"/>
        <v>3.1156130263926518</v>
      </c>
      <c r="AY60">
        <f t="shared" si="88"/>
        <v>2.6694829457737286</v>
      </c>
      <c r="AZ60">
        <f t="shared" si="89"/>
        <v>2.2642122954442554</v>
      </c>
      <c r="BA60">
        <f t="shared" si="90"/>
        <v>1.9030669075104676</v>
      </c>
      <c r="BB60">
        <f t="shared" si="91"/>
        <v>1.586712928080156</v>
      </c>
      <c r="BC60">
        <f t="shared" si="92"/>
        <v>1.3137300587330325</v>
      </c>
      <c r="BD60">
        <f t="shared" si="93"/>
        <v>1.0812114642670094</v>
      </c>
    </row>
    <row r="61" spans="23:72">
      <c r="W61">
        <f t="shared" si="76"/>
        <v>5.4584004427765631</v>
      </c>
      <c r="X61">
        <f t="shared" si="58"/>
        <v>5.4584004427765631</v>
      </c>
      <c r="Y61">
        <f t="shared" si="77"/>
        <v>5.4584113714428977</v>
      </c>
      <c r="AA61">
        <f t="shared" si="75"/>
        <v>1.0928666334564241E-5</v>
      </c>
      <c r="AB61">
        <f t="shared" si="54"/>
        <v>1.0928666334564241E-5</v>
      </c>
      <c r="AC61">
        <v>4</v>
      </c>
      <c r="AO61">
        <f t="shared" si="78"/>
        <v>8.595702542208933</v>
      </c>
      <c r="AP61">
        <f t="shared" si="79"/>
        <v>6.4227976961319975</v>
      </c>
      <c r="AQ61">
        <f t="shared" si="80"/>
        <v>6.041020777431223</v>
      </c>
      <c r="AR61">
        <f t="shared" si="81"/>
        <v>5.6232099079633171</v>
      </c>
      <c r="AS61">
        <f t="shared" si="82"/>
        <v>5.1757513471171936</v>
      </c>
      <c r="AT61">
        <f t="shared" si="83"/>
        <v>4.7075099709207509</v>
      </c>
      <c r="AU61">
        <f t="shared" si="84"/>
        <v>4.2292443393017178</v>
      </c>
      <c r="AV61">
        <f t="shared" si="85"/>
        <v>3.7526722796622796</v>
      </c>
      <c r="AW61">
        <f t="shared" si="86"/>
        <v>3.2893474607175688</v>
      </c>
      <c r="AX61">
        <f t="shared" si="87"/>
        <v>2.8495688586008225</v>
      </c>
      <c r="AY61">
        <f t="shared" si="88"/>
        <v>2.4415341078639248</v>
      </c>
      <c r="AZ61">
        <f t="shared" si="89"/>
        <v>2.0708697748094167</v>
      </c>
      <c r="BA61">
        <f t="shared" si="90"/>
        <v>1.74056282007346</v>
      </c>
      <c r="BB61">
        <f t="shared" si="91"/>
        <v>1.4512225071261833</v>
      </c>
      <c r="BC61">
        <f t="shared" si="92"/>
        <v>1.2015498177281305</v>
      </c>
      <c r="BD61">
        <f t="shared" si="93"/>
        <v>0.98888613317447915</v>
      </c>
    </row>
    <row r="62" spans="23:72">
      <c r="W62">
        <f t="shared" si="76"/>
        <v>4.8711578771006696</v>
      </c>
      <c r="X62">
        <f t="shared" si="58"/>
        <v>4.8711578771006696</v>
      </c>
      <c r="Y62">
        <f t="shared" si="77"/>
        <v>4.8711712310624558</v>
      </c>
      <c r="AA62">
        <f t="shared" si="75"/>
        <v>1.3353961786144453E-5</v>
      </c>
      <c r="AB62">
        <f t="shared" si="54"/>
        <v>1.3353961786144453E-5</v>
      </c>
      <c r="AC62">
        <v>4</v>
      </c>
      <c r="AO62">
        <f t="shared" si="78"/>
        <v>7.7666984258113727</v>
      </c>
      <c r="AP62">
        <f t="shared" si="79"/>
        <v>5.8033572603169752</v>
      </c>
      <c r="AQ62">
        <f t="shared" si="80"/>
        <v>5.4584004427765631</v>
      </c>
      <c r="AR62">
        <f t="shared" si="81"/>
        <v>5.0808849335731283</v>
      </c>
      <c r="AS62">
        <f t="shared" si="82"/>
        <v>4.676581075561038</v>
      </c>
      <c r="AT62">
        <f t="shared" si="83"/>
        <v>4.2534987804784876</v>
      </c>
      <c r="AU62">
        <f t="shared" si="84"/>
        <v>3.8213590094737251</v>
      </c>
      <c r="AV62">
        <f t="shared" si="85"/>
        <v>3.3907494755570102</v>
      </c>
      <c r="AW62">
        <f t="shared" si="86"/>
        <v>2.9721095651754124</v>
      </c>
      <c r="AX62">
        <f t="shared" si="87"/>
        <v>2.5747449797918063</v>
      </c>
      <c r="AY62">
        <f t="shared" si="88"/>
        <v>2.2060627411192932</v>
      </c>
      <c r="AZ62">
        <f t="shared" si="89"/>
        <v>1.8711467667818351</v>
      </c>
      <c r="BA62">
        <f t="shared" si="90"/>
        <v>1.5726959429213059</v>
      </c>
      <c r="BB62">
        <f t="shared" si="91"/>
        <v>1.3112607731889327</v>
      </c>
      <c r="BC62">
        <f t="shared" si="92"/>
        <v>1.0856675218876113</v>
      </c>
      <c r="BD62">
        <f t="shared" si="93"/>
        <v>0.89351397819068901</v>
      </c>
    </row>
    <row r="63" spans="23:72">
      <c r="W63">
        <f t="shared" si="76"/>
        <v>4.2937310178741326</v>
      </c>
      <c r="X63">
        <f t="shared" si="58"/>
        <v>4.2937310178741326</v>
      </c>
      <c r="Y63">
        <f t="shared" si="77"/>
        <v>4.2937459099940956</v>
      </c>
      <c r="AA63">
        <f t="shared" si="75"/>
        <v>1.4892119962972572E-5</v>
      </c>
      <c r="AB63">
        <f t="shared" si="54"/>
        <v>1.4892119962972572E-5</v>
      </c>
      <c r="AC63">
        <v>4</v>
      </c>
      <c r="AO63">
        <f t="shared" si="78"/>
        <v>6.9311173873333018</v>
      </c>
      <c r="AP63">
        <f t="shared" si="79"/>
        <v>5.1790024804121124</v>
      </c>
      <c r="AQ63">
        <f t="shared" si="80"/>
        <v>4.8711578771006696</v>
      </c>
      <c r="AR63">
        <f t="shared" si="81"/>
        <v>4.5342574122735488</v>
      </c>
      <c r="AS63">
        <f t="shared" si="82"/>
        <v>4.1734506258634294</v>
      </c>
      <c r="AT63">
        <f t="shared" si="83"/>
        <v>3.7958856824411287</v>
      </c>
      <c r="AU63">
        <f t="shared" si="84"/>
        <v>3.410237712563061</v>
      </c>
      <c r="AV63">
        <f t="shared" si="85"/>
        <v>3.0259553490606006</v>
      </c>
      <c r="AW63">
        <f t="shared" si="86"/>
        <v>2.6523548559302883</v>
      </c>
      <c r="AX63">
        <f t="shared" si="87"/>
        <v>2.2977407797985667</v>
      </c>
      <c r="AY63">
        <f t="shared" si="88"/>
        <v>1.9687232571957025</v>
      </c>
      <c r="AZ63">
        <f t="shared" si="89"/>
        <v>1.6698392519520555</v>
      </c>
      <c r="BA63">
        <f t="shared" si="90"/>
        <v>1.4034972902699832</v>
      </c>
      <c r="BB63">
        <f t="shared" si="91"/>
        <v>1.1701886498095184</v>
      </c>
      <c r="BC63">
        <f t="shared" si="92"/>
        <v>0.96886587134766577</v>
      </c>
      <c r="BD63">
        <f t="shared" si="93"/>
        <v>0.79738518615338883</v>
      </c>
    </row>
    <row r="64" spans="23:72">
      <c r="W64">
        <f t="shared" si="76"/>
        <v>3.7396139138250635</v>
      </c>
      <c r="X64">
        <f t="shared" si="58"/>
        <v>3.7396139138250635</v>
      </c>
      <c r="Y64">
        <f t="shared" si="77"/>
        <v>3.7396294926926053</v>
      </c>
      <c r="AA64">
        <f t="shared" si="75"/>
        <v>1.5578867541776731E-5</v>
      </c>
      <c r="AB64">
        <f t="shared" si="54"/>
        <v>1.5578867541776731E-5</v>
      </c>
      <c r="AC64">
        <v>4</v>
      </c>
      <c r="AO64">
        <f t="shared" si="78"/>
        <v>6.1095030104491679</v>
      </c>
      <c r="AP64">
        <f t="shared" si="79"/>
        <v>4.5650837342657109</v>
      </c>
      <c r="AQ64">
        <f t="shared" si="80"/>
        <v>4.2937310178741326</v>
      </c>
      <c r="AR64">
        <f t="shared" si="81"/>
        <v>3.9967667206246622</v>
      </c>
      <c r="AS64">
        <f t="shared" si="82"/>
        <v>3.6787299561930591</v>
      </c>
      <c r="AT64">
        <f t="shared" si="83"/>
        <v>3.345921546008837</v>
      </c>
      <c r="AU64">
        <f t="shared" si="84"/>
        <v>3.0059882710004664</v>
      </c>
      <c r="AV64">
        <f t="shared" si="85"/>
        <v>2.6672587234427545</v>
      </c>
      <c r="AW64">
        <f t="shared" si="86"/>
        <v>2.3379448177720383</v>
      </c>
      <c r="AX64">
        <f t="shared" si="87"/>
        <v>2.0253666799910022</v>
      </c>
      <c r="AY64">
        <f t="shared" si="88"/>
        <v>1.7353508813109413</v>
      </c>
      <c r="AZ64">
        <f t="shared" si="89"/>
        <v>1.471896574051875</v>
      </c>
      <c r="BA64">
        <f t="shared" si="90"/>
        <v>1.2371267778168096</v>
      </c>
      <c r="BB64">
        <f t="shared" si="91"/>
        <v>1.0314745342316776</v>
      </c>
      <c r="BC64">
        <f t="shared" si="92"/>
        <v>0.85401654984773312</v>
      </c>
      <c r="BD64">
        <f t="shared" si="93"/>
        <v>0.70286317819326716</v>
      </c>
    </row>
    <row r="65" spans="23:74">
      <c r="W65">
        <f t="shared" si="76"/>
        <v>3.2201526228866002</v>
      </c>
      <c r="X65">
        <f t="shared" si="58"/>
        <v>3.2201526228866002</v>
      </c>
      <c r="Y65">
        <f t="shared" si="77"/>
        <v>3.2201681435030087</v>
      </c>
      <c r="AA65">
        <f t="shared" si="75"/>
        <v>1.5520616408526422E-5</v>
      </c>
      <c r="AB65">
        <f t="shared" si="54"/>
        <v>1.5520616408526422E-5</v>
      </c>
      <c r="AC65">
        <v>4</v>
      </c>
      <c r="AO65">
        <f t="shared" si="78"/>
        <v>5.321055829841824</v>
      </c>
      <c r="AP65">
        <f t="shared" si="79"/>
        <v>3.9759478596516438</v>
      </c>
      <c r="AQ65">
        <f t="shared" si="80"/>
        <v>3.7396139138250635</v>
      </c>
      <c r="AR65">
        <f t="shared" si="81"/>
        <v>3.4809736279570322</v>
      </c>
      <c r="AS65">
        <f t="shared" si="82"/>
        <v>3.2039803313519784</v>
      </c>
      <c r="AT65">
        <f t="shared" si="83"/>
        <v>2.9141217081215189</v>
      </c>
      <c r="AU65">
        <f t="shared" si="84"/>
        <v>2.6180577023182821</v>
      </c>
      <c r="AV65">
        <f t="shared" si="85"/>
        <v>2.3230420798218239</v>
      </c>
      <c r="AW65">
        <f t="shared" si="86"/>
        <v>2.0362269862503561</v>
      </c>
      <c r="AX65">
        <f t="shared" si="87"/>
        <v>1.763987866394582</v>
      </c>
      <c r="AY65">
        <f t="shared" si="88"/>
        <v>1.5113993573663627</v>
      </c>
      <c r="AZ65">
        <f t="shared" si="89"/>
        <v>1.2819445105252725</v>
      </c>
      <c r="BA65">
        <f t="shared" si="90"/>
        <v>1.0774723642981887</v>
      </c>
      <c r="BB65">
        <f t="shared" si="91"/>
        <v>0.89836007516810001</v>
      </c>
      <c r="BC65">
        <f t="shared" si="92"/>
        <v>0.74380350309616894</v>
      </c>
      <c r="BD65">
        <f t="shared" si="93"/>
        <v>0.61215686538003289</v>
      </c>
    </row>
    <row r="66" spans="23:74">
      <c r="W66">
        <f>F4*F20</f>
        <v>8.9207525193031323</v>
      </c>
      <c r="X66">
        <f t="shared" si="58"/>
        <v>8.9207525193031323</v>
      </c>
      <c r="Y66">
        <f>AR20</f>
        <v>8.9207281990611804</v>
      </c>
      <c r="AA66">
        <f t="shared" ref="AA66:AA80" si="94">AA4-F4</f>
        <v>-2.4320241951869548E-5</v>
      </c>
      <c r="AB66">
        <f t="shared" si="54"/>
        <v>-2.4320241951869548E-5</v>
      </c>
      <c r="AC66">
        <v>4</v>
      </c>
      <c r="AO66">
        <f t="shared" si="78"/>
        <v>4.5819200275316794</v>
      </c>
      <c r="AP66">
        <f t="shared" si="79"/>
        <v>3.4236579560754432</v>
      </c>
      <c r="AQ66">
        <f t="shared" si="80"/>
        <v>3.2201526228866002</v>
      </c>
      <c r="AR66">
        <f t="shared" si="81"/>
        <v>2.9974394727822387</v>
      </c>
      <c r="AS66">
        <f t="shared" si="82"/>
        <v>2.7589226870554389</v>
      </c>
      <c r="AT66">
        <f t="shared" si="83"/>
        <v>2.5093276680586394</v>
      </c>
      <c r="AU66">
        <f t="shared" si="84"/>
        <v>2.2543892421144358</v>
      </c>
      <c r="AV66">
        <f t="shared" si="85"/>
        <v>2.0003535709285853</v>
      </c>
      <c r="AW66">
        <f t="shared" si="86"/>
        <v>1.7533793117856313</v>
      </c>
      <c r="AX66">
        <f t="shared" si="87"/>
        <v>1.5189563108937485</v>
      </c>
      <c r="AY66">
        <f t="shared" si="88"/>
        <v>1.3014542990279629</v>
      </c>
      <c r="AZ66">
        <f t="shared" si="89"/>
        <v>1.1038725047796853</v>
      </c>
      <c r="BA66">
        <f t="shared" si="90"/>
        <v>0.92780312083974792</v>
      </c>
      <c r="BB66">
        <f t="shared" si="91"/>
        <v>0.77357091373911446</v>
      </c>
      <c r="BC66">
        <f t="shared" si="92"/>
        <v>0.64048344470872931</v>
      </c>
      <c r="BD66">
        <f t="shared" si="93"/>
        <v>0.52712354299037012</v>
      </c>
    </row>
    <row r="67" spans="23:74" ht="15" thickBot="1">
      <c r="W67">
        <f t="shared" ref="W67:W80" si="95">F5*F21</f>
        <v>8.7225135744297297</v>
      </c>
      <c r="X67">
        <f t="shared" si="58"/>
        <v>8.7225135744297297</v>
      </c>
      <c r="Y67">
        <f t="shared" ref="Y67:Y80" si="96">AR21</f>
        <v>8.7224918907130906</v>
      </c>
      <c r="AA67">
        <f t="shared" si="94"/>
        <v>-2.168371663913149E-5</v>
      </c>
      <c r="AB67">
        <f t="shared" si="54"/>
        <v>-2.168371663913149E-5</v>
      </c>
      <c r="AC67">
        <v>4</v>
      </c>
    </row>
    <row r="68" spans="23:74" ht="15" thickBot="1">
      <c r="W68">
        <f t="shared" si="95"/>
        <v>8.4867699643100085</v>
      </c>
      <c r="X68">
        <f t="shared" si="58"/>
        <v>8.4867699643100085</v>
      </c>
      <c r="Y68">
        <f t="shared" si="96"/>
        <v>8.4867512919029693</v>
      </c>
      <c r="AA68">
        <f t="shared" si="94"/>
        <v>-1.8672407039233008E-5</v>
      </c>
      <c r="AB68">
        <f t="shared" si="54"/>
        <v>-1.8672407039233008E-5</v>
      </c>
      <c r="AC68">
        <v>4</v>
      </c>
      <c r="AO68" t="s">
        <v>114</v>
      </c>
      <c r="AP68" s="73">
        <f>C3</f>
        <v>0</v>
      </c>
      <c r="AQ68" s="73">
        <f t="shared" ref="AQ68:BE68" si="97">D3</f>
        <v>4.3980465111040035E-2</v>
      </c>
      <c r="AR68" s="73">
        <f t="shared" si="97"/>
        <v>5.4975581388800036E-2</v>
      </c>
      <c r="AS68" s="73">
        <f t="shared" si="97"/>
        <v>6.871947673600004E-2</v>
      </c>
      <c r="AT68" s="73">
        <f t="shared" si="97"/>
        <v>8.589934592000005E-2</v>
      </c>
      <c r="AU68" s="73">
        <f t="shared" si="97"/>
        <v>0.10737418240000006</v>
      </c>
      <c r="AV68" s="73">
        <f t="shared" si="97"/>
        <v>0.13421772800000006</v>
      </c>
      <c r="AW68" s="73">
        <f t="shared" si="97"/>
        <v>0.16777216000000009</v>
      </c>
      <c r="AX68" s="73">
        <f t="shared" si="97"/>
        <v>0.2097152000000001</v>
      </c>
      <c r="AY68" s="73">
        <f t="shared" si="97"/>
        <v>0.2621440000000001</v>
      </c>
      <c r="AZ68" s="73">
        <f t="shared" si="97"/>
        <v>0.32768000000000014</v>
      </c>
      <c r="BA68" s="73">
        <f t="shared" si="97"/>
        <v>0.40960000000000013</v>
      </c>
      <c r="BB68" s="73">
        <f t="shared" si="97"/>
        <v>0.51200000000000012</v>
      </c>
      <c r="BC68" s="73">
        <f t="shared" si="97"/>
        <v>0.64000000000000012</v>
      </c>
      <c r="BD68" s="73">
        <f t="shared" si="97"/>
        <v>0.8</v>
      </c>
      <c r="BE68" s="73">
        <f t="shared" si="97"/>
        <v>1</v>
      </c>
      <c r="BF68" s="73">
        <f t="shared" ref="BF68:BU68" si="98">AP68</f>
        <v>0</v>
      </c>
      <c r="BG68" s="73">
        <f t="shared" si="98"/>
        <v>4.3980465111040035E-2</v>
      </c>
      <c r="BH68" s="73">
        <f t="shared" si="98"/>
        <v>5.4975581388800036E-2</v>
      </c>
      <c r="BI68" s="73">
        <f t="shared" si="98"/>
        <v>6.871947673600004E-2</v>
      </c>
      <c r="BJ68" s="73">
        <f t="shared" si="98"/>
        <v>8.589934592000005E-2</v>
      </c>
      <c r="BK68" s="73">
        <f t="shared" si="98"/>
        <v>0.10737418240000006</v>
      </c>
      <c r="BL68" s="73">
        <f t="shared" si="98"/>
        <v>0.13421772800000006</v>
      </c>
      <c r="BM68" s="73">
        <f t="shared" si="98"/>
        <v>0.16777216000000009</v>
      </c>
      <c r="BN68" s="73">
        <f t="shared" si="98"/>
        <v>0.2097152000000001</v>
      </c>
      <c r="BO68" s="73">
        <f t="shared" si="98"/>
        <v>0.2621440000000001</v>
      </c>
      <c r="BP68" s="73">
        <f t="shared" si="98"/>
        <v>0.32768000000000014</v>
      </c>
      <c r="BQ68" s="73">
        <f t="shared" si="98"/>
        <v>0.40960000000000013</v>
      </c>
      <c r="BR68" s="73">
        <f t="shared" si="98"/>
        <v>0.51200000000000012</v>
      </c>
      <c r="BS68" s="73">
        <f t="shared" si="98"/>
        <v>0.64000000000000012</v>
      </c>
      <c r="BT68" s="73">
        <f t="shared" si="98"/>
        <v>0.8</v>
      </c>
      <c r="BU68" s="73">
        <f t="shared" si="98"/>
        <v>1</v>
      </c>
    </row>
    <row r="69" spans="23:74">
      <c r="W69">
        <f t="shared" si="95"/>
        <v>8.2094245406397466</v>
      </c>
      <c r="X69">
        <f t="shared" si="58"/>
        <v>8.2094245406397466</v>
      </c>
      <c r="Y69">
        <f t="shared" si="96"/>
        <v>8.2094092384511441</v>
      </c>
      <c r="AA69">
        <f t="shared" si="94"/>
        <v>-1.5302188602461797E-5</v>
      </c>
      <c r="AB69">
        <f t="shared" si="54"/>
        <v>-1.5302188602461797E-5</v>
      </c>
      <c r="AC69">
        <v>4</v>
      </c>
      <c r="AN69">
        <v>1</v>
      </c>
      <c r="AO69">
        <f>AN36</f>
        <v>1</v>
      </c>
      <c r="AP69">
        <f t="shared" ref="AP69:BU77" si="99">AO36</f>
        <v>7.3333775650132091E-2</v>
      </c>
      <c r="AQ69">
        <f t="shared" si="99"/>
        <v>9.8143181296680704E-2</v>
      </c>
      <c r="AR69">
        <f t="shared" si="99"/>
        <v>0.10434553270831787</v>
      </c>
      <c r="AS69">
        <f t="shared" si="99"/>
        <v>0.11209847197286431</v>
      </c>
      <c r="AT69">
        <f t="shared" si="99"/>
        <v>0.12178964605354735</v>
      </c>
      <c r="AU69">
        <f t="shared" si="99"/>
        <v>0.13390361365440118</v>
      </c>
      <c r="AV69">
        <f t="shared" si="99"/>
        <v>0.14904607315546842</v>
      </c>
      <c r="AW69">
        <f t="shared" si="99"/>
        <v>0.16797414753180254</v>
      </c>
      <c r="AX69">
        <f t="shared" si="99"/>
        <v>0.19163424050222014</v>
      </c>
      <c r="AY69">
        <f t="shared" si="99"/>
        <v>0.22120935671524211</v>
      </c>
      <c r="AZ69">
        <f t="shared" si="99"/>
        <v>0.25817825198151961</v>
      </c>
      <c r="BA69">
        <f t="shared" si="99"/>
        <v>0.30438937106436653</v>
      </c>
      <c r="BB69">
        <f t="shared" si="99"/>
        <v>0.36215326991792507</v>
      </c>
      <c r="BC69">
        <f t="shared" si="99"/>
        <v>0.43435814348487345</v>
      </c>
      <c r="BD69">
        <f t="shared" si="99"/>
        <v>0.52461423544355856</v>
      </c>
      <c r="BE69">
        <f t="shared" si="99"/>
        <v>0.63743435039191509</v>
      </c>
      <c r="BF69">
        <f t="shared" si="99"/>
        <v>7.3333333333333348E-2</v>
      </c>
      <c r="BG69">
        <f t="shared" si="99"/>
        <v>9.8142826472894393E-2</v>
      </c>
      <c r="BH69">
        <f t="shared" si="99"/>
        <v>0.10434519975778467</v>
      </c>
      <c r="BI69">
        <f t="shared" si="99"/>
        <v>0.11209816636389747</v>
      </c>
      <c r="BJ69">
        <f t="shared" si="99"/>
        <v>0.12178937462153849</v>
      </c>
      <c r="BK69">
        <f t="shared" si="99"/>
        <v>0.1339033849435898</v>
      </c>
      <c r="BL69">
        <f t="shared" si="99"/>
        <v>0.14904589784615391</v>
      </c>
      <c r="BM69">
        <f t="shared" si="99"/>
        <v>0.16797403897435906</v>
      </c>
      <c r="BN69">
        <f t="shared" si="99"/>
        <v>0.19163421538461542</v>
      </c>
      <c r="BO69">
        <f t="shared" si="99"/>
        <v>0.22120943589743597</v>
      </c>
      <c r="BP69">
        <f t="shared" si="99"/>
        <v>0.25817846153846163</v>
      </c>
      <c r="BQ69">
        <f t="shared" si="99"/>
        <v>0.30438974358974369</v>
      </c>
      <c r="BR69">
        <f t="shared" si="99"/>
        <v>0.36215384615384622</v>
      </c>
      <c r="BS69">
        <f t="shared" si="99"/>
        <v>0.43435897435897447</v>
      </c>
      <c r="BT69">
        <f t="shared" si="99"/>
        <v>0.52461538461538471</v>
      </c>
      <c r="BU69">
        <f t="shared" si="99"/>
        <v>0.63743589743589746</v>
      </c>
      <c r="BV69">
        <v>16</v>
      </c>
    </row>
    <row r="70" spans="23:74">
      <c r="W70">
        <f t="shared" si="95"/>
        <v>7.8872336246020787</v>
      </c>
      <c r="X70">
        <f t="shared" si="58"/>
        <v>7.8872336246020787</v>
      </c>
      <c r="Y70">
        <f t="shared" si="96"/>
        <v>7.8872220034269693</v>
      </c>
      <c r="AA70">
        <f t="shared" si="94"/>
        <v>-1.1621175109333137E-5</v>
      </c>
      <c r="AB70">
        <f t="shared" si="54"/>
        <v>-1.1621175109333137E-5</v>
      </c>
      <c r="AC70">
        <v>4</v>
      </c>
      <c r="AN70">
        <v>2</v>
      </c>
      <c r="AO70">
        <f t="shared" ref="AO70:BD83" si="100">AN37</f>
        <v>1.25</v>
      </c>
      <c r="AP70">
        <f t="shared" si="100"/>
        <v>7.5000419518006525E-2</v>
      </c>
      <c r="AQ70">
        <f t="shared" si="100"/>
        <v>0.10037367868563826</v>
      </c>
      <c r="AR70">
        <f t="shared" si="100"/>
        <v>0.10671699347754618</v>
      </c>
      <c r="AS70">
        <f t="shared" si="100"/>
        <v>0.11464613696743109</v>
      </c>
      <c r="AT70">
        <f t="shared" si="100"/>
        <v>0.12455756632978722</v>
      </c>
      <c r="AU70">
        <f t="shared" si="100"/>
        <v>0.13694685303273238</v>
      </c>
      <c r="AV70">
        <f t="shared" si="100"/>
        <v>0.15243346141141381</v>
      </c>
      <c r="AW70">
        <f t="shared" si="100"/>
        <v>0.17179172188476563</v>
      </c>
      <c r="AX70">
        <f t="shared" si="100"/>
        <v>0.19598954747645544</v>
      </c>
      <c r="AY70">
        <f t="shared" si="100"/>
        <v>0.22623682946606763</v>
      </c>
      <c r="AZ70">
        <f t="shared" si="100"/>
        <v>0.26404593195308296</v>
      </c>
      <c r="BA70">
        <f t="shared" si="100"/>
        <v>0.31130731006185203</v>
      </c>
      <c r="BB70">
        <f t="shared" si="100"/>
        <v>0.37038403269781339</v>
      </c>
      <c r="BC70">
        <f t="shared" si="100"/>
        <v>0.44422993599276517</v>
      </c>
      <c r="BD70">
        <f t="shared" si="100"/>
        <v>0.53653731511145475</v>
      </c>
      <c r="BE70">
        <f t="shared" si="99"/>
        <v>0.65192153900981653</v>
      </c>
      <c r="BF70">
        <f t="shared" si="99"/>
        <v>7.5000000000000011E-2</v>
      </c>
      <c r="BG70">
        <f t="shared" si="99"/>
        <v>0.10037334525636926</v>
      </c>
      <c r="BH70">
        <f t="shared" si="99"/>
        <v>0.10671668157046156</v>
      </c>
      <c r="BI70">
        <f t="shared" si="99"/>
        <v>0.11464585196307696</v>
      </c>
      <c r="BJ70">
        <f t="shared" si="99"/>
        <v>0.1245573149538462</v>
      </c>
      <c r="BK70">
        <f t="shared" si="99"/>
        <v>0.13694664369230775</v>
      </c>
      <c r="BL70">
        <f t="shared" si="99"/>
        <v>0.15243330461538468</v>
      </c>
      <c r="BM70">
        <f t="shared" si="99"/>
        <v>0.17179163076923085</v>
      </c>
      <c r="BN70">
        <f t="shared" si="99"/>
        <v>0.19598953846153852</v>
      </c>
      <c r="BO70">
        <f t="shared" si="99"/>
        <v>0.22623692307692317</v>
      </c>
      <c r="BP70">
        <f t="shared" si="99"/>
        <v>0.26404615384615393</v>
      </c>
      <c r="BQ70">
        <f t="shared" si="99"/>
        <v>0.3113076923076924</v>
      </c>
      <c r="BR70">
        <f t="shared" si="99"/>
        <v>0.37038461538461537</v>
      </c>
      <c r="BS70">
        <f t="shared" si="99"/>
        <v>0.44423076923076937</v>
      </c>
      <c r="BT70">
        <f t="shared" si="99"/>
        <v>0.53653846153846152</v>
      </c>
      <c r="BU70">
        <f t="shared" si="99"/>
        <v>0.65192307692307694</v>
      </c>
      <c r="BV70">
        <v>17</v>
      </c>
    </row>
    <row r="71" spans="23:74">
      <c r="W71">
        <f t="shared" si="95"/>
        <v>7.5183955389023938</v>
      </c>
      <c r="X71">
        <f t="shared" si="58"/>
        <v>7.5183955389023938</v>
      </c>
      <c r="Y71">
        <f t="shared" si="96"/>
        <v>7.518387822720042</v>
      </c>
      <c r="AA71">
        <f t="shared" si="94"/>
        <v>-7.7161823517357675E-6</v>
      </c>
      <c r="AB71">
        <f t="shared" si="54"/>
        <v>-7.7161823517357675E-6</v>
      </c>
      <c r="AC71">
        <v>4</v>
      </c>
      <c r="AN71">
        <v>3</v>
      </c>
      <c r="AO71">
        <f t="shared" si="100"/>
        <v>1.5624999999999998</v>
      </c>
      <c r="AP71">
        <f t="shared" si="99"/>
        <v>7.7083724352849575E-2</v>
      </c>
      <c r="AQ71">
        <f t="shared" si="99"/>
        <v>0.10316180042183518</v>
      </c>
      <c r="AR71">
        <f t="shared" si="99"/>
        <v>0.10968131943908155</v>
      </c>
      <c r="AS71">
        <f t="shared" si="99"/>
        <v>0.11783071821063956</v>
      </c>
      <c r="AT71">
        <f t="shared" si="99"/>
        <v>0.12801746667508704</v>
      </c>
      <c r="AU71">
        <f t="shared" si="99"/>
        <v>0.1407509022556464</v>
      </c>
      <c r="AV71">
        <f t="shared" si="99"/>
        <v>0.15666769673134556</v>
      </c>
      <c r="AW71">
        <f t="shared" si="99"/>
        <v>0.17656368982596959</v>
      </c>
      <c r="AX71">
        <f t="shared" si="99"/>
        <v>0.20143368119424959</v>
      </c>
      <c r="AY71">
        <f t="shared" si="99"/>
        <v>0.23252117040459963</v>
      </c>
      <c r="AZ71">
        <f t="shared" si="99"/>
        <v>0.27138053191753708</v>
      </c>
      <c r="BA71">
        <f t="shared" si="99"/>
        <v>0.31995473380870892</v>
      </c>
      <c r="BB71">
        <f t="shared" si="99"/>
        <v>0.3806724861726738</v>
      </c>
      <c r="BC71">
        <f t="shared" si="99"/>
        <v>0.45656967662762982</v>
      </c>
      <c r="BD71">
        <f t="shared" si="99"/>
        <v>0.55144116469632487</v>
      </c>
      <c r="BE71">
        <f t="shared" si="99"/>
        <v>0.67003052478219338</v>
      </c>
      <c r="BF71">
        <f t="shared" si="99"/>
        <v>7.7083333333333323E-2</v>
      </c>
      <c r="BG71">
        <f t="shared" si="99"/>
        <v>0.10316149373571284</v>
      </c>
      <c r="BH71">
        <f t="shared" si="99"/>
        <v>0.10968103383630771</v>
      </c>
      <c r="BI71">
        <f t="shared" si="99"/>
        <v>0.1178304589620513</v>
      </c>
      <c r="BJ71">
        <f t="shared" si="99"/>
        <v>0.12801724036923082</v>
      </c>
      <c r="BK71">
        <f t="shared" si="99"/>
        <v>0.14075071712820517</v>
      </c>
      <c r="BL71">
        <f t="shared" si="99"/>
        <v>0.15666756307692312</v>
      </c>
      <c r="BM71">
        <f t="shared" si="99"/>
        <v>0.17656362051282057</v>
      </c>
      <c r="BN71">
        <f t="shared" si="99"/>
        <v>0.20143369230769234</v>
      </c>
      <c r="BO71">
        <f t="shared" si="99"/>
        <v>0.23252128205128206</v>
      </c>
      <c r="BP71">
        <f t="shared" si="99"/>
        <v>0.27138076923076931</v>
      </c>
      <c r="BQ71">
        <f t="shared" si="99"/>
        <v>0.31995512820512828</v>
      </c>
      <c r="BR71">
        <f t="shared" si="99"/>
        <v>0.38067307692307695</v>
      </c>
      <c r="BS71">
        <f t="shared" si="99"/>
        <v>0.45657051282051286</v>
      </c>
      <c r="BT71">
        <f t="shared" si="99"/>
        <v>0.55144230769230762</v>
      </c>
      <c r="BU71">
        <f t="shared" si="99"/>
        <v>0.67003205128205123</v>
      </c>
      <c r="BV71">
        <v>18</v>
      </c>
    </row>
    <row r="72" spans="23:74">
      <c r="W72">
        <f t="shared" si="95"/>
        <v>7.1031797386183966</v>
      </c>
      <c r="X72">
        <f t="shared" si="58"/>
        <v>7.1031797386183966</v>
      </c>
      <c r="Y72">
        <f t="shared" si="96"/>
        <v>7.1031760238096355</v>
      </c>
      <c r="AA72">
        <f t="shared" si="94"/>
        <v>-3.7148087610461289E-6</v>
      </c>
      <c r="AB72">
        <f t="shared" si="54"/>
        <v>-3.7148087610461289E-6</v>
      </c>
      <c r="AC72">
        <v>4</v>
      </c>
      <c r="AN72">
        <v>4</v>
      </c>
      <c r="AO72">
        <f t="shared" si="100"/>
        <v>1.9531249999999996</v>
      </c>
      <c r="AP72">
        <f t="shared" si="99"/>
        <v>7.9687855396403398E-2</v>
      </c>
      <c r="AQ72">
        <f t="shared" si="99"/>
        <v>0.10664695259208132</v>
      </c>
      <c r="AR72">
        <f t="shared" si="99"/>
        <v>0.11338672689100078</v>
      </c>
      <c r="AS72">
        <f t="shared" si="99"/>
        <v>0.12181144476465013</v>
      </c>
      <c r="AT72">
        <f t="shared" si="99"/>
        <v>0.13234234210671178</v>
      </c>
      <c r="AU72">
        <f t="shared" si="99"/>
        <v>0.14550596378428893</v>
      </c>
      <c r="AV72">
        <f t="shared" si="99"/>
        <v>0.16196049088126024</v>
      </c>
      <c r="AW72">
        <f t="shared" si="99"/>
        <v>0.18252864975247446</v>
      </c>
      <c r="AX72">
        <f t="shared" si="99"/>
        <v>0.20823884834149228</v>
      </c>
      <c r="AY72">
        <f t="shared" si="99"/>
        <v>0.24037659657776447</v>
      </c>
      <c r="AZ72">
        <f t="shared" si="99"/>
        <v>0.28054878187310472</v>
      </c>
      <c r="BA72">
        <f t="shared" si="99"/>
        <v>0.33076401349228002</v>
      </c>
      <c r="BB72">
        <f t="shared" si="99"/>
        <v>0.39353305301624919</v>
      </c>
      <c r="BC72">
        <f t="shared" si="99"/>
        <v>0.47199435242121068</v>
      </c>
      <c r="BD72">
        <f t="shared" si="99"/>
        <v>0.57007097667741236</v>
      </c>
      <c r="BE72">
        <f t="shared" si="99"/>
        <v>0.69266675699766456</v>
      </c>
      <c r="BF72">
        <f t="shared" si="99"/>
        <v>7.9687499999999994E-2</v>
      </c>
      <c r="BG72">
        <f t="shared" si="99"/>
        <v>0.10664667933489232</v>
      </c>
      <c r="BH72">
        <f t="shared" si="99"/>
        <v>0.1133864741686154</v>
      </c>
      <c r="BI72">
        <f t="shared" si="99"/>
        <v>0.12181121771076925</v>
      </c>
      <c r="BJ72">
        <f t="shared" si="99"/>
        <v>0.13234214713846157</v>
      </c>
      <c r="BK72">
        <f t="shared" si="99"/>
        <v>0.14550580892307696</v>
      </c>
      <c r="BL72">
        <f t="shared" si="99"/>
        <v>0.1619603861538462</v>
      </c>
      <c r="BM72">
        <f t="shared" si="99"/>
        <v>0.18252860769230772</v>
      </c>
      <c r="BN72">
        <f t="shared" si="99"/>
        <v>0.20823888461538467</v>
      </c>
      <c r="BO72">
        <f t="shared" si="99"/>
        <v>0.24037673076923086</v>
      </c>
      <c r="BP72">
        <f t="shared" si="99"/>
        <v>0.28054903846153856</v>
      </c>
      <c r="BQ72">
        <f t="shared" si="99"/>
        <v>0.33076442307692316</v>
      </c>
      <c r="BR72">
        <f t="shared" si="99"/>
        <v>0.39353365384615385</v>
      </c>
      <c r="BS72">
        <f t="shared" si="99"/>
        <v>0.47199519230769232</v>
      </c>
      <c r="BT72">
        <f t="shared" si="99"/>
        <v>0.57007211538461533</v>
      </c>
      <c r="BU72">
        <f t="shared" si="99"/>
        <v>0.69266826923076918</v>
      </c>
      <c r="BV72">
        <v>19</v>
      </c>
    </row>
    <row r="73" spans="23:74">
      <c r="W73">
        <f t="shared" si="95"/>
        <v>6.644488674142492</v>
      </c>
      <c r="X73">
        <f t="shared" si="58"/>
        <v>6.644488674142492</v>
      </c>
      <c r="Y73">
        <f t="shared" si="96"/>
        <v>6.6444888937575994</v>
      </c>
      <c r="AA73">
        <f t="shared" si="94"/>
        <v>2.1961510743295776E-7</v>
      </c>
      <c r="AB73">
        <f t="shared" si="54"/>
        <v>2.1961510743295776E-7</v>
      </c>
      <c r="AC73">
        <v>4</v>
      </c>
      <c r="AN73">
        <v>5</v>
      </c>
      <c r="AO73">
        <f t="shared" si="100"/>
        <v>2.4414062499999991</v>
      </c>
      <c r="AP73">
        <f t="shared" si="99"/>
        <v>8.2943019200845652E-2</v>
      </c>
      <c r="AQ73">
        <f t="shared" si="99"/>
        <v>0.11100339280488898</v>
      </c>
      <c r="AR73">
        <f t="shared" si="99"/>
        <v>0.11801848620589979</v>
      </c>
      <c r="AS73">
        <f t="shared" si="99"/>
        <v>0.12678735295716331</v>
      </c>
      <c r="AT73">
        <f t="shared" si="99"/>
        <v>0.13774843639624273</v>
      </c>
      <c r="AU73">
        <f t="shared" si="99"/>
        <v>0.15144979069509204</v>
      </c>
      <c r="AV73">
        <f t="shared" si="99"/>
        <v>0.1685764835686536</v>
      </c>
      <c r="AW73">
        <f t="shared" si="99"/>
        <v>0.18998484966060558</v>
      </c>
      <c r="AX73">
        <f t="shared" si="99"/>
        <v>0.21674530727554558</v>
      </c>
      <c r="AY73">
        <f t="shared" si="99"/>
        <v>0.25019587929422055</v>
      </c>
      <c r="AZ73">
        <f t="shared" si="99"/>
        <v>0.29200909431756422</v>
      </c>
      <c r="BA73">
        <f t="shared" si="99"/>
        <v>0.34427561309674382</v>
      </c>
      <c r="BB73">
        <f t="shared" si="99"/>
        <v>0.40960876157071852</v>
      </c>
      <c r="BC73">
        <f t="shared" si="99"/>
        <v>0.49127519716318674</v>
      </c>
      <c r="BD73">
        <f t="shared" si="99"/>
        <v>0.59335824165377193</v>
      </c>
      <c r="BE73">
        <f t="shared" si="99"/>
        <v>0.72096204726700319</v>
      </c>
      <c r="BF73">
        <f t="shared" si="99"/>
        <v>8.2942708333333337E-2</v>
      </c>
      <c r="BG73">
        <f t="shared" si="99"/>
        <v>0.1110031613338667</v>
      </c>
      <c r="BH73">
        <f t="shared" si="99"/>
        <v>0.11801827458400002</v>
      </c>
      <c r="BI73">
        <f t="shared" si="99"/>
        <v>0.12678716614666671</v>
      </c>
      <c r="BJ73">
        <f t="shared" si="99"/>
        <v>0.13774828060000005</v>
      </c>
      <c r="BK73">
        <f t="shared" si="99"/>
        <v>0.15144967366666673</v>
      </c>
      <c r="BL73">
        <f t="shared" si="99"/>
        <v>0.16857641500000006</v>
      </c>
      <c r="BM73">
        <f t="shared" si="99"/>
        <v>0.18998484166666671</v>
      </c>
      <c r="BN73">
        <f t="shared" si="99"/>
        <v>0.21674537500000007</v>
      </c>
      <c r="BO73">
        <f t="shared" si="99"/>
        <v>0.25019604166666676</v>
      </c>
      <c r="BP73">
        <f t="shared" si="99"/>
        <v>0.29200937500000007</v>
      </c>
      <c r="BQ73">
        <f t="shared" si="99"/>
        <v>0.3442760416666667</v>
      </c>
      <c r="BR73">
        <f t="shared" si="99"/>
        <v>0.40960937500000005</v>
      </c>
      <c r="BS73">
        <f t="shared" si="99"/>
        <v>0.49127604166666683</v>
      </c>
      <c r="BT73">
        <f t="shared" si="99"/>
        <v>0.59335937500000002</v>
      </c>
      <c r="BU73">
        <f t="shared" si="99"/>
        <v>0.72096354166666654</v>
      </c>
      <c r="BV73">
        <v>20</v>
      </c>
    </row>
    <row r="74" spans="23:74">
      <c r="W74">
        <f t="shared" si="95"/>
        <v>6.1482093989450632</v>
      </c>
      <c r="X74">
        <f t="shared" si="58"/>
        <v>6.1482093989450632</v>
      </c>
      <c r="Y74">
        <f t="shared" si="96"/>
        <v>6.148213300895577</v>
      </c>
      <c r="AA74">
        <f t="shared" si="94"/>
        <v>3.9019505138071509E-6</v>
      </c>
      <c r="AB74">
        <f t="shared" si="54"/>
        <v>3.9019505138071509E-6</v>
      </c>
      <c r="AC74">
        <v>4</v>
      </c>
      <c r="AN74">
        <v>6</v>
      </c>
      <c r="AO74">
        <f t="shared" si="100"/>
        <v>3.0517578124999987</v>
      </c>
      <c r="AP74">
        <f t="shared" si="99"/>
        <v>8.7011973956398495E-2</v>
      </c>
      <c r="AQ74">
        <f t="shared" si="99"/>
        <v>0.11644894307089858</v>
      </c>
      <c r="AR74">
        <f t="shared" si="99"/>
        <v>0.12380818534952359</v>
      </c>
      <c r="AS74">
        <f t="shared" si="99"/>
        <v>0.13300723819780486</v>
      </c>
      <c r="AT74">
        <f t="shared" si="99"/>
        <v>0.14450605425815646</v>
      </c>
      <c r="AU74">
        <f t="shared" si="99"/>
        <v>0.15887957433359592</v>
      </c>
      <c r="AV74">
        <f t="shared" si="99"/>
        <v>0.17684647442789528</v>
      </c>
      <c r="AW74">
        <f t="shared" si="99"/>
        <v>0.19930509954576953</v>
      </c>
      <c r="AX74">
        <f t="shared" si="99"/>
        <v>0.22737838094311225</v>
      </c>
      <c r="AY74">
        <f t="shared" si="99"/>
        <v>0.26246998268979066</v>
      </c>
      <c r="AZ74">
        <f t="shared" si="99"/>
        <v>0.30633448487313875</v>
      </c>
      <c r="BA74">
        <f t="shared" si="99"/>
        <v>0.3611651126023237</v>
      </c>
      <c r="BB74">
        <f t="shared" si="99"/>
        <v>0.42970339726380502</v>
      </c>
      <c r="BC74">
        <f t="shared" si="99"/>
        <v>0.51537625309065682</v>
      </c>
      <c r="BD74">
        <f t="shared" si="99"/>
        <v>0.62246732287422124</v>
      </c>
      <c r="BE74">
        <f t="shared" si="99"/>
        <v>0.75633116010367685</v>
      </c>
      <c r="BF74">
        <f t="shared" si="99"/>
        <v>8.7011718749999994E-2</v>
      </c>
      <c r="BG74">
        <f t="shared" si="99"/>
        <v>0.11644876383258464</v>
      </c>
      <c r="BH74">
        <f t="shared" si="99"/>
        <v>0.1238080251032308</v>
      </c>
      <c r="BI74">
        <f t="shared" si="99"/>
        <v>0.13300710169153848</v>
      </c>
      <c r="BJ74">
        <f t="shared" si="99"/>
        <v>0.14450594742692313</v>
      </c>
      <c r="BK74">
        <f t="shared" si="99"/>
        <v>0.15887950459615388</v>
      </c>
      <c r="BL74">
        <f t="shared" si="99"/>
        <v>0.17684645105769237</v>
      </c>
      <c r="BM74">
        <f t="shared" si="99"/>
        <v>0.19930513413461545</v>
      </c>
      <c r="BN74">
        <f t="shared" si="99"/>
        <v>0.22737848798076929</v>
      </c>
      <c r="BO74">
        <f t="shared" si="99"/>
        <v>0.26247018028846159</v>
      </c>
      <c r="BP74">
        <f t="shared" si="99"/>
        <v>0.30633479567307698</v>
      </c>
      <c r="BQ74">
        <f t="shared" si="99"/>
        <v>0.36116556490384621</v>
      </c>
      <c r="BR74">
        <f t="shared" si="99"/>
        <v>0.42970402644230765</v>
      </c>
      <c r="BS74">
        <f t="shared" si="99"/>
        <v>0.51537710336538467</v>
      </c>
      <c r="BT74">
        <f t="shared" si="99"/>
        <v>0.62246844951923075</v>
      </c>
      <c r="BU74">
        <f t="shared" si="99"/>
        <v>0.75633263221153835</v>
      </c>
      <c r="BV74">
        <v>21</v>
      </c>
    </row>
    <row r="75" spans="23:74">
      <c r="W75">
        <f t="shared" si="95"/>
        <v>5.6232099079633171</v>
      </c>
      <c r="X75">
        <f t="shared" si="58"/>
        <v>5.6232099079633171</v>
      </c>
      <c r="Y75">
        <f t="shared" si="96"/>
        <v>5.6232170554012679</v>
      </c>
      <c r="AA75">
        <f t="shared" si="94"/>
        <v>7.1474379508273955E-6</v>
      </c>
      <c r="AB75">
        <f t="shared" si="54"/>
        <v>7.1474379508273955E-6</v>
      </c>
      <c r="AC75">
        <v>4</v>
      </c>
      <c r="AN75">
        <v>7</v>
      </c>
      <c r="AO75">
        <f t="shared" si="100"/>
        <v>3.8146972656249987</v>
      </c>
      <c r="AP75">
        <f t="shared" si="99"/>
        <v>9.2098167400839537E-2</v>
      </c>
      <c r="AQ75">
        <f t="shared" si="99"/>
        <v>0.12325588090341058</v>
      </c>
      <c r="AR75">
        <f t="shared" si="99"/>
        <v>0.13104530927905331</v>
      </c>
      <c r="AS75">
        <f t="shared" si="99"/>
        <v>0.14078209474860676</v>
      </c>
      <c r="AT75">
        <f t="shared" si="99"/>
        <v>0.1529530765855486</v>
      </c>
      <c r="AU75">
        <f t="shared" si="99"/>
        <v>0.16816680388172586</v>
      </c>
      <c r="AV75">
        <f t="shared" si="99"/>
        <v>0.18718396300194742</v>
      </c>
      <c r="AW75">
        <f t="shared" si="99"/>
        <v>0.21095541190222439</v>
      </c>
      <c r="AX75">
        <f t="shared" si="99"/>
        <v>0.24066972302757064</v>
      </c>
      <c r="AY75">
        <f t="shared" si="99"/>
        <v>0.27781261193425333</v>
      </c>
      <c r="AZ75">
        <f t="shared" si="99"/>
        <v>0.32424122306760678</v>
      </c>
      <c r="BA75">
        <f t="shared" si="99"/>
        <v>0.38227698698429857</v>
      </c>
      <c r="BB75">
        <f t="shared" si="99"/>
        <v>0.4548216918801633</v>
      </c>
      <c r="BC75">
        <f t="shared" si="99"/>
        <v>0.54550257299999416</v>
      </c>
      <c r="BD75">
        <f t="shared" si="99"/>
        <v>0.65885367439978293</v>
      </c>
      <c r="BE75">
        <f t="shared" si="99"/>
        <v>0.80054255114951867</v>
      </c>
      <c r="BF75">
        <f t="shared" si="99"/>
        <v>9.2097981770833337E-2</v>
      </c>
      <c r="BG75">
        <f t="shared" si="99"/>
        <v>0.12325576695598207</v>
      </c>
      <c r="BH75">
        <f t="shared" si="99"/>
        <v>0.13104521325226925</v>
      </c>
      <c r="BI75">
        <f t="shared" si="99"/>
        <v>0.14078202112262822</v>
      </c>
      <c r="BJ75">
        <f t="shared" si="99"/>
        <v>0.15295303096057694</v>
      </c>
      <c r="BK75">
        <f t="shared" si="99"/>
        <v>0.16816679325801287</v>
      </c>
      <c r="BL75">
        <f t="shared" si="99"/>
        <v>0.18718399612980777</v>
      </c>
      <c r="BM75">
        <f t="shared" si="99"/>
        <v>0.21095549971955135</v>
      </c>
      <c r="BN75">
        <f t="shared" si="99"/>
        <v>0.24066987920673083</v>
      </c>
      <c r="BO75">
        <f t="shared" si="99"/>
        <v>0.27781285356570518</v>
      </c>
      <c r="BP75">
        <f t="shared" si="99"/>
        <v>0.32424157151442318</v>
      </c>
      <c r="BQ75">
        <f t="shared" si="99"/>
        <v>0.38227746895032061</v>
      </c>
      <c r="BR75">
        <f t="shared" si="99"/>
        <v>0.45482234074519234</v>
      </c>
      <c r="BS75">
        <f t="shared" si="99"/>
        <v>0.54550343048878225</v>
      </c>
      <c r="BT75">
        <f t="shared" si="99"/>
        <v>0.65885479266826918</v>
      </c>
      <c r="BU75">
        <f t="shared" si="99"/>
        <v>0.8005439953926281</v>
      </c>
      <c r="BV75">
        <v>22</v>
      </c>
    </row>
    <row r="76" spans="23:74">
      <c r="W76">
        <f t="shared" si="95"/>
        <v>5.0808849335731283</v>
      </c>
      <c r="X76">
        <f t="shared" si="58"/>
        <v>5.0808849335731283</v>
      </c>
      <c r="Y76">
        <f t="shared" si="96"/>
        <v>5.0808947319329114</v>
      </c>
      <c r="AA76">
        <f t="shared" si="94"/>
        <v>9.79835978309751E-6</v>
      </c>
      <c r="AB76">
        <f t="shared" si="54"/>
        <v>9.79835978309751E-6</v>
      </c>
      <c r="AC76">
        <v>4</v>
      </c>
      <c r="AN76">
        <v>8</v>
      </c>
      <c r="AO76">
        <f t="shared" si="100"/>
        <v>4.7683715820312473</v>
      </c>
      <c r="AP76">
        <f t="shared" si="99"/>
        <v>9.8455909206390829E-2</v>
      </c>
      <c r="AQ76">
        <f t="shared" si="99"/>
        <v>0.13176455319405056</v>
      </c>
      <c r="AR76">
        <f t="shared" si="99"/>
        <v>0.14009171419096547</v>
      </c>
      <c r="AS76">
        <f t="shared" si="99"/>
        <v>0.15050066543710916</v>
      </c>
      <c r="AT76">
        <f t="shared" si="99"/>
        <v>0.16351185449478875</v>
      </c>
      <c r="AU76">
        <f t="shared" si="99"/>
        <v>0.17977584081688824</v>
      </c>
      <c r="AV76">
        <f t="shared" si="99"/>
        <v>0.20010582371951255</v>
      </c>
      <c r="AW76">
        <f t="shared" si="99"/>
        <v>0.22551830234779296</v>
      </c>
      <c r="AX76">
        <f t="shared" si="99"/>
        <v>0.25728390063314355</v>
      </c>
      <c r="AY76">
        <f t="shared" si="99"/>
        <v>0.29699089848983168</v>
      </c>
      <c r="AZ76">
        <f t="shared" si="99"/>
        <v>0.34662464581069186</v>
      </c>
      <c r="BA76">
        <f t="shared" si="99"/>
        <v>0.40866682996176712</v>
      </c>
      <c r="BB76">
        <f t="shared" si="99"/>
        <v>0.48621956015061119</v>
      </c>
      <c r="BC76">
        <f t="shared" si="99"/>
        <v>0.58316047288666628</v>
      </c>
      <c r="BD76">
        <f t="shared" si="99"/>
        <v>0.70433661380673496</v>
      </c>
      <c r="BE76">
        <f t="shared" si="99"/>
        <v>0.85580678995682091</v>
      </c>
      <c r="BF76">
        <f t="shared" si="99"/>
        <v>9.8455810546874981E-2</v>
      </c>
      <c r="BG76">
        <f t="shared" si="99"/>
        <v>0.13176452086022883</v>
      </c>
      <c r="BH76">
        <f t="shared" si="99"/>
        <v>0.14009169843856731</v>
      </c>
      <c r="BI76">
        <f t="shared" si="99"/>
        <v>0.1505006704114904</v>
      </c>
      <c r="BJ76">
        <f t="shared" si="99"/>
        <v>0.16351188537764424</v>
      </c>
      <c r="BK76">
        <f t="shared" si="99"/>
        <v>0.17977590408533656</v>
      </c>
      <c r="BL76">
        <f t="shared" si="99"/>
        <v>0.20010592746995196</v>
      </c>
      <c r="BM76">
        <f t="shared" si="99"/>
        <v>0.22551845670072115</v>
      </c>
      <c r="BN76">
        <f t="shared" si="99"/>
        <v>0.25728411823918268</v>
      </c>
      <c r="BO76">
        <f t="shared" si="99"/>
        <v>0.29699119516225964</v>
      </c>
      <c r="BP76">
        <f t="shared" si="99"/>
        <v>0.34662504131610578</v>
      </c>
      <c r="BQ76">
        <f t="shared" si="99"/>
        <v>0.40866734900841351</v>
      </c>
      <c r="BR76">
        <f t="shared" si="99"/>
        <v>0.48622023362379801</v>
      </c>
      <c r="BS76">
        <f t="shared" si="99"/>
        <v>0.58316133939302883</v>
      </c>
      <c r="BT76">
        <f t="shared" si="99"/>
        <v>0.70433772160456709</v>
      </c>
      <c r="BU76">
        <f t="shared" si="99"/>
        <v>0.85580819936899022</v>
      </c>
      <c r="BV76">
        <v>23</v>
      </c>
    </row>
    <row r="77" spans="23:74">
      <c r="W77">
        <f t="shared" si="95"/>
        <v>4.5342574122735488</v>
      </c>
      <c r="X77">
        <f t="shared" si="58"/>
        <v>4.5342574122735488</v>
      </c>
      <c r="Y77">
        <f t="shared" si="96"/>
        <v>4.5342691610171171</v>
      </c>
      <c r="AA77">
        <f t="shared" si="94"/>
        <v>1.1748743568240627E-5</v>
      </c>
      <c r="AB77">
        <f t="shared" si="54"/>
        <v>1.1748743568240627E-5</v>
      </c>
      <c r="AC77">
        <v>4</v>
      </c>
      <c r="AN77">
        <v>9</v>
      </c>
      <c r="AO77">
        <f t="shared" si="100"/>
        <v>5.9604644775390598</v>
      </c>
      <c r="AP77">
        <f t="shared" si="99"/>
        <v>0.10640308646332997</v>
      </c>
      <c r="AQ77">
        <f t="shared" si="99"/>
        <v>0.1424003935573506</v>
      </c>
      <c r="AR77">
        <f t="shared" si="99"/>
        <v>0.15139972033085572</v>
      </c>
      <c r="AS77">
        <f t="shared" si="99"/>
        <v>0.16264887879773712</v>
      </c>
      <c r="AT77">
        <f t="shared" si="99"/>
        <v>0.17671032688133895</v>
      </c>
      <c r="AU77">
        <f t="shared" si="99"/>
        <v>0.19428713698584119</v>
      </c>
      <c r="AV77">
        <f t="shared" si="99"/>
        <v>0.21625814961646894</v>
      </c>
      <c r="AW77">
        <f t="shared" si="99"/>
        <v>0.24372191540475374</v>
      </c>
      <c r="AX77">
        <f t="shared" si="99"/>
        <v>0.27805162264010969</v>
      </c>
      <c r="AY77">
        <f t="shared" si="99"/>
        <v>0.32096375668430455</v>
      </c>
      <c r="AZ77">
        <f t="shared" si="99"/>
        <v>0.37460392423954825</v>
      </c>
      <c r="BA77">
        <f t="shared" si="99"/>
        <v>0.44165413368360268</v>
      </c>
      <c r="BB77">
        <f t="shared" si="99"/>
        <v>0.52546689548867087</v>
      </c>
      <c r="BC77">
        <f t="shared" si="99"/>
        <v>0.63023284774500621</v>
      </c>
      <c r="BD77">
        <f t="shared" ref="AP77:BU83" si="101">BC44</f>
        <v>0.7611902880654251</v>
      </c>
      <c r="BE77">
        <f t="shared" si="101"/>
        <v>0.92488708846594869</v>
      </c>
      <c r="BF77">
        <f t="shared" si="101"/>
        <v>0.10640309651692707</v>
      </c>
      <c r="BG77">
        <f t="shared" si="101"/>
        <v>0.14240046324053734</v>
      </c>
      <c r="BH77">
        <f t="shared" si="101"/>
        <v>0.15139980492143992</v>
      </c>
      <c r="BI77">
        <f t="shared" si="101"/>
        <v>0.16264898202256814</v>
      </c>
      <c r="BJ77">
        <f t="shared" si="101"/>
        <v>0.1767104533989784</v>
      </c>
      <c r="BK77">
        <f t="shared" si="101"/>
        <v>0.19428729261949124</v>
      </c>
      <c r="BL77">
        <f t="shared" si="101"/>
        <v>0.21625834164513225</v>
      </c>
      <c r="BM77">
        <f t="shared" si="101"/>
        <v>0.24372215292718352</v>
      </c>
      <c r="BN77">
        <f t="shared" si="101"/>
        <v>0.27805191702974763</v>
      </c>
      <c r="BO77">
        <f t="shared" si="101"/>
        <v>0.32096412215795278</v>
      </c>
      <c r="BP77">
        <f t="shared" si="101"/>
        <v>0.37460437856820916</v>
      </c>
      <c r="BQ77">
        <f t="shared" si="101"/>
        <v>0.44165469908102967</v>
      </c>
      <c r="BR77">
        <f t="shared" si="101"/>
        <v>0.52546759972205526</v>
      </c>
      <c r="BS77">
        <f t="shared" si="101"/>
        <v>0.63023372552333734</v>
      </c>
      <c r="BT77">
        <f t="shared" si="101"/>
        <v>0.76119138277493992</v>
      </c>
      <c r="BU77">
        <f t="shared" si="101"/>
        <v>0.92488845433944278</v>
      </c>
      <c r="BV77">
        <v>24</v>
      </c>
    </row>
    <row r="78" spans="23:74">
      <c r="W78">
        <f t="shared" si="95"/>
        <v>3.9967667206246622</v>
      </c>
      <c r="X78">
        <f t="shared" si="58"/>
        <v>3.9967667206246622</v>
      </c>
      <c r="Y78">
        <f t="shared" si="96"/>
        <v>3.9967796807916862</v>
      </c>
      <c r="AA78">
        <f t="shared" si="94"/>
        <v>1.2960167024012037E-5</v>
      </c>
      <c r="AB78">
        <f t="shared" si="54"/>
        <v>1.2960167024012037E-5</v>
      </c>
      <c r="AC78">
        <v>4</v>
      </c>
      <c r="AN78">
        <v>10</v>
      </c>
      <c r="AO78">
        <f t="shared" si="100"/>
        <v>7.4505805969238246</v>
      </c>
      <c r="AP78">
        <f t="shared" si="101"/>
        <v>0.11633705803450384</v>
      </c>
      <c r="AQ78">
        <f t="shared" si="101"/>
        <v>0.15569519401147552</v>
      </c>
      <c r="AR78">
        <f t="shared" si="101"/>
        <v>0.16553472800571845</v>
      </c>
      <c r="AS78">
        <f t="shared" si="101"/>
        <v>0.17783414549852208</v>
      </c>
      <c r="AT78">
        <f t="shared" si="101"/>
        <v>0.19320841736452662</v>
      </c>
      <c r="AU78">
        <f t="shared" si="101"/>
        <v>0.21242625719703231</v>
      </c>
      <c r="AV78">
        <f t="shared" si="101"/>
        <v>0.23644855698766443</v>
      </c>
      <c r="AW78">
        <f t="shared" si="101"/>
        <v>0.26647643172595459</v>
      </c>
      <c r="AX78">
        <f t="shared" si="101"/>
        <v>0.30401127514881732</v>
      </c>
      <c r="AY78">
        <f t="shared" si="101"/>
        <v>0.3509298294273957</v>
      </c>
      <c r="AZ78">
        <f t="shared" si="101"/>
        <v>0.40957802227561868</v>
      </c>
      <c r="BA78">
        <f t="shared" si="101"/>
        <v>0.48288826333589729</v>
      </c>
      <c r="BB78">
        <f t="shared" si="101"/>
        <v>0.57452606466124567</v>
      </c>
      <c r="BC78">
        <f t="shared" si="101"/>
        <v>0.68907331631793112</v>
      </c>
      <c r="BD78">
        <f t="shared" si="101"/>
        <v>0.83225738088878765</v>
      </c>
      <c r="BE78">
        <f t="shared" si="101"/>
        <v>1.0112374616023585</v>
      </c>
      <c r="BF78">
        <f t="shared" si="101"/>
        <v>0.11633720397949217</v>
      </c>
      <c r="BG78">
        <f t="shared" si="101"/>
        <v>0.15569539121592296</v>
      </c>
      <c r="BH78">
        <f t="shared" si="101"/>
        <v>0.16553493802503066</v>
      </c>
      <c r="BI78">
        <f t="shared" si="101"/>
        <v>0.17783437153641526</v>
      </c>
      <c r="BJ78">
        <f t="shared" si="101"/>
        <v>0.19320866342564605</v>
      </c>
      <c r="BK78">
        <f t="shared" si="101"/>
        <v>0.2124265282871845</v>
      </c>
      <c r="BL78">
        <f t="shared" si="101"/>
        <v>0.23644885936410759</v>
      </c>
      <c r="BM78">
        <f t="shared" si="101"/>
        <v>0.26647677321026142</v>
      </c>
      <c r="BN78">
        <f t="shared" si="101"/>
        <v>0.30401166551795372</v>
      </c>
      <c r="BO78">
        <f t="shared" si="101"/>
        <v>0.35093028090256917</v>
      </c>
      <c r="BP78">
        <f t="shared" si="101"/>
        <v>0.40957855013333833</v>
      </c>
      <c r="BQ78">
        <f t="shared" si="101"/>
        <v>0.4828888866717998</v>
      </c>
      <c r="BR78">
        <f t="shared" si="101"/>
        <v>0.57452680734487671</v>
      </c>
      <c r="BS78">
        <f t="shared" si="101"/>
        <v>0.68907420818622289</v>
      </c>
      <c r="BT78">
        <f t="shared" si="101"/>
        <v>0.83225845923790542</v>
      </c>
      <c r="BU78">
        <f t="shared" si="101"/>
        <v>1.0112387730525088</v>
      </c>
      <c r="BV78">
        <v>25</v>
      </c>
    </row>
    <row r="79" spans="23:74">
      <c r="W79">
        <f t="shared" si="95"/>
        <v>3.4809736279570322</v>
      </c>
      <c r="X79">
        <f t="shared" si="58"/>
        <v>3.4809736279570322</v>
      </c>
      <c r="Y79">
        <f t="shared" si="96"/>
        <v>3.4809870920770591</v>
      </c>
      <c r="AA79">
        <f t="shared" si="94"/>
        <v>1.3464120026895898E-5</v>
      </c>
      <c r="AB79">
        <f t="shared" si="54"/>
        <v>1.3464120026895898E-5</v>
      </c>
      <c r="AC79">
        <v>4</v>
      </c>
      <c r="AN79">
        <v>11</v>
      </c>
      <c r="AO79">
        <f t="shared" si="100"/>
        <v>9.3132257461547798</v>
      </c>
      <c r="AP79">
        <f t="shared" si="101"/>
        <v>0.12875452249847122</v>
      </c>
      <c r="AQ79">
        <f t="shared" si="101"/>
        <v>0.17231369457913176</v>
      </c>
      <c r="AR79">
        <f t="shared" si="101"/>
        <v>0.18320348759929689</v>
      </c>
      <c r="AS79">
        <f t="shared" si="101"/>
        <v>0.1968157288745033</v>
      </c>
      <c r="AT79">
        <f t="shared" si="101"/>
        <v>0.21383103046851129</v>
      </c>
      <c r="AU79">
        <f t="shared" si="101"/>
        <v>0.23510015746102131</v>
      </c>
      <c r="AV79">
        <f t="shared" si="101"/>
        <v>0.26168656620165887</v>
      </c>
      <c r="AW79">
        <f t="shared" si="101"/>
        <v>0.29491957712745576</v>
      </c>
      <c r="AX79">
        <f t="shared" si="101"/>
        <v>0.3364608407847019</v>
      </c>
      <c r="AY79">
        <f t="shared" si="101"/>
        <v>0.38838742035625962</v>
      </c>
      <c r="AZ79">
        <f t="shared" si="101"/>
        <v>0.45329564482070672</v>
      </c>
      <c r="BA79">
        <f t="shared" si="101"/>
        <v>0.53443092540126547</v>
      </c>
      <c r="BB79">
        <f t="shared" si="101"/>
        <v>0.63585002612696395</v>
      </c>
      <c r="BC79">
        <f t="shared" si="101"/>
        <v>0.76262390203408725</v>
      </c>
      <c r="BD79">
        <f t="shared" si="101"/>
        <v>0.92109124691799094</v>
      </c>
      <c r="BE79">
        <f t="shared" si="101"/>
        <v>1.1191754280228707</v>
      </c>
      <c r="BF79">
        <f t="shared" si="101"/>
        <v>0.12875483830769854</v>
      </c>
      <c r="BG79">
        <f t="shared" si="101"/>
        <v>0.17231405118515497</v>
      </c>
      <c r="BH79">
        <f t="shared" si="101"/>
        <v>0.18320385440451908</v>
      </c>
      <c r="BI79">
        <f t="shared" si="101"/>
        <v>0.19681610842872421</v>
      </c>
      <c r="BJ79">
        <f t="shared" si="101"/>
        <v>0.21383142595898061</v>
      </c>
      <c r="BK79">
        <f t="shared" si="101"/>
        <v>0.23510057287180114</v>
      </c>
      <c r="BL79">
        <f t="shared" si="101"/>
        <v>0.26168700651282678</v>
      </c>
      <c r="BM79">
        <f t="shared" si="101"/>
        <v>0.29492004856410881</v>
      </c>
      <c r="BN79">
        <f t="shared" si="101"/>
        <v>0.33646135112821135</v>
      </c>
      <c r="BO79">
        <f t="shared" si="101"/>
        <v>0.38838797933333963</v>
      </c>
      <c r="BP79">
        <f t="shared" si="101"/>
        <v>0.45329626458974986</v>
      </c>
      <c r="BQ79">
        <f t="shared" si="101"/>
        <v>0.53443162116026266</v>
      </c>
      <c r="BR79">
        <f t="shared" si="101"/>
        <v>0.63585081687340361</v>
      </c>
      <c r="BS79">
        <f t="shared" si="101"/>
        <v>0.76262481151482997</v>
      </c>
      <c r="BT79">
        <f t="shared" si="101"/>
        <v>0.92109230481661253</v>
      </c>
      <c r="BU79">
        <f t="shared" si="101"/>
        <v>1.1191766714438409</v>
      </c>
      <c r="BV79">
        <v>26</v>
      </c>
    </row>
    <row r="80" spans="23:74">
      <c r="W80">
        <f t="shared" si="95"/>
        <v>2.9974394727822387</v>
      </c>
      <c r="X80">
        <f t="shared" si="58"/>
        <v>2.9974394727822387</v>
      </c>
      <c r="Y80">
        <f t="shared" si="96"/>
        <v>2.9974528235832647</v>
      </c>
      <c r="AA80">
        <f t="shared" si="94"/>
        <v>1.3350801026046355E-5</v>
      </c>
      <c r="AB80">
        <f t="shared" si="54"/>
        <v>1.3350801026046355E-5</v>
      </c>
      <c r="AC80">
        <v>4</v>
      </c>
      <c r="AN80">
        <v>12</v>
      </c>
      <c r="AO80">
        <f t="shared" si="100"/>
        <v>11.641532182693474</v>
      </c>
      <c r="AP80">
        <f t="shared" si="101"/>
        <v>0.14427635307843045</v>
      </c>
      <c r="AQ80">
        <f t="shared" si="101"/>
        <v>0.19308682028870205</v>
      </c>
      <c r="AR80">
        <f t="shared" si="101"/>
        <v>0.20528943709126996</v>
      </c>
      <c r="AS80">
        <f t="shared" si="101"/>
        <v>0.22054270809447982</v>
      </c>
      <c r="AT80">
        <f t="shared" si="101"/>
        <v>0.23960929684849216</v>
      </c>
      <c r="AU80">
        <f t="shared" si="101"/>
        <v>0.2634425327910076</v>
      </c>
      <c r="AV80">
        <f t="shared" si="101"/>
        <v>0.29323407771915183</v>
      </c>
      <c r="AW80">
        <f t="shared" si="101"/>
        <v>0.3304735088793323</v>
      </c>
      <c r="AX80">
        <f t="shared" si="101"/>
        <v>0.37702279782955761</v>
      </c>
      <c r="AY80">
        <f t="shared" si="101"/>
        <v>0.43520940901733934</v>
      </c>
      <c r="AZ80">
        <f t="shared" si="101"/>
        <v>0.50794267300206675</v>
      </c>
      <c r="BA80">
        <f t="shared" si="101"/>
        <v>0.59885925298297571</v>
      </c>
      <c r="BB80">
        <f t="shared" si="101"/>
        <v>0.71250497795911194</v>
      </c>
      <c r="BC80">
        <f t="shared" si="101"/>
        <v>0.85456213417928228</v>
      </c>
      <c r="BD80">
        <f t="shared" si="101"/>
        <v>1.0321335794544952</v>
      </c>
      <c r="BE80">
        <f t="shared" si="101"/>
        <v>1.2540978860485115</v>
      </c>
      <c r="BF80">
        <f t="shared" si="101"/>
        <v>0.14427688121795654</v>
      </c>
      <c r="BG80">
        <f t="shared" si="101"/>
        <v>0.19308737614669502</v>
      </c>
      <c r="BH80">
        <f t="shared" si="101"/>
        <v>0.20528999987887964</v>
      </c>
      <c r="BI80">
        <f t="shared" si="101"/>
        <v>0.2205432795441104</v>
      </c>
      <c r="BJ80">
        <f t="shared" si="101"/>
        <v>0.23960987912564888</v>
      </c>
      <c r="BK80">
        <f t="shared" si="101"/>
        <v>0.26344312860257196</v>
      </c>
      <c r="BL80">
        <f t="shared" si="101"/>
        <v>0.2932346904487258</v>
      </c>
      <c r="BM80">
        <f t="shared" si="101"/>
        <v>0.33047414275641812</v>
      </c>
      <c r="BN80">
        <f t="shared" si="101"/>
        <v>0.3770234581410335</v>
      </c>
      <c r="BO80">
        <f t="shared" si="101"/>
        <v>0.43521010237180269</v>
      </c>
      <c r="BP80">
        <f t="shared" si="101"/>
        <v>0.50794340766026425</v>
      </c>
      <c r="BQ80">
        <f t="shared" si="101"/>
        <v>0.59886003927084119</v>
      </c>
      <c r="BR80">
        <f t="shared" si="101"/>
        <v>0.71250582878406232</v>
      </c>
      <c r="BS80">
        <f t="shared" si="101"/>
        <v>0.85456306567558871</v>
      </c>
      <c r="BT80">
        <f t="shared" si="101"/>
        <v>1.0321346117899968</v>
      </c>
      <c r="BU80">
        <f t="shared" si="101"/>
        <v>1.2540990444330067</v>
      </c>
      <c r="BV80">
        <v>27</v>
      </c>
    </row>
    <row r="81" spans="23:74">
      <c r="W81">
        <f>G4*G20</f>
        <v>8.2108969120459676</v>
      </c>
      <c r="X81">
        <f t="shared" si="58"/>
        <v>8.2108969120459676</v>
      </c>
      <c r="Y81">
        <f>AS20</f>
        <v>8.2108786124588065</v>
      </c>
      <c r="AA81">
        <f t="shared" ref="AA81:AA95" si="102">AB4-G4</f>
        <v>-1.8299587161152431E-5</v>
      </c>
      <c r="AB81">
        <f t="shared" si="54"/>
        <v>-1.8299587161152431E-5</v>
      </c>
      <c r="AC81">
        <v>4</v>
      </c>
      <c r="AN81">
        <v>13</v>
      </c>
      <c r="AO81">
        <f t="shared" si="100"/>
        <v>14.551915228366843</v>
      </c>
      <c r="AP81">
        <f t="shared" si="101"/>
        <v>0.16367864130337947</v>
      </c>
      <c r="AQ81">
        <f t="shared" si="101"/>
        <v>0.21905322742566494</v>
      </c>
      <c r="AR81">
        <f t="shared" si="101"/>
        <v>0.23289687395623629</v>
      </c>
      <c r="AS81">
        <f t="shared" si="101"/>
        <v>0.25020143211945045</v>
      </c>
      <c r="AT81">
        <f t="shared" si="101"/>
        <v>0.27183212982346822</v>
      </c>
      <c r="AU81">
        <f t="shared" si="101"/>
        <v>0.29887050195349046</v>
      </c>
      <c r="AV81">
        <f t="shared" si="101"/>
        <v>0.33266846711601811</v>
      </c>
      <c r="AW81">
        <f t="shared" si="101"/>
        <v>0.37491592356917786</v>
      </c>
      <c r="AX81">
        <f t="shared" si="101"/>
        <v>0.42772524413562751</v>
      </c>
      <c r="AY81">
        <f t="shared" si="101"/>
        <v>0.49373689484368932</v>
      </c>
      <c r="AZ81">
        <f t="shared" si="101"/>
        <v>0.57625145822876678</v>
      </c>
      <c r="BA81">
        <f t="shared" si="101"/>
        <v>0.67939466246011349</v>
      </c>
      <c r="BB81">
        <f t="shared" si="101"/>
        <v>0.80832366774929698</v>
      </c>
      <c r="BC81">
        <f t="shared" si="101"/>
        <v>0.9694849243607766</v>
      </c>
      <c r="BD81">
        <f t="shared" si="101"/>
        <v>1.1709364951251253</v>
      </c>
      <c r="BE81">
        <f t="shared" si="101"/>
        <v>1.4227509585805616</v>
      </c>
      <c r="BF81">
        <f t="shared" si="101"/>
        <v>0.16367943485577896</v>
      </c>
      <c r="BG81">
        <f t="shared" si="101"/>
        <v>0.21905403234862</v>
      </c>
      <c r="BH81">
        <f t="shared" si="101"/>
        <v>0.23289768172183026</v>
      </c>
      <c r="BI81">
        <f t="shared" si="101"/>
        <v>0.25020224343834313</v>
      </c>
      <c r="BJ81">
        <f t="shared" si="101"/>
        <v>0.27183294558398408</v>
      </c>
      <c r="BK81">
        <f t="shared" si="101"/>
        <v>0.29887132326603538</v>
      </c>
      <c r="BL81">
        <f t="shared" si="101"/>
        <v>0.33266929536859952</v>
      </c>
      <c r="BM81">
        <f t="shared" si="101"/>
        <v>0.37491676049680461</v>
      </c>
      <c r="BN81">
        <f t="shared" si="101"/>
        <v>0.42772609190706107</v>
      </c>
      <c r="BO81">
        <f t="shared" si="101"/>
        <v>0.49373775616988158</v>
      </c>
      <c r="BP81">
        <f t="shared" si="101"/>
        <v>0.57625233649840724</v>
      </c>
      <c r="BQ81">
        <f t="shared" si="101"/>
        <v>0.67939556190906414</v>
      </c>
      <c r="BR81">
        <f t="shared" si="101"/>
        <v>0.80832459367238541</v>
      </c>
      <c r="BS81">
        <f t="shared" si="101"/>
        <v>0.96948588337653707</v>
      </c>
      <c r="BT81">
        <f t="shared" si="101"/>
        <v>1.1709374955067264</v>
      </c>
      <c r="BU81">
        <f t="shared" si="101"/>
        <v>1.4227520106694631</v>
      </c>
      <c r="BV81">
        <v>28</v>
      </c>
    </row>
    <row r="82" spans="23:74">
      <c r="W82">
        <f t="shared" ref="W82:W95" si="103">G5*G21</f>
        <v>8.0284325362227236</v>
      </c>
      <c r="X82">
        <f t="shared" si="58"/>
        <v>8.0284325362227236</v>
      </c>
      <c r="Y82">
        <f t="shared" ref="Y82:Y95" si="104">AS21</f>
        <v>8.028416333635894</v>
      </c>
      <c r="AA82">
        <f t="shared" si="102"/>
        <v>-1.6202586829550114E-5</v>
      </c>
      <c r="AB82">
        <f t="shared" si="54"/>
        <v>-1.6202586829550114E-5</v>
      </c>
      <c r="AC82">
        <v>4</v>
      </c>
      <c r="AN82">
        <v>14</v>
      </c>
      <c r="AO82">
        <f t="shared" si="100"/>
        <v>18.189894035458554</v>
      </c>
      <c r="AP82">
        <f t="shared" si="101"/>
        <v>0.18793150158456579</v>
      </c>
      <c r="AQ82">
        <f t="shared" si="101"/>
        <v>0.25151123634686856</v>
      </c>
      <c r="AR82">
        <f t="shared" si="101"/>
        <v>0.26740617003744421</v>
      </c>
      <c r="AS82">
        <f t="shared" si="101"/>
        <v>0.28727483715066382</v>
      </c>
      <c r="AT82">
        <f t="shared" si="101"/>
        <v>0.31211067104218837</v>
      </c>
      <c r="AU82">
        <f t="shared" si="101"/>
        <v>0.34315546340659397</v>
      </c>
      <c r="AV82">
        <f t="shared" si="101"/>
        <v>0.38196145386210101</v>
      </c>
      <c r="AW82">
        <f t="shared" si="101"/>
        <v>0.43046894193148488</v>
      </c>
      <c r="AX82">
        <f t="shared" si="101"/>
        <v>0.4911033020182145</v>
      </c>
      <c r="AY82">
        <f t="shared" si="101"/>
        <v>0.56689625212662664</v>
      </c>
      <c r="AZ82">
        <f t="shared" si="101"/>
        <v>0.66163743976214195</v>
      </c>
      <c r="BA82">
        <f t="shared" si="101"/>
        <v>0.78006392430653593</v>
      </c>
      <c r="BB82">
        <f t="shared" si="101"/>
        <v>0.92809702998702837</v>
      </c>
      <c r="BC82">
        <f t="shared" si="101"/>
        <v>1.113138412087644</v>
      </c>
      <c r="BD82">
        <f t="shared" si="101"/>
        <v>1.3444401397134131</v>
      </c>
      <c r="BE82">
        <f t="shared" si="101"/>
        <v>1.6335672992456249</v>
      </c>
      <c r="BF82">
        <f t="shared" si="101"/>
        <v>0.18793262690305704</v>
      </c>
      <c r="BG82">
        <f t="shared" si="101"/>
        <v>0.25151235260102628</v>
      </c>
      <c r="BH82">
        <f t="shared" si="101"/>
        <v>0.26740728402551861</v>
      </c>
      <c r="BI82">
        <f t="shared" si="101"/>
        <v>0.28727594830613395</v>
      </c>
      <c r="BJ82">
        <f t="shared" si="101"/>
        <v>0.3121117786569032</v>
      </c>
      <c r="BK82">
        <f t="shared" si="101"/>
        <v>0.3431565665953647</v>
      </c>
      <c r="BL82">
        <f t="shared" si="101"/>
        <v>0.38196255151844172</v>
      </c>
      <c r="BM82">
        <f t="shared" si="101"/>
        <v>0.43047003267228784</v>
      </c>
      <c r="BN82">
        <f t="shared" si="101"/>
        <v>0.49110438411459545</v>
      </c>
      <c r="BO82">
        <f t="shared" si="101"/>
        <v>0.56689732341748011</v>
      </c>
      <c r="BP82">
        <f t="shared" si="101"/>
        <v>0.66163849754608595</v>
      </c>
      <c r="BQ82">
        <f t="shared" si="101"/>
        <v>0.78006496520684299</v>
      </c>
      <c r="BR82">
        <f t="shared" si="101"/>
        <v>0.92809804978278931</v>
      </c>
      <c r="BS82">
        <f t="shared" si="101"/>
        <v>1.1131394055027226</v>
      </c>
      <c r="BT82">
        <f t="shared" si="101"/>
        <v>1.3444411001526388</v>
      </c>
      <c r="BU82">
        <f t="shared" si="101"/>
        <v>1.633568218465034</v>
      </c>
      <c r="BV82">
        <v>29</v>
      </c>
    </row>
    <row r="83" spans="23:74">
      <c r="W83">
        <f t="shared" si="103"/>
        <v>7.8114478730815691</v>
      </c>
      <c r="X83">
        <f t="shared" si="58"/>
        <v>7.8114478730815691</v>
      </c>
      <c r="Y83">
        <f t="shared" si="104"/>
        <v>7.8114340642127855</v>
      </c>
      <c r="AA83">
        <f t="shared" si="102"/>
        <v>-1.3808868783549144E-5</v>
      </c>
      <c r="AB83">
        <f t="shared" si="54"/>
        <v>-1.3808868783549144E-5</v>
      </c>
      <c r="AC83">
        <v>4</v>
      </c>
      <c r="AN83">
        <v>15</v>
      </c>
      <c r="AO83">
        <f t="shared" si="100"/>
        <v>22.737367544323188</v>
      </c>
      <c r="AP83">
        <f t="shared" si="101"/>
        <v>0.21824757693604857</v>
      </c>
      <c r="AQ83">
        <f t="shared" si="101"/>
        <v>0.2920837474983729</v>
      </c>
      <c r="AR83">
        <f t="shared" si="101"/>
        <v>0.31054279013895403</v>
      </c>
      <c r="AS83">
        <f t="shared" si="101"/>
        <v>0.33361659343968036</v>
      </c>
      <c r="AT83">
        <f t="shared" si="101"/>
        <v>0.36245884756558838</v>
      </c>
      <c r="AU83">
        <f t="shared" si="101"/>
        <v>0.39851166522297321</v>
      </c>
      <c r="AV83">
        <f t="shared" si="101"/>
        <v>0.44357768729470437</v>
      </c>
      <c r="AW83">
        <f t="shared" si="101"/>
        <v>0.49991021488436832</v>
      </c>
      <c r="AX83">
        <f t="shared" si="101"/>
        <v>0.57032587437144833</v>
      </c>
      <c r="AY83">
        <f t="shared" si="101"/>
        <v>0.6583454487302981</v>
      </c>
      <c r="AZ83">
        <f t="shared" si="101"/>
        <v>0.76836991667886057</v>
      </c>
      <c r="BA83">
        <f t="shared" si="101"/>
        <v>0.90590050161456326</v>
      </c>
      <c r="BB83">
        <f t="shared" si="101"/>
        <v>1.0778137327841921</v>
      </c>
      <c r="BC83">
        <f t="shared" si="101"/>
        <v>1.292705271746228</v>
      </c>
      <c r="BD83">
        <f t="shared" si="101"/>
        <v>1.5613196954487725</v>
      </c>
      <c r="BE83">
        <f t="shared" si="101"/>
        <v>1.8970877250769533</v>
      </c>
      <c r="BF83">
        <f t="shared" si="101"/>
        <v>0.21824911696215457</v>
      </c>
      <c r="BG83">
        <f t="shared" si="101"/>
        <v>0.29208525291653409</v>
      </c>
      <c r="BH83">
        <f t="shared" si="101"/>
        <v>0.31054428690512897</v>
      </c>
      <c r="BI83">
        <f t="shared" si="101"/>
        <v>0.33361807939087251</v>
      </c>
      <c r="BJ83">
        <f t="shared" si="101"/>
        <v>0.36246031999805206</v>
      </c>
      <c r="BK83">
        <f t="shared" si="101"/>
        <v>0.39851312075702638</v>
      </c>
      <c r="BL83">
        <f t="shared" si="101"/>
        <v>0.44357912170574432</v>
      </c>
      <c r="BM83">
        <f t="shared" si="101"/>
        <v>0.49991162289164182</v>
      </c>
      <c r="BN83">
        <f t="shared" si="101"/>
        <v>0.57032724937401358</v>
      </c>
      <c r="BO83">
        <f t="shared" si="101"/>
        <v>0.65834678247697831</v>
      </c>
      <c r="BP83">
        <f t="shared" si="101"/>
        <v>0.76837119885568417</v>
      </c>
      <c r="BQ83">
        <f t="shared" si="101"/>
        <v>0.90590171932906638</v>
      </c>
      <c r="BR83">
        <f t="shared" si="101"/>
        <v>1.0778148699207943</v>
      </c>
      <c r="BS83">
        <f t="shared" si="101"/>
        <v>1.2927063081604544</v>
      </c>
      <c r="BT83">
        <f t="shared" si="101"/>
        <v>1.5613206059600291</v>
      </c>
      <c r="BU83">
        <f t="shared" si="101"/>
        <v>1.8970884782094977</v>
      </c>
      <c r="BV83">
        <v>30</v>
      </c>
    </row>
    <row r="84" spans="23:74">
      <c r="W84">
        <f t="shared" si="103"/>
        <v>7.5561717987978589</v>
      </c>
      <c r="X84">
        <f t="shared" si="58"/>
        <v>7.5561717987978589</v>
      </c>
      <c r="Y84">
        <f t="shared" si="104"/>
        <v>7.5561606669592454</v>
      </c>
      <c r="AA84">
        <f t="shared" si="102"/>
        <v>-1.1131838613565037E-5</v>
      </c>
      <c r="AB84">
        <f t="shared" si="54"/>
        <v>-1.1131838613565037E-5</v>
      </c>
      <c r="AC84">
        <v>4</v>
      </c>
    </row>
    <row r="85" spans="23:74">
      <c r="W85">
        <f t="shared" si="103"/>
        <v>7.2596187454698411</v>
      </c>
      <c r="X85">
        <f t="shared" si="58"/>
        <v>7.2596187454698411</v>
      </c>
      <c r="Y85">
        <f t="shared" si="104"/>
        <v>7.2596105346955229</v>
      </c>
      <c r="AA85">
        <f t="shared" si="102"/>
        <v>-8.2107743182291415E-6</v>
      </c>
      <c r="AB85">
        <f t="shared" si="54"/>
        <v>-8.2107743182291415E-6</v>
      </c>
      <c r="AC85">
        <v>4</v>
      </c>
    </row>
    <row r="86" spans="23:74">
      <c r="W86">
        <f t="shared" si="103"/>
        <v>6.920130401592651</v>
      </c>
      <c r="X86">
        <f t="shared" si="58"/>
        <v>6.920130401592651</v>
      </c>
      <c r="Y86">
        <f t="shared" si="104"/>
        <v>6.9201252856404549</v>
      </c>
      <c r="AA86">
        <f t="shared" si="102"/>
        <v>-5.1159521960997267E-6</v>
      </c>
      <c r="AB86">
        <f t="shared" ref="AB86:AB149" si="105">IFERROR(AA86,"")</f>
        <v>-5.1159521960997267E-6</v>
      </c>
      <c r="AC86">
        <v>4</v>
      </c>
    </row>
    <row r="87" spans="23:74">
      <c r="W87">
        <f t="shared" si="103"/>
        <v>6.537954780757147</v>
      </c>
      <c r="X87">
        <f t="shared" si="58"/>
        <v>6.537954780757147</v>
      </c>
      <c r="Y87">
        <f t="shared" si="104"/>
        <v>6.5379528305250352</v>
      </c>
      <c r="AA87">
        <f t="shared" si="102"/>
        <v>-1.9502321118025634E-6</v>
      </c>
      <c r="AB87">
        <f t="shared" si="105"/>
        <v>-1.9502321118025634E-6</v>
      </c>
      <c r="AC87">
        <v>4</v>
      </c>
    </row>
    <row r="88" spans="23:74">
      <c r="W88">
        <f t="shared" si="103"/>
        <v>6.115763375184728</v>
      </c>
      <c r="X88">
        <f t="shared" si="58"/>
        <v>6.115763375184728</v>
      </c>
      <c r="Y88">
        <f t="shared" si="104"/>
        <v>6.1157645302828536</v>
      </c>
      <c r="AA88">
        <f t="shared" si="102"/>
        <v>1.1550981255936676E-6</v>
      </c>
      <c r="AB88">
        <f t="shared" si="105"/>
        <v>1.1550981255936676E-6</v>
      </c>
      <c r="AC88">
        <v>4</v>
      </c>
    </row>
    <row r="89" spans="23:74">
      <c r="W89">
        <f t="shared" si="103"/>
        <v>5.6589747848260643</v>
      </c>
      <c r="X89">
        <f t="shared" ref="X89:X152" si="106">IFERROR(W89, NA())</f>
        <v>5.6589747848260643</v>
      </c>
      <c r="Y89">
        <f t="shared" si="104"/>
        <v>5.6589788364292959</v>
      </c>
      <c r="AA89">
        <f t="shared" si="102"/>
        <v>4.0516032315807138E-6</v>
      </c>
      <c r="AB89">
        <f t="shared" si="105"/>
        <v>4.0516032315807138E-6</v>
      </c>
      <c r="AC89">
        <v>4</v>
      </c>
    </row>
    <row r="90" spans="23:74">
      <c r="W90">
        <f t="shared" si="103"/>
        <v>5.1757513471171936</v>
      </c>
      <c r="X90">
        <f t="shared" si="106"/>
        <v>5.1757513471171936</v>
      </c>
      <c r="Y90">
        <f t="shared" si="104"/>
        <v>5.1757579387097739</v>
      </c>
      <c r="AA90">
        <f t="shared" si="102"/>
        <v>6.5915925802073616E-6</v>
      </c>
      <c r="AB90">
        <f t="shared" si="105"/>
        <v>6.5915925802073616E-6</v>
      </c>
      <c r="AC90">
        <v>4</v>
      </c>
    </row>
    <row r="91" spans="23:74">
      <c r="W91">
        <f t="shared" si="103"/>
        <v>4.676581075561038</v>
      </c>
      <c r="X91">
        <f t="shared" si="106"/>
        <v>4.676581075561038</v>
      </c>
      <c r="Y91">
        <f t="shared" si="104"/>
        <v>4.6765897251159707</v>
      </c>
      <c r="AA91">
        <f t="shared" si="102"/>
        <v>8.6495549327381127E-6</v>
      </c>
      <c r="AB91">
        <f t="shared" si="105"/>
        <v>8.6495549327381127E-6</v>
      </c>
      <c r="AC91">
        <v>4</v>
      </c>
    </row>
    <row r="92" spans="23:74">
      <c r="W92">
        <f t="shared" si="103"/>
        <v>4.1734506258634294</v>
      </c>
      <c r="X92">
        <f t="shared" si="106"/>
        <v>4.1734506258634294</v>
      </c>
      <c r="Y92">
        <f t="shared" si="104"/>
        <v>4.173460767811159</v>
      </c>
      <c r="AA92">
        <f t="shared" si="102"/>
        <v>1.0141947729636058E-5</v>
      </c>
      <c r="AB92">
        <f t="shared" si="105"/>
        <v>1.0141947729636058E-5</v>
      </c>
      <c r="AC92">
        <v>4</v>
      </c>
    </row>
    <row r="93" spans="23:74">
      <c r="W93">
        <f t="shared" si="103"/>
        <v>3.6787299561930591</v>
      </c>
      <c r="X93">
        <f t="shared" si="106"/>
        <v>3.6787299561930591</v>
      </c>
      <c r="Y93">
        <f t="shared" si="104"/>
        <v>3.6787409959573751</v>
      </c>
      <c r="AA93">
        <f t="shared" si="102"/>
        <v>1.1039764316045364E-5</v>
      </c>
      <c r="AB93">
        <f t="shared" si="105"/>
        <v>1.1039764316045364E-5</v>
      </c>
      <c r="AC93">
        <v>4</v>
      </c>
    </row>
    <row r="94" spans="23:74">
      <c r="W94">
        <f t="shared" si="103"/>
        <v>3.2039803313519784</v>
      </c>
      <c r="X94">
        <f t="shared" si="106"/>
        <v>3.2039803313519784</v>
      </c>
      <c r="Y94">
        <f t="shared" si="104"/>
        <v>3.2039917016000676</v>
      </c>
      <c r="AA94">
        <f t="shared" si="102"/>
        <v>1.1370248089281887E-5</v>
      </c>
      <c r="AB94">
        <f t="shared" si="105"/>
        <v>1.1370248089281887E-5</v>
      </c>
      <c r="AC94">
        <v>4</v>
      </c>
    </row>
    <row r="95" spans="23:74">
      <c r="W95">
        <f t="shared" si="103"/>
        <v>2.7589226870554389</v>
      </c>
      <c r="X95">
        <f t="shared" si="106"/>
        <v>2.7589226870554389</v>
      </c>
      <c r="Y95">
        <f t="shared" si="104"/>
        <v>2.7589338947479991</v>
      </c>
      <c r="AA95">
        <f t="shared" si="102"/>
        <v>1.1207692560244453E-5</v>
      </c>
      <c r="AB95">
        <f t="shared" si="105"/>
        <v>1.1207692560244453E-5</v>
      </c>
      <c r="AC95">
        <v>4</v>
      </c>
    </row>
    <row r="96" spans="23:74">
      <c r="W96">
        <f>H4*H20</f>
        <v>7.4680711053068256</v>
      </c>
      <c r="X96">
        <f t="shared" si="106"/>
        <v>7.4680711053068256</v>
      </c>
      <c r="Y96">
        <f>AT20</f>
        <v>7.4680583496495636</v>
      </c>
      <c r="AA96">
        <f t="shared" ref="AA96:AA110" si="107">AC4-H4</f>
        <v>-1.275565726199801E-5</v>
      </c>
      <c r="AB96">
        <f t="shared" si="105"/>
        <v>-1.275565726199801E-5</v>
      </c>
      <c r="AC96">
        <v>4</v>
      </c>
    </row>
    <row r="97" spans="23:29">
      <c r="W97">
        <f t="shared" ref="W97:W110" si="108">H5*H21</f>
        <v>7.302113969633341</v>
      </c>
      <c r="X97">
        <f t="shared" si="106"/>
        <v>7.302113969633341</v>
      </c>
      <c r="Y97">
        <f t="shared" ref="Y97:Y110" si="109">AT21</f>
        <v>7.3021028074371657</v>
      </c>
      <c r="AA97">
        <f t="shared" si="107"/>
        <v>-1.1162196175362737E-5</v>
      </c>
      <c r="AB97">
        <f t="shared" si="105"/>
        <v>-1.1162196175362737E-5</v>
      </c>
      <c r="AC97">
        <v>4</v>
      </c>
    </row>
    <row r="98" spans="23:29">
      <c r="W98">
        <f t="shared" si="108"/>
        <v>7.1047595380216295</v>
      </c>
      <c r="X98">
        <f t="shared" si="106"/>
        <v>7.1047595380216295</v>
      </c>
      <c r="Y98">
        <f t="shared" si="109"/>
        <v>7.1047501932434951</v>
      </c>
      <c r="AA98">
        <f t="shared" si="107"/>
        <v>-9.3447781344124792E-6</v>
      </c>
      <c r="AB98">
        <f t="shared" si="105"/>
        <v>-9.3447781344124792E-6</v>
      </c>
      <c r="AC98">
        <v>4</v>
      </c>
    </row>
    <row r="99" spans="23:29">
      <c r="W99">
        <f t="shared" si="108"/>
        <v>6.8725778537725573</v>
      </c>
      <c r="X99">
        <f t="shared" si="106"/>
        <v>6.8725778537725573</v>
      </c>
      <c r="Y99">
        <f t="shared" si="109"/>
        <v>6.8725705393250385</v>
      </c>
      <c r="AA99">
        <f t="shared" si="107"/>
        <v>-7.3144475187802982E-6</v>
      </c>
      <c r="AB99">
        <f t="shared" si="105"/>
        <v>-7.3144475187802982E-6</v>
      </c>
      <c r="AC99">
        <v>4</v>
      </c>
    </row>
    <row r="100" spans="23:29">
      <c r="W100">
        <f t="shared" si="108"/>
        <v>6.6028534482084842</v>
      </c>
      <c r="X100">
        <f t="shared" si="106"/>
        <v>6.6028534482084842</v>
      </c>
      <c r="Y100">
        <f t="shared" si="109"/>
        <v>6.6028483460453309</v>
      </c>
      <c r="AA100">
        <f t="shared" si="107"/>
        <v>-5.1021631533032519E-6</v>
      </c>
      <c r="AB100">
        <f t="shared" si="105"/>
        <v>-5.1021631533032519E-6</v>
      </c>
      <c r="AC100">
        <v>4</v>
      </c>
    </row>
    <row r="101" spans="23:29">
      <c r="W101">
        <f t="shared" si="108"/>
        <v>6.2940780344314327</v>
      </c>
      <c r="X101">
        <f t="shared" si="106"/>
        <v>6.2940780344314327</v>
      </c>
      <c r="Y101">
        <f t="shared" si="109"/>
        <v>6.294075271754707</v>
      </c>
      <c r="AA101">
        <f t="shared" si="107"/>
        <v>-2.7626767256094809E-6</v>
      </c>
      <c r="AB101">
        <f t="shared" si="105"/>
        <v>-2.7626767256094809E-6</v>
      </c>
      <c r="AC101">
        <v>4</v>
      </c>
    </row>
    <row r="102" spans="23:29">
      <c r="W102">
        <f t="shared" si="108"/>
        <v>5.9464771886666847</v>
      </c>
      <c r="X102">
        <f t="shared" si="106"/>
        <v>5.9464771886666847</v>
      </c>
      <c r="Y102">
        <f t="shared" si="109"/>
        <v>5.9464768130059387</v>
      </c>
      <c r="AA102">
        <f t="shared" si="107"/>
        <v>-3.7566074606587563E-7</v>
      </c>
      <c r="AB102">
        <f t="shared" si="105"/>
        <v>-3.7566074606587563E-7</v>
      </c>
      <c r="AC102">
        <v>4</v>
      </c>
    </row>
    <row r="103" spans="23:29">
      <c r="W103">
        <f t="shared" si="108"/>
        <v>5.5624807178014084</v>
      </c>
      <c r="X103">
        <f t="shared" si="106"/>
        <v>5.5624807178014084</v>
      </c>
      <c r="Y103">
        <f t="shared" si="109"/>
        <v>5.5624826754032872</v>
      </c>
      <c r="AA103">
        <f t="shared" si="107"/>
        <v>1.9576018788214355E-6</v>
      </c>
      <c r="AB103">
        <f t="shared" si="105"/>
        <v>1.9576018788214355E-6</v>
      </c>
      <c r="AC103">
        <v>4</v>
      </c>
    </row>
    <row r="104" spans="23:29">
      <c r="W104">
        <f t="shared" si="108"/>
        <v>5.1470170103120694</v>
      </c>
      <c r="X104">
        <f t="shared" si="106"/>
        <v>5.1470170103120694</v>
      </c>
      <c r="Y104">
        <f t="shared" si="109"/>
        <v>5.1470211333284288</v>
      </c>
      <c r="AA104">
        <f t="shared" si="107"/>
        <v>4.1230163594363489E-6</v>
      </c>
      <c r="AB104">
        <f t="shared" si="105"/>
        <v>4.1230163594363489E-6</v>
      </c>
      <c r="AC104">
        <v>4</v>
      </c>
    </row>
    <row r="105" spans="23:29">
      <c r="W105">
        <f t="shared" si="108"/>
        <v>4.7075099709207509</v>
      </c>
      <c r="X105">
        <f t="shared" si="106"/>
        <v>4.7075099709207509</v>
      </c>
      <c r="Y105">
        <f t="shared" si="109"/>
        <v>4.7075159784624327</v>
      </c>
      <c r="AA105">
        <f t="shared" si="107"/>
        <v>6.0075416818961003E-6</v>
      </c>
      <c r="AB105">
        <f t="shared" si="105"/>
        <v>6.0075416818961003E-6</v>
      </c>
      <c r="AC105">
        <v>4</v>
      </c>
    </row>
    <row r="106" spans="23:29">
      <c r="W106">
        <f t="shared" si="108"/>
        <v>4.2534987804784876</v>
      </c>
      <c r="X106">
        <f t="shared" si="106"/>
        <v>4.2534987804784876</v>
      </c>
      <c r="Y106">
        <f t="shared" si="109"/>
        <v>4.2535062962082284</v>
      </c>
      <c r="AA106">
        <f t="shared" si="107"/>
        <v>7.5157297407812962E-6</v>
      </c>
      <c r="AB106">
        <f t="shared" si="105"/>
        <v>7.5157297407812962E-6</v>
      </c>
      <c r="AC106">
        <v>4</v>
      </c>
    </row>
    <row r="107" spans="23:29">
      <c r="W107">
        <f t="shared" si="108"/>
        <v>3.7958856824411287</v>
      </c>
      <c r="X107">
        <f t="shared" si="106"/>
        <v>3.7958856824411287</v>
      </c>
      <c r="Y107">
        <f t="shared" si="109"/>
        <v>3.7958942673592997</v>
      </c>
      <c r="AA107">
        <f t="shared" si="107"/>
        <v>8.5849181710173639E-6</v>
      </c>
      <c r="AB107">
        <f t="shared" si="105"/>
        <v>8.5849181710173639E-6</v>
      </c>
      <c r="AC107">
        <v>4</v>
      </c>
    </row>
    <row r="108" spans="23:29">
      <c r="W108">
        <f t="shared" si="108"/>
        <v>3.345921546008837</v>
      </c>
      <c r="X108">
        <f t="shared" si="106"/>
        <v>3.345921546008837</v>
      </c>
      <c r="Y108">
        <f t="shared" si="109"/>
        <v>3.3459307407849095</v>
      </c>
      <c r="AA108">
        <f t="shared" si="107"/>
        <v>9.1947760725297201E-6</v>
      </c>
      <c r="AB108">
        <f t="shared" si="105"/>
        <v>9.1947760725297201E-6</v>
      </c>
      <c r="AC108">
        <v>4</v>
      </c>
    </row>
    <row r="109" spans="23:29">
      <c r="W109">
        <f t="shared" si="108"/>
        <v>2.9141217081215189</v>
      </c>
      <c r="X109">
        <f t="shared" si="106"/>
        <v>2.9141217081215189</v>
      </c>
      <c r="Y109">
        <f t="shared" si="109"/>
        <v>2.9141310765468766</v>
      </c>
      <c r="AA109">
        <f t="shared" si="107"/>
        <v>9.3684253577031029E-6</v>
      </c>
      <c r="AB109">
        <f t="shared" si="105"/>
        <v>9.3684253577031029E-6</v>
      </c>
      <c r="AC109">
        <v>4</v>
      </c>
    </row>
    <row r="110" spans="23:29">
      <c r="W110">
        <f t="shared" si="108"/>
        <v>2.5093276680586394</v>
      </c>
      <c r="X110">
        <f t="shared" si="106"/>
        <v>2.5093276680586394</v>
      </c>
      <c r="Y110">
        <f t="shared" si="109"/>
        <v>2.5093368331902783</v>
      </c>
      <c r="AA110">
        <f t="shared" si="107"/>
        <v>9.1651316389551596E-6</v>
      </c>
      <c r="AB110">
        <f t="shared" si="105"/>
        <v>9.1651316389551596E-6</v>
      </c>
      <c r="AC110">
        <v>4</v>
      </c>
    </row>
    <row r="111" spans="23:29">
      <c r="W111">
        <f>I4*I20</f>
        <v>6.7093426551880428</v>
      </c>
      <c r="X111">
        <f t="shared" si="106"/>
        <v>6.7093426551880428</v>
      </c>
      <c r="Y111">
        <f>AU20</f>
        <v>6.7093347635996441</v>
      </c>
      <c r="AA111">
        <f t="shared" ref="AA111:AA125" si="110">AD4-I4</f>
        <v>-7.8915883987562552E-6</v>
      </c>
      <c r="AB111">
        <f t="shared" si="105"/>
        <v>-7.8915883987562552E-6</v>
      </c>
      <c r="AC111">
        <v>4</v>
      </c>
    </row>
    <row r="112" spans="23:29">
      <c r="W112">
        <f t="shared" ref="W112:W125" si="111">I5*I21</f>
        <v>6.5602461517394195</v>
      </c>
      <c r="X112">
        <f t="shared" si="106"/>
        <v>6.5602461517394195</v>
      </c>
      <c r="Y112">
        <f t="shared" ref="Y112:Y125" si="112">AU21</f>
        <v>6.5602394037423766</v>
      </c>
      <c r="AA112">
        <f t="shared" si="110"/>
        <v>-6.7479970429218383E-6</v>
      </c>
      <c r="AB112">
        <f t="shared" si="105"/>
        <v>-6.7479970429218383E-6</v>
      </c>
      <c r="AC112">
        <v>4</v>
      </c>
    </row>
    <row r="113" spans="23:29">
      <c r="W113">
        <f t="shared" si="111"/>
        <v>6.3829422016924084</v>
      </c>
      <c r="X113">
        <f t="shared" si="106"/>
        <v>6.3829422016924084</v>
      </c>
      <c r="Y113">
        <f t="shared" si="112"/>
        <v>6.3829367563551038</v>
      </c>
      <c r="AA113">
        <f t="shared" si="110"/>
        <v>-5.4453373046214892E-6</v>
      </c>
      <c r="AB113">
        <f t="shared" si="105"/>
        <v>-5.4453373046214892E-6</v>
      </c>
      <c r="AC113">
        <v>4</v>
      </c>
    </row>
    <row r="114" spans="23:29">
      <c r="W114">
        <f t="shared" si="111"/>
        <v>6.1743493192841603</v>
      </c>
      <c r="X114">
        <f t="shared" si="106"/>
        <v>6.1743493192841603</v>
      </c>
      <c r="Y114">
        <f t="shared" si="112"/>
        <v>6.1743453268065247</v>
      </c>
      <c r="AA114">
        <f t="shared" si="110"/>
        <v>-3.992477635605951E-6</v>
      </c>
      <c r="AB114">
        <f t="shared" si="105"/>
        <v>-3.992477635605951E-6</v>
      </c>
      <c r="AC114">
        <v>4</v>
      </c>
    </row>
    <row r="115" spans="23:29">
      <c r="W115">
        <f t="shared" si="111"/>
        <v>5.9320279174284236</v>
      </c>
      <c r="X115">
        <f t="shared" si="106"/>
        <v>5.9320279174284236</v>
      </c>
      <c r="Y115">
        <f t="shared" si="112"/>
        <v>5.9320255045701265</v>
      </c>
      <c r="AA115">
        <f t="shared" si="110"/>
        <v>-2.4128582971627566E-6</v>
      </c>
      <c r="AB115">
        <f t="shared" si="105"/>
        <v>-2.4128582971627566E-6</v>
      </c>
      <c r="AC115">
        <v>4</v>
      </c>
    </row>
    <row r="116" spans="23:29">
      <c r="W116">
        <f t="shared" si="111"/>
        <v>5.6546229456070423</v>
      </c>
      <c r="X116">
        <f t="shared" si="106"/>
        <v>5.6546229456070423</v>
      </c>
      <c r="Y116">
        <f t="shared" si="112"/>
        <v>5.6546221983504958</v>
      </c>
      <c r="AA116">
        <f t="shared" si="110"/>
        <v>-7.4725654641838446E-7</v>
      </c>
      <c r="AB116">
        <f t="shared" si="105"/>
        <v>-7.4725654641838446E-7</v>
      </c>
      <c r="AC116">
        <v>4</v>
      </c>
    </row>
    <row r="117" spans="23:29">
      <c r="W117">
        <f t="shared" si="111"/>
        <v>5.3423370623337005</v>
      </c>
      <c r="X117">
        <f t="shared" si="106"/>
        <v>5.3423370623337005</v>
      </c>
      <c r="Y117">
        <f t="shared" si="112"/>
        <v>5.3423380078217289</v>
      </c>
      <c r="AA117">
        <f t="shared" si="110"/>
        <v>9.4548802831440071E-7</v>
      </c>
      <c r="AB117">
        <f t="shared" si="105"/>
        <v>9.4548802831440071E-7</v>
      </c>
      <c r="AC117">
        <v>4</v>
      </c>
    </row>
    <row r="118" spans="23:29">
      <c r="W118">
        <f t="shared" si="111"/>
        <v>4.9973532150873474</v>
      </c>
      <c r="X118">
        <f t="shared" si="106"/>
        <v>4.9973532150873474</v>
      </c>
      <c r="Y118">
        <f t="shared" si="112"/>
        <v>4.9973558061043519</v>
      </c>
      <c r="AA118">
        <f t="shared" si="110"/>
        <v>2.5910170045051473E-6</v>
      </c>
      <c r="AB118">
        <f t="shared" si="105"/>
        <v>2.5910170045051473E-6</v>
      </c>
      <c r="AC118">
        <v>4</v>
      </c>
    </row>
    <row r="119" spans="23:29">
      <c r="W119">
        <f t="shared" si="111"/>
        <v>4.6240990862722127</v>
      </c>
      <c r="X119">
        <f t="shared" si="106"/>
        <v>4.6240990862722127</v>
      </c>
      <c r="Y119">
        <f t="shared" si="112"/>
        <v>4.6241031922888789</v>
      </c>
      <c r="AA119">
        <f t="shared" si="110"/>
        <v>4.1060166662276742E-6</v>
      </c>
      <c r="AB119">
        <f t="shared" si="105"/>
        <v>4.1060166662276742E-6</v>
      </c>
      <c r="AC119">
        <v>4</v>
      </c>
    </row>
    <row r="120" spans="23:29">
      <c r="W120">
        <f t="shared" si="111"/>
        <v>4.2292443393017178</v>
      </c>
      <c r="X120">
        <f t="shared" si="106"/>
        <v>4.2292443393017178</v>
      </c>
      <c r="Y120">
        <f t="shared" si="112"/>
        <v>4.2292497477672075</v>
      </c>
      <c r="AA120">
        <f t="shared" si="110"/>
        <v>5.4084654896868756E-6</v>
      </c>
      <c r="AB120">
        <f t="shared" si="105"/>
        <v>5.4084654896868756E-6</v>
      </c>
      <c r="AC120">
        <v>4</v>
      </c>
    </row>
    <row r="121" spans="23:29">
      <c r="W121">
        <f t="shared" si="111"/>
        <v>3.8213590094737251</v>
      </c>
      <c r="X121">
        <f t="shared" si="106"/>
        <v>3.8213590094737251</v>
      </c>
      <c r="Y121">
        <f t="shared" si="112"/>
        <v>3.8213654392537211</v>
      </c>
      <c r="AA121">
        <f t="shared" si="110"/>
        <v>6.4297799959867064E-6</v>
      </c>
      <c r="AB121">
        <f t="shared" si="105"/>
        <v>6.4297799959867064E-6</v>
      </c>
      <c r="AC121">
        <v>4</v>
      </c>
    </row>
    <row r="122" spans="23:29">
      <c r="W122">
        <f t="shared" si="111"/>
        <v>3.410237712563061</v>
      </c>
      <c r="X122">
        <f t="shared" si="106"/>
        <v>3.410237712563061</v>
      </c>
      <c r="Y122">
        <f t="shared" si="112"/>
        <v>3.4102448384521016</v>
      </c>
      <c r="AA122">
        <f t="shared" si="110"/>
        <v>7.1258890406156183E-6</v>
      </c>
      <c r="AB122">
        <f t="shared" si="105"/>
        <v>7.1258890406156183E-6</v>
      </c>
      <c r="AC122">
        <v>4</v>
      </c>
    </row>
    <row r="123" spans="23:29">
      <c r="W123">
        <f t="shared" si="111"/>
        <v>3.0059882710004664</v>
      </c>
      <c r="X123">
        <f t="shared" si="106"/>
        <v>3.0059882710004664</v>
      </c>
      <c r="Y123">
        <f t="shared" si="112"/>
        <v>3.0059957550808387</v>
      </c>
      <c r="AA123">
        <f t="shared" si="110"/>
        <v>7.4840803723219551E-6</v>
      </c>
      <c r="AB123">
        <f t="shared" si="105"/>
        <v>7.4840803723219551E-6</v>
      </c>
      <c r="AC123">
        <v>4</v>
      </c>
    </row>
    <row r="124" spans="23:29">
      <c r="W124">
        <f t="shared" si="111"/>
        <v>2.6180577023182821</v>
      </c>
      <c r="X124">
        <f t="shared" si="106"/>
        <v>2.6180577023182821</v>
      </c>
      <c r="Y124">
        <f t="shared" si="112"/>
        <v>2.6180652259246782</v>
      </c>
      <c r="AA124">
        <f t="shared" si="110"/>
        <v>7.5236063961092725E-6</v>
      </c>
      <c r="AB124">
        <f t="shared" si="105"/>
        <v>7.5236063961092725E-6</v>
      </c>
      <c r="AC124">
        <v>4</v>
      </c>
    </row>
    <row r="125" spans="23:29">
      <c r="W125">
        <f t="shared" si="111"/>
        <v>2.2543892421144358</v>
      </c>
      <c r="X125">
        <f t="shared" si="106"/>
        <v>2.2543892421144358</v>
      </c>
      <c r="Y125">
        <f t="shared" si="112"/>
        <v>2.2543965322034323</v>
      </c>
      <c r="AA125">
        <f t="shared" si="110"/>
        <v>7.29008899646999E-6</v>
      </c>
      <c r="AB125">
        <f t="shared" si="105"/>
        <v>7.29008899646999E-6</v>
      </c>
      <c r="AC125">
        <v>4</v>
      </c>
    </row>
    <row r="126" spans="23:29">
      <c r="W126">
        <f>J4*J20</f>
        <v>5.9533009154625871</v>
      </c>
      <c r="X126">
        <f t="shared" si="106"/>
        <v>5.9533009154625871</v>
      </c>
      <c r="Y126">
        <f>AV20</f>
        <v>5.9532970679947645</v>
      </c>
      <c r="AA126">
        <f t="shared" ref="AA126:AA140" si="113">AE4-J4</f>
        <v>-3.8474678225597359E-6</v>
      </c>
      <c r="AB126">
        <f t="shared" si="105"/>
        <v>-3.8474678225597359E-6</v>
      </c>
      <c r="AC126">
        <v>4</v>
      </c>
    </row>
    <row r="127" spans="23:29">
      <c r="W127">
        <f t="shared" ref="W127:W140" si="114">J5*J21</f>
        <v>5.8210053395634187</v>
      </c>
      <c r="X127">
        <f t="shared" si="106"/>
        <v>5.8210053395634187</v>
      </c>
      <c r="Y127">
        <f t="shared" ref="Y127:Y139" si="115">AV21</f>
        <v>5.8210022521968758</v>
      </c>
      <c r="AA127">
        <f t="shared" si="113"/>
        <v>-3.0873665428643449E-6</v>
      </c>
      <c r="AB127">
        <f t="shared" si="105"/>
        <v>-3.0873665428643449E-6</v>
      </c>
      <c r="AC127">
        <v>4</v>
      </c>
    </row>
    <row r="128" spans="23:29">
      <c r="W128">
        <f t="shared" si="114"/>
        <v>5.6636808709265702</v>
      </c>
      <c r="X128">
        <f t="shared" si="106"/>
        <v>5.6636808709265702</v>
      </c>
      <c r="Y128">
        <f t="shared" si="115"/>
        <v>5.6636786475500838</v>
      </c>
      <c r="AA128">
        <f t="shared" si="113"/>
        <v>-2.2233764864765249E-6</v>
      </c>
      <c r="AB128">
        <f t="shared" si="105"/>
        <v>-2.2233764864765249E-6</v>
      </c>
      <c r="AC128">
        <v>4</v>
      </c>
    </row>
    <row r="129" spans="23:29">
      <c r="W129">
        <f t="shared" si="114"/>
        <v>5.4785932607655718</v>
      </c>
      <c r="X129">
        <f t="shared" si="106"/>
        <v>5.4785932607655718</v>
      </c>
      <c r="Y129">
        <f t="shared" si="115"/>
        <v>5.4785919983306259</v>
      </c>
      <c r="AA129">
        <f t="shared" si="113"/>
        <v>-1.2624349459144923E-6</v>
      </c>
      <c r="AB129">
        <f t="shared" si="105"/>
        <v>-1.2624349459144923E-6</v>
      </c>
      <c r="AC129">
        <v>4</v>
      </c>
    </row>
    <row r="130" spans="23:29">
      <c r="W130">
        <f t="shared" si="114"/>
        <v>5.2635778266695912</v>
      </c>
      <c r="X130">
        <f t="shared" si="106"/>
        <v>5.2635778266695912</v>
      </c>
      <c r="Y130">
        <f t="shared" si="115"/>
        <v>5.2635776051955139</v>
      </c>
      <c r="AA130">
        <f t="shared" si="113"/>
        <v>-2.2147407729988799E-7</v>
      </c>
      <c r="AB130">
        <f t="shared" si="105"/>
        <v>-2.2147407729988799E-7</v>
      </c>
      <c r="AC130">
        <v>4</v>
      </c>
    </row>
    <row r="131" spans="23:29">
      <c r="W131">
        <f t="shared" si="114"/>
        <v>5.01743221187958</v>
      </c>
      <c r="X131">
        <f t="shared" si="106"/>
        <v>5.01743221187958</v>
      </c>
      <c r="Y131">
        <f t="shared" si="115"/>
        <v>5.0174330826409914</v>
      </c>
      <c r="AA131">
        <f t="shared" si="113"/>
        <v>8.7076141142006236E-7</v>
      </c>
      <c r="AB131">
        <f t="shared" si="105"/>
        <v>8.7076141142006236E-7</v>
      </c>
      <c r="AC131">
        <v>4</v>
      </c>
    </row>
    <row r="132" spans="23:29">
      <c r="W132">
        <f t="shared" si="114"/>
        <v>4.7403362383508414</v>
      </c>
      <c r="X132">
        <f t="shared" si="106"/>
        <v>4.7403362383508414</v>
      </c>
      <c r="Y132">
        <f t="shared" si="115"/>
        <v>4.7403382116761694</v>
      </c>
      <c r="AA132">
        <f t="shared" si="113"/>
        <v>1.9733253280307395E-6</v>
      </c>
      <c r="AB132">
        <f t="shared" si="105"/>
        <v>1.9733253280307395E-6</v>
      </c>
      <c r="AC132">
        <v>4</v>
      </c>
    </row>
    <row r="133" spans="23:29">
      <c r="W133">
        <f t="shared" si="114"/>
        <v>4.4342268683004971</v>
      </c>
      <c r="X133">
        <f t="shared" si="106"/>
        <v>4.4342268683004971</v>
      </c>
      <c r="Y133">
        <f t="shared" si="115"/>
        <v>4.4342299032466377</v>
      </c>
      <c r="AA133">
        <f t="shared" si="113"/>
        <v>3.0349461406231626E-6</v>
      </c>
      <c r="AB133">
        <f t="shared" si="105"/>
        <v>3.0349461406231626E-6</v>
      </c>
      <c r="AC133">
        <v>4</v>
      </c>
    </row>
    <row r="134" spans="23:29">
      <c r="W134">
        <f t="shared" si="114"/>
        <v>4.1030328510956835</v>
      </c>
      <c r="X134">
        <f t="shared" si="106"/>
        <v>4.1030328510956835</v>
      </c>
      <c r="Y134">
        <f t="shared" si="115"/>
        <v>4.1030368497608452</v>
      </c>
      <c r="AA134">
        <f t="shared" si="113"/>
        <v>3.9986651616530366E-6</v>
      </c>
      <c r="AB134">
        <f t="shared" si="105"/>
        <v>3.9986651616530366E-6</v>
      </c>
      <c r="AC134">
        <v>4</v>
      </c>
    </row>
    <row r="135" spans="23:29">
      <c r="W135">
        <f t="shared" si="114"/>
        <v>3.7526722796622796</v>
      </c>
      <c r="X135">
        <f t="shared" si="106"/>
        <v>3.7526722796622796</v>
      </c>
      <c r="Y135">
        <f t="shared" si="115"/>
        <v>3.752677088638007</v>
      </c>
      <c r="AA135">
        <f t="shared" si="113"/>
        <v>4.8089757274105693E-6</v>
      </c>
      <c r="AB135">
        <f t="shared" si="105"/>
        <v>4.8089757274105693E-6</v>
      </c>
      <c r="AC135">
        <v>4</v>
      </c>
    </row>
    <row r="136" spans="23:29">
      <c r="W136">
        <f t="shared" si="114"/>
        <v>3.3907494755570102</v>
      </c>
      <c r="X136">
        <f t="shared" si="106"/>
        <v>3.3907494755570102</v>
      </c>
      <c r="Y136">
        <f t="shared" si="115"/>
        <v>3.3907548957586791</v>
      </c>
      <c r="AA136">
        <f t="shared" si="113"/>
        <v>5.4202016688265076E-6</v>
      </c>
      <c r="AB136">
        <f t="shared" si="105"/>
        <v>5.4202016688265076E-6</v>
      </c>
      <c r="AC136">
        <v>4</v>
      </c>
    </row>
    <row r="137" spans="23:29">
      <c r="W137">
        <f t="shared" si="114"/>
        <v>3.0259553490606006</v>
      </c>
      <c r="X137">
        <f t="shared" si="106"/>
        <v>3.0259553490606006</v>
      </c>
      <c r="Y137">
        <f t="shared" si="115"/>
        <v>3.0259611531075423</v>
      </c>
      <c r="AA137">
        <f t="shared" si="113"/>
        <v>5.8040469417264262E-6</v>
      </c>
      <c r="AB137">
        <f t="shared" si="105"/>
        <v>5.8040469417264262E-6</v>
      </c>
      <c r="AC137">
        <v>4</v>
      </c>
    </row>
    <row r="138" spans="23:29">
      <c r="W138">
        <f t="shared" si="114"/>
        <v>2.6672587234427545</v>
      </c>
      <c r="X138">
        <f t="shared" si="106"/>
        <v>2.6672587234427545</v>
      </c>
      <c r="Y138">
        <f t="shared" si="115"/>
        <v>2.6672646775843982</v>
      </c>
      <c r="AA138">
        <f t="shared" si="113"/>
        <v>5.9541416437269845E-6</v>
      </c>
      <c r="AB138">
        <f t="shared" si="105"/>
        <v>5.9541416437269845E-6</v>
      </c>
      <c r="AC138">
        <v>4</v>
      </c>
    </row>
    <row r="139" spans="23:29">
      <c r="W139">
        <f t="shared" si="114"/>
        <v>2.3230420798218239</v>
      </c>
      <c r="X139">
        <f t="shared" si="106"/>
        <v>2.3230420798218239</v>
      </c>
      <c r="Y139">
        <f t="shared" si="115"/>
        <v>2.32304796604621</v>
      </c>
      <c r="AA139">
        <f t="shared" si="113"/>
        <v>5.8862243861312891E-6</v>
      </c>
      <c r="AB139">
        <f t="shared" si="105"/>
        <v>5.8862243861312891E-6</v>
      </c>
      <c r="AC139">
        <v>4</v>
      </c>
    </row>
    <row r="140" spans="23:29">
      <c r="W140">
        <f t="shared" si="114"/>
        <v>2.0003535709285853</v>
      </c>
      <c r="X140">
        <f t="shared" si="106"/>
        <v>2.0003535709285853</v>
      </c>
      <c r="Y140">
        <f>AV34</f>
        <v>2.0003592049650454</v>
      </c>
      <c r="AA140">
        <f t="shared" si="113"/>
        <v>5.6340364600337978E-6</v>
      </c>
      <c r="AB140">
        <f t="shared" si="105"/>
        <v>5.6340364600337978E-6</v>
      </c>
      <c r="AC140">
        <v>4</v>
      </c>
    </row>
    <row r="141" spans="23:29">
      <c r="W141">
        <f>K4*K20</f>
        <v>5.2182748158671508</v>
      </c>
      <c r="X141">
        <f t="shared" si="106"/>
        <v>5.2182748158671508</v>
      </c>
      <c r="Y141">
        <f>AW20</f>
        <v>5.2182741319050168</v>
      </c>
      <c r="AA141">
        <f t="shared" ref="AA141:AA155" si="116">AF4-K4</f>
        <v>-6.8396213404042783E-7</v>
      </c>
      <c r="AB141">
        <f t="shared" si="105"/>
        <v>-6.8396213404042783E-7</v>
      </c>
      <c r="AC141">
        <v>4</v>
      </c>
    </row>
    <row r="142" spans="23:29">
      <c r="W142">
        <f t="shared" ref="W142:W155" si="117">K5*K21</f>
        <v>5.1023131532923252</v>
      </c>
      <c r="X142">
        <f t="shared" si="106"/>
        <v>5.1023131532923252</v>
      </c>
      <c r="Y142">
        <f t="shared" ref="Y142:Y155" si="118">AW21</f>
        <v>5.1023129186015987</v>
      </c>
      <c r="AA142">
        <f t="shared" si="116"/>
        <v>-2.3469072640835975E-7</v>
      </c>
      <c r="AB142">
        <f t="shared" si="105"/>
        <v>-2.3469072640835975E-7</v>
      </c>
      <c r="AC142">
        <v>4</v>
      </c>
    </row>
    <row r="143" spans="23:29">
      <c r="W143">
        <f t="shared" si="117"/>
        <v>4.9644127977979382</v>
      </c>
      <c r="X143">
        <f t="shared" si="106"/>
        <v>4.9644127977979382</v>
      </c>
      <c r="Y143">
        <f t="shared" si="118"/>
        <v>4.9644130716931336</v>
      </c>
      <c r="AA143">
        <f t="shared" si="116"/>
        <v>2.7389519541287655E-7</v>
      </c>
      <c r="AB143">
        <f t="shared" si="105"/>
        <v>2.7389519541287655E-7</v>
      </c>
      <c r="AC143">
        <v>4</v>
      </c>
    </row>
    <row r="144" spans="23:29">
      <c r="W144">
        <f t="shared" si="117"/>
        <v>4.8021770854515999</v>
      </c>
      <c r="X144">
        <f t="shared" si="106"/>
        <v>4.8021770854515999</v>
      </c>
      <c r="Y144">
        <f t="shared" si="118"/>
        <v>4.8021779219605234</v>
      </c>
      <c r="AA144">
        <f t="shared" si="116"/>
        <v>8.3650892346298633E-7</v>
      </c>
      <c r="AB144">
        <f t="shared" si="105"/>
        <v>8.3650892346298633E-7</v>
      </c>
      <c r="AC144">
        <v>4</v>
      </c>
    </row>
    <row r="145" spans="23:29">
      <c r="W145">
        <f t="shared" si="117"/>
        <v>4.6137085970115841</v>
      </c>
      <c r="X145">
        <f t="shared" si="106"/>
        <v>4.6137085970115841</v>
      </c>
      <c r="Y145">
        <f t="shared" si="118"/>
        <v>4.6137100386155652</v>
      </c>
      <c r="AA145">
        <f t="shared" si="116"/>
        <v>1.4416039810782877E-6</v>
      </c>
      <c r="AB145">
        <f t="shared" si="105"/>
        <v>1.4416039810782877E-6</v>
      </c>
      <c r="AC145">
        <v>4</v>
      </c>
    </row>
    <row r="146" spans="23:29">
      <c r="W146">
        <f t="shared" si="117"/>
        <v>4.3979534250600514</v>
      </c>
      <c r="X146">
        <f t="shared" si="106"/>
        <v>4.3979534250600514</v>
      </c>
      <c r="Y146">
        <f t="shared" si="118"/>
        <v>4.3979554953827815</v>
      </c>
      <c r="AA146">
        <f t="shared" si="116"/>
        <v>2.070322730141072E-6</v>
      </c>
      <c r="AB146">
        <f t="shared" si="105"/>
        <v>2.070322730141072E-6</v>
      </c>
      <c r="AC146">
        <v>4</v>
      </c>
    </row>
    <row r="147" spans="23:29">
      <c r="W147">
        <f t="shared" si="117"/>
        <v>4.1550691897801597</v>
      </c>
      <c r="X147">
        <f t="shared" si="106"/>
        <v>4.1550691897801597</v>
      </c>
      <c r="Y147">
        <f t="shared" si="118"/>
        <v>4.1550718861526343</v>
      </c>
      <c r="AA147">
        <f t="shared" si="116"/>
        <v>2.6963724746309481E-6</v>
      </c>
      <c r="AB147">
        <f t="shared" si="105"/>
        <v>2.6963724746309481E-6</v>
      </c>
      <c r="AC147">
        <v>4</v>
      </c>
    </row>
    <row r="148" spans="23:29">
      <c r="W148">
        <f t="shared" si="117"/>
        <v>3.8867537057625756</v>
      </c>
      <c r="X148">
        <f t="shared" si="106"/>
        <v>3.8867537057625756</v>
      </c>
      <c r="Y148">
        <f t="shared" si="118"/>
        <v>3.886756993108099</v>
      </c>
      <c r="AA148">
        <f t="shared" si="116"/>
        <v>3.2873455233506377E-6</v>
      </c>
      <c r="AB148">
        <f t="shared" si="105"/>
        <v>3.2873455233506377E-6</v>
      </c>
      <c r="AC148">
        <v>4</v>
      </c>
    </row>
    <row r="149" spans="23:29">
      <c r="W149">
        <f t="shared" si="117"/>
        <v>3.5964506581445872</v>
      </c>
      <c r="X149">
        <f t="shared" si="106"/>
        <v>3.5964506581445872</v>
      </c>
      <c r="Y149">
        <f t="shared" si="118"/>
        <v>3.5964544659188311</v>
      </c>
      <c r="AA149">
        <f t="shared" si="116"/>
        <v>3.807774243913542E-6</v>
      </c>
      <c r="AB149">
        <f t="shared" si="105"/>
        <v>3.807774243913542E-6</v>
      </c>
      <c r="AC149">
        <v>4</v>
      </c>
    </row>
    <row r="150" spans="23:29">
      <c r="W150">
        <f t="shared" si="117"/>
        <v>3.2893474607175688</v>
      </c>
      <c r="X150">
        <f t="shared" si="106"/>
        <v>3.2893474607175688</v>
      </c>
      <c r="Y150">
        <f t="shared" si="118"/>
        <v>3.2893516844415971</v>
      </c>
      <c r="AA150">
        <f t="shared" si="116"/>
        <v>4.2237240283071742E-6</v>
      </c>
      <c r="AB150">
        <f t="shared" ref="AB150:AB213" si="119">IFERROR(AA150,"")</f>
        <v>4.2237240283071742E-6</v>
      </c>
      <c r="AC150">
        <v>4</v>
      </c>
    </row>
    <row r="151" spans="23:29">
      <c r="W151">
        <f t="shared" si="117"/>
        <v>2.9721095651754124</v>
      </c>
      <c r="X151">
        <f t="shared" si="106"/>
        <v>2.9721095651754124</v>
      </c>
      <c r="Y151">
        <f t="shared" si="118"/>
        <v>2.9721140732686053</v>
      </c>
      <c r="AA151">
        <f t="shared" si="116"/>
        <v>4.5080931929675216E-6</v>
      </c>
      <c r="AB151">
        <f t="shared" si="119"/>
        <v>4.5080931929675216E-6</v>
      </c>
      <c r="AC151">
        <v>4</v>
      </c>
    </row>
    <row r="152" spans="23:29">
      <c r="W152">
        <f t="shared" si="117"/>
        <v>2.6523548559302883</v>
      </c>
      <c r="X152">
        <f t="shared" si="106"/>
        <v>2.6523548559302883</v>
      </c>
      <c r="Y152">
        <f t="shared" si="118"/>
        <v>2.6523595012205985</v>
      </c>
      <c r="AA152">
        <f t="shared" si="116"/>
        <v>4.64529031019012E-6</v>
      </c>
      <c r="AB152">
        <f t="shared" si="119"/>
        <v>4.64529031019012E-6</v>
      </c>
      <c r="AC152">
        <v>4</v>
      </c>
    </row>
    <row r="153" spans="23:29">
      <c r="W153">
        <f t="shared" si="117"/>
        <v>2.3379448177720383</v>
      </c>
      <c r="X153">
        <f t="shared" ref="X153:X216" si="120">IFERROR(W153, NA())</f>
        <v>2.3379448177720383</v>
      </c>
      <c r="Y153">
        <f t="shared" si="118"/>
        <v>2.3379494516879853</v>
      </c>
      <c r="AA153">
        <f t="shared" si="116"/>
        <v>4.6339159469610536E-6</v>
      </c>
      <c r="AB153">
        <f t="shared" si="119"/>
        <v>4.6339159469610536E-6</v>
      </c>
      <c r="AC153">
        <v>4</v>
      </c>
    </row>
    <row r="154" spans="23:29">
      <c r="W154">
        <f t="shared" si="117"/>
        <v>2.0362269862503561</v>
      </c>
      <c r="X154">
        <f t="shared" si="120"/>
        <v>2.0362269862503561</v>
      </c>
      <c r="Y154">
        <f t="shared" si="118"/>
        <v>2.036231472870266</v>
      </c>
      <c r="AA154">
        <f t="shared" si="116"/>
        <v>4.4866199098159143E-6</v>
      </c>
      <c r="AB154">
        <f t="shared" si="119"/>
        <v>4.4866199098159143E-6</v>
      </c>
      <c r="AC154">
        <v>4</v>
      </c>
    </row>
    <row r="155" spans="23:29">
      <c r="W155">
        <f t="shared" si="117"/>
        <v>1.7533793117856313</v>
      </c>
      <c r="X155">
        <f t="shared" si="120"/>
        <v>1.7533793117856313</v>
      </c>
      <c r="Y155">
        <f t="shared" si="118"/>
        <v>1.7533835390198491</v>
      </c>
      <c r="AA155">
        <f t="shared" si="116"/>
        <v>4.2272342177795963E-6</v>
      </c>
      <c r="AB155">
        <f t="shared" si="119"/>
        <v>4.2272342177795963E-6</v>
      </c>
      <c r="AC155">
        <v>4</v>
      </c>
    </row>
    <row r="156" spans="23:29">
      <c r="W156">
        <f>L4*L20</f>
        <v>4.5206028212270803</v>
      </c>
      <c r="X156">
        <f t="shared" si="120"/>
        <v>4.5206028212270803</v>
      </c>
      <c r="Y156">
        <f>AX20</f>
        <v>4.5206044393830851</v>
      </c>
      <c r="AA156">
        <f t="shared" ref="AA156:AA170" si="121">AG4-L4</f>
        <v>1.6181560047456856E-6</v>
      </c>
      <c r="AB156">
        <f t="shared" si="119"/>
        <v>1.6181560047456856E-6</v>
      </c>
      <c r="AC156">
        <v>4</v>
      </c>
    </row>
    <row r="157" spans="23:29">
      <c r="W157">
        <f t="shared" ref="W157:W170" si="122">L5*L21</f>
        <v>4.4201449807553672</v>
      </c>
      <c r="X157">
        <f t="shared" si="120"/>
        <v>4.4201449807553672</v>
      </c>
      <c r="Y157">
        <f t="shared" ref="Y157:Y170" si="123">AX21</f>
        <v>4.4201468096952183</v>
      </c>
      <c r="AA157">
        <f t="shared" si="121"/>
        <v>1.8289398511228683E-6</v>
      </c>
      <c r="AB157">
        <f t="shared" si="119"/>
        <v>1.8289398511228683E-6</v>
      </c>
      <c r="AC157">
        <v>4</v>
      </c>
    </row>
    <row r="158" spans="23:29">
      <c r="W158">
        <f t="shared" si="122"/>
        <v>4.3006816028971153</v>
      </c>
      <c r="X158">
        <f t="shared" si="120"/>
        <v>4.3006816028971153</v>
      </c>
      <c r="Y158">
        <f t="shared" si="123"/>
        <v>4.300683667899766</v>
      </c>
      <c r="AA158">
        <f t="shared" si="121"/>
        <v>2.0650026506530139E-6</v>
      </c>
      <c r="AB158">
        <f t="shared" si="119"/>
        <v>2.0650026506530139E-6</v>
      </c>
      <c r="AC158">
        <v>4</v>
      </c>
    </row>
    <row r="159" spans="23:29">
      <c r="W159">
        <f t="shared" si="122"/>
        <v>4.1601364524756397</v>
      </c>
      <c r="X159">
        <f t="shared" si="120"/>
        <v>4.1601364524756397</v>
      </c>
      <c r="Y159">
        <f t="shared" si="123"/>
        <v>4.1601387748931247</v>
      </c>
      <c r="AA159">
        <f t="shared" si="121"/>
        <v>2.3224174849900692E-6</v>
      </c>
      <c r="AB159">
        <f t="shared" si="119"/>
        <v>2.3224174849900692E-6</v>
      </c>
      <c r="AC159">
        <v>4</v>
      </c>
    </row>
    <row r="160" spans="23:29">
      <c r="W160">
        <f t="shared" si="122"/>
        <v>3.9968657910754972</v>
      </c>
      <c r="X160">
        <f t="shared" si="120"/>
        <v>3.9968657910754972</v>
      </c>
      <c r="Y160">
        <f t="shared" si="123"/>
        <v>3.9968683849666413</v>
      </c>
      <c r="AA160">
        <f t="shared" si="121"/>
        <v>2.5938911440981371E-6</v>
      </c>
      <c r="AB160">
        <f t="shared" si="119"/>
        <v>2.5938911440981371E-6</v>
      </c>
      <c r="AC160">
        <v>4</v>
      </c>
    </row>
    <row r="161" spans="23:29">
      <c r="W161">
        <f t="shared" si="122"/>
        <v>3.8099566164086673</v>
      </c>
      <c r="X161">
        <f t="shared" si="120"/>
        <v>3.8099566164086673</v>
      </c>
      <c r="Y161">
        <f t="shared" si="123"/>
        <v>3.8099594847075711</v>
      </c>
      <c r="AA161">
        <f t="shared" si="121"/>
        <v>2.868298903724309E-6</v>
      </c>
      <c r="AB161">
        <f t="shared" si="119"/>
        <v>2.868298903724309E-6</v>
      </c>
      <c r="AC161">
        <v>4</v>
      </c>
    </row>
    <row r="162" spans="23:29">
      <c r="W162">
        <f t="shared" si="122"/>
        <v>3.5995454751825986</v>
      </c>
      <c r="X162">
        <f t="shared" si="120"/>
        <v>3.5995454751825986</v>
      </c>
      <c r="Y162">
        <f t="shared" si="123"/>
        <v>3.5995486059382298</v>
      </c>
      <c r="AA162">
        <f t="shared" si="121"/>
        <v>3.1307556311865881E-6</v>
      </c>
      <c r="AB162">
        <f t="shared" si="119"/>
        <v>3.1307556311865881E-6</v>
      </c>
      <c r="AC162">
        <v>4</v>
      </c>
    </row>
    <row r="163" spans="23:29">
      <c r="W163">
        <f t="shared" si="122"/>
        <v>3.367103187869442</v>
      </c>
      <c r="X163">
        <f t="shared" si="120"/>
        <v>3.367103187869442</v>
      </c>
      <c r="Y163">
        <f t="shared" si="123"/>
        <v>3.3671065513620038</v>
      </c>
      <c r="AA163">
        <f t="shared" si="121"/>
        <v>3.3634925618031275E-6</v>
      </c>
      <c r="AB163">
        <f t="shared" si="119"/>
        <v>3.3634925618031275E-6</v>
      </c>
      <c r="AC163">
        <v>4</v>
      </c>
    </row>
    <row r="164" spans="23:29">
      <c r="W164">
        <f t="shared" si="122"/>
        <v>3.1156130263926518</v>
      </c>
      <c r="X164">
        <f t="shared" si="120"/>
        <v>3.1156130263926518</v>
      </c>
      <c r="Y164">
        <f t="shared" si="123"/>
        <v>3.1156165740656694</v>
      </c>
      <c r="AA164">
        <f t="shared" si="121"/>
        <v>3.5476730175787452E-6</v>
      </c>
      <c r="AB164">
        <f t="shared" si="119"/>
        <v>3.5476730175787452E-6</v>
      </c>
      <c r="AC164">
        <v>4</v>
      </c>
    </row>
    <row r="165" spans="23:29">
      <c r="W165">
        <f t="shared" si="122"/>
        <v>2.8495688586008225</v>
      </c>
      <c r="X165">
        <f t="shared" si="120"/>
        <v>2.8495688586008225</v>
      </c>
      <c r="Y165">
        <f t="shared" si="123"/>
        <v>2.8495725246032162</v>
      </c>
      <c r="AA165">
        <f t="shared" si="121"/>
        <v>3.6660023936541108E-6</v>
      </c>
      <c r="AB165">
        <f t="shared" si="119"/>
        <v>3.6660023936541108E-6</v>
      </c>
      <c r="AC165">
        <v>4</v>
      </c>
    </row>
    <row r="166" spans="23:29">
      <c r="W166">
        <f t="shared" si="122"/>
        <v>2.5747449797918063</v>
      </c>
      <c r="X166">
        <f t="shared" si="120"/>
        <v>2.5747449797918063</v>
      </c>
      <c r="Y166">
        <f t="shared" si="123"/>
        <v>2.5747486854304422</v>
      </c>
      <c r="AA166">
        <f t="shared" si="121"/>
        <v>3.7056386359424209E-6</v>
      </c>
      <c r="AB166">
        <f t="shared" si="119"/>
        <v>3.7056386359424209E-6</v>
      </c>
      <c r="AC166">
        <v>4</v>
      </c>
    </row>
    <row r="167" spans="23:29">
      <c r="W167">
        <f t="shared" si="122"/>
        <v>2.2977407797985667</v>
      </c>
      <c r="X167">
        <f t="shared" si="120"/>
        <v>2.2977407797985667</v>
      </c>
      <c r="Y167">
        <f t="shared" si="123"/>
        <v>2.2977444404474228</v>
      </c>
      <c r="AA167">
        <f t="shared" si="121"/>
        <v>3.6606488560408934E-6</v>
      </c>
      <c r="AB167">
        <f t="shared" si="119"/>
        <v>3.6606488560408934E-6</v>
      </c>
      <c r="AC167">
        <v>4</v>
      </c>
    </row>
    <row r="168" spans="23:29">
      <c r="W168">
        <f t="shared" si="122"/>
        <v>2.0253666799910022</v>
      </c>
      <c r="X168">
        <f t="shared" si="120"/>
        <v>2.0253666799910022</v>
      </c>
      <c r="Y168">
        <f t="shared" si="123"/>
        <v>2.0253702132521147</v>
      </c>
      <c r="AA168">
        <f t="shared" si="121"/>
        <v>3.5332611125760138E-6</v>
      </c>
      <c r="AB168">
        <f t="shared" si="119"/>
        <v>3.5332611125760138E-6</v>
      </c>
      <c r="AC168">
        <v>4</v>
      </c>
    </row>
    <row r="169" spans="23:29">
      <c r="W169">
        <f t="shared" si="122"/>
        <v>1.763987866394582</v>
      </c>
      <c r="X169">
        <f t="shared" si="120"/>
        <v>1.763987866394582</v>
      </c>
      <c r="Y169">
        <f t="shared" si="123"/>
        <v>1.7639911998864859</v>
      </c>
      <c r="AA169">
        <f t="shared" si="121"/>
        <v>3.3334919038452426E-6</v>
      </c>
      <c r="AB169">
        <f t="shared" si="119"/>
        <v>3.3334919038452426E-6</v>
      </c>
      <c r="AC169">
        <v>4</v>
      </c>
    </row>
    <row r="170" spans="23:29">
      <c r="W170">
        <f t="shared" si="122"/>
        <v>1.5189563108937485</v>
      </c>
      <c r="X170">
        <f t="shared" si="120"/>
        <v>1.5189563108937485</v>
      </c>
      <c r="Y170">
        <f t="shared" si="123"/>
        <v>1.5189593881580341</v>
      </c>
      <c r="AA170">
        <f t="shared" si="121"/>
        <v>3.0772642856113919E-6</v>
      </c>
      <c r="AB170">
        <f t="shared" si="119"/>
        <v>3.0772642856113919E-6</v>
      </c>
      <c r="AC170">
        <v>4</v>
      </c>
    </row>
    <row r="171" spans="23:29">
      <c r="W171">
        <f>M4*M20</f>
        <v>3.8732897935834472</v>
      </c>
      <c r="X171">
        <f t="shared" si="120"/>
        <v>3.8732897935834472</v>
      </c>
      <c r="Y171">
        <f>AY20</f>
        <v>3.8732929374375806</v>
      </c>
      <c r="AA171">
        <f t="shared" ref="AA171:AA185" si="124">AH4-M4</f>
        <v>3.1438541334694037E-6</v>
      </c>
      <c r="AB171">
        <f t="shared" si="119"/>
        <v>3.1438541334694037E-6</v>
      </c>
      <c r="AC171">
        <v>4</v>
      </c>
    </row>
    <row r="172" spans="23:29">
      <c r="W172">
        <f t="shared" ref="W172:W185" si="125">M5*M21</f>
        <v>3.7872166870593706</v>
      </c>
      <c r="X172">
        <f t="shared" si="120"/>
        <v>3.7872166870593706</v>
      </c>
      <c r="Y172">
        <f t="shared" ref="Y172:Y185" si="126">AY21</f>
        <v>3.7872198696766333</v>
      </c>
      <c r="AA172">
        <f t="shared" si="124"/>
        <v>3.1826172626203686E-6</v>
      </c>
      <c r="AB172">
        <f t="shared" si="119"/>
        <v>3.1826172626203686E-6</v>
      </c>
      <c r="AC172">
        <v>4</v>
      </c>
    </row>
    <row r="173" spans="23:29">
      <c r="W173">
        <f t="shared" si="125"/>
        <v>3.6848594793010094</v>
      </c>
      <c r="X173">
        <f t="shared" si="120"/>
        <v>3.6848594793010094</v>
      </c>
      <c r="Y173">
        <f t="shared" si="126"/>
        <v>3.6848627015878375</v>
      </c>
      <c r="AA173">
        <f t="shared" si="124"/>
        <v>3.2222868280307182E-6</v>
      </c>
      <c r="AB173">
        <f t="shared" si="119"/>
        <v>3.2222868280307182E-6</v>
      </c>
      <c r="AC173">
        <v>4</v>
      </c>
    </row>
    <row r="174" spans="23:29">
      <c r="W174">
        <f t="shared" si="125"/>
        <v>3.5644392348794076</v>
      </c>
      <c r="X174">
        <f t="shared" si="120"/>
        <v>3.5644392348794076</v>
      </c>
      <c r="Y174">
        <f t="shared" si="126"/>
        <v>3.5644424948967015</v>
      </c>
      <c r="AA174">
        <f t="shared" si="124"/>
        <v>3.2600172938934691E-6</v>
      </c>
      <c r="AB174">
        <f t="shared" si="119"/>
        <v>3.2600172938934691E-6</v>
      </c>
      <c r="AC174">
        <v>4</v>
      </c>
    </row>
    <row r="175" spans="23:29">
      <c r="W175">
        <f t="shared" si="125"/>
        <v>3.4245475851588658</v>
      </c>
      <c r="X175">
        <f t="shared" si="120"/>
        <v>3.4245475851588658</v>
      </c>
      <c r="Y175">
        <f t="shared" si="126"/>
        <v>3.4245508768726398</v>
      </c>
      <c r="AA175">
        <f t="shared" si="124"/>
        <v>3.2917137740007263E-6</v>
      </c>
      <c r="AB175">
        <f t="shared" si="119"/>
        <v>3.2917137740007263E-6</v>
      </c>
      <c r="AC175">
        <v>4</v>
      </c>
    </row>
    <row r="176" spans="23:29">
      <c r="W176">
        <f t="shared" si="125"/>
        <v>3.2644022622464615</v>
      </c>
      <c r="X176">
        <f t="shared" si="120"/>
        <v>3.2644022622464615</v>
      </c>
      <c r="Y176">
        <f t="shared" si="126"/>
        <v>3.2644055742340812</v>
      </c>
      <c r="AA176">
        <f t="shared" si="124"/>
        <v>3.3119876197140741E-6</v>
      </c>
      <c r="AB176">
        <f t="shared" si="119"/>
        <v>3.3119876197140741E-6</v>
      </c>
      <c r="AC176">
        <v>4</v>
      </c>
    </row>
    <row r="177" spans="23:29">
      <c r="W177">
        <f t="shared" si="125"/>
        <v>3.0841202604876878</v>
      </c>
      <c r="X177">
        <f t="shared" si="120"/>
        <v>3.0841202604876878</v>
      </c>
      <c r="Y177">
        <f t="shared" si="126"/>
        <v>3.0841235748469042</v>
      </c>
      <c r="AA177">
        <f t="shared" si="124"/>
        <v>3.3143592164108782E-6</v>
      </c>
      <c r="AB177">
        <f t="shared" si="119"/>
        <v>3.3143592164108782E-6</v>
      </c>
      <c r="AC177">
        <v>4</v>
      </c>
    </row>
    <row r="178" spans="23:29">
      <c r="W178">
        <f t="shared" si="125"/>
        <v>2.8849617909978029</v>
      </c>
      <c r="X178">
        <f t="shared" si="120"/>
        <v>2.8849617909978029</v>
      </c>
      <c r="Y178">
        <f t="shared" si="126"/>
        <v>2.8849650827949129</v>
      </c>
      <c r="AA178">
        <f t="shared" si="124"/>
        <v>3.2917971100054899E-6</v>
      </c>
      <c r="AB178">
        <f t="shared" si="119"/>
        <v>3.2917971100054899E-6</v>
      </c>
      <c r="AC178">
        <v>4</v>
      </c>
    </row>
    <row r="179" spans="23:29">
      <c r="W179">
        <f t="shared" si="125"/>
        <v>2.6694829457737286</v>
      </c>
      <c r="X179">
        <f t="shared" si="120"/>
        <v>2.6694829457737286</v>
      </c>
      <c r="Y179">
        <f t="shared" si="126"/>
        <v>2.6694861833869346</v>
      </c>
      <c r="AA179">
        <f t="shared" si="124"/>
        <v>3.2376132059752649E-6</v>
      </c>
      <c r="AB179">
        <f t="shared" si="119"/>
        <v>3.2376132059752649E-6</v>
      </c>
      <c r="AC179">
        <v>4</v>
      </c>
    </row>
    <row r="180" spans="23:29">
      <c r="W180">
        <f t="shared" si="125"/>
        <v>2.4415341078639248</v>
      </c>
      <c r="X180">
        <f t="shared" si="120"/>
        <v>2.4415341078639248</v>
      </c>
      <c r="Y180">
        <f t="shared" si="126"/>
        <v>2.4415372544747207</v>
      </c>
      <c r="AA180">
        <f t="shared" si="124"/>
        <v>3.1466107959232659E-6</v>
      </c>
      <c r="AB180">
        <f t="shared" si="119"/>
        <v>3.1466107959232659E-6</v>
      </c>
      <c r="AC180">
        <v>4</v>
      </c>
    </row>
    <row r="181" spans="23:29">
      <c r="W181">
        <f t="shared" si="125"/>
        <v>2.2060627411192932</v>
      </c>
      <c r="X181">
        <f t="shared" si="120"/>
        <v>2.2060627411192932</v>
      </c>
      <c r="Y181">
        <f t="shared" si="126"/>
        <v>2.2060657573613636</v>
      </c>
      <c r="AA181">
        <f t="shared" si="124"/>
        <v>3.016242070330577E-6</v>
      </c>
      <c r="AB181">
        <f t="shared" si="119"/>
        <v>3.016242070330577E-6</v>
      </c>
      <c r="AC181">
        <v>4</v>
      </c>
    </row>
    <row r="182" spans="23:29">
      <c r="W182">
        <f t="shared" si="125"/>
        <v>1.9687232571957025</v>
      </c>
      <c r="X182">
        <f t="shared" si="120"/>
        <v>1.9687232571957025</v>
      </c>
      <c r="Y182">
        <f t="shared" si="126"/>
        <v>1.968726104640417</v>
      </c>
      <c r="AA182">
        <f t="shared" si="124"/>
        <v>2.8474447144599679E-6</v>
      </c>
      <c r="AB182">
        <f t="shared" si="119"/>
        <v>2.8474447144599679E-6</v>
      </c>
      <c r="AC182">
        <v>4</v>
      </c>
    </row>
    <row r="183" spans="23:29">
      <c r="W183">
        <f t="shared" si="125"/>
        <v>1.7353508813109413</v>
      </c>
      <c r="X183">
        <f t="shared" si="120"/>
        <v>1.7353508813109413</v>
      </c>
      <c r="Y183">
        <f t="shared" si="126"/>
        <v>1.7353535261736532</v>
      </c>
      <c r="AA183">
        <f t="shared" si="124"/>
        <v>2.6448627119535217E-6</v>
      </c>
      <c r="AB183">
        <f t="shared" si="119"/>
        <v>2.6448627119535217E-6</v>
      </c>
      <c r="AC183">
        <v>4</v>
      </c>
    </row>
    <row r="184" spans="23:29">
      <c r="W184">
        <f t="shared" si="125"/>
        <v>1.5113993573663627</v>
      </c>
      <c r="X184">
        <f t="shared" si="120"/>
        <v>1.5113993573663627</v>
      </c>
      <c r="Y184">
        <f t="shared" si="126"/>
        <v>1.5114017736957255</v>
      </c>
      <c r="AA184">
        <f t="shared" si="124"/>
        <v>2.4163293628198801E-6</v>
      </c>
      <c r="AB184">
        <f t="shared" si="119"/>
        <v>2.4163293628198801E-6</v>
      </c>
      <c r="AC184">
        <v>4</v>
      </c>
    </row>
    <row r="185" spans="23:29">
      <c r="W185">
        <f t="shared" si="125"/>
        <v>1.3014542990279629</v>
      </c>
      <c r="X185">
        <f t="shared" si="120"/>
        <v>1.3014542990279629</v>
      </c>
      <c r="Y185">
        <f t="shared" si="126"/>
        <v>1.3014564707612688</v>
      </c>
      <c r="AA185">
        <f t="shared" si="124"/>
        <v>2.1717333058557386E-6</v>
      </c>
      <c r="AB185">
        <f t="shared" si="119"/>
        <v>2.1717333058557386E-6</v>
      </c>
      <c r="AC185">
        <v>4</v>
      </c>
    </row>
    <row r="186" spans="23:29">
      <c r="W186">
        <f>N4*N20</f>
        <v>3.2852618100950188</v>
      </c>
      <c r="X186">
        <f t="shared" si="120"/>
        <v>3.2852618100950188</v>
      </c>
      <c r="Y186">
        <f>AZ20</f>
        <v>3.2852658307459062</v>
      </c>
      <c r="AA186">
        <f t="shared" ref="AA186:AA200" si="127">AI4-N4</f>
        <v>4.0206508873374958E-6</v>
      </c>
      <c r="AB186">
        <f t="shared" si="119"/>
        <v>4.0206508873374958E-6</v>
      </c>
      <c r="AC186">
        <v>4</v>
      </c>
    </row>
    <row r="187" spans="23:29">
      <c r="W187">
        <f t="shared" ref="W187:W200" si="128">N5*N21</f>
        <v>3.2122559920929072</v>
      </c>
      <c r="X187">
        <f t="shared" si="120"/>
        <v>3.2122559920929072</v>
      </c>
      <c r="Y187">
        <f t="shared" ref="Y187:Y200" si="129">AZ21</f>
        <v>3.2122599363353053</v>
      </c>
      <c r="AA187">
        <f t="shared" si="127"/>
        <v>3.9442423980240449E-6</v>
      </c>
      <c r="AB187">
        <f t="shared" si="119"/>
        <v>3.9442423980240449E-6</v>
      </c>
      <c r="AC187">
        <v>4</v>
      </c>
    </row>
    <row r="188" spans="23:29">
      <c r="W188">
        <f t="shared" si="128"/>
        <v>3.1254382625768828</v>
      </c>
      <c r="X188">
        <f t="shared" si="120"/>
        <v>3.1254382625768828</v>
      </c>
      <c r="Y188">
        <f t="shared" si="129"/>
        <v>3.1254421151895482</v>
      </c>
      <c r="AA188">
        <f t="shared" si="127"/>
        <v>3.8526126653337656E-6</v>
      </c>
      <c r="AB188">
        <f t="shared" si="119"/>
        <v>3.8526126653337656E-6</v>
      </c>
      <c r="AC188">
        <v>4</v>
      </c>
    </row>
    <row r="189" spans="23:29">
      <c r="W189">
        <f t="shared" si="128"/>
        <v>3.0232997572639131</v>
      </c>
      <c r="X189">
        <f t="shared" si="120"/>
        <v>3.0232997572639131</v>
      </c>
      <c r="Y189">
        <f t="shared" si="129"/>
        <v>3.0233035010120286</v>
      </c>
      <c r="AA189">
        <f t="shared" si="127"/>
        <v>3.7437481155144781E-6</v>
      </c>
      <c r="AB189">
        <f t="shared" si="119"/>
        <v>3.7437481155144781E-6</v>
      </c>
      <c r="AC189">
        <v>4</v>
      </c>
    </row>
    <row r="190" spans="23:29">
      <c r="W190">
        <f t="shared" si="128"/>
        <v>2.9046459206366011</v>
      </c>
      <c r="X190">
        <f t="shared" si="120"/>
        <v>2.9046459206366011</v>
      </c>
      <c r="Y190">
        <f t="shared" si="129"/>
        <v>2.904649536471795</v>
      </c>
      <c r="AA190">
        <f t="shared" si="127"/>
        <v>3.6158351939263866E-6</v>
      </c>
      <c r="AB190">
        <f t="shared" si="119"/>
        <v>3.6158351939263866E-6</v>
      </c>
      <c r="AC190">
        <v>4</v>
      </c>
    </row>
    <row r="191" spans="23:29">
      <c r="W191">
        <f t="shared" si="128"/>
        <v>2.7688132457097119</v>
      </c>
      <c r="X191">
        <f t="shared" si="120"/>
        <v>2.7688132457097119</v>
      </c>
      <c r="Y191">
        <f t="shared" si="129"/>
        <v>2.7688167132053332</v>
      </c>
      <c r="AA191">
        <f t="shared" si="127"/>
        <v>3.4674956213009978E-6</v>
      </c>
      <c r="AB191">
        <f t="shared" si="119"/>
        <v>3.4674956213009978E-6</v>
      </c>
      <c r="AC191">
        <v>4</v>
      </c>
    </row>
    <row r="192" spans="23:29">
      <c r="W192">
        <f t="shared" si="128"/>
        <v>2.6159009651964511</v>
      </c>
      <c r="X192">
        <f t="shared" si="120"/>
        <v>2.6159009651964511</v>
      </c>
      <c r="Y192">
        <f t="shared" si="129"/>
        <v>2.6159042632641483</v>
      </c>
      <c r="AA192">
        <f t="shared" si="127"/>
        <v>3.2980676971661183E-6</v>
      </c>
      <c r="AB192">
        <f t="shared" si="119"/>
        <v>3.2980676971661183E-6</v>
      </c>
      <c r="AC192">
        <v>4</v>
      </c>
    </row>
    <row r="193" spans="23:29">
      <c r="W193">
        <f t="shared" si="128"/>
        <v>2.4469779697996188</v>
      </c>
      <c r="X193">
        <f t="shared" si="120"/>
        <v>2.4469779697996188</v>
      </c>
      <c r="Y193">
        <f t="shared" si="129"/>
        <v>2.4469810776997858</v>
      </c>
      <c r="AA193">
        <f t="shared" si="127"/>
        <v>3.1079001669986894E-6</v>
      </c>
      <c r="AB193">
        <f t="shared" si="119"/>
        <v>3.1079001669986894E-6</v>
      </c>
      <c r="AC193">
        <v>4</v>
      </c>
    </row>
    <row r="194" spans="23:29">
      <c r="W194">
        <f t="shared" si="128"/>
        <v>2.2642122954442554</v>
      </c>
      <c r="X194">
        <f t="shared" si="120"/>
        <v>2.2642122954442554</v>
      </c>
      <c r="Y194">
        <f t="shared" si="129"/>
        <v>2.2642151940468231</v>
      </c>
      <c r="AA194">
        <f t="shared" si="127"/>
        <v>2.8986025677468774E-6</v>
      </c>
      <c r="AB194">
        <f t="shared" si="119"/>
        <v>2.8986025677468774E-6</v>
      </c>
      <c r="AC194">
        <v>4</v>
      </c>
    </row>
    <row r="195" spans="23:29">
      <c r="W195">
        <f t="shared" si="128"/>
        <v>2.0708697748094167</v>
      </c>
      <c r="X195">
        <f t="shared" si="120"/>
        <v>2.0708697748094167</v>
      </c>
      <c r="Y195">
        <f t="shared" si="129"/>
        <v>2.0708724479898977</v>
      </c>
      <c r="AA195">
        <f t="shared" si="127"/>
        <v>2.6731804809720927E-6</v>
      </c>
      <c r="AB195">
        <f t="shared" si="119"/>
        <v>2.6731804809720927E-6</v>
      </c>
      <c r="AC195">
        <v>4</v>
      </c>
    </row>
    <row r="196" spans="23:29">
      <c r="W196">
        <f t="shared" si="128"/>
        <v>1.8711467667818351</v>
      </c>
      <c r="X196">
        <f t="shared" si="120"/>
        <v>1.8711467667818351</v>
      </c>
      <c r="Y196">
        <f t="shared" si="129"/>
        <v>1.8711492027696048</v>
      </c>
      <c r="AA196">
        <f t="shared" si="127"/>
        <v>2.4359877697222032E-6</v>
      </c>
      <c r="AB196">
        <f t="shared" si="119"/>
        <v>2.4359877697222032E-6</v>
      </c>
      <c r="AC196">
        <v>4</v>
      </c>
    </row>
    <row r="197" spans="23:29">
      <c r="W197">
        <f t="shared" si="128"/>
        <v>1.6698392519520555</v>
      </c>
      <c r="X197">
        <f t="shared" si="120"/>
        <v>1.6698392519520555</v>
      </c>
      <c r="Y197">
        <f t="shared" si="129"/>
        <v>1.6698414444110257</v>
      </c>
      <c r="AA197">
        <f t="shared" si="127"/>
        <v>2.1924589701516339E-6</v>
      </c>
      <c r="AB197">
        <f t="shared" si="119"/>
        <v>2.1924589701516339E-6</v>
      </c>
      <c r="AC197">
        <v>4</v>
      </c>
    </row>
    <row r="198" spans="23:29">
      <c r="W198">
        <f t="shared" si="128"/>
        <v>1.471896574051875</v>
      </c>
      <c r="X198">
        <f t="shared" si="120"/>
        <v>1.471896574051875</v>
      </c>
      <c r="Y198">
        <f t="shared" si="129"/>
        <v>1.4718985226921899</v>
      </c>
      <c r="AA198">
        <f t="shared" si="127"/>
        <v>1.9486403148860632E-6</v>
      </c>
      <c r="AB198">
        <f t="shared" si="119"/>
        <v>1.9486403148860632E-6</v>
      </c>
      <c r="AC198">
        <v>4</v>
      </c>
    </row>
    <row r="199" spans="23:29">
      <c r="W199">
        <f t="shared" si="128"/>
        <v>1.2819445105252725</v>
      </c>
      <c r="X199">
        <f t="shared" si="120"/>
        <v>1.2819445105252725</v>
      </c>
      <c r="Y199">
        <f t="shared" si="129"/>
        <v>1.2819462211241004</v>
      </c>
      <c r="AA199">
        <f t="shared" si="127"/>
        <v>1.7105988279197959E-6</v>
      </c>
      <c r="AB199">
        <f t="shared" si="119"/>
        <v>1.7105988279197959E-6</v>
      </c>
      <c r="AC199">
        <v>4</v>
      </c>
    </row>
    <row r="200" spans="23:29">
      <c r="W200">
        <f t="shared" si="128"/>
        <v>1.1038725047796853</v>
      </c>
      <c r="X200">
        <f t="shared" si="120"/>
        <v>1.1038725047796853</v>
      </c>
      <c r="Y200">
        <f t="shared" si="129"/>
        <v>1.1038739886088214</v>
      </c>
      <c r="AA200">
        <f t="shared" si="127"/>
        <v>1.4838291360064204E-6</v>
      </c>
      <c r="AB200">
        <f t="shared" si="119"/>
        <v>1.4838291360064204E-6</v>
      </c>
      <c r="AC200">
        <v>4</v>
      </c>
    </row>
    <row r="201" spans="23:29">
      <c r="W201">
        <f>O4*O20</f>
        <v>2.7612574341546301</v>
      </c>
      <c r="X201">
        <f t="shared" si="120"/>
        <v>2.7612574341546301</v>
      </c>
      <c r="Y201">
        <f>BA20</f>
        <v>2.7612618276969592</v>
      </c>
      <c r="AA201">
        <f t="shared" ref="AA201:AA215" si="130">AJ4-O4</f>
        <v>4.3935423290619724E-6</v>
      </c>
      <c r="AB201">
        <f t="shared" si="119"/>
        <v>4.3935423290619724E-6</v>
      </c>
      <c r="AC201">
        <v>4</v>
      </c>
    </row>
    <row r="202" spans="23:29">
      <c r="W202">
        <f t="shared" ref="W202:W215" si="131">O5*O21</f>
        <v>2.6998961578400831</v>
      </c>
      <c r="X202">
        <f t="shared" si="120"/>
        <v>2.6998961578400831</v>
      </c>
      <c r="Y202">
        <f t="shared" ref="Y202:Y215" si="132">BA21</f>
        <v>2.6999004053068179</v>
      </c>
      <c r="AA202">
        <f t="shared" si="130"/>
        <v>4.2474667347747186E-6</v>
      </c>
      <c r="AB202">
        <f t="shared" si="119"/>
        <v>4.2474667347747186E-6</v>
      </c>
      <c r="AC202">
        <v>4</v>
      </c>
    </row>
    <row r="203" spans="23:29">
      <c r="W203">
        <f t="shared" si="131"/>
        <v>2.6269259914119725</v>
      </c>
      <c r="X203">
        <f t="shared" si="120"/>
        <v>2.6269259914119725</v>
      </c>
      <c r="Y203">
        <f t="shared" si="132"/>
        <v>2.626930068033333</v>
      </c>
      <c r="AA203">
        <f t="shared" si="130"/>
        <v>4.0766213604825907E-6</v>
      </c>
      <c r="AB203">
        <f t="shared" si="119"/>
        <v>4.0766213604825907E-6</v>
      </c>
      <c r="AC203">
        <v>4</v>
      </c>
    </row>
    <row r="204" spans="23:29">
      <c r="W204">
        <f t="shared" si="131"/>
        <v>2.5410787367906664</v>
      </c>
      <c r="X204">
        <f t="shared" si="120"/>
        <v>2.5410787367906664</v>
      </c>
      <c r="Y204">
        <f t="shared" si="132"/>
        <v>2.5410826164040392</v>
      </c>
      <c r="AA204">
        <f t="shared" si="130"/>
        <v>3.8796133727814208E-6</v>
      </c>
      <c r="AB204">
        <f t="shared" si="119"/>
        <v>3.8796133727814208E-6</v>
      </c>
      <c r="AC204">
        <v>4</v>
      </c>
    </row>
    <row r="205" spans="23:29">
      <c r="W205">
        <f t="shared" si="131"/>
        <v>2.4413503719244702</v>
      </c>
      <c r="X205">
        <f t="shared" si="120"/>
        <v>2.4413503719244702</v>
      </c>
      <c r="Y205">
        <f t="shared" si="132"/>
        <v>2.4413540280860206</v>
      </c>
      <c r="AA205">
        <f t="shared" si="130"/>
        <v>3.6561615504027145E-6</v>
      </c>
      <c r="AB205">
        <f t="shared" si="119"/>
        <v>3.6561615504027145E-6</v>
      </c>
      <c r="AC205">
        <v>4</v>
      </c>
    </row>
    <row r="206" spans="23:29">
      <c r="W206">
        <f t="shared" si="131"/>
        <v>2.3271832202257956</v>
      </c>
      <c r="X206">
        <f t="shared" si="120"/>
        <v>2.3271832202257956</v>
      </c>
      <c r="Y206">
        <f t="shared" si="132"/>
        <v>2.327186627724231</v>
      </c>
      <c r="AA206">
        <f t="shared" si="130"/>
        <v>3.4074984354148796E-6</v>
      </c>
      <c r="AB206">
        <f t="shared" si="119"/>
        <v>3.4074984354148796E-6</v>
      </c>
      <c r="AC206">
        <v>4</v>
      </c>
    </row>
    <row r="207" spans="23:29">
      <c r="W207">
        <f t="shared" si="131"/>
        <v>2.1986606866355221</v>
      </c>
      <c r="X207">
        <f t="shared" si="120"/>
        <v>2.1986606866355221</v>
      </c>
      <c r="Y207">
        <f t="shared" si="132"/>
        <v>2.1986638233241536</v>
      </c>
      <c r="AA207">
        <f t="shared" si="130"/>
        <v>3.136688631499851E-6</v>
      </c>
      <c r="AB207">
        <f t="shared" si="119"/>
        <v>3.136688631499851E-6</v>
      </c>
      <c r="AC207">
        <v>4</v>
      </c>
    </row>
    <row r="208" spans="23:29">
      <c r="W208">
        <f t="shared" si="131"/>
        <v>2.0566811721244154</v>
      </c>
      <c r="X208">
        <f t="shared" si="120"/>
        <v>2.0566811721244154</v>
      </c>
      <c r="Y208">
        <f t="shared" si="132"/>
        <v>2.0566840208778117</v>
      </c>
      <c r="AA208">
        <f t="shared" si="130"/>
        <v>2.8487533962895384E-6</v>
      </c>
      <c r="AB208">
        <f t="shared" si="119"/>
        <v>2.8487533962895384E-6</v>
      </c>
      <c r="AC208">
        <v>4</v>
      </c>
    </row>
    <row r="209" spans="23:29">
      <c r="W209">
        <f t="shared" si="131"/>
        <v>1.9030669075104676</v>
      </c>
      <c r="X209">
        <f t="shared" si="120"/>
        <v>1.9030669075104676</v>
      </c>
      <c r="Y209">
        <f t="shared" si="132"/>
        <v>1.9030694580103382</v>
      </c>
      <c r="AA209">
        <f t="shared" si="130"/>
        <v>2.5504998706349369E-6</v>
      </c>
      <c r="AB209">
        <f t="shared" si="119"/>
        <v>2.5504998706349369E-6</v>
      </c>
      <c r="AC209">
        <v>4</v>
      </c>
    </row>
    <row r="210" spans="23:29">
      <c r="W210">
        <f t="shared" si="131"/>
        <v>1.74056282007346</v>
      </c>
      <c r="X210">
        <f t="shared" si="120"/>
        <v>1.74056282007346</v>
      </c>
      <c r="Y210">
        <f t="shared" si="132"/>
        <v>1.7405650700801956</v>
      </c>
      <c r="AA210">
        <f t="shared" si="130"/>
        <v>2.2500067355935016E-6</v>
      </c>
      <c r="AB210">
        <f t="shared" si="119"/>
        <v>2.2500067355935016E-6</v>
      </c>
      <c r="AC210">
        <v>4</v>
      </c>
    </row>
    <row r="211" spans="23:29">
      <c r="W211">
        <f t="shared" si="131"/>
        <v>1.5726959429213059</v>
      </c>
      <c r="X211">
        <f t="shared" si="120"/>
        <v>1.5726959429213059</v>
      </c>
      <c r="Y211">
        <f t="shared" si="132"/>
        <v>1.5726978987342592</v>
      </c>
      <c r="AA211">
        <f t="shared" si="130"/>
        <v>1.9558129533692181E-6</v>
      </c>
      <c r="AB211">
        <f t="shared" si="119"/>
        <v>1.9558129533692181E-6</v>
      </c>
      <c r="AC211">
        <v>4</v>
      </c>
    </row>
    <row r="212" spans="23:29">
      <c r="W212">
        <f t="shared" si="131"/>
        <v>1.4034972902699832</v>
      </c>
      <c r="X212">
        <f t="shared" si="120"/>
        <v>1.4034972902699832</v>
      </c>
      <c r="Y212">
        <f t="shared" si="132"/>
        <v>1.4034989662309227</v>
      </c>
      <c r="AA212">
        <f t="shared" si="130"/>
        <v>1.6759609395844421E-6</v>
      </c>
      <c r="AB212">
        <f t="shared" si="119"/>
        <v>1.6759609395844421E-6</v>
      </c>
      <c r="AC212">
        <v>4</v>
      </c>
    </row>
    <row r="213" spans="23:29">
      <c r="W213">
        <f t="shared" si="131"/>
        <v>1.2371267778168096</v>
      </c>
      <c r="X213">
        <f t="shared" si="120"/>
        <v>1.2371267778168096</v>
      </c>
      <c r="Y213">
        <f t="shared" si="132"/>
        <v>1.2371281949276682</v>
      </c>
      <c r="AA213">
        <f t="shared" si="130"/>
        <v>1.417110858659143E-6</v>
      </c>
      <c r="AB213">
        <f t="shared" si="119"/>
        <v>1.417110858659143E-6</v>
      </c>
      <c r="AC213">
        <v>4</v>
      </c>
    </row>
    <row r="214" spans="23:29">
      <c r="W214">
        <f t="shared" si="131"/>
        <v>1.0774723642981887</v>
      </c>
      <c r="X214">
        <f t="shared" si="120"/>
        <v>1.0774723642981887</v>
      </c>
      <c r="Y214">
        <f t="shared" si="132"/>
        <v>1.0774735482280087</v>
      </c>
      <c r="AA214">
        <f t="shared" si="130"/>
        <v>1.1839298199589621E-6</v>
      </c>
      <c r="AB214">
        <f t="shared" ref="AB214:AB260" si="133">IFERROR(AA214,"")</f>
        <v>1.1839298199589621E-6</v>
      </c>
      <c r="AC214">
        <v>4</v>
      </c>
    </row>
    <row r="215" spans="23:29">
      <c r="W215">
        <f t="shared" si="131"/>
        <v>0.92780312083974792</v>
      </c>
      <c r="X215">
        <f t="shared" si="120"/>
        <v>0.92780312083974792</v>
      </c>
      <c r="Y215">
        <f t="shared" si="132"/>
        <v>0.92780409970915401</v>
      </c>
      <c r="AA215">
        <f t="shared" si="130"/>
        <v>9.7886940608749029E-7</v>
      </c>
      <c r="AB215">
        <f t="shared" si="133"/>
        <v>9.7886940608749029E-7</v>
      </c>
      <c r="AC215">
        <v>4</v>
      </c>
    </row>
    <row r="216" spans="23:29">
      <c r="W216">
        <f>P4*P20</f>
        <v>2.3022432113341198</v>
      </c>
      <c r="X216">
        <f t="shared" si="120"/>
        <v>2.3022432113341198</v>
      </c>
      <c r="Y216">
        <f>BB20</f>
        <v>2.3022476152443199</v>
      </c>
      <c r="AA216">
        <f t="shared" ref="AA216:AA230" si="134">AK4-P4</f>
        <v>4.4039102000681396E-6</v>
      </c>
      <c r="AB216">
        <f t="shared" si="133"/>
        <v>4.4039102000681396E-6</v>
      </c>
      <c r="AC216">
        <v>4</v>
      </c>
    </row>
    <row r="217" spans="23:29">
      <c r="W217">
        <f t="shared" ref="W217:W230" si="135">P5*P21</f>
        <v>2.2510822510822504</v>
      </c>
      <c r="X217">
        <f t="shared" ref="X217:X260" si="136">IFERROR(W217, NA())</f>
        <v>2.2510822510822504</v>
      </c>
      <c r="Y217">
        <f t="shared" ref="Y217:Y230" si="137">BB21</f>
        <v>2.2510864734165197</v>
      </c>
      <c r="AA217">
        <f t="shared" si="134"/>
        <v>4.222334269332606E-6</v>
      </c>
      <c r="AB217">
        <f t="shared" si="133"/>
        <v>4.222334269332606E-6</v>
      </c>
      <c r="AC217">
        <v>4</v>
      </c>
    </row>
    <row r="218" spans="23:29">
      <c r="W218">
        <f t="shared" si="135"/>
        <v>2.19024219024219</v>
      </c>
      <c r="X218">
        <f t="shared" si="136"/>
        <v>2.19024219024219</v>
      </c>
      <c r="Y218">
        <f t="shared" si="137"/>
        <v>2.1902462016012998</v>
      </c>
      <c r="AA218">
        <f t="shared" si="134"/>
        <v>4.0113591097679091E-6</v>
      </c>
      <c r="AB218">
        <f t="shared" si="133"/>
        <v>4.0113591097679091E-6</v>
      </c>
      <c r="AC218">
        <v>4</v>
      </c>
    </row>
    <row r="219" spans="23:29">
      <c r="W219">
        <f t="shared" si="135"/>
        <v>2.1186656480774126</v>
      </c>
      <c r="X219">
        <f t="shared" si="136"/>
        <v>2.1186656480774126</v>
      </c>
      <c r="Y219">
        <f t="shared" si="137"/>
        <v>2.1186694181196342</v>
      </c>
      <c r="AA219">
        <f t="shared" si="134"/>
        <v>3.7700422215181106E-6</v>
      </c>
      <c r="AB219">
        <f t="shared" si="133"/>
        <v>3.7700422215181106E-6</v>
      </c>
      <c r="AC219">
        <v>4</v>
      </c>
    </row>
    <row r="220" spans="23:29">
      <c r="W220">
        <f t="shared" si="135"/>
        <v>2.0355155049032594</v>
      </c>
      <c r="X220">
        <f t="shared" si="136"/>
        <v>2.0355155049032594</v>
      </c>
      <c r="Y220">
        <f t="shared" si="137"/>
        <v>2.03551900396028</v>
      </c>
      <c r="AA220">
        <f t="shared" si="134"/>
        <v>3.4990570205728488E-6</v>
      </c>
      <c r="AB220">
        <f t="shared" si="133"/>
        <v>3.4990570205728488E-6</v>
      </c>
      <c r="AC220">
        <v>4</v>
      </c>
    </row>
    <row r="221" spans="23:29">
      <c r="W221">
        <f t="shared" si="135"/>
        <v>1.9403267888116369</v>
      </c>
      <c r="X221">
        <f t="shared" si="136"/>
        <v>1.9403267888116369</v>
      </c>
      <c r="Y221">
        <f t="shared" si="137"/>
        <v>1.9403299899890729</v>
      </c>
      <c r="AA221">
        <f t="shared" si="134"/>
        <v>3.2011774360185541E-6</v>
      </c>
      <c r="AB221">
        <f t="shared" si="133"/>
        <v>3.2011774360185541E-6</v>
      </c>
      <c r="AC221">
        <v>4</v>
      </c>
    </row>
    <row r="222" spans="23:29">
      <c r="W222">
        <f t="shared" si="135"/>
        <v>1.8331690400259804</v>
      </c>
      <c r="X222">
        <f t="shared" si="136"/>
        <v>1.8331690400259804</v>
      </c>
      <c r="Y222">
        <f t="shared" si="137"/>
        <v>1.8331719216290674</v>
      </c>
      <c r="AA222">
        <f t="shared" si="134"/>
        <v>2.8816030870348897E-6</v>
      </c>
      <c r="AB222">
        <f t="shared" si="133"/>
        <v>2.8816030870348897E-6</v>
      </c>
      <c r="AC222">
        <v>4</v>
      </c>
    </row>
    <row r="223" spans="23:29">
      <c r="W223">
        <f t="shared" si="135"/>
        <v>1.7147913149400968</v>
      </c>
      <c r="X223">
        <f t="shared" si="136"/>
        <v>1.7147913149400968</v>
      </c>
      <c r="Y223">
        <f t="shared" si="137"/>
        <v>1.7147938629138604</v>
      </c>
      <c r="AA223">
        <f t="shared" si="134"/>
        <v>2.5479737635336619E-6</v>
      </c>
      <c r="AB223">
        <f t="shared" si="133"/>
        <v>2.5479737635336619E-6</v>
      </c>
      <c r="AC223">
        <v>4</v>
      </c>
    </row>
    <row r="224" spans="23:29">
      <c r="W224">
        <f t="shared" si="135"/>
        <v>1.586712928080156</v>
      </c>
      <c r="X224">
        <f t="shared" si="136"/>
        <v>1.586712928080156</v>
      </c>
      <c r="Y224">
        <f t="shared" si="137"/>
        <v>1.586715138028798</v>
      </c>
      <c r="AA224">
        <f t="shared" si="134"/>
        <v>2.2099486420845693E-6</v>
      </c>
      <c r="AB224">
        <f t="shared" si="133"/>
        <v>2.2099486420845693E-6</v>
      </c>
      <c r="AC224">
        <v>4</v>
      </c>
    </row>
    <row r="225" spans="23:29">
      <c r="W225">
        <f t="shared" si="135"/>
        <v>1.4512225071261833</v>
      </c>
      <c r="X225">
        <f t="shared" si="136"/>
        <v>1.4512225071261833</v>
      </c>
      <c r="Y225">
        <f t="shared" si="137"/>
        <v>1.4512243854449454</v>
      </c>
      <c r="AA225">
        <f t="shared" si="134"/>
        <v>1.8783187620829978E-6</v>
      </c>
      <c r="AB225">
        <f t="shared" si="133"/>
        <v>1.8783187620829978E-6</v>
      </c>
      <c r="AC225">
        <v>4</v>
      </c>
    </row>
    <row r="226" spans="23:29">
      <c r="W226">
        <f t="shared" si="135"/>
        <v>1.3112607731889327</v>
      </c>
      <c r="X226">
        <f t="shared" si="136"/>
        <v>1.3112607731889327</v>
      </c>
      <c r="Y226">
        <f t="shared" si="137"/>
        <v>1.3112623369563661</v>
      </c>
      <c r="AA226">
        <f t="shared" si="134"/>
        <v>1.563767433321317E-6</v>
      </c>
      <c r="AB226">
        <f t="shared" si="133"/>
        <v>1.563767433321317E-6</v>
      </c>
      <c r="AC226">
        <v>4</v>
      </c>
    </row>
    <row r="227" spans="23:29">
      <c r="W227">
        <f t="shared" si="135"/>
        <v>1.1701886498095184</v>
      </c>
      <c r="X227">
        <f t="shared" si="136"/>
        <v>1.1701886498095184</v>
      </c>
      <c r="Y227">
        <f t="shared" si="137"/>
        <v>1.1701899253474362</v>
      </c>
      <c r="AA227">
        <f t="shared" si="134"/>
        <v>1.2755379177331605E-6</v>
      </c>
      <c r="AB227">
        <f t="shared" si="133"/>
        <v>1.2755379177331605E-6</v>
      </c>
      <c r="AC227">
        <v>4</v>
      </c>
    </row>
    <row r="228" spans="23:29">
      <c r="W228">
        <f t="shared" si="135"/>
        <v>1.0314745342316776</v>
      </c>
      <c r="X228">
        <f t="shared" si="136"/>
        <v>1.0314745342316776</v>
      </c>
      <c r="Y228">
        <f t="shared" si="137"/>
        <v>1.0314755545676415</v>
      </c>
      <c r="AA228">
        <f t="shared" si="134"/>
        <v>1.0203359639415766E-6</v>
      </c>
      <c r="AB228">
        <f t="shared" si="133"/>
        <v>1.0203359639415766E-6</v>
      </c>
      <c r="AC228">
        <v>4</v>
      </c>
    </row>
    <row r="229" spans="23:29">
      <c r="W229">
        <f t="shared" si="135"/>
        <v>0.89836007516810001</v>
      </c>
      <c r="X229">
        <f t="shared" si="136"/>
        <v>0.89836007516810001</v>
      </c>
      <c r="Y229">
        <f>BB33</f>
        <v>0.89836087690527389</v>
      </c>
      <c r="AA229">
        <f t="shared" si="134"/>
        <v>8.0173717387221899E-7</v>
      </c>
      <c r="AB229">
        <f t="shared" si="133"/>
        <v>8.0173717387221899E-7</v>
      </c>
      <c r="AC229">
        <v>4</v>
      </c>
    </row>
    <row r="230" spans="23:29">
      <c r="W230">
        <f t="shared" si="135"/>
        <v>0.77357091373911446</v>
      </c>
      <c r="X230">
        <f t="shared" si="136"/>
        <v>0.77357091373911446</v>
      </c>
      <c r="Y230">
        <f t="shared" si="137"/>
        <v>0.77357153394227884</v>
      </c>
      <c r="AA230">
        <f t="shared" si="134"/>
        <v>6.2020316438093914E-7</v>
      </c>
      <c r="AB230">
        <f t="shared" si="133"/>
        <v>6.2020316438093914E-7</v>
      </c>
      <c r="AC230">
        <v>4</v>
      </c>
    </row>
    <row r="231" spans="23:29">
      <c r="W231">
        <f>Q4*Q20</f>
        <v>1.9061583577712606</v>
      </c>
      <c r="X231">
        <f t="shared" si="136"/>
        <v>1.9061583577712606</v>
      </c>
      <c r="Y231">
        <f>BC20</f>
        <v>1.9061625332269247</v>
      </c>
      <c r="AA231">
        <f t="shared" ref="AA231:AA245" si="138">AL4-Q4</f>
        <v>4.1754556641127039E-6</v>
      </c>
      <c r="AB231">
        <f t="shared" si="133"/>
        <v>4.1754556641127039E-6</v>
      </c>
      <c r="AC231">
        <v>4</v>
      </c>
    </row>
    <row r="232" spans="23:29">
      <c r="W232">
        <f t="shared" ref="W232:W245" si="139">Q5*Q21</f>
        <v>1.8637992831541219</v>
      </c>
      <c r="X232">
        <f t="shared" si="136"/>
        <v>1.8637992831541219</v>
      </c>
      <c r="Y232">
        <f t="shared" ref="Y232:Y245" si="140">BC21</f>
        <v>1.8638032655608872</v>
      </c>
      <c r="AA232">
        <f t="shared" si="138"/>
        <v>3.9824067652460826E-6</v>
      </c>
      <c r="AB232">
        <f t="shared" si="133"/>
        <v>3.9824067652460826E-6</v>
      </c>
      <c r="AC232">
        <v>4</v>
      </c>
    </row>
    <row r="233" spans="23:29">
      <c r="W233">
        <f t="shared" si="139"/>
        <v>1.8134263295553619</v>
      </c>
      <c r="X233">
        <f t="shared" si="136"/>
        <v>1.8134263295553619</v>
      </c>
      <c r="Y233">
        <f t="shared" si="140"/>
        <v>1.8134300883226475</v>
      </c>
      <c r="AA233">
        <f t="shared" si="138"/>
        <v>3.7587672856442822E-6</v>
      </c>
      <c r="AB233">
        <f t="shared" si="133"/>
        <v>3.7587672856442822E-6</v>
      </c>
      <c r="AC233">
        <v>4</v>
      </c>
    </row>
    <row r="234" spans="23:29">
      <c r="W234">
        <f t="shared" si="139"/>
        <v>1.7541640312038795</v>
      </c>
      <c r="X234">
        <f t="shared" si="136"/>
        <v>1.7541640312038795</v>
      </c>
      <c r="Y234">
        <f t="shared" si="140"/>
        <v>1.7541675351170749</v>
      </c>
      <c r="AA234">
        <f t="shared" si="138"/>
        <v>3.5039131953684688E-6</v>
      </c>
      <c r="AB234">
        <f t="shared" si="133"/>
        <v>3.5039131953684688E-6</v>
      </c>
      <c r="AC234">
        <v>4</v>
      </c>
    </row>
    <row r="235" spans="23:29">
      <c r="W235">
        <f t="shared" si="139"/>
        <v>1.685319289005925</v>
      </c>
      <c r="X235">
        <f t="shared" si="136"/>
        <v>1.685319289005925</v>
      </c>
      <c r="Y235">
        <f t="shared" si="140"/>
        <v>1.6853225080566185</v>
      </c>
      <c r="AA235">
        <f t="shared" si="138"/>
        <v>3.2190506935592111E-6</v>
      </c>
      <c r="AB235">
        <f t="shared" si="133"/>
        <v>3.2190506935592111E-6</v>
      </c>
      <c r="AC235">
        <v>4</v>
      </c>
    </row>
    <row r="236" spans="23:29">
      <c r="W236">
        <f t="shared" si="139"/>
        <v>1.6065071262203878</v>
      </c>
      <c r="X236">
        <f t="shared" si="136"/>
        <v>1.6065071262203878</v>
      </c>
      <c r="Y236">
        <f t="shared" si="140"/>
        <v>1.6065100339444884</v>
      </c>
      <c r="AA236">
        <f t="shared" si="138"/>
        <v>2.9077241006092436E-6</v>
      </c>
      <c r="AB236">
        <f t="shared" si="133"/>
        <v>2.9077241006092436E-6</v>
      </c>
      <c r="AC236">
        <v>4</v>
      </c>
    </row>
    <row r="237" spans="23:29">
      <c r="W237">
        <f t="shared" si="139"/>
        <v>1.5177851191612961</v>
      </c>
      <c r="X237">
        <f t="shared" si="136"/>
        <v>1.5177851191612961</v>
      </c>
      <c r="Y237">
        <f t="shared" si="140"/>
        <v>1.5177876952890976</v>
      </c>
      <c r="AA237">
        <f t="shared" si="138"/>
        <v>2.5761278015234979E-6</v>
      </c>
      <c r="AB237">
        <f t="shared" si="133"/>
        <v>2.5761278015234979E-6</v>
      </c>
      <c r="AC237">
        <v>4</v>
      </c>
    </row>
    <row r="238" spans="23:29">
      <c r="W238">
        <f t="shared" si="139"/>
        <v>1.4197734543052418</v>
      </c>
      <c r="X238">
        <f t="shared" si="136"/>
        <v>1.4197734543052418</v>
      </c>
      <c r="Y238">
        <f t="shared" si="140"/>
        <v>1.4197756873596139</v>
      </c>
      <c r="AA238">
        <f t="shared" si="138"/>
        <v>2.2330543720805451E-6</v>
      </c>
      <c r="AB238">
        <f t="shared" si="133"/>
        <v>2.2330543720805451E-6</v>
      </c>
      <c r="AC238">
        <v>4</v>
      </c>
    </row>
    <row r="239" spans="23:29">
      <c r="W239">
        <f t="shared" si="139"/>
        <v>1.3137300587330325</v>
      </c>
      <c r="X239">
        <f t="shared" si="136"/>
        <v>1.3137300587330325</v>
      </c>
      <c r="Y239">
        <f t="shared" si="140"/>
        <v>1.3137319480803058</v>
      </c>
      <c r="AA239">
        <f t="shared" si="138"/>
        <v>1.8893472732983696E-6</v>
      </c>
      <c r="AB239">
        <f t="shared" si="133"/>
        <v>1.8893472732983696E-6</v>
      </c>
      <c r="AC239">
        <v>4</v>
      </c>
    </row>
    <row r="240" spans="23:29">
      <c r="W240">
        <f t="shared" si="139"/>
        <v>1.2015498177281305</v>
      </c>
      <c r="X240">
        <f t="shared" si="136"/>
        <v>1.2015498177281305</v>
      </c>
      <c r="Y240">
        <f t="shared" si="140"/>
        <v>1.2015513745664543</v>
      </c>
      <c r="AA240">
        <f t="shared" si="138"/>
        <v>1.5568383238129258E-6</v>
      </c>
      <c r="AB240">
        <f t="shared" si="133"/>
        <v>1.5568383238129258E-6</v>
      </c>
      <c r="AC240">
        <v>4</v>
      </c>
    </row>
    <row r="241" spans="23:29">
      <c r="W241">
        <f t="shared" si="139"/>
        <v>1.0856675218876113</v>
      </c>
      <c r="X241">
        <f t="shared" si="136"/>
        <v>1.0856675218876113</v>
      </c>
      <c r="Y241">
        <f t="shared" si="140"/>
        <v>1.0856687688066096</v>
      </c>
      <c r="AA241">
        <f t="shared" si="138"/>
        <v>1.2469189982766693E-6</v>
      </c>
      <c r="AB241">
        <f t="shared" si="133"/>
        <v>1.2469189982766693E-6</v>
      </c>
      <c r="AC241">
        <v>4</v>
      </c>
    </row>
    <row r="242" spans="23:29">
      <c r="W242">
        <f t="shared" si="139"/>
        <v>0.96886587134766577</v>
      </c>
      <c r="X242">
        <f t="shared" si="136"/>
        <v>0.96886587134766577</v>
      </c>
      <c r="Y242">
        <f t="shared" si="140"/>
        <v>0.9688668404030818</v>
      </c>
      <c r="AA242">
        <f t="shared" si="138"/>
        <v>9.6905541602243517E-7</v>
      </c>
      <c r="AB242">
        <f t="shared" si="133"/>
        <v>9.6905541602243517E-7</v>
      </c>
      <c r="AC242">
        <v>4</v>
      </c>
    </row>
    <row r="243" spans="23:29">
      <c r="W243">
        <f t="shared" si="139"/>
        <v>0.85401654984773312</v>
      </c>
      <c r="X243">
        <f t="shared" si="136"/>
        <v>0.85401654984773312</v>
      </c>
      <c r="Y243">
        <f t="shared" si="140"/>
        <v>0.85401727947094241</v>
      </c>
      <c r="AA243">
        <f t="shared" si="138"/>
        <v>7.2962320929459423E-7</v>
      </c>
      <c r="AB243">
        <f t="shared" si="133"/>
        <v>7.2962320929459423E-7</v>
      </c>
      <c r="AC243">
        <v>4</v>
      </c>
    </row>
    <row r="244" spans="23:29">
      <c r="W244">
        <f t="shared" si="139"/>
        <v>0.74380350309616894</v>
      </c>
      <c r="X244">
        <f t="shared" si="136"/>
        <v>0.74380350309616894</v>
      </c>
      <c r="Y244">
        <f t="shared" si="140"/>
        <v>0.74380403445345245</v>
      </c>
      <c r="AA244">
        <f t="shared" si="138"/>
        <v>5.3135728350639511E-7</v>
      </c>
      <c r="AB244">
        <f t="shared" si="133"/>
        <v>5.3135728350639511E-7</v>
      </c>
      <c r="AC244">
        <v>4</v>
      </c>
    </row>
    <row r="245" spans="23:29">
      <c r="W245">
        <f t="shared" si="139"/>
        <v>0.64048344470872931</v>
      </c>
      <c r="X245">
        <f t="shared" si="136"/>
        <v>0.64048344470872931</v>
      </c>
      <c r="Y245">
        <f t="shared" si="140"/>
        <v>0.64048381821800338</v>
      </c>
      <c r="AA245">
        <f t="shared" si="138"/>
        <v>3.7350927406532008E-7</v>
      </c>
      <c r="AB245">
        <f t="shared" si="133"/>
        <v>3.7350927406532008E-7</v>
      </c>
      <c r="AC245">
        <v>4</v>
      </c>
    </row>
    <row r="246" spans="23:29">
      <c r="W246">
        <f>R4*R20</f>
        <v>1.5687851971037812</v>
      </c>
      <c r="X246">
        <f t="shared" si="136"/>
        <v>1.5687851971037812</v>
      </c>
      <c r="Y246">
        <f>BD20</f>
        <v>1.5687890045228468</v>
      </c>
      <c r="AA246">
        <f t="shared" ref="AA246:AA260" si="141">AM4-R4</f>
        <v>3.8074190655823514E-6</v>
      </c>
      <c r="AB246">
        <f t="shared" si="133"/>
        <v>3.8074190655823514E-6</v>
      </c>
      <c r="AC246">
        <v>4</v>
      </c>
    </row>
    <row r="247" spans="23:29">
      <c r="W247">
        <f t="shared" ref="W247:W260" si="142">R5*R21</f>
        <v>1.5339233038348083</v>
      </c>
      <c r="X247">
        <f t="shared" si="136"/>
        <v>1.5339233038348083</v>
      </c>
      <c r="Y247">
        <f t="shared" ref="Y247:Y260" si="143">BD21</f>
        <v>1.533926922431293</v>
      </c>
      <c r="AA247">
        <f t="shared" si="141"/>
        <v>3.6185964846779939E-6</v>
      </c>
      <c r="AB247">
        <f t="shared" si="133"/>
        <v>3.6185964846779939E-6</v>
      </c>
      <c r="AC247">
        <v>4</v>
      </c>
    </row>
    <row r="248" spans="23:29">
      <c r="W248">
        <f t="shared" si="142"/>
        <v>1.4924659172446784</v>
      </c>
      <c r="X248">
        <f t="shared" si="136"/>
        <v>1.4924659172446784</v>
      </c>
      <c r="Y248">
        <f t="shared" si="143"/>
        <v>1.4924693174614241</v>
      </c>
      <c r="AA248">
        <f t="shared" si="141"/>
        <v>3.4002167457192201E-6</v>
      </c>
      <c r="AB248">
        <f t="shared" si="133"/>
        <v>3.4002167457192201E-6</v>
      </c>
      <c r="AC248">
        <v>4</v>
      </c>
    </row>
    <row r="249" spans="23:29">
      <c r="W249">
        <f t="shared" si="142"/>
        <v>1.4436925212562903</v>
      </c>
      <c r="X249">
        <f t="shared" si="136"/>
        <v>1.4436925212562903</v>
      </c>
      <c r="Y249">
        <f t="shared" si="143"/>
        <v>1.4436956731321404</v>
      </c>
      <c r="AA249">
        <f t="shared" si="141"/>
        <v>3.1518758500936883E-6</v>
      </c>
      <c r="AB249">
        <f t="shared" si="133"/>
        <v>3.1518758500936883E-6</v>
      </c>
      <c r="AC249">
        <v>4</v>
      </c>
    </row>
    <row r="250" spans="23:29">
      <c r="W250">
        <f t="shared" si="142"/>
        <v>1.3870326891818676</v>
      </c>
      <c r="X250">
        <f t="shared" si="136"/>
        <v>1.3870326891818676</v>
      </c>
      <c r="Y250">
        <f t="shared" si="143"/>
        <v>1.3870355642030863</v>
      </c>
      <c r="AA250">
        <f t="shared" si="141"/>
        <v>2.8750212186512414E-6</v>
      </c>
      <c r="AB250">
        <f t="shared" si="133"/>
        <v>2.8750212186512414E-6</v>
      </c>
      <c r="AC250">
        <v>4</v>
      </c>
    </row>
    <row r="251" spans="23:29">
      <c r="W251">
        <f t="shared" si="142"/>
        <v>1.3221695817566026</v>
      </c>
      <c r="X251">
        <f t="shared" si="136"/>
        <v>1.3221695817566026</v>
      </c>
      <c r="Y251">
        <f t="shared" si="143"/>
        <v>1.3221721552010648</v>
      </c>
      <c r="AA251">
        <f t="shared" si="141"/>
        <v>2.5734444621949848E-6</v>
      </c>
      <c r="AB251">
        <f t="shared" si="133"/>
        <v>2.5734444621949848E-6</v>
      </c>
      <c r="AC251">
        <v>4</v>
      </c>
    </row>
    <row r="252" spans="23:29">
      <c r="W252">
        <f t="shared" si="142"/>
        <v>1.249150584796465</v>
      </c>
      <c r="X252">
        <f t="shared" si="136"/>
        <v>1.249150584796465</v>
      </c>
      <c r="Y252">
        <f t="shared" si="143"/>
        <v>1.2491528383645261</v>
      </c>
      <c r="AA252">
        <f t="shared" si="141"/>
        <v>2.2535680610502595E-6</v>
      </c>
      <c r="AB252">
        <f t="shared" si="133"/>
        <v>2.2535680610502595E-6</v>
      </c>
      <c r="AC252">
        <v>4</v>
      </c>
    </row>
    <row r="253" spans="23:29">
      <c r="W253">
        <f t="shared" si="142"/>
        <v>1.1684861172600662</v>
      </c>
      <c r="X253">
        <f t="shared" si="136"/>
        <v>1.1684861172600662</v>
      </c>
      <c r="Y253">
        <f t="shared" si="143"/>
        <v>1.1684880416179617</v>
      </c>
      <c r="AA253">
        <f t="shared" si="141"/>
        <v>1.9243578954775131E-6</v>
      </c>
      <c r="AB253">
        <f t="shared" si="133"/>
        <v>1.9243578954775131E-6</v>
      </c>
      <c r="AC253">
        <v>4</v>
      </c>
    </row>
    <row r="254" spans="23:29">
      <c r="W254">
        <f t="shared" si="142"/>
        <v>1.0812114642670094</v>
      </c>
      <c r="X254">
        <f t="shared" si="136"/>
        <v>1.0812114642670094</v>
      </c>
      <c r="Y254">
        <f t="shared" si="143"/>
        <v>1.0812130610003825</v>
      </c>
      <c r="AA254">
        <f t="shared" si="141"/>
        <v>1.5967333730770861E-6</v>
      </c>
      <c r="AB254">
        <f t="shared" si="133"/>
        <v>1.5967333730770861E-6</v>
      </c>
      <c r="AC254">
        <v>4</v>
      </c>
    </row>
    <row r="255" spans="23:29">
      <c r="W255">
        <f t="shared" si="142"/>
        <v>0.98888613317447915</v>
      </c>
      <c r="X255">
        <f t="shared" si="136"/>
        <v>0.98888613317447915</v>
      </c>
      <c r="Y255">
        <f t="shared" si="143"/>
        <v>0.98888741563771554</v>
      </c>
      <c r="AA255">
        <f t="shared" si="141"/>
        <v>1.2824632363850341E-6</v>
      </c>
      <c r="AB255">
        <f t="shared" si="133"/>
        <v>1.2824632363850341E-6</v>
      </c>
      <c r="AC255">
        <v>4</v>
      </c>
    </row>
    <row r="256" spans="23:29">
      <c r="W256">
        <f t="shared" si="142"/>
        <v>0.89351397819068901</v>
      </c>
      <c r="X256">
        <f t="shared" si="136"/>
        <v>0.89351397819068901</v>
      </c>
      <c r="Y256">
        <f t="shared" si="143"/>
        <v>0.89351497089834664</v>
      </c>
      <c r="AA256">
        <f t="shared" si="141"/>
        <v>9.9270765763215252E-7</v>
      </c>
      <c r="AB256">
        <f t="shared" si="133"/>
        <v>9.9270765763215252E-7</v>
      </c>
      <c r="AC256">
        <v>4</v>
      </c>
    </row>
    <row r="257" spans="23:29">
      <c r="W257">
        <f t="shared" si="142"/>
        <v>0.79738518615338883</v>
      </c>
      <c r="X257">
        <f t="shared" si="136"/>
        <v>0.79738518615338883</v>
      </c>
      <c r="Y257">
        <f t="shared" si="143"/>
        <v>0.79738592268173047</v>
      </c>
      <c r="AA257">
        <f t="shared" si="141"/>
        <v>7.3652834164938952E-7</v>
      </c>
      <c r="AB257">
        <f t="shared" si="133"/>
        <v>7.3652834164938952E-7</v>
      </c>
      <c r="AC257">
        <v>4</v>
      </c>
    </row>
    <row r="258" spans="23:29">
      <c r="W258">
        <f t="shared" si="142"/>
        <v>0.70286317819326716</v>
      </c>
      <c r="X258">
        <f t="shared" si="136"/>
        <v>0.70286317819326716</v>
      </c>
      <c r="Y258">
        <f t="shared" si="143"/>
        <v>0.70286369794308323</v>
      </c>
      <c r="AA258">
        <f t="shared" si="141"/>
        <v>5.1974981607472159E-7</v>
      </c>
      <c r="AB258">
        <f t="shared" si="133"/>
        <v>5.1974981607472159E-7</v>
      </c>
      <c r="AC258">
        <v>4</v>
      </c>
    </row>
    <row r="259" spans="23:29">
      <c r="W259">
        <f t="shared" si="142"/>
        <v>0.61215686538003289</v>
      </c>
      <c r="X259">
        <f t="shared" si="136"/>
        <v>0.61215686538003289</v>
      </c>
      <c r="Y259">
        <f t="shared" si="143"/>
        <v>0.61215720984485678</v>
      </c>
      <c r="AA259">
        <f t="shared" si="141"/>
        <v>3.4446482388705846E-7</v>
      </c>
      <c r="AB259">
        <f t="shared" si="133"/>
        <v>3.4446482388705846E-7</v>
      </c>
      <c r="AC259">
        <v>4</v>
      </c>
    </row>
    <row r="260" spans="23:29">
      <c r="W260">
        <f t="shared" si="142"/>
        <v>0.52712354299037012</v>
      </c>
      <c r="X260">
        <f t="shared" si="136"/>
        <v>0.52712354299037012</v>
      </c>
      <c r="Y260">
        <f t="shared" si="143"/>
        <v>0.52712375225528174</v>
      </c>
      <c r="AA260">
        <f t="shared" si="141"/>
        <v>2.0926491162143179E-7</v>
      </c>
      <c r="AB260">
        <f t="shared" si="133"/>
        <v>2.0926491162143179E-7</v>
      </c>
      <c r="AC260">
        <v>4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DC260"/>
  <sheetViews>
    <sheetView topLeftCell="AL59" zoomScale="80" zoomScaleNormal="80" workbookViewId="0">
      <selection activeCell="AM69" sqref="AM69"/>
    </sheetView>
  </sheetViews>
  <sheetFormatPr defaultRowHeight="14.5"/>
  <cols>
    <col min="3" max="3" width="10.81640625" customWidth="1"/>
  </cols>
  <sheetData>
    <row r="1" spans="1:107" ht="16.5">
      <c r="X1" t="s">
        <v>34</v>
      </c>
      <c r="BF1" t="s">
        <v>36</v>
      </c>
      <c r="BI1" t="s">
        <v>37</v>
      </c>
      <c r="BJ1">
        <f>SUM(BF4:BU18)</f>
        <v>2.075320478313465E-28</v>
      </c>
      <c r="BW1" t="s">
        <v>38</v>
      </c>
      <c r="CN1" t="s">
        <v>35</v>
      </c>
      <c r="CQ1" t="s">
        <v>40</v>
      </c>
      <c r="CR1">
        <f>SUM(CN4:DC18)</f>
        <v>4.4918069595336002E-14</v>
      </c>
    </row>
    <row r="2" spans="1:107">
      <c r="C2" s="2" t="s">
        <v>0</v>
      </c>
      <c r="D2" s="2" t="s">
        <v>1</v>
      </c>
      <c r="E2" s="2" t="s">
        <v>2</v>
      </c>
      <c r="F2" s="2" t="s">
        <v>3</v>
      </c>
      <c r="G2" s="2" t="s">
        <v>4</v>
      </c>
      <c r="H2" s="2" t="s">
        <v>5</v>
      </c>
      <c r="I2" s="2" t="s">
        <v>6</v>
      </c>
      <c r="J2" s="2" t="s">
        <v>7</v>
      </c>
      <c r="K2" s="2" t="s">
        <v>8</v>
      </c>
      <c r="L2" s="2" t="s">
        <v>9</v>
      </c>
      <c r="M2" s="2" t="s">
        <v>10</v>
      </c>
      <c r="N2" s="2" t="s">
        <v>11</v>
      </c>
      <c r="O2" s="2" t="s">
        <v>12</v>
      </c>
      <c r="P2" s="2" t="s">
        <v>13</v>
      </c>
      <c r="Q2" s="2" t="s">
        <v>14</v>
      </c>
      <c r="R2" s="2" t="s">
        <v>15</v>
      </c>
      <c r="T2" s="3"/>
      <c r="W2" t="s">
        <v>31</v>
      </c>
      <c r="X2" s="2" t="s">
        <v>0</v>
      </c>
      <c r="Y2" s="2" t="s">
        <v>1</v>
      </c>
      <c r="Z2" s="2" t="s">
        <v>2</v>
      </c>
      <c r="AA2" s="2" t="s">
        <v>3</v>
      </c>
      <c r="AB2" s="2" t="s">
        <v>4</v>
      </c>
      <c r="AC2" s="2" t="s">
        <v>5</v>
      </c>
      <c r="AD2" s="2" t="s">
        <v>6</v>
      </c>
      <c r="AE2" s="2" t="s">
        <v>7</v>
      </c>
      <c r="AF2" s="2" t="s">
        <v>8</v>
      </c>
      <c r="AG2" s="2" t="s">
        <v>9</v>
      </c>
      <c r="AH2" s="2" t="s">
        <v>10</v>
      </c>
      <c r="AI2" s="2" t="s">
        <v>11</v>
      </c>
      <c r="AJ2" s="2" t="s">
        <v>12</v>
      </c>
      <c r="AK2" s="2" t="s">
        <v>13</v>
      </c>
      <c r="AL2" s="2" t="s">
        <v>14</v>
      </c>
      <c r="AM2" s="2" t="s">
        <v>15</v>
      </c>
      <c r="BF2" s="2" t="s">
        <v>0</v>
      </c>
      <c r="BG2" s="2" t="s">
        <v>1</v>
      </c>
      <c r="BH2" s="2" t="s">
        <v>2</v>
      </c>
      <c r="BI2" s="2" t="s">
        <v>3</v>
      </c>
      <c r="BJ2" s="2" t="s">
        <v>4</v>
      </c>
      <c r="BK2" s="2" t="s">
        <v>5</v>
      </c>
      <c r="BL2" s="2" t="s">
        <v>6</v>
      </c>
      <c r="BM2" s="2" t="s">
        <v>7</v>
      </c>
      <c r="BN2" s="2" t="s">
        <v>8</v>
      </c>
      <c r="BO2" s="2" t="s">
        <v>9</v>
      </c>
      <c r="BP2" s="2" t="s">
        <v>10</v>
      </c>
      <c r="BQ2" s="2" t="s">
        <v>11</v>
      </c>
      <c r="BR2" s="2" t="s">
        <v>12</v>
      </c>
      <c r="BS2" s="2" t="s">
        <v>13</v>
      </c>
      <c r="BT2" s="2" t="s">
        <v>14</v>
      </c>
      <c r="BU2" s="2" t="s">
        <v>15</v>
      </c>
      <c r="BW2" s="2" t="s">
        <v>0</v>
      </c>
      <c r="BX2" s="2" t="s">
        <v>1</v>
      </c>
      <c r="BY2" s="2" t="s">
        <v>2</v>
      </c>
      <c r="BZ2" s="2" t="s">
        <v>3</v>
      </c>
      <c r="CA2" s="2" t="s">
        <v>4</v>
      </c>
      <c r="CB2" s="2" t="s">
        <v>5</v>
      </c>
      <c r="CC2" s="2" t="s">
        <v>6</v>
      </c>
      <c r="CD2" s="2" t="s">
        <v>7</v>
      </c>
      <c r="CE2" s="2" t="s">
        <v>8</v>
      </c>
      <c r="CF2" s="2" t="s">
        <v>9</v>
      </c>
      <c r="CG2" s="2" t="s">
        <v>10</v>
      </c>
      <c r="CH2" s="2" t="s">
        <v>11</v>
      </c>
      <c r="CI2" s="2" t="s">
        <v>12</v>
      </c>
      <c r="CJ2" s="2" t="s">
        <v>13</v>
      </c>
      <c r="CK2" s="2" t="s">
        <v>14</v>
      </c>
      <c r="CL2" s="2" t="s">
        <v>15</v>
      </c>
      <c r="CN2" s="2" t="s">
        <v>0</v>
      </c>
      <c r="CO2" s="2" t="s">
        <v>1</v>
      </c>
      <c r="CP2" s="2" t="s">
        <v>2</v>
      </c>
      <c r="CQ2" s="2" t="s">
        <v>3</v>
      </c>
      <c r="CR2" s="2" t="s">
        <v>4</v>
      </c>
      <c r="CS2" s="2" t="s">
        <v>5</v>
      </c>
      <c r="CT2" s="2" t="s">
        <v>6</v>
      </c>
      <c r="CU2" s="2" t="s">
        <v>7</v>
      </c>
      <c r="CV2" s="2" t="s">
        <v>8</v>
      </c>
      <c r="CW2" s="2" t="s">
        <v>9</v>
      </c>
      <c r="CX2" s="2" t="s">
        <v>10</v>
      </c>
      <c r="CY2" s="2" t="s">
        <v>11</v>
      </c>
      <c r="CZ2" s="2" t="s">
        <v>12</v>
      </c>
      <c r="DA2" s="2" t="s">
        <v>13</v>
      </c>
      <c r="DB2" s="2" t="s">
        <v>14</v>
      </c>
      <c r="DC2" s="2" t="s">
        <v>15</v>
      </c>
    </row>
    <row r="3" spans="1:107">
      <c r="C3" s="2">
        <f>'Raw data and fitting summary'!C5</f>
        <v>0</v>
      </c>
      <c r="D3" s="2">
        <f>'Raw data and fitting summary'!D5</f>
        <v>4.3980465111040035E-2</v>
      </c>
      <c r="E3" s="2">
        <f>'Raw data and fitting summary'!E5</f>
        <v>5.4975581388800036E-2</v>
      </c>
      <c r="F3" s="2">
        <f>'Raw data and fitting summary'!F5</f>
        <v>6.871947673600004E-2</v>
      </c>
      <c r="G3" s="2">
        <f>'Raw data and fitting summary'!G5</f>
        <v>8.589934592000005E-2</v>
      </c>
      <c r="H3" s="2">
        <f>'Raw data and fitting summary'!H5</f>
        <v>0.10737418240000006</v>
      </c>
      <c r="I3" s="2">
        <f>'Raw data and fitting summary'!I5</f>
        <v>0.13421772800000006</v>
      </c>
      <c r="J3" s="2">
        <f>'Raw data and fitting summary'!J5</f>
        <v>0.16777216000000009</v>
      </c>
      <c r="K3" s="2">
        <f>'Raw data and fitting summary'!K5</f>
        <v>0.2097152000000001</v>
      </c>
      <c r="L3" s="2">
        <f>'Raw data and fitting summary'!L5</f>
        <v>0.2621440000000001</v>
      </c>
      <c r="M3" s="2">
        <f>'Raw data and fitting summary'!M5</f>
        <v>0.32768000000000014</v>
      </c>
      <c r="N3" s="2">
        <f>'Raw data and fitting summary'!N5</f>
        <v>0.40960000000000013</v>
      </c>
      <c r="O3" s="2">
        <f>'Raw data and fitting summary'!O5</f>
        <v>0.51200000000000012</v>
      </c>
      <c r="P3" s="2">
        <f>'Raw data and fitting summary'!P5</f>
        <v>0.64000000000000012</v>
      </c>
      <c r="Q3" s="2">
        <f>'Raw data and fitting summary'!Q5</f>
        <v>0.8</v>
      </c>
      <c r="R3" s="2">
        <f>'Raw data and fitting summary'!R5</f>
        <v>1</v>
      </c>
      <c r="S3" s="4" t="s">
        <v>41</v>
      </c>
      <c r="T3">
        <f>'Raw data and fitting summary'!D44</f>
        <v>9.9999999999999964E-2</v>
      </c>
      <c r="U3" s="4" t="s">
        <v>43</v>
      </c>
      <c r="V3">
        <f>'Raw data and fitting summary'!F44</f>
        <v>14.999999999999996</v>
      </c>
      <c r="W3">
        <f>'Raw data and fitting summary'!H44</f>
        <v>0.13</v>
      </c>
      <c r="X3" s="2">
        <f>C3</f>
        <v>0</v>
      </c>
      <c r="Y3" s="2">
        <f t="shared" ref="Y3:AM3" si="0">D3</f>
        <v>4.3980465111040035E-2</v>
      </c>
      <c r="Z3" s="2">
        <f t="shared" si="0"/>
        <v>5.4975581388800036E-2</v>
      </c>
      <c r="AA3" s="2">
        <f t="shared" si="0"/>
        <v>6.871947673600004E-2</v>
      </c>
      <c r="AB3" s="2">
        <f t="shared" si="0"/>
        <v>8.589934592000005E-2</v>
      </c>
      <c r="AC3" s="2">
        <f t="shared" si="0"/>
        <v>0.10737418240000006</v>
      </c>
      <c r="AD3" s="2">
        <f t="shared" si="0"/>
        <v>0.13421772800000006</v>
      </c>
      <c r="AE3" s="2">
        <f t="shared" si="0"/>
        <v>0.16777216000000009</v>
      </c>
      <c r="AF3" s="2">
        <f t="shared" si="0"/>
        <v>0.2097152000000001</v>
      </c>
      <c r="AG3" s="2">
        <f t="shared" si="0"/>
        <v>0.2621440000000001</v>
      </c>
      <c r="AH3" s="2">
        <f t="shared" si="0"/>
        <v>0.32768000000000014</v>
      </c>
      <c r="AI3" s="2">
        <f t="shared" si="0"/>
        <v>0.40960000000000013</v>
      </c>
      <c r="AJ3" s="2">
        <f t="shared" si="0"/>
        <v>0.51200000000000012</v>
      </c>
      <c r="AK3" s="2">
        <f t="shared" si="0"/>
        <v>0.64000000000000012</v>
      </c>
      <c r="AL3" s="2">
        <f t="shared" si="0"/>
        <v>0.8</v>
      </c>
      <c r="AM3" s="2">
        <f t="shared" si="0"/>
        <v>1</v>
      </c>
      <c r="BF3" s="2">
        <f t="shared" ref="BF3:BU3" si="1">X3</f>
        <v>0</v>
      </c>
      <c r="BG3" s="2">
        <f t="shared" si="1"/>
        <v>4.3980465111040035E-2</v>
      </c>
      <c r="BH3" s="2">
        <f t="shared" si="1"/>
        <v>5.4975581388800036E-2</v>
      </c>
      <c r="BI3" s="2">
        <f t="shared" si="1"/>
        <v>6.871947673600004E-2</v>
      </c>
      <c r="BJ3" s="2">
        <f t="shared" si="1"/>
        <v>8.589934592000005E-2</v>
      </c>
      <c r="BK3" s="2">
        <f t="shared" si="1"/>
        <v>0.10737418240000006</v>
      </c>
      <c r="BL3" s="2">
        <f t="shared" si="1"/>
        <v>0.13421772800000006</v>
      </c>
      <c r="BM3" s="2">
        <f t="shared" si="1"/>
        <v>0.16777216000000009</v>
      </c>
      <c r="BN3" s="2">
        <f t="shared" si="1"/>
        <v>0.2097152000000001</v>
      </c>
      <c r="BO3" s="2">
        <f t="shared" si="1"/>
        <v>0.2621440000000001</v>
      </c>
      <c r="BP3" s="2">
        <f t="shared" si="1"/>
        <v>0.32768000000000014</v>
      </c>
      <c r="BQ3" s="2">
        <f t="shared" si="1"/>
        <v>0.40960000000000013</v>
      </c>
      <c r="BR3" s="2">
        <f t="shared" si="1"/>
        <v>0.51200000000000012</v>
      </c>
      <c r="BS3" s="2">
        <f t="shared" si="1"/>
        <v>0.64000000000000012</v>
      </c>
      <c r="BT3" s="2">
        <f t="shared" si="1"/>
        <v>0.8</v>
      </c>
      <c r="BU3" s="2">
        <f t="shared" si="1"/>
        <v>1</v>
      </c>
      <c r="BW3" s="2">
        <f t="shared" ref="BW3:CL3" si="2">AO3</f>
        <v>0</v>
      </c>
      <c r="BX3" s="2">
        <f t="shared" si="2"/>
        <v>0</v>
      </c>
      <c r="BY3" s="2">
        <f t="shared" si="2"/>
        <v>0</v>
      </c>
      <c r="BZ3" s="2">
        <f t="shared" si="2"/>
        <v>0</v>
      </c>
      <c r="CA3" s="2">
        <f t="shared" si="2"/>
        <v>0</v>
      </c>
      <c r="CB3" s="2">
        <f t="shared" si="2"/>
        <v>0</v>
      </c>
      <c r="CC3" s="2">
        <f t="shared" si="2"/>
        <v>0</v>
      </c>
      <c r="CD3" s="2">
        <f t="shared" si="2"/>
        <v>0</v>
      </c>
      <c r="CE3" s="2">
        <f t="shared" si="2"/>
        <v>0</v>
      </c>
      <c r="CF3" s="2">
        <f t="shared" si="2"/>
        <v>0</v>
      </c>
      <c r="CG3" s="2">
        <f t="shared" si="2"/>
        <v>0</v>
      </c>
      <c r="CH3" s="2">
        <f t="shared" si="2"/>
        <v>0</v>
      </c>
      <c r="CI3" s="2">
        <f t="shared" si="2"/>
        <v>0</v>
      </c>
      <c r="CJ3" s="2">
        <f t="shared" si="2"/>
        <v>0</v>
      </c>
      <c r="CK3" s="2">
        <f t="shared" si="2"/>
        <v>0</v>
      </c>
      <c r="CL3" s="2">
        <f t="shared" si="2"/>
        <v>0</v>
      </c>
      <c r="CN3" s="2">
        <f t="shared" ref="CN3:DC3" si="3">BF3</f>
        <v>0</v>
      </c>
      <c r="CO3" s="2">
        <f t="shared" si="3"/>
        <v>4.3980465111040035E-2</v>
      </c>
      <c r="CP3" s="2">
        <f t="shared" si="3"/>
        <v>5.4975581388800036E-2</v>
      </c>
      <c r="CQ3" s="2">
        <f t="shared" si="3"/>
        <v>6.871947673600004E-2</v>
      </c>
      <c r="CR3" s="2">
        <f t="shared" si="3"/>
        <v>8.589934592000005E-2</v>
      </c>
      <c r="CS3" s="2">
        <f t="shared" si="3"/>
        <v>0.10737418240000006</v>
      </c>
      <c r="CT3" s="2">
        <f t="shared" si="3"/>
        <v>0.13421772800000006</v>
      </c>
      <c r="CU3" s="2">
        <f t="shared" si="3"/>
        <v>0.16777216000000009</v>
      </c>
      <c r="CV3" s="2">
        <f t="shared" si="3"/>
        <v>0.2097152000000001</v>
      </c>
      <c r="CW3" s="2">
        <f t="shared" si="3"/>
        <v>0.2621440000000001</v>
      </c>
      <c r="CX3" s="2">
        <f t="shared" si="3"/>
        <v>0.32768000000000014</v>
      </c>
      <c r="CY3" s="2">
        <f t="shared" si="3"/>
        <v>0.40960000000000013</v>
      </c>
      <c r="CZ3" s="2">
        <f t="shared" si="3"/>
        <v>0.51200000000000012</v>
      </c>
      <c r="DA3" s="2">
        <f t="shared" si="3"/>
        <v>0.64000000000000012</v>
      </c>
      <c r="DB3" s="2">
        <f t="shared" si="3"/>
        <v>0.8</v>
      </c>
      <c r="DC3" s="2">
        <f t="shared" si="3"/>
        <v>1</v>
      </c>
    </row>
    <row r="4" spans="1:107">
      <c r="A4" s="1" t="s">
        <v>16</v>
      </c>
      <c r="B4" s="1">
        <f>'Raw data and fitting summary'!B6</f>
        <v>1</v>
      </c>
      <c r="C4">
        <f>'Raw data and fitting summary'!C6</f>
        <v>13.636363636363635</v>
      </c>
      <c r="D4">
        <f>'Raw data and fitting summary'!D6</f>
        <v>10.189231714008006</v>
      </c>
      <c r="E4">
        <f>'Raw data and fitting summary'!E6</f>
        <v>9.583574542204996</v>
      </c>
      <c r="F4">
        <f>'Raw data and fitting summary'!F6</f>
        <v>8.9207525193031323</v>
      </c>
      <c r="G4">
        <f>'Raw data and fitting summary'!G6</f>
        <v>8.2108969120459676</v>
      </c>
      <c r="H4">
        <f>'Raw data and fitting summary'!H6</f>
        <v>7.4680711053068256</v>
      </c>
      <c r="I4">
        <f>'Raw data and fitting summary'!I6</f>
        <v>6.7093426551880428</v>
      </c>
      <c r="J4">
        <f>'Raw data and fitting summary'!J6</f>
        <v>5.9533009154625871</v>
      </c>
      <c r="K4">
        <f>'Raw data and fitting summary'!K6</f>
        <v>5.2182748158671508</v>
      </c>
      <c r="L4">
        <f>'Raw data and fitting summary'!L6</f>
        <v>4.5206028212270803</v>
      </c>
      <c r="M4">
        <f>'Raw data and fitting summary'!M6</f>
        <v>3.8732897935834472</v>
      </c>
      <c r="N4">
        <f>'Raw data and fitting summary'!N6</f>
        <v>3.2852618100950188</v>
      </c>
      <c r="O4">
        <f>'Raw data and fitting summary'!O6</f>
        <v>2.7612574341546301</v>
      </c>
      <c r="P4">
        <f>'Raw data and fitting summary'!P6</f>
        <v>2.3022432113341198</v>
      </c>
      <c r="Q4">
        <f>'Raw data and fitting summary'!Q6</f>
        <v>1.9061583577712606</v>
      </c>
      <c r="R4">
        <f>'Raw data and fitting summary'!R6</f>
        <v>1.5687851971037812</v>
      </c>
      <c r="S4" s="4" t="s">
        <v>42</v>
      </c>
      <c r="T4">
        <f>'Raw data and fitting summary'!E44</f>
        <v>0.1</v>
      </c>
      <c r="U4" s="4" t="s">
        <v>44</v>
      </c>
      <c r="V4">
        <f>'Raw data and fitting summary'!G44</f>
        <v>0</v>
      </c>
      <c r="X4">
        <f>(($V$3-(($V$3-$V$4)*($C$3/($C$3+$W$3))))*B4/((B4+($T$3-(($T$3-$T$4)*($C$3/($C$3+$W$3))))))*C20)</f>
        <v>13.636363636363635</v>
      </c>
      <c r="Y4">
        <f>(($V$3-(($V$3-$V$4)*($D$3/($D$3+$W$3))))*B4/((B4+($T$3-(($T$3-$T$4)*($D$3/($D$3+$W$3))))))*D20)</f>
        <v>10.189231714008004</v>
      </c>
      <c r="Z4">
        <f>(($V$3-(($V$3-$V$4)*($E$3/($E$3+$W$3))))*B4/((B4+($T$3-(($T$3-$T$4)*($E$3/($E$3+$W$3))))))*E20)</f>
        <v>9.583574542204996</v>
      </c>
      <c r="AA4">
        <f>(($V$3-(($V$3-$V$4)*($F$3/($F$3+$W$3))))*B4/((B4+($T$3-(($T$3-$T$4)*($F$3/($F$3+$W$3))))))*F20)</f>
        <v>8.9207525193031305</v>
      </c>
      <c r="AB4">
        <f>(($V$3-(($V$3-$V$4)*($G$3/($G$3+$W$3))))*B4/((B4+($T$3-(($T$3-$T$4)*($G$3/($G$3+$W$3))))))*G20)</f>
        <v>8.2108969120459658</v>
      </c>
      <c r="AC4">
        <f>(($V$3-(($V$3-$V$4)*($H$3/($H$3+$W$3))))*B4/((B4+($T$3-(($T$3-$T$4)*($H$3/($H$3+$W$3))))))*H20)</f>
        <v>7.4680711053068256</v>
      </c>
      <c r="AD4">
        <f>(($V$3-(($V$3-$V$4)*($I$3/($I$3+$W$3))))*B4/((B4+($T$3-(($T$3-$T$4)*($I$3/($I$3+$W$3))))))*I20)</f>
        <v>6.709342655188042</v>
      </c>
      <c r="AE4">
        <f>(($V$3-(($V$3-$V$4)*($J$3/($J$3+$W$3))))*B4/((B4+($T$3-(($T$3-$T$4)*($J$3/($J$3+$W$3))))))*J20)</f>
        <v>5.9533009154625862</v>
      </c>
      <c r="AF4">
        <f>(($V$3-(($V$3-$V$4)*($K$3/($K$3+$W$3))))*B4/((B4+($T$3-(($T$3-$T$4)*($K$3/($K$3+$W$3))))))*K20)</f>
        <v>5.218274815867149</v>
      </c>
      <c r="AG4">
        <f>(($V$3-(($V$3-$V$4)*($L$3/($L$3+$W$3))))*B4/((B4+($T$3-(($T$3-$T$4)*($L$3/($L$3+$W$3))))))*L20)</f>
        <v>4.5206028212270777</v>
      </c>
      <c r="AH4">
        <f>(($V$3-(($V$3-$V$4)*($M$3/($M$3+$W$3))))*B4/((B4+($T$3-(($T$3-$T$4)*($M$3/($M$3+$W$3))))))*M20)</f>
        <v>3.8732897935834463</v>
      </c>
      <c r="AI4">
        <f>(($V$3-(($V$3-$V$4)*($N$3/($N$3+$W$3))))*B4/((B4+($T$3-(($T$3-$T$4)*($N$3/($N$3+$W$3))))))*N20)</f>
        <v>3.2852618100950175</v>
      </c>
      <c r="AJ4">
        <f>(($V$3-(($V$3-$V$4)*($O$3/($O$3+$W$3))))*B4/((B4+($T$3-(($T$3-$T$4)*($O$3/($O$3+$W$3))))))*O20)</f>
        <v>2.7612574341546305</v>
      </c>
      <c r="AK4">
        <f>(($V$3-(($V$3-$V$4)*($P$3/($P$3+$W$3))))*B4/((B4+($T$3-(($T$3-$T$4)*($P$3/($P$3+$W$3))))))*P20)</f>
        <v>2.3022432113341198</v>
      </c>
      <c r="AL4">
        <f>(($V$3-(($V$3-$V$4)*($Q$3/($Q$3+$W$3))))*B4/((B4+($T$3-(($T$3-$T$4)*($Q$3/($Q$3+$W$3))))))*Q20)</f>
        <v>1.90615835777126</v>
      </c>
      <c r="AM4">
        <f>(($V$3-(($V$3-$V$4)*($R$3/($R$3+$W$3))))*B4/((B4+($T$3-(($T$3-$T$4)*($R$3/($R$3+$W$3))))))*R20)</f>
        <v>1.5687851971037809</v>
      </c>
      <c r="AO4">
        <f>IFERROR(X4, 0)</f>
        <v>13.636363636363635</v>
      </c>
      <c r="AP4">
        <f t="shared" ref="AP4:BD18" si="4">IFERROR(Y4, 0)</f>
        <v>10.189231714008004</v>
      </c>
      <c r="AQ4">
        <f t="shared" si="4"/>
        <v>9.583574542204996</v>
      </c>
      <c r="AR4">
        <f t="shared" si="4"/>
        <v>8.9207525193031305</v>
      </c>
      <c r="AS4">
        <f t="shared" si="4"/>
        <v>8.2108969120459658</v>
      </c>
      <c r="AT4">
        <f t="shared" si="4"/>
        <v>7.4680711053068256</v>
      </c>
      <c r="AU4">
        <f t="shared" si="4"/>
        <v>6.709342655188042</v>
      </c>
      <c r="AV4">
        <f t="shared" si="4"/>
        <v>5.9533009154625862</v>
      </c>
      <c r="AW4">
        <f t="shared" si="4"/>
        <v>5.218274815867149</v>
      </c>
      <c r="AX4">
        <f t="shared" si="4"/>
        <v>4.5206028212270777</v>
      </c>
      <c r="AY4">
        <f t="shared" si="4"/>
        <v>3.8732897935834463</v>
      </c>
      <c r="AZ4">
        <f t="shared" si="4"/>
        <v>3.2852618100950175</v>
      </c>
      <c r="BA4">
        <f t="shared" si="4"/>
        <v>2.7612574341546305</v>
      </c>
      <c r="BB4">
        <f t="shared" si="4"/>
        <v>2.3022432113341198</v>
      </c>
      <c r="BC4">
        <f t="shared" si="4"/>
        <v>1.90615835777126</v>
      </c>
      <c r="BD4">
        <f t="shared" si="4"/>
        <v>1.5687851971037809</v>
      </c>
      <c r="BF4">
        <f>(C4-AO4)^2</f>
        <v>0</v>
      </c>
      <c r="BG4">
        <f>(D4-AP4)^2</f>
        <v>3.1554436208840472E-30</v>
      </c>
      <c r="BH4">
        <f t="shared" ref="BH4:BU18" si="5">(E4-AQ4)^2</f>
        <v>0</v>
      </c>
      <c r="BI4">
        <f t="shared" si="5"/>
        <v>3.1554436208840472E-30</v>
      </c>
      <c r="BJ4">
        <f t="shared" si="5"/>
        <v>3.1554436208840472E-30</v>
      </c>
      <c r="BK4">
        <f t="shared" si="5"/>
        <v>0</v>
      </c>
      <c r="BL4">
        <f t="shared" si="5"/>
        <v>7.8886090522101181E-31</v>
      </c>
      <c r="BM4">
        <f t="shared" si="5"/>
        <v>7.8886090522101181E-31</v>
      </c>
      <c r="BN4">
        <f t="shared" si="5"/>
        <v>3.1554436208840472E-30</v>
      </c>
      <c r="BO4">
        <f t="shared" si="5"/>
        <v>7.0997481469891062E-30</v>
      </c>
      <c r="BP4">
        <f t="shared" si="5"/>
        <v>7.8886090522101181E-31</v>
      </c>
      <c r="BQ4">
        <f t="shared" si="5"/>
        <v>1.7749370367472766E-30</v>
      </c>
      <c r="BR4">
        <f t="shared" si="5"/>
        <v>1.9721522630525295E-31</v>
      </c>
      <c r="BS4">
        <f t="shared" si="5"/>
        <v>0</v>
      </c>
      <c r="BT4">
        <f t="shared" si="5"/>
        <v>4.4373425918681914E-31</v>
      </c>
      <c r="BU4">
        <f t="shared" si="5"/>
        <v>4.9303806576313238E-32</v>
      </c>
      <c r="BW4">
        <f>ABS((AO4-C4)/AO4)</f>
        <v>0</v>
      </c>
      <c r="BX4">
        <f t="shared" ref="BX4:CL18" si="6">ABS((AP4-D4)/AP4)</f>
        <v>1.7433668104319794E-16</v>
      </c>
      <c r="BY4">
        <f t="shared" si="6"/>
        <v>0</v>
      </c>
      <c r="BZ4">
        <f t="shared" si="6"/>
        <v>1.9912634450473642E-16</v>
      </c>
      <c r="CA4">
        <f t="shared" si="6"/>
        <v>2.1634138857524924E-16</v>
      </c>
      <c r="CB4">
        <f t="shared" si="6"/>
        <v>0</v>
      </c>
      <c r="CC4">
        <f t="shared" si="6"/>
        <v>1.3237935001178328E-16</v>
      </c>
      <c r="CD4">
        <f t="shared" si="6"/>
        <v>1.491909164868935E-16</v>
      </c>
      <c r="CE4">
        <f t="shared" si="6"/>
        <v>3.4041074916156245E-16</v>
      </c>
      <c r="CF4">
        <f t="shared" si="6"/>
        <v>5.8942034159442284E-16</v>
      </c>
      <c r="CG4">
        <f t="shared" si="6"/>
        <v>2.2930853796984047E-16</v>
      </c>
      <c r="CH4">
        <f t="shared" si="6"/>
        <v>4.0552860215169746E-16</v>
      </c>
      <c r="CI4">
        <f t="shared" si="6"/>
        <v>1.6082861538262268E-16</v>
      </c>
      <c r="CJ4">
        <f t="shared" si="6"/>
        <v>0</v>
      </c>
      <c r="CK4">
        <f t="shared" si="6"/>
        <v>3.4946404744354948E-16</v>
      </c>
      <c r="CL4">
        <f t="shared" si="6"/>
        <v>1.4153920201118665E-16</v>
      </c>
      <c r="CN4">
        <f>IFERROR(BW4, 0)</f>
        <v>0</v>
      </c>
      <c r="CO4">
        <f t="shared" ref="CO4:DC18" si="7">IFERROR(BX4, 0)</f>
        <v>1.7433668104319794E-16</v>
      </c>
      <c r="CP4">
        <f t="shared" si="7"/>
        <v>0</v>
      </c>
      <c r="CQ4">
        <f t="shared" si="7"/>
        <v>1.9912634450473642E-16</v>
      </c>
      <c r="CR4">
        <f t="shared" si="7"/>
        <v>2.1634138857524924E-16</v>
      </c>
      <c r="CS4">
        <f t="shared" si="7"/>
        <v>0</v>
      </c>
      <c r="CT4">
        <f t="shared" si="7"/>
        <v>1.3237935001178328E-16</v>
      </c>
      <c r="CU4">
        <f t="shared" si="7"/>
        <v>1.491909164868935E-16</v>
      </c>
      <c r="CV4">
        <f t="shared" si="7"/>
        <v>3.4041074916156245E-16</v>
      </c>
      <c r="CW4">
        <f t="shared" si="7"/>
        <v>5.8942034159442284E-16</v>
      </c>
      <c r="CX4">
        <f t="shared" si="7"/>
        <v>2.2930853796984047E-16</v>
      </c>
      <c r="CY4">
        <f t="shared" si="7"/>
        <v>4.0552860215169746E-16</v>
      </c>
      <c r="CZ4">
        <f t="shared" si="7"/>
        <v>1.6082861538262268E-16</v>
      </c>
      <c r="DA4">
        <f t="shared" si="7"/>
        <v>0</v>
      </c>
      <c r="DB4">
        <f t="shared" si="7"/>
        <v>3.4946404744354948E-16</v>
      </c>
      <c r="DC4">
        <f t="shared" si="7"/>
        <v>1.4153920201118665E-16</v>
      </c>
    </row>
    <row r="5" spans="1:107">
      <c r="A5" s="1" t="s">
        <v>17</v>
      </c>
      <c r="B5" s="1">
        <f>'Raw data and fitting summary'!B7</f>
        <v>0.8</v>
      </c>
      <c r="C5">
        <f>'Raw data and fitting summary'!C7</f>
        <v>13.333333333333332</v>
      </c>
      <c r="D5">
        <f>'Raw data and fitting summary'!D7</f>
        <v>9.9628043425856063</v>
      </c>
      <c r="E5">
        <f>'Raw data and fitting summary'!E7</f>
        <v>9.3706062190448876</v>
      </c>
      <c r="F5">
        <f>'Raw data and fitting summary'!F7</f>
        <v>8.7225135744297297</v>
      </c>
      <c r="G5">
        <f>'Raw data and fitting summary'!G7</f>
        <v>8.0284325362227236</v>
      </c>
      <c r="H5">
        <f>'Raw data and fitting summary'!H7</f>
        <v>7.302113969633341</v>
      </c>
      <c r="I5">
        <f>'Raw data and fitting summary'!I7</f>
        <v>6.5602461517394195</v>
      </c>
      <c r="J5">
        <f>'Raw data and fitting summary'!J7</f>
        <v>5.8210053395634187</v>
      </c>
      <c r="K5">
        <f>'Raw data and fitting summary'!K7</f>
        <v>5.1023131532923252</v>
      </c>
      <c r="L5">
        <f>'Raw data and fitting summary'!L7</f>
        <v>4.4201449807553672</v>
      </c>
      <c r="M5">
        <f>'Raw data and fitting summary'!M7</f>
        <v>3.7872166870593706</v>
      </c>
      <c r="N5">
        <f>'Raw data and fitting summary'!N7</f>
        <v>3.2122559920929072</v>
      </c>
      <c r="O5">
        <f>'Raw data and fitting summary'!O7</f>
        <v>2.6998961578400831</v>
      </c>
      <c r="P5">
        <f>'Raw data and fitting summary'!P7</f>
        <v>2.2510822510822504</v>
      </c>
      <c r="Q5">
        <f>'Raw data and fitting summary'!Q7</f>
        <v>1.8637992831541219</v>
      </c>
      <c r="R5">
        <f>'Raw data and fitting summary'!R7</f>
        <v>1.5339233038348083</v>
      </c>
      <c r="X5">
        <f>(($V$3-(($V$3-$V$4)*($C$3/($C$3+$W$3))))*B5/((B5+($T$3-(($T$3-$T$4)*($C$3/($C$3+$W$3))))))*C21)</f>
        <v>13.33333333333333</v>
      </c>
      <c r="Y5">
        <f t="shared" ref="Y5:Y18" si="8">(($V$3-(($V$3-$V$4)*($D$3/($D$3+$W$3))))*B5/((B5+($T$3-(($T$3-$T$4)*($D$3/($D$3+$W$3))))))*D21)</f>
        <v>9.9628043425856063</v>
      </c>
      <c r="Z5">
        <f t="shared" ref="Z5:Z18" si="9">(($V$3-(($V$3-$V$4)*($E$3/($E$3+$W$3))))*B5/((B5+($T$3-(($T$3-$T$4)*($E$3/($E$3+$W$3))))))*E21)</f>
        <v>9.3706062190448858</v>
      </c>
      <c r="AA5">
        <f t="shared" ref="AA5:AA18" si="10">(($V$3-(($V$3-$V$4)*($F$3/($F$3+$W$3))))*B5/((B5+($T$3-(($T$3-$T$4)*($F$3/($F$3+$W$3))))))*F21)</f>
        <v>8.722513574429728</v>
      </c>
      <c r="AB5">
        <f t="shared" ref="AB5:AB18" si="11">(($V$3-(($V$3-$V$4)*($G$3/($G$3+$W$3))))*B5/((B5+($T$3-(($T$3-$T$4)*($G$3/($G$3+$W$3))))))*G21)</f>
        <v>8.0284325362227218</v>
      </c>
      <c r="AC5">
        <f t="shared" ref="AC5:AC18" si="12">(($V$3-(($V$3-$V$4)*($H$3/($H$3+$W$3))))*B5/((B5+($T$3-(($T$3-$T$4)*($H$3/($H$3+$W$3))))))*H21)</f>
        <v>7.302113969633341</v>
      </c>
      <c r="AD5">
        <f t="shared" ref="AD5:AD18" si="13">(($V$3-(($V$3-$V$4)*($I$3/($I$3+$W$3))))*B5/((B5+($T$3-(($T$3-$T$4)*($I$3/($I$3+$W$3))))))*I21)</f>
        <v>6.5602461517394195</v>
      </c>
      <c r="AE5">
        <f t="shared" ref="AE5:AE18" si="14">(($V$3-(($V$3-$V$4)*($J$3/($J$3+$W$3))))*B5/((B5+($T$3-(($T$3-$T$4)*($J$3/($J$3+$W$3))))))*J21)</f>
        <v>5.8210053395634187</v>
      </c>
      <c r="AF5">
        <f t="shared" ref="AF5:AF18" si="15">(($V$3-(($V$3-$V$4)*($K$3/($K$3+$W$3))))*B5/((B5+($T$3-(($T$3-$T$4)*($K$3/($K$3+$W$3))))))*K21)</f>
        <v>5.1023131532923243</v>
      </c>
      <c r="AG5">
        <f t="shared" ref="AG5:AG18" si="16">(($V$3-(($V$3-$V$4)*($L$3/($L$3+$W$3))))*B5/((B5+($T$3-(($T$3-$T$4)*($L$3/($L$3+$W$3))))))*L21)</f>
        <v>4.4201449807553654</v>
      </c>
      <c r="AH5">
        <f t="shared" ref="AH5:AH18" si="17">(($V$3-(($V$3-$V$4)*($M$3/($M$3+$W$3))))*B5/((B5+($T$3-(($T$3-$T$4)*($M$3/($M$3+$W$3))))))*M21)</f>
        <v>3.7872166870593702</v>
      </c>
      <c r="AI5">
        <f t="shared" ref="AI5:AI18" si="18">(($V$3-(($V$3-$V$4)*($N$3/($N$3+$W$3))))*B5/((B5+($T$3-(($T$3-$T$4)*($N$3/($N$3+$W$3))))))*N21)</f>
        <v>3.2122559920929068</v>
      </c>
      <c r="AJ5">
        <f t="shared" ref="AJ5:AJ18" si="19">(($V$3-(($V$3-$V$4)*($O$3/($O$3+$W$3))))*B5/((B5+($T$3-(($T$3-$T$4)*($O$3/($O$3+$W$3))))))*O21)</f>
        <v>2.699896157840084</v>
      </c>
      <c r="AK5">
        <f t="shared" ref="AK5:AK18" si="20">(($V$3-(($V$3-$V$4)*($P$3/($P$3+$W$3))))*B5/((B5+($T$3-(($T$3-$T$4)*($P$3/($P$3+$W$3))))))*P21)</f>
        <v>2.2510822510822508</v>
      </c>
      <c r="AL5">
        <f t="shared" ref="AL5:AL18" si="21">(($V$3-(($V$3-$V$4)*($Q$3/($Q$3+$W$3))))*B5/((B5+($T$3-(($T$3-$T$4)*($Q$3/($Q$3+$W$3))))))*Q21)</f>
        <v>1.8637992831541212</v>
      </c>
      <c r="AM5">
        <f t="shared" ref="AM5:AM18" si="22">(($V$3-(($V$3-$V$4)*($R$3/($R$3+$W$3))))*B5/((B5+($T$3-(($T$3-$T$4)*($R$3/($R$3+$W$3))))))*R21)</f>
        <v>1.5339233038348081</v>
      </c>
      <c r="AO5">
        <f t="shared" ref="AO5:AO18" si="23">IFERROR(X5, 0)</f>
        <v>13.33333333333333</v>
      </c>
      <c r="AP5">
        <f t="shared" si="4"/>
        <v>9.9628043425856063</v>
      </c>
      <c r="AQ5">
        <f t="shared" si="4"/>
        <v>9.3706062190448858</v>
      </c>
      <c r="AR5">
        <f t="shared" si="4"/>
        <v>8.722513574429728</v>
      </c>
      <c r="AS5">
        <f t="shared" si="4"/>
        <v>8.0284325362227218</v>
      </c>
      <c r="AT5">
        <f t="shared" si="4"/>
        <v>7.302113969633341</v>
      </c>
      <c r="AU5">
        <f t="shared" si="4"/>
        <v>6.5602461517394195</v>
      </c>
      <c r="AV5">
        <f t="shared" si="4"/>
        <v>5.8210053395634187</v>
      </c>
      <c r="AW5">
        <f t="shared" si="4"/>
        <v>5.1023131532923243</v>
      </c>
      <c r="AX5">
        <f t="shared" si="4"/>
        <v>4.4201449807553654</v>
      </c>
      <c r="AY5">
        <f t="shared" si="4"/>
        <v>3.7872166870593702</v>
      </c>
      <c r="AZ5">
        <f t="shared" si="4"/>
        <v>3.2122559920929068</v>
      </c>
      <c r="BA5">
        <f t="shared" si="4"/>
        <v>2.699896157840084</v>
      </c>
      <c r="BB5">
        <f t="shared" si="4"/>
        <v>2.2510822510822508</v>
      </c>
      <c r="BC5">
        <f t="shared" si="4"/>
        <v>1.8637992831541212</v>
      </c>
      <c r="BD5">
        <f t="shared" si="4"/>
        <v>1.5339233038348081</v>
      </c>
      <c r="BF5">
        <f t="shared" ref="BF5:BG18" si="24">(C5-AO5)^2</f>
        <v>3.1554436208840472E-30</v>
      </c>
      <c r="BG5">
        <f t="shared" si="24"/>
        <v>0</v>
      </c>
      <c r="BH5">
        <f t="shared" si="5"/>
        <v>3.1554436208840472E-30</v>
      </c>
      <c r="BI5">
        <f t="shared" si="5"/>
        <v>3.1554436208840472E-30</v>
      </c>
      <c r="BJ5">
        <f t="shared" si="5"/>
        <v>3.1554436208840472E-30</v>
      </c>
      <c r="BK5">
        <f t="shared" si="5"/>
        <v>0</v>
      </c>
      <c r="BL5">
        <f t="shared" si="5"/>
        <v>0</v>
      </c>
      <c r="BM5">
        <f t="shared" si="5"/>
        <v>0</v>
      </c>
      <c r="BN5">
        <f t="shared" si="5"/>
        <v>7.8886090522101181E-31</v>
      </c>
      <c r="BO5">
        <f t="shared" si="5"/>
        <v>3.1554436208840472E-30</v>
      </c>
      <c r="BP5">
        <f t="shared" si="5"/>
        <v>1.9721522630525295E-31</v>
      </c>
      <c r="BQ5">
        <f t="shared" si="5"/>
        <v>1.9721522630525295E-31</v>
      </c>
      <c r="BR5">
        <f t="shared" si="5"/>
        <v>7.8886090522101181E-31</v>
      </c>
      <c r="BS5">
        <f t="shared" si="5"/>
        <v>1.9721522630525295E-31</v>
      </c>
      <c r="BT5">
        <f t="shared" si="5"/>
        <v>4.4373425918681914E-31</v>
      </c>
      <c r="BU5">
        <f t="shared" si="5"/>
        <v>4.9303806576313238E-32</v>
      </c>
      <c r="BW5">
        <f t="shared" ref="BW5:BW18" si="25">ABS((AO5-C5)/AO5)</f>
        <v>1.332267629550188E-16</v>
      </c>
      <c r="BX5">
        <f t="shared" si="6"/>
        <v>0</v>
      </c>
      <c r="BY5">
        <f t="shared" si="6"/>
        <v>1.8956690718578808E-16</v>
      </c>
      <c r="BZ5">
        <f t="shared" si="6"/>
        <v>2.0365194324348041E-16</v>
      </c>
      <c r="CA5">
        <f t="shared" si="6"/>
        <v>2.2125823831559584E-16</v>
      </c>
      <c r="CB5">
        <f t="shared" si="6"/>
        <v>0</v>
      </c>
      <c r="CC5">
        <f t="shared" si="6"/>
        <v>0</v>
      </c>
      <c r="CD5">
        <f t="shared" si="6"/>
        <v>0</v>
      </c>
      <c r="CE5">
        <f t="shared" si="6"/>
        <v>1.7407367854852622E-16</v>
      </c>
      <c r="CF5">
        <f t="shared" si="6"/>
        <v>4.0187750563256098E-16</v>
      </c>
      <c r="CG5">
        <f t="shared" si="6"/>
        <v>1.172600478254866E-16</v>
      </c>
      <c r="CH5">
        <f t="shared" si="6"/>
        <v>1.3824838709716956E-16</v>
      </c>
      <c r="CI5">
        <f t="shared" si="6"/>
        <v>3.2896762237354627E-16</v>
      </c>
      <c r="CJ5">
        <f t="shared" si="6"/>
        <v>1.9727809129877783E-16</v>
      </c>
      <c r="CK5">
        <f t="shared" si="6"/>
        <v>3.574064121581755E-16</v>
      </c>
      <c r="CL5">
        <f t="shared" si="6"/>
        <v>1.4475600205689541E-16</v>
      </c>
      <c r="CN5">
        <f t="shared" ref="CN5:CN18" si="26">IFERROR(BW5, 0)</f>
        <v>1.332267629550188E-16</v>
      </c>
      <c r="CO5">
        <f t="shared" si="7"/>
        <v>0</v>
      </c>
      <c r="CP5">
        <f t="shared" si="7"/>
        <v>1.8956690718578808E-16</v>
      </c>
      <c r="CQ5">
        <f t="shared" si="7"/>
        <v>2.0365194324348041E-16</v>
      </c>
      <c r="CR5">
        <f t="shared" si="7"/>
        <v>2.2125823831559584E-16</v>
      </c>
      <c r="CS5">
        <f t="shared" si="7"/>
        <v>0</v>
      </c>
      <c r="CT5">
        <f t="shared" si="7"/>
        <v>0</v>
      </c>
      <c r="CU5">
        <f t="shared" si="7"/>
        <v>0</v>
      </c>
      <c r="CV5">
        <f t="shared" si="7"/>
        <v>1.7407367854852622E-16</v>
      </c>
      <c r="CW5">
        <f t="shared" si="7"/>
        <v>4.0187750563256098E-16</v>
      </c>
      <c r="CX5">
        <f t="shared" si="7"/>
        <v>1.172600478254866E-16</v>
      </c>
      <c r="CY5">
        <f t="shared" si="7"/>
        <v>1.3824838709716956E-16</v>
      </c>
      <c r="CZ5">
        <f t="shared" si="7"/>
        <v>3.2896762237354627E-16</v>
      </c>
      <c r="DA5">
        <f t="shared" si="7"/>
        <v>1.9727809129877783E-16</v>
      </c>
      <c r="DB5">
        <f t="shared" si="7"/>
        <v>3.574064121581755E-16</v>
      </c>
      <c r="DC5">
        <f t="shared" si="7"/>
        <v>1.4475600205689541E-16</v>
      </c>
    </row>
    <row r="6" spans="1:107">
      <c r="A6" s="1" t="s">
        <v>18</v>
      </c>
      <c r="B6" s="1">
        <f>'Raw data and fitting summary'!B8</f>
        <v>0.64000000000000012</v>
      </c>
      <c r="C6">
        <f>'Raw data and fitting summary'!C8</f>
        <v>12.972972972972974</v>
      </c>
      <c r="D6">
        <f>'Raw data and fitting summary'!D8</f>
        <v>9.6935393603535633</v>
      </c>
      <c r="E6">
        <f>'Raw data and fitting summary'!E8</f>
        <v>9.117346591503134</v>
      </c>
      <c r="F6">
        <f>'Raw data and fitting summary'!F8</f>
        <v>8.4867699643100085</v>
      </c>
      <c r="G6">
        <f>'Raw data and fitting summary'!G8</f>
        <v>7.8114478730815691</v>
      </c>
      <c r="H6">
        <f>'Raw data and fitting summary'!H8</f>
        <v>7.1047595380216295</v>
      </c>
      <c r="I6">
        <f>'Raw data and fitting summary'!I8</f>
        <v>6.3829422016924084</v>
      </c>
      <c r="J6">
        <f>'Raw data and fitting summary'!J8</f>
        <v>5.6636808709265702</v>
      </c>
      <c r="K6">
        <f>'Raw data and fitting summary'!K8</f>
        <v>4.9644127977979382</v>
      </c>
      <c r="L6">
        <f>'Raw data and fitting summary'!L8</f>
        <v>4.3006816028971153</v>
      </c>
      <c r="M6">
        <f>'Raw data and fitting summary'!M8</f>
        <v>3.6848594793010094</v>
      </c>
      <c r="N6">
        <f>'Raw data and fitting summary'!N8</f>
        <v>3.1254382625768828</v>
      </c>
      <c r="O6">
        <f>'Raw data and fitting summary'!O8</f>
        <v>2.6269259914119725</v>
      </c>
      <c r="P6">
        <f>'Raw data and fitting summary'!P8</f>
        <v>2.19024219024219</v>
      </c>
      <c r="Q6">
        <f>'Raw data and fitting summary'!Q8</f>
        <v>1.8134263295553619</v>
      </c>
      <c r="R6">
        <f>'Raw data and fitting summary'!R8</f>
        <v>1.4924659172446784</v>
      </c>
      <c r="X6">
        <f t="shared" ref="X6:X18" si="27">(($V$3-(($V$3-$V$4)*($C$3/($C$3+$W$3))))*B6/((B6+($T$3-(($T$3-$T$4)*($C$3/($C$3+$W$3))))))*C22)</f>
        <v>12.97297297297297</v>
      </c>
      <c r="Y6">
        <f t="shared" si="8"/>
        <v>9.6935393603535616</v>
      </c>
      <c r="Z6">
        <f t="shared" si="9"/>
        <v>9.117346591503134</v>
      </c>
      <c r="AA6">
        <f t="shared" si="10"/>
        <v>8.486769964310005</v>
      </c>
      <c r="AB6">
        <f t="shared" si="11"/>
        <v>7.8114478730815673</v>
      </c>
      <c r="AC6">
        <f t="shared" si="12"/>
        <v>7.1047595380216286</v>
      </c>
      <c r="AD6">
        <f t="shared" si="13"/>
        <v>6.3829422016924093</v>
      </c>
      <c r="AE6">
        <f t="shared" si="14"/>
        <v>5.6636808709265694</v>
      </c>
      <c r="AF6">
        <f t="shared" si="15"/>
        <v>4.9644127977979373</v>
      </c>
      <c r="AG6">
        <f t="shared" si="16"/>
        <v>4.3006816028971127</v>
      </c>
      <c r="AH6">
        <f t="shared" si="17"/>
        <v>3.6848594793010094</v>
      </c>
      <c r="AI6">
        <f t="shared" si="18"/>
        <v>3.125438262576882</v>
      </c>
      <c r="AJ6">
        <f t="shared" si="19"/>
        <v>2.6269259914119734</v>
      </c>
      <c r="AK6">
        <f t="shared" si="20"/>
        <v>2.1902421902421896</v>
      </c>
      <c r="AL6">
        <f t="shared" si="21"/>
        <v>1.813426329555361</v>
      </c>
      <c r="AM6">
        <f t="shared" si="22"/>
        <v>1.4924659172446781</v>
      </c>
      <c r="AO6">
        <f t="shared" si="23"/>
        <v>12.97297297297297</v>
      </c>
      <c r="AP6">
        <f t="shared" si="4"/>
        <v>9.6935393603535616</v>
      </c>
      <c r="AQ6">
        <f t="shared" si="4"/>
        <v>9.117346591503134</v>
      </c>
      <c r="AR6">
        <f t="shared" si="4"/>
        <v>8.486769964310005</v>
      </c>
      <c r="AS6">
        <f t="shared" si="4"/>
        <v>7.8114478730815673</v>
      </c>
      <c r="AT6">
        <f t="shared" si="4"/>
        <v>7.1047595380216286</v>
      </c>
      <c r="AU6">
        <f t="shared" si="4"/>
        <v>6.3829422016924093</v>
      </c>
      <c r="AV6">
        <f t="shared" si="4"/>
        <v>5.6636808709265694</v>
      </c>
      <c r="AW6">
        <f t="shared" si="4"/>
        <v>4.9644127977979373</v>
      </c>
      <c r="AX6">
        <f t="shared" si="4"/>
        <v>4.3006816028971127</v>
      </c>
      <c r="AY6">
        <f t="shared" si="4"/>
        <v>3.6848594793010094</v>
      </c>
      <c r="AZ6">
        <f t="shared" si="4"/>
        <v>3.125438262576882</v>
      </c>
      <c r="BA6">
        <f t="shared" si="4"/>
        <v>2.6269259914119734</v>
      </c>
      <c r="BB6">
        <f t="shared" si="4"/>
        <v>2.1902421902421896</v>
      </c>
      <c r="BC6">
        <f t="shared" si="4"/>
        <v>1.813426329555361</v>
      </c>
      <c r="BD6">
        <f t="shared" si="4"/>
        <v>1.4924659172446781</v>
      </c>
      <c r="BF6">
        <f t="shared" si="24"/>
        <v>1.2621774483536189E-29</v>
      </c>
      <c r="BG6">
        <f t="shared" si="24"/>
        <v>3.1554436208840472E-30</v>
      </c>
      <c r="BH6">
        <f t="shared" si="5"/>
        <v>0</v>
      </c>
      <c r="BI6">
        <f t="shared" si="5"/>
        <v>1.2621774483536189E-29</v>
      </c>
      <c r="BJ6">
        <f t="shared" si="5"/>
        <v>3.1554436208840472E-30</v>
      </c>
      <c r="BK6">
        <f t="shared" si="5"/>
        <v>7.8886090522101181E-31</v>
      </c>
      <c r="BL6">
        <f t="shared" si="5"/>
        <v>7.8886090522101181E-31</v>
      </c>
      <c r="BM6">
        <f t="shared" si="5"/>
        <v>7.8886090522101181E-31</v>
      </c>
      <c r="BN6">
        <f t="shared" si="5"/>
        <v>7.8886090522101181E-31</v>
      </c>
      <c r="BO6">
        <f t="shared" si="5"/>
        <v>7.0997481469891062E-30</v>
      </c>
      <c r="BP6">
        <f t="shared" si="5"/>
        <v>0</v>
      </c>
      <c r="BQ6">
        <f t="shared" si="5"/>
        <v>7.8886090522101181E-31</v>
      </c>
      <c r="BR6">
        <f t="shared" si="5"/>
        <v>7.8886090522101181E-31</v>
      </c>
      <c r="BS6">
        <f t="shared" si="5"/>
        <v>1.9721522630525295E-31</v>
      </c>
      <c r="BT6">
        <f t="shared" si="5"/>
        <v>7.8886090522101181E-31</v>
      </c>
      <c r="BU6">
        <f t="shared" si="5"/>
        <v>4.9303806576313238E-32</v>
      </c>
      <c r="BW6">
        <f t="shared" si="25"/>
        <v>2.7385501274087201E-16</v>
      </c>
      <c r="BX6">
        <f t="shared" si="6"/>
        <v>1.8325162496017963E-16</v>
      </c>
      <c r="BY6">
        <f t="shared" si="6"/>
        <v>0</v>
      </c>
      <c r="BZ6">
        <f t="shared" si="6"/>
        <v>4.1861788333382087E-16</v>
      </c>
      <c r="CA6">
        <f t="shared" si="6"/>
        <v>2.2740430049102906E-16</v>
      </c>
      <c r="CB6">
        <f t="shared" si="6"/>
        <v>1.2501174951058864E-16</v>
      </c>
      <c r="CC6">
        <f t="shared" si="6"/>
        <v>1.3914874859193126E-16</v>
      </c>
      <c r="CD6">
        <f t="shared" si="6"/>
        <v>1.5681999744360961E-16</v>
      </c>
      <c r="CE6">
        <f t="shared" si="6"/>
        <v>1.7890905850820751E-16</v>
      </c>
      <c r="CF6">
        <f t="shared" si="6"/>
        <v>6.1956115451686474E-16</v>
      </c>
      <c r="CG6">
        <f t="shared" si="6"/>
        <v>0</v>
      </c>
      <c r="CH6">
        <f t="shared" si="6"/>
        <v>2.841772401441819E-16</v>
      </c>
      <c r="CI6">
        <f t="shared" si="6"/>
        <v>3.381056118839226E-16</v>
      </c>
      <c r="CJ6">
        <f t="shared" si="6"/>
        <v>2.0275803827929949E-16</v>
      </c>
      <c r="CK6">
        <f t="shared" si="6"/>
        <v>4.8977915740194429E-16</v>
      </c>
      <c r="CL6">
        <f t="shared" si="6"/>
        <v>1.4877700211403141E-16</v>
      </c>
      <c r="CN6">
        <f t="shared" si="26"/>
        <v>2.7385501274087201E-16</v>
      </c>
      <c r="CO6">
        <f t="shared" si="7"/>
        <v>1.8325162496017963E-16</v>
      </c>
      <c r="CP6">
        <f t="shared" si="7"/>
        <v>0</v>
      </c>
      <c r="CQ6">
        <f t="shared" si="7"/>
        <v>4.1861788333382087E-16</v>
      </c>
      <c r="CR6">
        <f t="shared" si="7"/>
        <v>2.2740430049102906E-16</v>
      </c>
      <c r="CS6">
        <f t="shared" si="7"/>
        <v>1.2501174951058864E-16</v>
      </c>
      <c r="CT6">
        <f t="shared" si="7"/>
        <v>1.3914874859193126E-16</v>
      </c>
      <c r="CU6">
        <f t="shared" si="7"/>
        <v>1.5681999744360961E-16</v>
      </c>
      <c r="CV6">
        <f t="shared" si="7"/>
        <v>1.7890905850820751E-16</v>
      </c>
      <c r="CW6">
        <f t="shared" si="7"/>
        <v>6.1956115451686474E-16</v>
      </c>
      <c r="CX6">
        <f t="shared" si="7"/>
        <v>0</v>
      </c>
      <c r="CY6">
        <f t="shared" si="7"/>
        <v>2.841772401441819E-16</v>
      </c>
      <c r="CZ6">
        <f t="shared" si="7"/>
        <v>3.381056118839226E-16</v>
      </c>
      <c r="DA6">
        <f t="shared" si="7"/>
        <v>2.0275803827929949E-16</v>
      </c>
      <c r="DB6">
        <f t="shared" si="7"/>
        <v>4.8977915740194429E-16</v>
      </c>
      <c r="DC6">
        <f t="shared" si="7"/>
        <v>1.4877700211403141E-16</v>
      </c>
    </row>
    <row r="7" spans="1:107">
      <c r="A7" s="1" t="s">
        <v>19</v>
      </c>
      <c r="B7" s="1">
        <f>'Raw data and fitting summary'!B9</f>
        <v>0.51200000000000012</v>
      </c>
      <c r="C7">
        <f>'Raw data and fitting summary'!C9</f>
        <v>12.549019607843137</v>
      </c>
      <c r="D7">
        <f>'Raw data and fitting summary'!D9</f>
        <v>9.3767570283158665</v>
      </c>
      <c r="E7">
        <f>'Raw data and fitting summary'!E9</f>
        <v>8.8193940885128352</v>
      </c>
      <c r="F7">
        <f>'Raw data and fitting summary'!F9</f>
        <v>8.2094245406397466</v>
      </c>
      <c r="G7">
        <f>'Raw data and fitting summary'!G9</f>
        <v>7.5561717987978589</v>
      </c>
      <c r="H7">
        <f>'Raw data and fitting summary'!H9</f>
        <v>6.8725778537725573</v>
      </c>
      <c r="I7">
        <f>'Raw data and fitting summary'!I9</f>
        <v>6.1743493192841603</v>
      </c>
      <c r="J7">
        <f>'Raw data and fitting summary'!J9</f>
        <v>5.4785932607655718</v>
      </c>
      <c r="K7">
        <f>'Raw data and fitting summary'!K9</f>
        <v>4.8021770854515999</v>
      </c>
      <c r="L7">
        <f>'Raw data and fitting summary'!L9</f>
        <v>4.1601364524756397</v>
      </c>
      <c r="M7">
        <f>'Raw data and fitting summary'!M9</f>
        <v>3.5644392348794076</v>
      </c>
      <c r="N7">
        <f>'Raw data and fitting summary'!N9</f>
        <v>3.0232997572639131</v>
      </c>
      <c r="O7">
        <f>'Raw data and fitting summary'!O9</f>
        <v>2.5410787367906664</v>
      </c>
      <c r="P7">
        <f>'Raw data and fitting summary'!P9</f>
        <v>2.1186656480774126</v>
      </c>
      <c r="Q7">
        <f>'Raw data and fitting summary'!Q9</f>
        <v>1.7541640312038795</v>
      </c>
      <c r="R7">
        <f>'Raw data and fitting summary'!R9</f>
        <v>1.4436925212562903</v>
      </c>
      <c r="X7">
        <f t="shared" si="27"/>
        <v>12.549019607843135</v>
      </c>
      <c r="Y7">
        <f t="shared" si="8"/>
        <v>9.3767570283158648</v>
      </c>
      <c r="Z7">
        <f t="shared" si="9"/>
        <v>8.8193940885128335</v>
      </c>
      <c r="AA7">
        <f t="shared" si="10"/>
        <v>8.2094245406397448</v>
      </c>
      <c r="AB7">
        <f t="shared" si="11"/>
        <v>7.5561717987978572</v>
      </c>
      <c r="AC7">
        <f t="shared" si="12"/>
        <v>6.8725778537725573</v>
      </c>
      <c r="AD7">
        <f t="shared" si="13"/>
        <v>6.1743493192841603</v>
      </c>
      <c r="AE7">
        <f t="shared" si="14"/>
        <v>5.4785932607655701</v>
      </c>
      <c r="AF7">
        <f t="shared" si="15"/>
        <v>4.802177085451599</v>
      </c>
      <c r="AG7">
        <f t="shared" si="16"/>
        <v>4.1601364524756388</v>
      </c>
      <c r="AH7">
        <f t="shared" si="17"/>
        <v>3.5644392348794081</v>
      </c>
      <c r="AI7">
        <f t="shared" si="18"/>
        <v>3.0232997572639118</v>
      </c>
      <c r="AJ7">
        <f t="shared" si="19"/>
        <v>2.5410787367906669</v>
      </c>
      <c r="AK7">
        <f t="shared" si="20"/>
        <v>2.1186656480774122</v>
      </c>
      <c r="AL7">
        <f t="shared" si="21"/>
        <v>1.7541640312038786</v>
      </c>
      <c r="AM7">
        <f t="shared" si="22"/>
        <v>1.4436925212562901</v>
      </c>
      <c r="AO7">
        <f t="shared" si="23"/>
        <v>12.549019607843135</v>
      </c>
      <c r="AP7">
        <f t="shared" si="4"/>
        <v>9.3767570283158648</v>
      </c>
      <c r="AQ7">
        <f t="shared" si="4"/>
        <v>8.8193940885128335</v>
      </c>
      <c r="AR7">
        <f t="shared" si="4"/>
        <v>8.2094245406397448</v>
      </c>
      <c r="AS7">
        <f t="shared" si="4"/>
        <v>7.5561717987978572</v>
      </c>
      <c r="AT7">
        <f t="shared" si="4"/>
        <v>6.8725778537725573</v>
      </c>
      <c r="AU7">
        <f t="shared" si="4"/>
        <v>6.1743493192841603</v>
      </c>
      <c r="AV7">
        <f t="shared" si="4"/>
        <v>5.4785932607655701</v>
      </c>
      <c r="AW7">
        <f t="shared" si="4"/>
        <v>4.802177085451599</v>
      </c>
      <c r="AX7">
        <f t="shared" si="4"/>
        <v>4.1601364524756388</v>
      </c>
      <c r="AY7">
        <f t="shared" si="4"/>
        <v>3.5644392348794081</v>
      </c>
      <c r="AZ7">
        <f t="shared" si="4"/>
        <v>3.0232997572639118</v>
      </c>
      <c r="BA7">
        <f t="shared" si="4"/>
        <v>2.5410787367906669</v>
      </c>
      <c r="BB7">
        <f t="shared" si="4"/>
        <v>2.1186656480774122</v>
      </c>
      <c r="BC7">
        <f t="shared" si="4"/>
        <v>1.7541640312038786</v>
      </c>
      <c r="BD7">
        <f t="shared" si="4"/>
        <v>1.4436925212562901</v>
      </c>
      <c r="BF7">
        <f t="shared" si="24"/>
        <v>3.1554436208840472E-30</v>
      </c>
      <c r="BG7">
        <f t="shared" si="24"/>
        <v>3.1554436208840472E-30</v>
      </c>
      <c r="BH7">
        <f t="shared" si="5"/>
        <v>3.1554436208840472E-30</v>
      </c>
      <c r="BI7">
        <f t="shared" si="5"/>
        <v>3.1554436208840472E-30</v>
      </c>
      <c r="BJ7">
        <f t="shared" si="5"/>
        <v>3.1554436208840472E-30</v>
      </c>
      <c r="BK7">
        <f t="shared" si="5"/>
        <v>0</v>
      </c>
      <c r="BL7">
        <f t="shared" si="5"/>
        <v>0</v>
      </c>
      <c r="BM7">
        <f t="shared" si="5"/>
        <v>3.1554436208840472E-30</v>
      </c>
      <c r="BN7">
        <f t="shared" si="5"/>
        <v>7.8886090522101181E-31</v>
      </c>
      <c r="BO7">
        <f t="shared" si="5"/>
        <v>7.8886090522101181E-31</v>
      </c>
      <c r="BP7">
        <f t="shared" si="5"/>
        <v>1.9721522630525295E-31</v>
      </c>
      <c r="BQ7">
        <f t="shared" si="5"/>
        <v>1.7749370367472766E-30</v>
      </c>
      <c r="BR7">
        <f t="shared" si="5"/>
        <v>1.9721522630525295E-31</v>
      </c>
      <c r="BS7">
        <f t="shared" si="5"/>
        <v>1.9721522630525295E-31</v>
      </c>
      <c r="BT7">
        <f t="shared" si="5"/>
        <v>7.8886090522101181E-31</v>
      </c>
      <c r="BU7">
        <f t="shared" si="5"/>
        <v>4.9303806576313238E-32</v>
      </c>
      <c r="BW7">
        <f t="shared" si="25"/>
        <v>1.4155343563970747E-16</v>
      </c>
      <c r="BX7">
        <f t="shared" si="6"/>
        <v>1.8944255823586135E-16</v>
      </c>
      <c r="BY7">
        <f t="shared" si="6"/>
        <v>2.0141483888489984E-16</v>
      </c>
      <c r="BZ7">
        <f t="shared" si="6"/>
        <v>2.1638018969619792E-16</v>
      </c>
      <c r="CA7">
        <f t="shared" si="6"/>
        <v>2.3508687821032054E-16</v>
      </c>
      <c r="CB7">
        <f t="shared" si="6"/>
        <v>0</v>
      </c>
      <c r="CC7">
        <f t="shared" si="6"/>
        <v>0</v>
      </c>
      <c r="CD7">
        <f t="shared" si="6"/>
        <v>3.2423594066043609E-16</v>
      </c>
      <c r="CE7">
        <f t="shared" si="6"/>
        <v>1.8495328345780913E-16</v>
      </c>
      <c r="CF7">
        <f t="shared" si="6"/>
        <v>2.1349742486729798E-16</v>
      </c>
      <c r="CG7">
        <f t="shared" si="6"/>
        <v>1.2458880081457946E-16</v>
      </c>
      <c r="CH7">
        <f t="shared" si="6"/>
        <v>4.4066673387222805E-16</v>
      </c>
      <c r="CI7">
        <f t="shared" si="6"/>
        <v>1.7476404938594649E-16</v>
      </c>
      <c r="CJ7">
        <f t="shared" si="6"/>
        <v>2.0960797200495149E-16</v>
      </c>
      <c r="CK7">
        <f t="shared" si="6"/>
        <v>5.0632575055741539E-16</v>
      </c>
      <c r="CL7">
        <f t="shared" si="6"/>
        <v>1.5380325218545139E-16</v>
      </c>
      <c r="CN7">
        <f t="shared" si="26"/>
        <v>1.4155343563970747E-16</v>
      </c>
      <c r="CO7">
        <f t="shared" si="7"/>
        <v>1.8944255823586135E-16</v>
      </c>
      <c r="CP7">
        <f t="shared" si="7"/>
        <v>2.0141483888489984E-16</v>
      </c>
      <c r="CQ7">
        <f t="shared" si="7"/>
        <v>2.1638018969619792E-16</v>
      </c>
      <c r="CR7">
        <f t="shared" si="7"/>
        <v>2.3508687821032054E-16</v>
      </c>
      <c r="CS7">
        <f t="shared" si="7"/>
        <v>0</v>
      </c>
      <c r="CT7">
        <f t="shared" si="7"/>
        <v>0</v>
      </c>
      <c r="CU7">
        <f t="shared" si="7"/>
        <v>3.2423594066043609E-16</v>
      </c>
      <c r="CV7">
        <f t="shared" si="7"/>
        <v>1.8495328345780913E-16</v>
      </c>
      <c r="CW7">
        <f t="shared" si="7"/>
        <v>2.1349742486729798E-16</v>
      </c>
      <c r="CX7">
        <f t="shared" si="7"/>
        <v>1.2458880081457946E-16</v>
      </c>
      <c r="CY7">
        <f t="shared" si="7"/>
        <v>4.4066673387222805E-16</v>
      </c>
      <c r="CZ7">
        <f t="shared" si="7"/>
        <v>1.7476404938594649E-16</v>
      </c>
      <c r="DA7">
        <f t="shared" si="7"/>
        <v>2.0960797200495149E-16</v>
      </c>
      <c r="DB7">
        <f t="shared" si="7"/>
        <v>5.0632575055741539E-16</v>
      </c>
      <c r="DC7">
        <f t="shared" si="7"/>
        <v>1.5380325218545139E-16</v>
      </c>
    </row>
    <row r="8" spans="1:107">
      <c r="A8" s="1" t="s">
        <v>20</v>
      </c>
      <c r="B8" s="1">
        <f>'Raw data and fitting summary'!B10</f>
        <v>0.40960000000000013</v>
      </c>
      <c r="C8">
        <f>'Raw data and fitting summary'!C10</f>
        <v>12.05651491365777</v>
      </c>
      <c r="D8">
        <f>'Raw data and fitting summary'!D10</f>
        <v>9.0087524353678319</v>
      </c>
      <c r="E8">
        <f>'Raw data and fitting summary'!E10</f>
        <v>8.4732640222446705</v>
      </c>
      <c r="F8">
        <f>'Raw data and fitting summary'!F10</f>
        <v>7.8872336246020787</v>
      </c>
      <c r="G8">
        <f>'Raw data and fitting summary'!G10</f>
        <v>7.2596187454698411</v>
      </c>
      <c r="H8">
        <f>'Raw data and fitting summary'!H10</f>
        <v>6.6028534482084842</v>
      </c>
      <c r="I8">
        <f>'Raw data and fitting summary'!I10</f>
        <v>5.9320279174284236</v>
      </c>
      <c r="J8">
        <f>'Raw data and fitting summary'!J10</f>
        <v>5.2635778266695912</v>
      </c>
      <c r="K8">
        <f>'Raw data and fitting summary'!K10</f>
        <v>4.6137085970115841</v>
      </c>
      <c r="L8">
        <f>'Raw data and fitting summary'!L10</f>
        <v>3.9968657910754972</v>
      </c>
      <c r="M8">
        <f>'Raw data and fitting summary'!M10</f>
        <v>3.4245475851588658</v>
      </c>
      <c r="N8">
        <f>'Raw data and fitting summary'!N10</f>
        <v>2.9046459206366011</v>
      </c>
      <c r="O8">
        <f>'Raw data and fitting summary'!O10</f>
        <v>2.4413503719244702</v>
      </c>
      <c r="P8">
        <f>'Raw data and fitting summary'!P10</f>
        <v>2.0355155049032594</v>
      </c>
      <c r="Q8">
        <f>'Raw data and fitting summary'!Q10</f>
        <v>1.685319289005925</v>
      </c>
      <c r="R8">
        <f>'Raw data and fitting summary'!R10</f>
        <v>1.3870326891818676</v>
      </c>
      <c r="X8">
        <f t="shared" si="27"/>
        <v>12.05651491365777</v>
      </c>
      <c r="Y8">
        <f t="shared" si="8"/>
        <v>9.0087524353678337</v>
      </c>
      <c r="Z8">
        <f t="shared" si="9"/>
        <v>8.4732640222446705</v>
      </c>
      <c r="AA8">
        <f t="shared" si="10"/>
        <v>7.8872336246020787</v>
      </c>
      <c r="AB8">
        <f t="shared" si="11"/>
        <v>7.2596187454698411</v>
      </c>
      <c r="AC8">
        <f t="shared" si="12"/>
        <v>6.6028534482084851</v>
      </c>
      <c r="AD8">
        <f t="shared" si="13"/>
        <v>5.9320279174284236</v>
      </c>
      <c r="AE8">
        <f t="shared" si="14"/>
        <v>5.2635778266695903</v>
      </c>
      <c r="AF8">
        <f t="shared" si="15"/>
        <v>4.6137085970115832</v>
      </c>
      <c r="AG8">
        <f t="shared" si="16"/>
        <v>3.996865791075495</v>
      </c>
      <c r="AH8">
        <f t="shared" si="17"/>
        <v>3.4245475851588654</v>
      </c>
      <c r="AI8">
        <f t="shared" si="18"/>
        <v>2.9046459206365998</v>
      </c>
      <c r="AJ8">
        <f t="shared" si="19"/>
        <v>2.4413503719244707</v>
      </c>
      <c r="AK8">
        <f t="shared" si="20"/>
        <v>2.0355155049032594</v>
      </c>
      <c r="AL8">
        <f t="shared" si="21"/>
        <v>1.6853192890059243</v>
      </c>
      <c r="AM8">
        <f t="shared" si="22"/>
        <v>1.3870326891818672</v>
      </c>
      <c r="AO8">
        <f t="shared" si="23"/>
        <v>12.05651491365777</v>
      </c>
      <c r="AP8">
        <f t="shared" si="4"/>
        <v>9.0087524353678337</v>
      </c>
      <c r="AQ8">
        <f t="shared" si="4"/>
        <v>8.4732640222446705</v>
      </c>
      <c r="AR8">
        <f t="shared" si="4"/>
        <v>7.8872336246020787</v>
      </c>
      <c r="AS8">
        <f t="shared" si="4"/>
        <v>7.2596187454698411</v>
      </c>
      <c r="AT8">
        <f t="shared" si="4"/>
        <v>6.6028534482084851</v>
      </c>
      <c r="AU8">
        <f t="shared" si="4"/>
        <v>5.9320279174284236</v>
      </c>
      <c r="AV8">
        <f t="shared" si="4"/>
        <v>5.2635778266695903</v>
      </c>
      <c r="AW8">
        <f t="shared" si="4"/>
        <v>4.6137085970115832</v>
      </c>
      <c r="AX8">
        <f t="shared" si="4"/>
        <v>3.996865791075495</v>
      </c>
      <c r="AY8">
        <f t="shared" si="4"/>
        <v>3.4245475851588654</v>
      </c>
      <c r="AZ8">
        <f t="shared" si="4"/>
        <v>2.9046459206365998</v>
      </c>
      <c r="BA8">
        <f t="shared" si="4"/>
        <v>2.4413503719244707</v>
      </c>
      <c r="BB8">
        <f t="shared" si="4"/>
        <v>2.0355155049032594</v>
      </c>
      <c r="BC8">
        <f t="shared" si="4"/>
        <v>1.6853192890059243</v>
      </c>
      <c r="BD8">
        <f t="shared" si="4"/>
        <v>1.3870326891818672</v>
      </c>
      <c r="BF8">
        <f t="shared" si="24"/>
        <v>0</v>
      </c>
      <c r="BG8">
        <f t="shared" si="24"/>
        <v>3.1554436208840472E-30</v>
      </c>
      <c r="BH8">
        <f t="shared" si="5"/>
        <v>0</v>
      </c>
      <c r="BI8">
        <f t="shared" si="5"/>
        <v>0</v>
      </c>
      <c r="BJ8">
        <f t="shared" si="5"/>
        <v>0</v>
      </c>
      <c r="BK8">
        <f t="shared" si="5"/>
        <v>7.8886090522101181E-31</v>
      </c>
      <c r="BL8">
        <f t="shared" si="5"/>
        <v>0</v>
      </c>
      <c r="BM8">
        <f t="shared" si="5"/>
        <v>7.8886090522101181E-31</v>
      </c>
      <c r="BN8">
        <f t="shared" si="5"/>
        <v>7.8886090522101181E-31</v>
      </c>
      <c r="BO8">
        <f t="shared" si="5"/>
        <v>4.9303806576313238E-30</v>
      </c>
      <c r="BP8">
        <f t="shared" si="5"/>
        <v>1.9721522630525295E-31</v>
      </c>
      <c r="BQ8">
        <f t="shared" si="5"/>
        <v>1.7749370367472766E-30</v>
      </c>
      <c r="BR8">
        <f t="shared" si="5"/>
        <v>1.9721522630525295E-31</v>
      </c>
      <c r="BS8">
        <f t="shared" si="5"/>
        <v>0</v>
      </c>
      <c r="BT8">
        <f t="shared" si="5"/>
        <v>4.4373425918681914E-31</v>
      </c>
      <c r="BU8">
        <f t="shared" si="5"/>
        <v>1.9721522630525295E-31</v>
      </c>
      <c r="BW8">
        <f t="shared" si="25"/>
        <v>0</v>
      </c>
      <c r="BX8">
        <f t="shared" si="6"/>
        <v>1.9718122483046349E-16</v>
      </c>
      <c r="BY8">
        <f t="shared" si="6"/>
        <v>0</v>
      </c>
      <c r="BZ8">
        <f t="shared" si="6"/>
        <v>0</v>
      </c>
      <c r="CA8">
        <f t="shared" si="6"/>
        <v>0</v>
      </c>
      <c r="CB8">
        <f t="shared" si="6"/>
        <v>1.345143318213597E-16</v>
      </c>
      <c r="CC8">
        <f t="shared" si="6"/>
        <v>0</v>
      </c>
      <c r="CD8">
        <f t="shared" si="6"/>
        <v>1.6874043643847859E-16</v>
      </c>
      <c r="CE8">
        <f t="shared" si="6"/>
        <v>1.9250856464481112E-16</v>
      </c>
      <c r="CF8">
        <f t="shared" si="6"/>
        <v>5.5554681225681717E-16</v>
      </c>
      <c r="CG8">
        <f t="shared" si="6"/>
        <v>1.2967821261256068E-16</v>
      </c>
      <c r="CH8">
        <f t="shared" si="6"/>
        <v>4.5866782594217199E-16</v>
      </c>
      <c r="CI8">
        <f t="shared" si="6"/>
        <v>1.8190310369092799E-16</v>
      </c>
      <c r="CJ8">
        <f t="shared" si="6"/>
        <v>0</v>
      </c>
      <c r="CK8">
        <f t="shared" si="6"/>
        <v>3.9525674400131563E-16</v>
      </c>
      <c r="CL8">
        <f t="shared" si="6"/>
        <v>3.2017212954945274E-16</v>
      </c>
      <c r="CN8">
        <f t="shared" si="26"/>
        <v>0</v>
      </c>
      <c r="CO8">
        <f t="shared" si="7"/>
        <v>1.9718122483046349E-16</v>
      </c>
      <c r="CP8">
        <f t="shared" si="7"/>
        <v>0</v>
      </c>
      <c r="CQ8">
        <f t="shared" si="7"/>
        <v>0</v>
      </c>
      <c r="CR8">
        <f t="shared" si="7"/>
        <v>0</v>
      </c>
      <c r="CS8">
        <f t="shared" si="7"/>
        <v>1.345143318213597E-16</v>
      </c>
      <c r="CT8">
        <f t="shared" si="7"/>
        <v>0</v>
      </c>
      <c r="CU8">
        <f t="shared" si="7"/>
        <v>1.6874043643847859E-16</v>
      </c>
      <c r="CV8">
        <f t="shared" si="7"/>
        <v>1.9250856464481112E-16</v>
      </c>
      <c r="CW8">
        <f t="shared" si="7"/>
        <v>5.5554681225681717E-16</v>
      </c>
      <c r="CX8">
        <f t="shared" si="7"/>
        <v>1.2967821261256068E-16</v>
      </c>
      <c r="CY8">
        <f t="shared" si="7"/>
        <v>4.5866782594217199E-16</v>
      </c>
      <c r="CZ8">
        <f t="shared" si="7"/>
        <v>1.8190310369092799E-16</v>
      </c>
      <c r="DA8">
        <f t="shared" si="7"/>
        <v>0</v>
      </c>
      <c r="DB8">
        <f t="shared" si="7"/>
        <v>3.9525674400131563E-16</v>
      </c>
      <c r="DC8">
        <f t="shared" si="7"/>
        <v>3.2017212954945274E-16</v>
      </c>
    </row>
    <row r="9" spans="1:107">
      <c r="A9" s="1" t="s">
        <v>21</v>
      </c>
      <c r="B9" s="1">
        <f>'Raw data and fitting summary'!B11</f>
        <v>0.32768000000000014</v>
      </c>
      <c r="C9">
        <f>'Raw data and fitting summary'!C11</f>
        <v>11.49270482603816</v>
      </c>
      <c r="D9">
        <f>'Raw data and fitting summary'!D11</f>
        <v>8.5874677161680655</v>
      </c>
      <c r="E9">
        <f>'Raw data and fitting summary'!E11</f>
        <v>8.0770208487390267</v>
      </c>
      <c r="F9">
        <f>'Raw data and fitting summary'!F11</f>
        <v>7.5183955389023938</v>
      </c>
      <c r="G9">
        <f>'Raw data and fitting summary'!G11</f>
        <v>6.920130401592651</v>
      </c>
      <c r="H9">
        <f>'Raw data and fitting summary'!H11</f>
        <v>6.2940780344314327</v>
      </c>
      <c r="I9">
        <f>'Raw data and fitting summary'!I11</f>
        <v>5.6546229456070423</v>
      </c>
      <c r="J9">
        <f>'Raw data and fitting summary'!J11</f>
        <v>5.01743221187958</v>
      </c>
      <c r="K9">
        <f>'Raw data and fitting summary'!K11</f>
        <v>4.3979534250600514</v>
      </c>
      <c r="L9">
        <f>'Raw data and fitting summary'!L11</f>
        <v>3.8099566164086673</v>
      </c>
      <c r="M9">
        <f>'Raw data and fitting summary'!M11</f>
        <v>3.2644022622464615</v>
      </c>
      <c r="N9">
        <f>'Raw data and fitting summary'!N11</f>
        <v>2.7688132457097119</v>
      </c>
      <c r="O9">
        <f>'Raw data and fitting summary'!O11</f>
        <v>2.3271832202257956</v>
      </c>
      <c r="P9">
        <f>'Raw data and fitting summary'!P11</f>
        <v>1.9403267888116369</v>
      </c>
      <c r="Q9">
        <f>'Raw data and fitting summary'!Q11</f>
        <v>1.6065071262203878</v>
      </c>
      <c r="R9">
        <f>'Raw data and fitting summary'!R11</f>
        <v>1.3221695817566026</v>
      </c>
      <c r="U9" t="str">
        <f>BI1</f>
        <v>Sum R2</v>
      </c>
      <c r="V9">
        <f>BJ1</f>
        <v>2.075320478313465E-28</v>
      </c>
      <c r="X9">
        <f t="shared" si="27"/>
        <v>11.492704826038159</v>
      </c>
      <c r="Y9">
        <f t="shared" si="8"/>
        <v>8.5874677161680655</v>
      </c>
      <c r="Z9">
        <f t="shared" si="9"/>
        <v>8.0770208487390285</v>
      </c>
      <c r="AA9">
        <f t="shared" si="10"/>
        <v>7.518395538902392</v>
      </c>
      <c r="AB9">
        <f t="shared" si="11"/>
        <v>6.920130401592651</v>
      </c>
      <c r="AC9">
        <f t="shared" si="12"/>
        <v>6.2940780344314327</v>
      </c>
      <c r="AD9">
        <f t="shared" si="13"/>
        <v>5.6546229456070431</v>
      </c>
      <c r="AE9">
        <f t="shared" si="14"/>
        <v>5.01743221187958</v>
      </c>
      <c r="AF9">
        <f t="shared" si="15"/>
        <v>4.3979534250600505</v>
      </c>
      <c r="AG9">
        <f t="shared" si="16"/>
        <v>3.809956616408666</v>
      </c>
      <c r="AH9">
        <f t="shared" si="17"/>
        <v>3.264402262246461</v>
      </c>
      <c r="AI9">
        <f t="shared" si="18"/>
        <v>2.768813245709711</v>
      </c>
      <c r="AJ9">
        <f t="shared" si="19"/>
        <v>2.327183220225796</v>
      </c>
      <c r="AK9">
        <f t="shared" si="20"/>
        <v>1.9403267888116371</v>
      </c>
      <c r="AL9">
        <f t="shared" si="21"/>
        <v>1.6065071262203872</v>
      </c>
      <c r="AM9">
        <f t="shared" si="22"/>
        <v>1.3221695817566022</v>
      </c>
      <c r="AO9">
        <f t="shared" si="23"/>
        <v>11.492704826038159</v>
      </c>
      <c r="AP9">
        <f t="shared" si="4"/>
        <v>8.5874677161680655</v>
      </c>
      <c r="AQ9">
        <f t="shared" si="4"/>
        <v>8.0770208487390285</v>
      </c>
      <c r="AR9">
        <f t="shared" si="4"/>
        <v>7.518395538902392</v>
      </c>
      <c r="AS9">
        <f t="shared" si="4"/>
        <v>6.920130401592651</v>
      </c>
      <c r="AT9">
        <f t="shared" si="4"/>
        <v>6.2940780344314327</v>
      </c>
      <c r="AU9">
        <f t="shared" si="4"/>
        <v>5.6546229456070431</v>
      </c>
      <c r="AV9">
        <f t="shared" si="4"/>
        <v>5.01743221187958</v>
      </c>
      <c r="AW9">
        <f t="shared" si="4"/>
        <v>4.3979534250600505</v>
      </c>
      <c r="AX9">
        <f t="shared" si="4"/>
        <v>3.809956616408666</v>
      </c>
      <c r="AY9">
        <f t="shared" si="4"/>
        <v>3.264402262246461</v>
      </c>
      <c r="AZ9">
        <f t="shared" si="4"/>
        <v>2.768813245709711</v>
      </c>
      <c r="BA9">
        <f t="shared" si="4"/>
        <v>2.327183220225796</v>
      </c>
      <c r="BB9">
        <f t="shared" si="4"/>
        <v>1.9403267888116371</v>
      </c>
      <c r="BC9">
        <f t="shared" si="4"/>
        <v>1.6065071262203872</v>
      </c>
      <c r="BD9">
        <f t="shared" si="4"/>
        <v>1.3221695817566022</v>
      </c>
      <c r="BF9">
        <f t="shared" si="24"/>
        <v>3.1554436208840472E-30</v>
      </c>
      <c r="BG9">
        <f t="shared" si="24"/>
        <v>0</v>
      </c>
      <c r="BH9">
        <f t="shared" si="5"/>
        <v>3.1554436208840472E-30</v>
      </c>
      <c r="BI9">
        <f t="shared" si="5"/>
        <v>3.1554436208840472E-30</v>
      </c>
      <c r="BJ9">
        <f t="shared" si="5"/>
        <v>0</v>
      </c>
      <c r="BK9">
        <f t="shared" si="5"/>
        <v>0</v>
      </c>
      <c r="BL9">
        <f t="shared" si="5"/>
        <v>7.8886090522101181E-31</v>
      </c>
      <c r="BM9">
        <f t="shared" si="5"/>
        <v>0</v>
      </c>
      <c r="BN9">
        <f t="shared" si="5"/>
        <v>7.8886090522101181E-31</v>
      </c>
      <c r="BO9">
        <f t="shared" si="5"/>
        <v>1.7749370367472766E-30</v>
      </c>
      <c r="BP9">
        <f t="shared" si="5"/>
        <v>1.9721522630525295E-31</v>
      </c>
      <c r="BQ9">
        <f t="shared" si="5"/>
        <v>7.8886090522101181E-31</v>
      </c>
      <c r="BR9">
        <f t="shared" si="5"/>
        <v>1.9721522630525295E-31</v>
      </c>
      <c r="BS9">
        <f t="shared" si="5"/>
        <v>4.9303806576313238E-32</v>
      </c>
      <c r="BT9">
        <f t="shared" si="5"/>
        <v>4.4373425918681914E-31</v>
      </c>
      <c r="BU9">
        <f t="shared" si="5"/>
        <v>1.9721522630525295E-31</v>
      </c>
      <c r="BW9">
        <f t="shared" si="25"/>
        <v>1.5456386170953353E-16</v>
      </c>
      <c r="BX9">
        <f t="shared" si="6"/>
        <v>0</v>
      </c>
      <c r="BY9">
        <f t="shared" si="6"/>
        <v>2.1992723216476188E-16</v>
      </c>
      <c r="BZ9">
        <f t="shared" si="6"/>
        <v>2.3626807477856905E-16</v>
      </c>
      <c r="CA9">
        <f t="shared" si="6"/>
        <v>0</v>
      </c>
      <c r="CB9">
        <f t="shared" si="6"/>
        <v>0</v>
      </c>
      <c r="CC9">
        <f t="shared" si="6"/>
        <v>1.5707120142999672E-16</v>
      </c>
      <c r="CD9">
        <f t="shared" si="6"/>
        <v>0</v>
      </c>
      <c r="CE9">
        <f t="shared" si="6"/>
        <v>2.0195266612856361E-16</v>
      </c>
      <c r="CF9">
        <f t="shared" si="6"/>
        <v>3.496805249205193E-16</v>
      </c>
      <c r="CG9">
        <f t="shared" si="6"/>
        <v>1.3603997736003716E-16</v>
      </c>
      <c r="CH9">
        <f t="shared" si="6"/>
        <v>3.2077946068640124E-16</v>
      </c>
      <c r="CI9">
        <f t="shared" si="6"/>
        <v>1.9082692157215479E-16</v>
      </c>
      <c r="CJ9">
        <f t="shared" si="6"/>
        <v>1.1443670530417386E-16</v>
      </c>
      <c r="CK9">
        <f t="shared" si="6"/>
        <v>4.1464728285538336E-16</v>
      </c>
      <c r="CL9">
        <f t="shared" si="6"/>
        <v>3.3587916102264018E-16</v>
      </c>
      <c r="CN9">
        <f t="shared" si="26"/>
        <v>1.5456386170953353E-16</v>
      </c>
      <c r="CO9">
        <f t="shared" si="7"/>
        <v>0</v>
      </c>
      <c r="CP9">
        <f t="shared" si="7"/>
        <v>2.1992723216476188E-16</v>
      </c>
      <c r="CQ9">
        <f t="shared" si="7"/>
        <v>2.3626807477856905E-16</v>
      </c>
      <c r="CR9">
        <f t="shared" si="7"/>
        <v>0</v>
      </c>
      <c r="CS9">
        <f t="shared" si="7"/>
        <v>0</v>
      </c>
      <c r="CT9">
        <f t="shared" si="7"/>
        <v>1.5707120142999672E-16</v>
      </c>
      <c r="CU9">
        <f t="shared" si="7"/>
        <v>0</v>
      </c>
      <c r="CV9">
        <f t="shared" si="7"/>
        <v>2.0195266612856361E-16</v>
      </c>
      <c r="CW9">
        <f t="shared" si="7"/>
        <v>3.496805249205193E-16</v>
      </c>
      <c r="CX9">
        <f t="shared" si="7"/>
        <v>1.3603997736003716E-16</v>
      </c>
      <c r="CY9">
        <f t="shared" si="7"/>
        <v>3.2077946068640124E-16</v>
      </c>
      <c r="CZ9">
        <f t="shared" si="7"/>
        <v>1.9082692157215479E-16</v>
      </c>
      <c r="DA9">
        <f t="shared" si="7"/>
        <v>1.1443670530417386E-16</v>
      </c>
      <c r="DB9">
        <f t="shared" si="7"/>
        <v>4.1464728285538336E-16</v>
      </c>
      <c r="DC9">
        <f t="shared" si="7"/>
        <v>3.3587916102264018E-16</v>
      </c>
    </row>
    <row r="10" spans="1:107">
      <c r="A10" s="1" t="s">
        <v>22</v>
      </c>
      <c r="B10" s="1">
        <f>'Raw data and fitting summary'!B12</f>
        <v>0.2621440000000001</v>
      </c>
      <c r="C10">
        <f>'Raw data and fitting summary'!C12</f>
        <v>10.858001237076964</v>
      </c>
      <c r="D10">
        <f>'Raw data and fitting summary'!D12</f>
        <v>8.1132106407412703</v>
      </c>
      <c r="E10">
        <f>'Raw data and fitting summary'!E12</f>
        <v>7.6309540438912862</v>
      </c>
      <c r="F10">
        <f>'Raw data and fitting summary'!F12</f>
        <v>7.1031797386183966</v>
      </c>
      <c r="G10">
        <f>'Raw data and fitting summary'!G12</f>
        <v>6.537954780757147</v>
      </c>
      <c r="H10">
        <f>'Raw data and fitting summary'!H12</f>
        <v>5.9464771886666847</v>
      </c>
      <c r="I10">
        <f>'Raw data and fitting summary'!I12</f>
        <v>5.3423370623337005</v>
      </c>
      <c r="J10">
        <f>'Raw data and fitting summary'!J12</f>
        <v>4.7403362383508414</v>
      </c>
      <c r="K10">
        <f>'Raw data and fitting summary'!K12</f>
        <v>4.1550691897801597</v>
      </c>
      <c r="L10">
        <f>'Raw data and fitting summary'!L12</f>
        <v>3.5995454751825986</v>
      </c>
      <c r="M10">
        <f>'Raw data and fitting summary'!M12</f>
        <v>3.0841202604876878</v>
      </c>
      <c r="N10">
        <f>'Raw data and fitting summary'!N12</f>
        <v>2.6159009651964511</v>
      </c>
      <c r="O10">
        <f>'Raw data and fitting summary'!O12</f>
        <v>2.1986606866355221</v>
      </c>
      <c r="P10">
        <f>'Raw data and fitting summary'!P12</f>
        <v>1.8331690400259804</v>
      </c>
      <c r="Q10">
        <f>'Raw data and fitting summary'!Q12</f>
        <v>1.5177851191612961</v>
      </c>
      <c r="R10">
        <f>'Raw data and fitting summary'!R12</f>
        <v>1.249150584796465</v>
      </c>
      <c r="U10" s="4" t="s">
        <v>39</v>
      </c>
      <c r="V10">
        <f>CR1</f>
        <v>4.4918069595336002E-14</v>
      </c>
      <c r="X10">
        <f t="shared" si="27"/>
        <v>10.858001237076962</v>
      </c>
      <c r="Y10">
        <f t="shared" si="8"/>
        <v>8.1132106407412703</v>
      </c>
      <c r="Z10">
        <f t="shared" si="9"/>
        <v>7.6309540438912862</v>
      </c>
      <c r="AA10">
        <f t="shared" si="10"/>
        <v>7.1031797386183957</v>
      </c>
      <c r="AB10">
        <f t="shared" si="11"/>
        <v>6.5379547807571461</v>
      </c>
      <c r="AC10">
        <f t="shared" si="12"/>
        <v>5.9464771886666856</v>
      </c>
      <c r="AD10">
        <f t="shared" si="13"/>
        <v>5.3423370623337014</v>
      </c>
      <c r="AE10">
        <f t="shared" si="14"/>
        <v>4.7403362383508414</v>
      </c>
      <c r="AF10">
        <f t="shared" si="15"/>
        <v>4.1550691897801597</v>
      </c>
      <c r="AG10">
        <f t="shared" si="16"/>
        <v>3.5995454751825977</v>
      </c>
      <c r="AH10">
        <f t="shared" si="17"/>
        <v>3.0841202604876878</v>
      </c>
      <c r="AI10">
        <f t="shared" si="18"/>
        <v>2.6159009651964507</v>
      </c>
      <c r="AJ10">
        <f t="shared" si="19"/>
        <v>2.1986606866355229</v>
      </c>
      <c r="AK10">
        <f t="shared" si="20"/>
        <v>1.8331690400259808</v>
      </c>
      <c r="AL10">
        <f t="shared" si="21"/>
        <v>1.5177851191612952</v>
      </c>
      <c r="AM10">
        <f t="shared" si="22"/>
        <v>1.2491505847964648</v>
      </c>
      <c r="AO10">
        <f t="shared" si="23"/>
        <v>10.858001237076962</v>
      </c>
      <c r="AP10">
        <f t="shared" si="4"/>
        <v>8.1132106407412703</v>
      </c>
      <c r="AQ10">
        <f t="shared" si="4"/>
        <v>7.6309540438912862</v>
      </c>
      <c r="AR10">
        <f t="shared" si="4"/>
        <v>7.1031797386183957</v>
      </c>
      <c r="AS10">
        <f t="shared" si="4"/>
        <v>6.5379547807571461</v>
      </c>
      <c r="AT10">
        <f t="shared" si="4"/>
        <v>5.9464771886666856</v>
      </c>
      <c r="AU10">
        <f t="shared" si="4"/>
        <v>5.3423370623337014</v>
      </c>
      <c r="AV10">
        <f t="shared" si="4"/>
        <v>4.7403362383508414</v>
      </c>
      <c r="AW10">
        <f t="shared" si="4"/>
        <v>4.1550691897801597</v>
      </c>
      <c r="AX10">
        <f t="shared" si="4"/>
        <v>3.5995454751825977</v>
      </c>
      <c r="AY10">
        <f t="shared" si="4"/>
        <v>3.0841202604876878</v>
      </c>
      <c r="AZ10">
        <f t="shared" si="4"/>
        <v>2.6159009651964507</v>
      </c>
      <c r="BA10">
        <f t="shared" si="4"/>
        <v>2.1986606866355229</v>
      </c>
      <c r="BB10">
        <f t="shared" si="4"/>
        <v>1.8331690400259808</v>
      </c>
      <c r="BC10">
        <f t="shared" si="4"/>
        <v>1.5177851191612952</v>
      </c>
      <c r="BD10">
        <f t="shared" si="4"/>
        <v>1.2491505847964648</v>
      </c>
      <c r="BF10">
        <f t="shared" si="24"/>
        <v>3.1554436208840472E-30</v>
      </c>
      <c r="BG10">
        <f t="shared" si="24"/>
        <v>0</v>
      </c>
      <c r="BH10">
        <f t="shared" si="5"/>
        <v>0</v>
      </c>
      <c r="BI10">
        <f t="shared" si="5"/>
        <v>7.8886090522101181E-31</v>
      </c>
      <c r="BJ10">
        <f t="shared" si="5"/>
        <v>7.8886090522101181E-31</v>
      </c>
      <c r="BK10">
        <f t="shared" si="5"/>
        <v>7.8886090522101181E-31</v>
      </c>
      <c r="BL10">
        <f t="shared" si="5"/>
        <v>7.8886090522101181E-31</v>
      </c>
      <c r="BM10">
        <f t="shared" si="5"/>
        <v>0</v>
      </c>
      <c r="BN10">
        <f t="shared" si="5"/>
        <v>0</v>
      </c>
      <c r="BO10">
        <f t="shared" si="5"/>
        <v>7.8886090522101181E-31</v>
      </c>
      <c r="BP10">
        <f t="shared" si="5"/>
        <v>0</v>
      </c>
      <c r="BQ10">
        <f t="shared" si="5"/>
        <v>1.9721522630525295E-31</v>
      </c>
      <c r="BR10">
        <f t="shared" si="5"/>
        <v>7.8886090522101181E-31</v>
      </c>
      <c r="BS10">
        <f t="shared" si="5"/>
        <v>1.9721522630525295E-31</v>
      </c>
      <c r="BT10">
        <f t="shared" si="5"/>
        <v>7.8886090522101181E-31</v>
      </c>
      <c r="BU10">
        <f t="shared" si="5"/>
        <v>4.9303806576313238E-32</v>
      </c>
      <c r="BW10">
        <f t="shared" si="25"/>
        <v>1.6359887981357941E-16</v>
      </c>
      <c r="BX10">
        <f t="shared" si="6"/>
        <v>0</v>
      </c>
      <c r="BY10">
        <f t="shared" si="6"/>
        <v>0</v>
      </c>
      <c r="BZ10">
        <f t="shared" si="6"/>
        <v>1.2503955304288561E-16</v>
      </c>
      <c r="CA10">
        <f t="shared" si="6"/>
        <v>1.3584958132690958E-16</v>
      </c>
      <c r="CB10">
        <f t="shared" si="6"/>
        <v>1.4936211668193952E-16</v>
      </c>
      <c r="CC10">
        <f t="shared" si="6"/>
        <v>1.66252785875727E-16</v>
      </c>
      <c r="CD10">
        <f t="shared" si="6"/>
        <v>0</v>
      </c>
      <c r="CE10">
        <f t="shared" si="6"/>
        <v>0</v>
      </c>
      <c r="CF10">
        <f t="shared" si="6"/>
        <v>2.4674738125237042E-16</v>
      </c>
      <c r="CG10">
        <f t="shared" si="6"/>
        <v>0</v>
      </c>
      <c r="CH10">
        <f t="shared" si="6"/>
        <v>1.6976529912962975E-16</v>
      </c>
      <c r="CI10">
        <f t="shared" si="6"/>
        <v>4.0396338784737667E-16</v>
      </c>
      <c r="CJ10">
        <f t="shared" si="6"/>
        <v>2.4225218741626182E-16</v>
      </c>
      <c r="CK10">
        <f t="shared" si="6"/>
        <v>5.8518060856395738E-16</v>
      </c>
      <c r="CL10">
        <f t="shared" si="6"/>
        <v>1.7775647518206222E-16</v>
      </c>
      <c r="CN10">
        <f t="shared" si="26"/>
        <v>1.6359887981357941E-16</v>
      </c>
      <c r="CO10">
        <f t="shared" si="7"/>
        <v>0</v>
      </c>
      <c r="CP10">
        <f t="shared" si="7"/>
        <v>0</v>
      </c>
      <c r="CQ10">
        <f t="shared" si="7"/>
        <v>1.2503955304288561E-16</v>
      </c>
      <c r="CR10">
        <f t="shared" si="7"/>
        <v>1.3584958132690958E-16</v>
      </c>
      <c r="CS10">
        <f t="shared" si="7"/>
        <v>1.4936211668193952E-16</v>
      </c>
      <c r="CT10">
        <f t="shared" si="7"/>
        <v>1.66252785875727E-16</v>
      </c>
      <c r="CU10">
        <f t="shared" si="7"/>
        <v>0</v>
      </c>
      <c r="CV10">
        <f t="shared" si="7"/>
        <v>0</v>
      </c>
      <c r="CW10">
        <f t="shared" si="7"/>
        <v>2.4674738125237042E-16</v>
      </c>
      <c r="CX10">
        <f t="shared" si="7"/>
        <v>0</v>
      </c>
      <c r="CY10">
        <f t="shared" si="7"/>
        <v>1.6976529912962975E-16</v>
      </c>
      <c r="CZ10">
        <f t="shared" si="7"/>
        <v>4.0396338784737667E-16</v>
      </c>
      <c r="DA10">
        <f t="shared" si="7"/>
        <v>2.4225218741626182E-16</v>
      </c>
      <c r="DB10">
        <f t="shared" si="7"/>
        <v>5.8518060856395738E-16</v>
      </c>
      <c r="DC10">
        <f t="shared" si="7"/>
        <v>1.7775647518206222E-16</v>
      </c>
    </row>
    <row r="11" spans="1:107">
      <c r="A11" s="1" t="s">
        <v>23</v>
      </c>
      <c r="B11" s="1">
        <f>'Raw data and fitting summary'!B13</f>
        <v>0.2097152000000001</v>
      </c>
      <c r="C11">
        <f>'Raw data and fitting summary'!C13</f>
        <v>10.156840865414422</v>
      </c>
      <c r="D11">
        <f>'Raw data and fitting summary'!D13</f>
        <v>7.5892963710676318</v>
      </c>
      <c r="E11">
        <f>'Raw data and fitting summary'!E13</f>
        <v>7.1381817134476222</v>
      </c>
      <c r="F11">
        <f>'Raw data and fitting summary'!F13</f>
        <v>6.644488674142492</v>
      </c>
      <c r="G11">
        <f>'Raw data and fitting summary'!G13</f>
        <v>6.115763375184728</v>
      </c>
      <c r="H11">
        <f>'Raw data and fitting summary'!H13</f>
        <v>5.5624807178014084</v>
      </c>
      <c r="I11">
        <f>'Raw data and fitting summary'!I13</f>
        <v>4.9973532150873474</v>
      </c>
      <c r="J11">
        <f>'Raw data and fitting summary'!J13</f>
        <v>4.4342268683004971</v>
      </c>
      <c r="K11">
        <f>'Raw data and fitting summary'!K13</f>
        <v>3.8867537057625756</v>
      </c>
      <c r="L11">
        <f>'Raw data and fitting summary'!L13</f>
        <v>3.367103187869442</v>
      </c>
      <c r="M11">
        <f>'Raw data and fitting summary'!M13</f>
        <v>2.8849617909978029</v>
      </c>
      <c r="N11">
        <f>'Raw data and fitting summary'!N13</f>
        <v>2.4469779697996188</v>
      </c>
      <c r="O11">
        <f>'Raw data and fitting summary'!O13</f>
        <v>2.0566811721244154</v>
      </c>
      <c r="P11">
        <f>'Raw data and fitting summary'!P13</f>
        <v>1.7147913149400968</v>
      </c>
      <c r="Q11">
        <f>'Raw data and fitting summary'!Q13</f>
        <v>1.4197734543052418</v>
      </c>
      <c r="R11">
        <f>'Raw data and fitting summary'!R13</f>
        <v>1.1684861172600662</v>
      </c>
      <c r="X11">
        <f t="shared" si="27"/>
        <v>10.15684086541442</v>
      </c>
      <c r="Y11">
        <f t="shared" si="8"/>
        <v>7.58929637106763</v>
      </c>
      <c r="Z11">
        <f t="shared" si="9"/>
        <v>7.1381817134476213</v>
      </c>
      <c r="AA11">
        <f t="shared" si="10"/>
        <v>6.6444886741424911</v>
      </c>
      <c r="AB11">
        <f t="shared" si="11"/>
        <v>6.1157633751847262</v>
      </c>
      <c r="AC11">
        <f t="shared" si="12"/>
        <v>5.5624807178014084</v>
      </c>
      <c r="AD11">
        <f t="shared" si="13"/>
        <v>4.9973532150873474</v>
      </c>
      <c r="AE11">
        <f t="shared" si="14"/>
        <v>4.4342268683004962</v>
      </c>
      <c r="AF11">
        <f t="shared" si="15"/>
        <v>3.8867537057625747</v>
      </c>
      <c r="AG11">
        <f t="shared" si="16"/>
        <v>3.3671031878694402</v>
      </c>
      <c r="AH11">
        <f t="shared" si="17"/>
        <v>2.8849617909978025</v>
      </c>
      <c r="AI11">
        <f t="shared" si="18"/>
        <v>2.4469779697996183</v>
      </c>
      <c r="AJ11">
        <f t="shared" si="19"/>
        <v>2.0566811721244158</v>
      </c>
      <c r="AK11">
        <f t="shared" si="20"/>
        <v>1.7147913149400966</v>
      </c>
      <c r="AL11">
        <f t="shared" si="21"/>
        <v>1.4197734543052412</v>
      </c>
      <c r="AM11">
        <f t="shared" si="22"/>
        <v>1.168486117260066</v>
      </c>
      <c r="AO11">
        <f t="shared" si="23"/>
        <v>10.15684086541442</v>
      </c>
      <c r="AP11">
        <f t="shared" si="4"/>
        <v>7.58929637106763</v>
      </c>
      <c r="AQ11">
        <f t="shared" si="4"/>
        <v>7.1381817134476213</v>
      </c>
      <c r="AR11">
        <f t="shared" si="4"/>
        <v>6.6444886741424911</v>
      </c>
      <c r="AS11">
        <f t="shared" si="4"/>
        <v>6.1157633751847262</v>
      </c>
      <c r="AT11">
        <f t="shared" si="4"/>
        <v>5.5624807178014084</v>
      </c>
      <c r="AU11">
        <f t="shared" si="4"/>
        <v>4.9973532150873474</v>
      </c>
      <c r="AV11">
        <f t="shared" si="4"/>
        <v>4.4342268683004962</v>
      </c>
      <c r="AW11">
        <f t="shared" si="4"/>
        <v>3.8867537057625747</v>
      </c>
      <c r="AX11">
        <f t="shared" si="4"/>
        <v>3.3671031878694402</v>
      </c>
      <c r="AY11">
        <f t="shared" si="4"/>
        <v>2.8849617909978025</v>
      </c>
      <c r="AZ11">
        <f t="shared" si="4"/>
        <v>2.4469779697996183</v>
      </c>
      <c r="BA11">
        <f t="shared" si="4"/>
        <v>2.0566811721244158</v>
      </c>
      <c r="BB11">
        <f t="shared" si="4"/>
        <v>1.7147913149400966</v>
      </c>
      <c r="BC11">
        <f t="shared" si="4"/>
        <v>1.4197734543052412</v>
      </c>
      <c r="BD11">
        <f t="shared" si="4"/>
        <v>1.168486117260066</v>
      </c>
      <c r="BF11">
        <f t="shared" si="24"/>
        <v>3.1554436208840472E-30</v>
      </c>
      <c r="BG11">
        <f t="shared" si="24"/>
        <v>3.1554436208840472E-30</v>
      </c>
      <c r="BH11">
        <f t="shared" si="5"/>
        <v>7.8886090522101181E-31</v>
      </c>
      <c r="BI11">
        <f t="shared" si="5"/>
        <v>7.8886090522101181E-31</v>
      </c>
      <c r="BJ11">
        <f t="shared" si="5"/>
        <v>3.1554436208840472E-30</v>
      </c>
      <c r="BK11">
        <f t="shared" si="5"/>
        <v>0</v>
      </c>
      <c r="BL11">
        <f t="shared" si="5"/>
        <v>0</v>
      </c>
      <c r="BM11">
        <f t="shared" si="5"/>
        <v>7.8886090522101181E-31</v>
      </c>
      <c r="BN11">
        <f t="shared" si="5"/>
        <v>7.8886090522101181E-31</v>
      </c>
      <c r="BO11">
        <f t="shared" si="5"/>
        <v>3.1554436208840472E-30</v>
      </c>
      <c r="BP11">
        <f t="shared" si="5"/>
        <v>1.9721522630525295E-31</v>
      </c>
      <c r="BQ11">
        <f t="shared" si="5"/>
        <v>1.9721522630525295E-31</v>
      </c>
      <c r="BR11">
        <f t="shared" si="5"/>
        <v>1.9721522630525295E-31</v>
      </c>
      <c r="BS11">
        <f t="shared" si="5"/>
        <v>4.9303806576313238E-32</v>
      </c>
      <c r="BT11">
        <f t="shared" si="5"/>
        <v>4.4373425918681914E-31</v>
      </c>
      <c r="BU11">
        <f t="shared" si="5"/>
        <v>4.9303806576313238E-32</v>
      </c>
      <c r="BW11">
        <f t="shared" si="25"/>
        <v>1.7489265244363671E-16</v>
      </c>
      <c r="BX11">
        <f t="shared" si="6"/>
        <v>2.3406080782036455E-16</v>
      </c>
      <c r="BY11">
        <f t="shared" si="6"/>
        <v>1.2442642333227324E-16</v>
      </c>
      <c r="BZ11">
        <f t="shared" si="6"/>
        <v>1.3367144760988696E-16</v>
      </c>
      <c r="CA11">
        <f t="shared" si="6"/>
        <v>2.9045545591380826E-16</v>
      </c>
      <c r="CB11">
        <f t="shared" si="6"/>
        <v>0</v>
      </c>
      <c r="CC11">
        <f t="shared" si="6"/>
        <v>0</v>
      </c>
      <c r="CD11">
        <f t="shared" si="6"/>
        <v>2.0030062648565768E-16</v>
      </c>
      <c r="CE11">
        <f t="shared" si="6"/>
        <v>2.2851420155161749E-16</v>
      </c>
      <c r="CF11">
        <f t="shared" si="6"/>
        <v>5.2756234076813478E-16</v>
      </c>
      <c r="CG11">
        <f t="shared" si="6"/>
        <v>1.5393244071231475E-16</v>
      </c>
      <c r="CH11">
        <f t="shared" si="6"/>
        <v>1.8148476011266617E-16</v>
      </c>
      <c r="CI11">
        <f t="shared" si="6"/>
        <v>2.1592515936310526E-16</v>
      </c>
      <c r="CJ11">
        <f t="shared" si="6"/>
        <v>1.2948782921307721E-16</v>
      </c>
      <c r="CK11">
        <f t="shared" si="6"/>
        <v>4.6918317338244859E-16</v>
      </c>
      <c r="CL11">
        <f t="shared" si="6"/>
        <v>1.9002759352048989E-16</v>
      </c>
      <c r="CN11">
        <f t="shared" si="26"/>
        <v>1.7489265244363671E-16</v>
      </c>
      <c r="CO11">
        <f t="shared" si="7"/>
        <v>2.3406080782036455E-16</v>
      </c>
      <c r="CP11">
        <f t="shared" si="7"/>
        <v>1.2442642333227324E-16</v>
      </c>
      <c r="CQ11">
        <f t="shared" si="7"/>
        <v>1.3367144760988696E-16</v>
      </c>
      <c r="CR11">
        <f t="shared" si="7"/>
        <v>2.9045545591380826E-16</v>
      </c>
      <c r="CS11">
        <f t="shared" si="7"/>
        <v>0</v>
      </c>
      <c r="CT11">
        <f t="shared" si="7"/>
        <v>0</v>
      </c>
      <c r="CU11">
        <f t="shared" si="7"/>
        <v>2.0030062648565768E-16</v>
      </c>
      <c r="CV11">
        <f t="shared" si="7"/>
        <v>2.2851420155161749E-16</v>
      </c>
      <c r="CW11">
        <f t="shared" si="7"/>
        <v>5.2756234076813478E-16</v>
      </c>
      <c r="CX11">
        <f t="shared" si="7"/>
        <v>1.5393244071231475E-16</v>
      </c>
      <c r="CY11">
        <f t="shared" si="7"/>
        <v>1.8148476011266617E-16</v>
      </c>
      <c r="CZ11">
        <f t="shared" si="7"/>
        <v>2.1592515936310526E-16</v>
      </c>
      <c r="DA11">
        <f t="shared" si="7"/>
        <v>1.2948782921307721E-16</v>
      </c>
      <c r="DB11">
        <f t="shared" si="7"/>
        <v>4.6918317338244859E-16</v>
      </c>
      <c r="DC11">
        <f t="shared" si="7"/>
        <v>1.9002759352048989E-16</v>
      </c>
    </row>
    <row r="12" spans="1:107">
      <c r="A12" s="1" t="s">
        <v>24</v>
      </c>
      <c r="B12" s="1">
        <f>'Raw data and fitting summary'!B14</f>
        <v>0.16777216000000009</v>
      </c>
      <c r="C12">
        <f>'Raw data and fitting summary'!C14</f>
        <v>9.3982227278593875</v>
      </c>
      <c r="D12">
        <f>'Raw data and fitting summary'!D14</f>
        <v>7.0224490654278187</v>
      </c>
      <c r="E12">
        <f>'Raw data and fitting summary'!E14</f>
        <v>6.6050283256236133</v>
      </c>
      <c r="F12">
        <f>'Raw data and fitting summary'!F14</f>
        <v>6.1482093989450632</v>
      </c>
      <c r="G12">
        <f>'Raw data and fitting summary'!G14</f>
        <v>5.6589747848260643</v>
      </c>
      <c r="H12">
        <f>'Raw data and fitting summary'!H14</f>
        <v>5.1470170103120694</v>
      </c>
      <c r="I12">
        <f>'Raw data and fitting summary'!I14</f>
        <v>4.6240990862722127</v>
      </c>
      <c r="J12">
        <f>'Raw data and fitting summary'!J14</f>
        <v>4.1030328510956835</v>
      </c>
      <c r="K12">
        <f>'Raw data and fitting summary'!K14</f>
        <v>3.5964506581445872</v>
      </c>
      <c r="L12">
        <f>'Raw data and fitting summary'!L14</f>
        <v>3.1156130263926518</v>
      </c>
      <c r="M12">
        <f>'Raw data and fitting summary'!M14</f>
        <v>2.6694829457737286</v>
      </c>
      <c r="N12">
        <f>'Raw data and fitting summary'!N14</f>
        <v>2.2642122954442554</v>
      </c>
      <c r="O12">
        <f>'Raw data and fitting summary'!O14</f>
        <v>1.9030669075104676</v>
      </c>
      <c r="P12">
        <f>'Raw data and fitting summary'!P14</f>
        <v>1.586712928080156</v>
      </c>
      <c r="Q12">
        <f>'Raw data and fitting summary'!Q14</f>
        <v>1.3137300587330325</v>
      </c>
      <c r="R12">
        <f>'Raw data and fitting summary'!R14</f>
        <v>1.0812114642670094</v>
      </c>
      <c r="X12">
        <f t="shared" si="27"/>
        <v>9.3982227278593875</v>
      </c>
      <c r="Y12">
        <f t="shared" si="8"/>
        <v>7.0224490654278195</v>
      </c>
      <c r="Z12">
        <f t="shared" si="9"/>
        <v>6.6050283256236142</v>
      </c>
      <c r="AA12">
        <f t="shared" si="10"/>
        <v>6.1482093989450632</v>
      </c>
      <c r="AB12">
        <f t="shared" si="11"/>
        <v>5.6589747848260643</v>
      </c>
      <c r="AC12">
        <f t="shared" si="12"/>
        <v>5.1470170103120712</v>
      </c>
      <c r="AD12">
        <f t="shared" si="13"/>
        <v>4.6240990862722118</v>
      </c>
      <c r="AE12">
        <f t="shared" si="14"/>
        <v>4.1030328510956826</v>
      </c>
      <c r="AF12">
        <f t="shared" si="15"/>
        <v>3.5964506581445868</v>
      </c>
      <c r="AG12">
        <f t="shared" si="16"/>
        <v>3.1156130263926505</v>
      </c>
      <c r="AH12">
        <f t="shared" si="17"/>
        <v>2.6694829457737281</v>
      </c>
      <c r="AI12">
        <f t="shared" si="18"/>
        <v>2.2642122954442541</v>
      </c>
      <c r="AJ12">
        <f t="shared" si="19"/>
        <v>1.9030669075104683</v>
      </c>
      <c r="AK12">
        <f t="shared" si="20"/>
        <v>1.586712928080156</v>
      </c>
      <c r="AL12">
        <f t="shared" si="21"/>
        <v>1.3137300587330321</v>
      </c>
      <c r="AM12">
        <f t="shared" si="22"/>
        <v>1.081211464267009</v>
      </c>
      <c r="AO12">
        <f t="shared" si="23"/>
        <v>9.3982227278593875</v>
      </c>
      <c r="AP12">
        <f t="shared" si="4"/>
        <v>7.0224490654278195</v>
      </c>
      <c r="AQ12">
        <f t="shared" si="4"/>
        <v>6.6050283256236142</v>
      </c>
      <c r="AR12">
        <f t="shared" si="4"/>
        <v>6.1482093989450632</v>
      </c>
      <c r="AS12">
        <f t="shared" si="4"/>
        <v>5.6589747848260643</v>
      </c>
      <c r="AT12">
        <f t="shared" si="4"/>
        <v>5.1470170103120712</v>
      </c>
      <c r="AU12">
        <f t="shared" si="4"/>
        <v>4.6240990862722118</v>
      </c>
      <c r="AV12">
        <f t="shared" si="4"/>
        <v>4.1030328510956826</v>
      </c>
      <c r="AW12">
        <f t="shared" si="4"/>
        <v>3.5964506581445868</v>
      </c>
      <c r="AX12">
        <f t="shared" si="4"/>
        <v>3.1156130263926505</v>
      </c>
      <c r="AY12">
        <f t="shared" si="4"/>
        <v>2.6694829457737281</v>
      </c>
      <c r="AZ12">
        <f t="shared" si="4"/>
        <v>2.2642122954442541</v>
      </c>
      <c r="BA12">
        <f t="shared" si="4"/>
        <v>1.9030669075104683</v>
      </c>
      <c r="BB12">
        <f t="shared" si="4"/>
        <v>1.586712928080156</v>
      </c>
      <c r="BC12">
        <f t="shared" si="4"/>
        <v>1.3137300587330321</v>
      </c>
      <c r="BD12">
        <f t="shared" si="4"/>
        <v>1.081211464267009</v>
      </c>
      <c r="BF12">
        <f t="shared" si="24"/>
        <v>0</v>
      </c>
      <c r="BG12">
        <f t="shared" si="24"/>
        <v>7.8886090522101181E-31</v>
      </c>
      <c r="BH12">
        <f t="shared" si="5"/>
        <v>7.8886090522101181E-31</v>
      </c>
      <c r="BI12">
        <f t="shared" si="5"/>
        <v>0</v>
      </c>
      <c r="BJ12">
        <f t="shared" si="5"/>
        <v>0</v>
      </c>
      <c r="BK12">
        <f t="shared" si="5"/>
        <v>3.1554436208840472E-30</v>
      </c>
      <c r="BL12">
        <f t="shared" si="5"/>
        <v>7.8886090522101181E-31</v>
      </c>
      <c r="BM12">
        <f t="shared" si="5"/>
        <v>7.8886090522101181E-31</v>
      </c>
      <c r="BN12">
        <f t="shared" si="5"/>
        <v>1.9721522630525295E-31</v>
      </c>
      <c r="BO12">
        <f t="shared" si="5"/>
        <v>1.7749370367472766E-30</v>
      </c>
      <c r="BP12">
        <f t="shared" si="5"/>
        <v>1.9721522630525295E-31</v>
      </c>
      <c r="BQ12">
        <f t="shared" si="5"/>
        <v>1.7749370367472766E-30</v>
      </c>
      <c r="BR12">
        <f t="shared" si="5"/>
        <v>4.4373425918681914E-31</v>
      </c>
      <c r="BS12">
        <f t="shared" si="5"/>
        <v>0</v>
      </c>
      <c r="BT12">
        <f t="shared" si="5"/>
        <v>1.9721522630525295E-31</v>
      </c>
      <c r="BU12">
        <f t="shared" si="5"/>
        <v>1.9721522630525295E-31</v>
      </c>
      <c r="BW12">
        <f t="shared" si="25"/>
        <v>0</v>
      </c>
      <c r="BX12">
        <f t="shared" si="6"/>
        <v>1.2647701840554623E-16</v>
      </c>
      <c r="BY12">
        <f t="shared" si="6"/>
        <v>1.3447003947803173E-16</v>
      </c>
      <c r="BZ12">
        <f t="shared" si="6"/>
        <v>0</v>
      </c>
      <c r="CA12">
        <f t="shared" si="6"/>
        <v>0</v>
      </c>
      <c r="CB12">
        <f t="shared" si="6"/>
        <v>3.4512356105319096E-16</v>
      </c>
      <c r="CC12">
        <f t="shared" si="6"/>
        <v>1.9207599212934336E-16</v>
      </c>
      <c r="CD12">
        <f t="shared" si="6"/>
        <v>2.1646875663277816E-16</v>
      </c>
      <c r="CE12">
        <f t="shared" si="6"/>
        <v>1.2347985613103582E-16</v>
      </c>
      <c r="CF12">
        <f t="shared" si="6"/>
        <v>4.2761011019803282E-16</v>
      </c>
      <c r="CG12">
        <f t="shared" si="6"/>
        <v>1.6635776248472976E-16</v>
      </c>
      <c r="CH12">
        <f t="shared" si="6"/>
        <v>5.8840225902438519E-16</v>
      </c>
      <c r="CI12">
        <f t="shared" si="6"/>
        <v>3.5003173674356465E-16</v>
      </c>
      <c r="CJ12">
        <f t="shared" si="6"/>
        <v>0</v>
      </c>
      <c r="CK12">
        <f t="shared" si="6"/>
        <v>3.3803687972119973E-16</v>
      </c>
      <c r="CL12">
        <f t="shared" si="6"/>
        <v>4.1073298288704901E-16</v>
      </c>
      <c r="CN12">
        <f t="shared" si="26"/>
        <v>0</v>
      </c>
      <c r="CO12">
        <f t="shared" si="7"/>
        <v>1.2647701840554623E-16</v>
      </c>
      <c r="CP12">
        <f t="shared" si="7"/>
        <v>1.3447003947803173E-16</v>
      </c>
      <c r="CQ12">
        <f t="shared" si="7"/>
        <v>0</v>
      </c>
      <c r="CR12">
        <f t="shared" si="7"/>
        <v>0</v>
      </c>
      <c r="CS12">
        <f t="shared" si="7"/>
        <v>3.4512356105319096E-16</v>
      </c>
      <c r="CT12">
        <f t="shared" si="7"/>
        <v>1.9207599212934336E-16</v>
      </c>
      <c r="CU12">
        <f t="shared" si="7"/>
        <v>2.1646875663277816E-16</v>
      </c>
      <c r="CV12">
        <f t="shared" si="7"/>
        <v>1.2347985613103582E-16</v>
      </c>
      <c r="CW12">
        <f t="shared" si="7"/>
        <v>4.2761011019803282E-16</v>
      </c>
      <c r="CX12">
        <f t="shared" si="7"/>
        <v>1.6635776248472976E-16</v>
      </c>
      <c r="CY12">
        <f t="shared" si="7"/>
        <v>5.8840225902438519E-16</v>
      </c>
      <c r="CZ12">
        <f t="shared" si="7"/>
        <v>3.5003173674356465E-16</v>
      </c>
      <c r="DA12">
        <f t="shared" si="7"/>
        <v>0</v>
      </c>
      <c r="DB12">
        <f t="shared" si="7"/>
        <v>3.3803687972119973E-16</v>
      </c>
      <c r="DC12">
        <f t="shared" si="7"/>
        <v>4.1073298288704901E-16</v>
      </c>
    </row>
    <row r="13" spans="1:107">
      <c r="A13" s="1" t="s">
        <v>25</v>
      </c>
      <c r="B13" s="1">
        <f>'Raw data and fitting summary'!B15</f>
        <v>0.13421772800000006</v>
      </c>
      <c r="C13">
        <f>'Raw data and fitting summary'!C15</f>
        <v>8.595702542208933</v>
      </c>
      <c r="D13">
        <f>'Raw data and fitting summary'!D15</f>
        <v>6.4227976961319975</v>
      </c>
      <c r="E13">
        <f>'Raw data and fitting summary'!E15</f>
        <v>6.041020777431223</v>
      </c>
      <c r="F13">
        <f>'Raw data and fitting summary'!F15</f>
        <v>5.6232099079633171</v>
      </c>
      <c r="G13">
        <f>'Raw data and fitting summary'!G15</f>
        <v>5.1757513471171936</v>
      </c>
      <c r="H13">
        <f>'Raw data and fitting summary'!H15</f>
        <v>4.7075099709207509</v>
      </c>
      <c r="I13">
        <f>'Raw data and fitting summary'!I15</f>
        <v>4.2292443393017178</v>
      </c>
      <c r="J13">
        <f>'Raw data and fitting summary'!J15</f>
        <v>3.7526722796622796</v>
      </c>
      <c r="K13">
        <f>'Raw data and fitting summary'!K15</f>
        <v>3.2893474607175688</v>
      </c>
      <c r="L13">
        <f>'Raw data and fitting summary'!L15</f>
        <v>2.8495688586008225</v>
      </c>
      <c r="M13">
        <f>'Raw data and fitting summary'!M15</f>
        <v>2.4415341078639248</v>
      </c>
      <c r="N13">
        <f>'Raw data and fitting summary'!N15</f>
        <v>2.0708697748094167</v>
      </c>
      <c r="O13">
        <f>'Raw data and fitting summary'!O15</f>
        <v>1.74056282007346</v>
      </c>
      <c r="P13">
        <f>'Raw data and fitting summary'!P15</f>
        <v>1.4512225071261833</v>
      </c>
      <c r="Q13">
        <f>'Raw data and fitting summary'!Q15</f>
        <v>1.2015498177281305</v>
      </c>
      <c r="R13">
        <f>'Raw data and fitting summary'!R15</f>
        <v>0.98888613317447915</v>
      </c>
      <c r="X13">
        <f t="shared" si="27"/>
        <v>8.5957025422089313</v>
      </c>
      <c r="Y13">
        <f t="shared" si="8"/>
        <v>6.4227976961319975</v>
      </c>
      <c r="Z13">
        <f t="shared" si="9"/>
        <v>6.041020777431223</v>
      </c>
      <c r="AA13">
        <f t="shared" si="10"/>
        <v>5.6232099079633162</v>
      </c>
      <c r="AB13">
        <f t="shared" si="11"/>
        <v>5.1757513471171928</v>
      </c>
      <c r="AC13">
        <f t="shared" si="12"/>
        <v>4.7075099709207509</v>
      </c>
      <c r="AD13">
        <f t="shared" si="13"/>
        <v>4.2292443393017178</v>
      </c>
      <c r="AE13">
        <f t="shared" si="14"/>
        <v>3.7526722796622787</v>
      </c>
      <c r="AF13">
        <f t="shared" si="15"/>
        <v>3.2893474607175679</v>
      </c>
      <c r="AG13">
        <f t="shared" si="16"/>
        <v>2.8495688586008217</v>
      </c>
      <c r="AH13">
        <f t="shared" si="17"/>
        <v>2.4415341078639239</v>
      </c>
      <c r="AI13">
        <f t="shared" si="18"/>
        <v>2.0708697748094154</v>
      </c>
      <c r="AJ13">
        <f t="shared" si="19"/>
        <v>1.7405628200734602</v>
      </c>
      <c r="AK13">
        <f t="shared" si="20"/>
        <v>1.4512225071261831</v>
      </c>
      <c r="AL13">
        <f t="shared" si="21"/>
        <v>1.2015498177281299</v>
      </c>
      <c r="AM13">
        <f t="shared" si="22"/>
        <v>0.98888613317447882</v>
      </c>
      <c r="AO13">
        <f t="shared" si="23"/>
        <v>8.5957025422089313</v>
      </c>
      <c r="AP13">
        <f t="shared" si="4"/>
        <v>6.4227976961319975</v>
      </c>
      <c r="AQ13">
        <f t="shared" si="4"/>
        <v>6.041020777431223</v>
      </c>
      <c r="AR13">
        <f t="shared" si="4"/>
        <v>5.6232099079633162</v>
      </c>
      <c r="AS13">
        <f t="shared" si="4"/>
        <v>5.1757513471171928</v>
      </c>
      <c r="AT13">
        <f t="shared" si="4"/>
        <v>4.7075099709207509</v>
      </c>
      <c r="AU13">
        <f t="shared" si="4"/>
        <v>4.2292443393017178</v>
      </c>
      <c r="AV13">
        <f t="shared" si="4"/>
        <v>3.7526722796622787</v>
      </c>
      <c r="AW13">
        <f t="shared" si="4"/>
        <v>3.2893474607175679</v>
      </c>
      <c r="AX13">
        <f t="shared" si="4"/>
        <v>2.8495688586008217</v>
      </c>
      <c r="AY13">
        <f t="shared" si="4"/>
        <v>2.4415341078639239</v>
      </c>
      <c r="AZ13">
        <f t="shared" si="4"/>
        <v>2.0708697748094154</v>
      </c>
      <c r="BA13">
        <f t="shared" si="4"/>
        <v>1.7405628200734602</v>
      </c>
      <c r="BB13">
        <f t="shared" si="4"/>
        <v>1.4512225071261831</v>
      </c>
      <c r="BC13">
        <f t="shared" si="4"/>
        <v>1.2015498177281299</v>
      </c>
      <c r="BD13">
        <f t="shared" si="4"/>
        <v>0.98888613317447882</v>
      </c>
      <c r="BF13">
        <f t="shared" si="24"/>
        <v>3.1554436208840472E-30</v>
      </c>
      <c r="BG13">
        <f t="shared" si="24"/>
        <v>0</v>
      </c>
      <c r="BH13">
        <f t="shared" si="5"/>
        <v>0</v>
      </c>
      <c r="BI13">
        <f t="shared" si="5"/>
        <v>7.8886090522101181E-31</v>
      </c>
      <c r="BJ13">
        <f t="shared" si="5"/>
        <v>7.8886090522101181E-31</v>
      </c>
      <c r="BK13">
        <f t="shared" si="5"/>
        <v>0</v>
      </c>
      <c r="BL13">
        <f t="shared" si="5"/>
        <v>0</v>
      </c>
      <c r="BM13">
        <f t="shared" si="5"/>
        <v>7.8886090522101181E-31</v>
      </c>
      <c r="BN13">
        <f t="shared" si="5"/>
        <v>7.8886090522101181E-31</v>
      </c>
      <c r="BO13">
        <f t="shared" si="5"/>
        <v>7.8886090522101181E-31</v>
      </c>
      <c r="BP13">
        <f t="shared" si="5"/>
        <v>7.8886090522101181E-31</v>
      </c>
      <c r="BQ13">
        <f t="shared" si="5"/>
        <v>1.7749370367472766E-30</v>
      </c>
      <c r="BR13">
        <f t="shared" si="5"/>
        <v>4.9303806576313238E-32</v>
      </c>
      <c r="BS13">
        <f t="shared" si="5"/>
        <v>4.9303806576313238E-32</v>
      </c>
      <c r="BT13">
        <f t="shared" si="5"/>
        <v>4.4373425918681914E-31</v>
      </c>
      <c r="BU13">
        <f t="shared" si="5"/>
        <v>1.1093356479670479E-31</v>
      </c>
      <c r="BW13">
        <f t="shared" si="25"/>
        <v>2.0665638796567297E-16</v>
      </c>
      <c r="BX13">
        <f t="shared" si="6"/>
        <v>0</v>
      </c>
      <c r="BY13">
        <f t="shared" si="6"/>
        <v>0</v>
      </c>
      <c r="BZ13">
        <f t="shared" si="6"/>
        <v>1.5794865107957827E-16</v>
      </c>
      <c r="CA13">
        <f t="shared" si="6"/>
        <v>1.7160376535376372E-16</v>
      </c>
      <c r="CB13">
        <f t="shared" si="6"/>
        <v>0</v>
      </c>
      <c r="CC13">
        <f t="shared" si="6"/>
        <v>0</v>
      </c>
      <c r="CD13">
        <f t="shared" si="6"/>
        <v>2.366789193166787E-16</v>
      </c>
      <c r="CE13">
        <f t="shared" si="6"/>
        <v>2.7001660065013929E-16</v>
      </c>
      <c r="CF13">
        <f t="shared" si="6"/>
        <v>3.1168870231696502E-16</v>
      </c>
      <c r="CG13">
        <f t="shared" si="6"/>
        <v>3.637788294004971E-16</v>
      </c>
      <c r="CH13">
        <f t="shared" si="6"/>
        <v>6.4333723238236844E-16</v>
      </c>
      <c r="CI13">
        <f t="shared" si="6"/>
        <v>1.275705779557327E-16</v>
      </c>
      <c r="CJ13">
        <f t="shared" si="6"/>
        <v>1.5300521032073866E-16</v>
      </c>
      <c r="CK13">
        <f t="shared" si="6"/>
        <v>5.5439550233098824E-16</v>
      </c>
      <c r="CL13">
        <f t="shared" si="6"/>
        <v>3.3681017077097665E-16</v>
      </c>
      <c r="CN13">
        <f t="shared" si="26"/>
        <v>2.0665638796567297E-16</v>
      </c>
      <c r="CO13">
        <f t="shared" si="7"/>
        <v>0</v>
      </c>
      <c r="CP13">
        <f t="shared" si="7"/>
        <v>0</v>
      </c>
      <c r="CQ13">
        <f t="shared" si="7"/>
        <v>1.5794865107957827E-16</v>
      </c>
      <c r="CR13">
        <f t="shared" si="7"/>
        <v>1.7160376535376372E-16</v>
      </c>
      <c r="CS13">
        <f t="shared" si="7"/>
        <v>0</v>
      </c>
      <c r="CT13">
        <f t="shared" si="7"/>
        <v>0</v>
      </c>
      <c r="CU13">
        <f t="shared" si="7"/>
        <v>2.366789193166787E-16</v>
      </c>
      <c r="CV13">
        <f t="shared" si="7"/>
        <v>2.7001660065013929E-16</v>
      </c>
      <c r="CW13">
        <f t="shared" si="7"/>
        <v>3.1168870231696502E-16</v>
      </c>
      <c r="CX13">
        <f t="shared" si="7"/>
        <v>3.637788294004971E-16</v>
      </c>
      <c r="CY13">
        <f t="shared" si="7"/>
        <v>6.4333723238236844E-16</v>
      </c>
      <c r="CZ13">
        <f t="shared" si="7"/>
        <v>1.275705779557327E-16</v>
      </c>
      <c r="DA13">
        <f t="shared" si="7"/>
        <v>1.5300521032073866E-16</v>
      </c>
      <c r="DB13">
        <f t="shared" si="7"/>
        <v>5.5439550233098824E-16</v>
      </c>
      <c r="DC13">
        <f t="shared" si="7"/>
        <v>3.3681017077097665E-16</v>
      </c>
    </row>
    <row r="14" spans="1:107">
      <c r="A14" s="1" t="s">
        <v>26</v>
      </c>
      <c r="B14" s="1">
        <f>'Raw data and fitting summary'!B16</f>
        <v>0.10737418240000006</v>
      </c>
      <c r="C14">
        <f>'Raw data and fitting summary'!C16</f>
        <v>7.7666984258113727</v>
      </c>
      <c r="D14">
        <f>'Raw data and fitting summary'!D16</f>
        <v>5.8033572603169752</v>
      </c>
      <c r="E14">
        <f>'Raw data and fitting summary'!E16</f>
        <v>5.4584004427765631</v>
      </c>
      <c r="F14">
        <f>'Raw data and fitting summary'!F16</f>
        <v>5.0808849335731283</v>
      </c>
      <c r="G14">
        <f>'Raw data and fitting summary'!G16</f>
        <v>4.676581075561038</v>
      </c>
      <c r="H14">
        <f>'Raw data and fitting summary'!H16</f>
        <v>4.2534987804784876</v>
      </c>
      <c r="I14">
        <f>'Raw data and fitting summary'!I16</f>
        <v>3.8213590094737251</v>
      </c>
      <c r="J14">
        <f>'Raw data and fitting summary'!J16</f>
        <v>3.3907494755570102</v>
      </c>
      <c r="K14">
        <f>'Raw data and fitting summary'!K16</f>
        <v>2.9721095651754124</v>
      </c>
      <c r="L14">
        <f>'Raw data and fitting summary'!L16</f>
        <v>2.5747449797918063</v>
      </c>
      <c r="M14">
        <f>'Raw data and fitting summary'!M16</f>
        <v>2.2060627411192932</v>
      </c>
      <c r="N14">
        <f>'Raw data and fitting summary'!N16</f>
        <v>1.8711467667818351</v>
      </c>
      <c r="O14">
        <f>'Raw data and fitting summary'!O16</f>
        <v>1.5726959429213059</v>
      </c>
      <c r="P14">
        <f>'Raw data and fitting summary'!P16</f>
        <v>1.3112607731889327</v>
      </c>
      <c r="Q14">
        <f>'Raw data and fitting summary'!Q16</f>
        <v>1.0856675218876113</v>
      </c>
      <c r="R14">
        <f>'Raw data and fitting summary'!R16</f>
        <v>0.89351397819068901</v>
      </c>
      <c r="X14">
        <f t="shared" si="27"/>
        <v>7.7666984258113718</v>
      </c>
      <c r="Y14">
        <f t="shared" si="8"/>
        <v>5.8033572603169743</v>
      </c>
      <c r="Z14">
        <f t="shared" si="9"/>
        <v>5.4584004427765631</v>
      </c>
      <c r="AA14">
        <f t="shared" si="10"/>
        <v>5.0808849335731274</v>
      </c>
      <c r="AB14">
        <f t="shared" si="11"/>
        <v>4.6765810755610371</v>
      </c>
      <c r="AC14">
        <f t="shared" si="12"/>
        <v>4.2534987804784876</v>
      </c>
      <c r="AD14">
        <f t="shared" si="13"/>
        <v>3.8213590094737246</v>
      </c>
      <c r="AE14">
        <f t="shared" si="14"/>
        <v>3.3907494755570098</v>
      </c>
      <c r="AF14">
        <f t="shared" si="15"/>
        <v>2.9721095651754115</v>
      </c>
      <c r="AG14">
        <f t="shared" si="16"/>
        <v>2.5747449797918054</v>
      </c>
      <c r="AH14">
        <f t="shared" si="17"/>
        <v>2.2060627411192928</v>
      </c>
      <c r="AI14">
        <f t="shared" si="18"/>
        <v>1.8711467667818344</v>
      </c>
      <c r="AJ14">
        <f t="shared" si="19"/>
        <v>1.5726959429213061</v>
      </c>
      <c r="AK14">
        <f t="shared" si="20"/>
        <v>1.3112607731889327</v>
      </c>
      <c r="AL14">
        <f t="shared" si="21"/>
        <v>1.0856675218876108</v>
      </c>
      <c r="AM14">
        <f t="shared" si="22"/>
        <v>0.89351397819068878</v>
      </c>
      <c r="AO14">
        <f t="shared" si="23"/>
        <v>7.7666984258113718</v>
      </c>
      <c r="AP14">
        <f t="shared" si="4"/>
        <v>5.8033572603169743</v>
      </c>
      <c r="AQ14">
        <f t="shared" si="4"/>
        <v>5.4584004427765631</v>
      </c>
      <c r="AR14">
        <f t="shared" si="4"/>
        <v>5.0808849335731274</v>
      </c>
      <c r="AS14">
        <f t="shared" si="4"/>
        <v>4.6765810755610371</v>
      </c>
      <c r="AT14">
        <f t="shared" si="4"/>
        <v>4.2534987804784876</v>
      </c>
      <c r="AU14">
        <f t="shared" si="4"/>
        <v>3.8213590094737246</v>
      </c>
      <c r="AV14">
        <f t="shared" si="4"/>
        <v>3.3907494755570098</v>
      </c>
      <c r="AW14">
        <f t="shared" si="4"/>
        <v>2.9721095651754115</v>
      </c>
      <c r="AX14">
        <f t="shared" si="4"/>
        <v>2.5747449797918054</v>
      </c>
      <c r="AY14">
        <f t="shared" si="4"/>
        <v>2.2060627411192928</v>
      </c>
      <c r="AZ14">
        <f t="shared" si="4"/>
        <v>1.8711467667818344</v>
      </c>
      <c r="BA14">
        <f t="shared" si="4"/>
        <v>1.5726959429213061</v>
      </c>
      <c r="BB14">
        <f t="shared" si="4"/>
        <v>1.3112607731889327</v>
      </c>
      <c r="BC14">
        <f t="shared" si="4"/>
        <v>1.0856675218876108</v>
      </c>
      <c r="BD14">
        <f t="shared" si="4"/>
        <v>0.89351397819068878</v>
      </c>
      <c r="BF14">
        <f t="shared" si="24"/>
        <v>7.8886090522101181E-31</v>
      </c>
      <c r="BG14">
        <f t="shared" si="24"/>
        <v>7.8886090522101181E-31</v>
      </c>
      <c r="BH14">
        <f t="shared" si="5"/>
        <v>0</v>
      </c>
      <c r="BI14">
        <f t="shared" si="5"/>
        <v>7.8886090522101181E-31</v>
      </c>
      <c r="BJ14">
        <f t="shared" si="5"/>
        <v>7.8886090522101181E-31</v>
      </c>
      <c r="BK14">
        <f t="shared" si="5"/>
        <v>0</v>
      </c>
      <c r="BL14">
        <f t="shared" si="5"/>
        <v>1.9721522630525295E-31</v>
      </c>
      <c r="BM14">
        <f t="shared" si="5"/>
        <v>1.9721522630525295E-31</v>
      </c>
      <c r="BN14">
        <f t="shared" si="5"/>
        <v>7.8886090522101181E-31</v>
      </c>
      <c r="BO14">
        <f t="shared" si="5"/>
        <v>7.8886090522101181E-31</v>
      </c>
      <c r="BP14">
        <f t="shared" si="5"/>
        <v>1.9721522630525295E-31</v>
      </c>
      <c r="BQ14">
        <f t="shared" si="5"/>
        <v>4.4373425918681914E-31</v>
      </c>
      <c r="BR14">
        <f t="shared" si="5"/>
        <v>4.9303806576313238E-32</v>
      </c>
      <c r="BS14">
        <f t="shared" si="5"/>
        <v>0</v>
      </c>
      <c r="BT14">
        <f t="shared" si="5"/>
        <v>1.9721522630525295E-31</v>
      </c>
      <c r="BU14">
        <f t="shared" si="5"/>
        <v>4.9303806576313238E-32</v>
      </c>
      <c r="BW14">
        <f t="shared" si="25"/>
        <v>1.1435726881687684E-16</v>
      </c>
      <c r="BX14">
        <f t="shared" si="6"/>
        <v>1.5304562167375746E-16</v>
      </c>
      <c r="BY14">
        <f t="shared" si="6"/>
        <v>0</v>
      </c>
      <c r="BZ14">
        <f t="shared" si="6"/>
        <v>1.7480782015575279E-16</v>
      </c>
      <c r="CA14">
        <f t="shared" si="6"/>
        <v>1.8992045799047178E-16</v>
      </c>
      <c r="CB14">
        <f t="shared" si="6"/>
        <v>0</v>
      </c>
      <c r="CC14">
        <f t="shared" si="6"/>
        <v>1.1621237595030946E-16</v>
      </c>
      <c r="CD14">
        <f t="shared" si="6"/>
        <v>1.309708113357772E-16</v>
      </c>
      <c r="CE14">
        <f t="shared" si="6"/>
        <v>2.988377111352238E-16</v>
      </c>
      <c r="CF14">
        <f t="shared" si="6"/>
        <v>3.4495782171481059E-16</v>
      </c>
      <c r="CG14">
        <f t="shared" si="6"/>
        <v>2.0130397996964698E-16</v>
      </c>
      <c r="CH14">
        <f t="shared" si="6"/>
        <v>3.5600297453992367E-16</v>
      </c>
      <c r="CI14">
        <f t="shared" si="6"/>
        <v>1.4118724342391331E-16</v>
      </c>
      <c r="CJ14">
        <f t="shared" si="6"/>
        <v>0</v>
      </c>
      <c r="CK14">
        <f t="shared" si="6"/>
        <v>4.0904715384498263E-16</v>
      </c>
      <c r="CL14">
        <f t="shared" si="6"/>
        <v>2.4850714185205928E-16</v>
      </c>
      <c r="CN14">
        <f t="shared" si="26"/>
        <v>1.1435726881687684E-16</v>
      </c>
      <c r="CO14">
        <f t="shared" si="7"/>
        <v>1.5304562167375746E-16</v>
      </c>
      <c r="CP14">
        <f t="shared" si="7"/>
        <v>0</v>
      </c>
      <c r="CQ14">
        <f t="shared" si="7"/>
        <v>1.7480782015575279E-16</v>
      </c>
      <c r="CR14">
        <f t="shared" si="7"/>
        <v>1.8992045799047178E-16</v>
      </c>
      <c r="CS14">
        <f t="shared" si="7"/>
        <v>0</v>
      </c>
      <c r="CT14">
        <f t="shared" si="7"/>
        <v>1.1621237595030946E-16</v>
      </c>
      <c r="CU14">
        <f t="shared" si="7"/>
        <v>1.309708113357772E-16</v>
      </c>
      <c r="CV14">
        <f t="shared" si="7"/>
        <v>2.988377111352238E-16</v>
      </c>
      <c r="CW14">
        <f t="shared" si="7"/>
        <v>3.4495782171481059E-16</v>
      </c>
      <c r="CX14">
        <f t="shared" si="7"/>
        <v>2.0130397996964698E-16</v>
      </c>
      <c r="CY14">
        <f t="shared" si="7"/>
        <v>3.5600297453992367E-16</v>
      </c>
      <c r="CZ14">
        <f t="shared" si="7"/>
        <v>1.4118724342391331E-16</v>
      </c>
      <c r="DA14">
        <f t="shared" si="7"/>
        <v>0</v>
      </c>
      <c r="DB14">
        <f t="shared" si="7"/>
        <v>4.0904715384498263E-16</v>
      </c>
      <c r="DC14">
        <f t="shared" si="7"/>
        <v>2.4850714185205928E-16</v>
      </c>
    </row>
    <row r="15" spans="1:107">
      <c r="A15" s="1" t="s">
        <v>27</v>
      </c>
      <c r="B15" s="1">
        <f>'Raw data and fitting summary'!B17</f>
        <v>8.589934592000005E-2</v>
      </c>
      <c r="C15">
        <f>'Raw data and fitting summary'!C17</f>
        <v>6.9311173873333018</v>
      </c>
      <c r="D15">
        <f>'Raw data and fitting summary'!D17</f>
        <v>5.1790024804121124</v>
      </c>
      <c r="E15">
        <f>'Raw data and fitting summary'!E17</f>
        <v>4.8711578771006696</v>
      </c>
      <c r="F15">
        <f>'Raw data and fitting summary'!F17</f>
        <v>4.5342574122735488</v>
      </c>
      <c r="G15">
        <f>'Raw data and fitting summary'!G17</f>
        <v>4.1734506258634294</v>
      </c>
      <c r="H15">
        <f>'Raw data and fitting summary'!H17</f>
        <v>3.7958856824411287</v>
      </c>
      <c r="I15">
        <f>'Raw data and fitting summary'!I17</f>
        <v>3.410237712563061</v>
      </c>
      <c r="J15">
        <f>'Raw data and fitting summary'!J17</f>
        <v>3.0259553490606006</v>
      </c>
      <c r="K15">
        <f>'Raw data and fitting summary'!K17</f>
        <v>2.6523548559302883</v>
      </c>
      <c r="L15">
        <f>'Raw data and fitting summary'!L17</f>
        <v>2.2977407797985667</v>
      </c>
      <c r="M15">
        <f>'Raw data and fitting summary'!M17</f>
        <v>1.9687232571957025</v>
      </c>
      <c r="N15">
        <f>'Raw data and fitting summary'!N17</f>
        <v>1.6698392519520555</v>
      </c>
      <c r="O15">
        <f>'Raw data and fitting summary'!O17</f>
        <v>1.4034972902699832</v>
      </c>
      <c r="P15">
        <f>'Raw data and fitting summary'!P17</f>
        <v>1.1701886498095184</v>
      </c>
      <c r="Q15">
        <f>'Raw data and fitting summary'!Q17</f>
        <v>0.96886587134766577</v>
      </c>
      <c r="R15">
        <f>'Raw data and fitting summary'!R17</f>
        <v>0.79738518615338883</v>
      </c>
      <c r="U15" t="s">
        <v>45</v>
      </c>
      <c r="X15">
        <f t="shared" si="27"/>
        <v>6.9311173873333027</v>
      </c>
      <c r="Y15">
        <f t="shared" si="8"/>
        <v>5.1790024804121133</v>
      </c>
      <c r="Z15">
        <f t="shared" si="9"/>
        <v>4.8711578771006705</v>
      </c>
      <c r="AA15">
        <f t="shared" si="10"/>
        <v>4.5342574122735497</v>
      </c>
      <c r="AB15">
        <f t="shared" si="11"/>
        <v>4.1734506258634294</v>
      </c>
      <c r="AC15">
        <f t="shared" si="12"/>
        <v>3.79588568244113</v>
      </c>
      <c r="AD15">
        <f t="shared" si="13"/>
        <v>3.4102377125630619</v>
      </c>
      <c r="AE15">
        <f t="shared" si="14"/>
        <v>3.0259553490606006</v>
      </c>
      <c r="AF15">
        <f t="shared" si="15"/>
        <v>2.6523548559302883</v>
      </c>
      <c r="AG15">
        <f t="shared" si="16"/>
        <v>2.2977407797985658</v>
      </c>
      <c r="AH15">
        <f t="shared" si="17"/>
        <v>1.9687232571957023</v>
      </c>
      <c r="AI15">
        <f t="shared" si="18"/>
        <v>1.6698392519520551</v>
      </c>
      <c r="AJ15">
        <f t="shared" si="19"/>
        <v>1.4034972902699838</v>
      </c>
      <c r="AK15">
        <f t="shared" si="20"/>
        <v>1.1701886498095186</v>
      </c>
      <c r="AL15">
        <f t="shared" si="21"/>
        <v>0.96886587134766544</v>
      </c>
      <c r="AM15">
        <f t="shared" si="22"/>
        <v>0.79738518615338871</v>
      </c>
      <c r="AO15">
        <f t="shared" si="23"/>
        <v>6.9311173873333027</v>
      </c>
      <c r="AP15">
        <f t="shared" si="4"/>
        <v>5.1790024804121133</v>
      </c>
      <c r="AQ15">
        <f t="shared" si="4"/>
        <v>4.8711578771006705</v>
      </c>
      <c r="AR15">
        <f t="shared" si="4"/>
        <v>4.5342574122735497</v>
      </c>
      <c r="AS15">
        <f t="shared" si="4"/>
        <v>4.1734506258634294</v>
      </c>
      <c r="AT15">
        <f t="shared" si="4"/>
        <v>3.79588568244113</v>
      </c>
      <c r="AU15">
        <f t="shared" si="4"/>
        <v>3.4102377125630619</v>
      </c>
      <c r="AV15">
        <f t="shared" si="4"/>
        <v>3.0259553490606006</v>
      </c>
      <c r="AW15">
        <f t="shared" si="4"/>
        <v>2.6523548559302883</v>
      </c>
      <c r="AX15">
        <f t="shared" si="4"/>
        <v>2.2977407797985658</v>
      </c>
      <c r="AY15">
        <f t="shared" si="4"/>
        <v>1.9687232571957023</v>
      </c>
      <c r="AZ15">
        <f t="shared" si="4"/>
        <v>1.6698392519520551</v>
      </c>
      <c r="BA15">
        <f t="shared" si="4"/>
        <v>1.4034972902699838</v>
      </c>
      <c r="BB15">
        <f t="shared" si="4"/>
        <v>1.1701886498095186</v>
      </c>
      <c r="BC15">
        <f t="shared" si="4"/>
        <v>0.96886587134766544</v>
      </c>
      <c r="BD15">
        <f t="shared" si="4"/>
        <v>0.79738518615338871</v>
      </c>
      <c r="BF15">
        <f t="shared" si="24"/>
        <v>7.8886090522101181E-31</v>
      </c>
      <c r="BG15">
        <f t="shared" si="24"/>
        <v>7.8886090522101181E-31</v>
      </c>
      <c r="BH15">
        <f t="shared" si="5"/>
        <v>7.8886090522101181E-31</v>
      </c>
      <c r="BI15">
        <f t="shared" si="5"/>
        <v>7.8886090522101181E-31</v>
      </c>
      <c r="BJ15">
        <f t="shared" si="5"/>
        <v>0</v>
      </c>
      <c r="BK15">
        <f t="shared" si="5"/>
        <v>1.7749370367472766E-30</v>
      </c>
      <c r="BL15">
        <f t="shared" si="5"/>
        <v>7.8886090522101181E-31</v>
      </c>
      <c r="BM15">
        <f t="shared" si="5"/>
        <v>0</v>
      </c>
      <c r="BN15">
        <f t="shared" si="5"/>
        <v>0</v>
      </c>
      <c r="BO15">
        <f t="shared" si="5"/>
        <v>7.8886090522101181E-31</v>
      </c>
      <c r="BP15">
        <f t="shared" si="5"/>
        <v>4.9303806576313238E-32</v>
      </c>
      <c r="BQ15">
        <f t="shared" si="5"/>
        <v>1.9721522630525295E-31</v>
      </c>
      <c r="BR15">
        <f t="shared" si="5"/>
        <v>4.4373425918681914E-31</v>
      </c>
      <c r="BS15">
        <f t="shared" si="5"/>
        <v>4.9303806576313238E-32</v>
      </c>
      <c r="BT15">
        <f t="shared" si="5"/>
        <v>1.1093356479670479E-31</v>
      </c>
      <c r="BU15">
        <f t="shared" si="5"/>
        <v>1.2325951644078309E-32</v>
      </c>
      <c r="BW15">
        <f t="shared" si="25"/>
        <v>1.2814361235942729E-16</v>
      </c>
      <c r="BX15">
        <f t="shared" si="6"/>
        <v>1.7149604061001519E-16</v>
      </c>
      <c r="BY15">
        <f t="shared" si="6"/>
        <v>1.8233414767266217E-16</v>
      </c>
      <c r="BZ15">
        <f t="shared" si="6"/>
        <v>1.9588178150097091E-16</v>
      </c>
      <c r="CA15">
        <f t="shared" si="6"/>
        <v>0</v>
      </c>
      <c r="CB15">
        <f t="shared" si="6"/>
        <v>3.5097675246463377E-16</v>
      </c>
      <c r="CC15">
        <f t="shared" si="6"/>
        <v>2.6044472396400464E-16</v>
      </c>
      <c r="CD15">
        <f t="shared" si="6"/>
        <v>0</v>
      </c>
      <c r="CE15">
        <f t="shared" si="6"/>
        <v>0</v>
      </c>
      <c r="CF15">
        <f t="shared" si="6"/>
        <v>3.8654422096211758E-16</v>
      </c>
      <c r="CG15">
        <f t="shared" si="6"/>
        <v>1.1278609327819752E-16</v>
      </c>
      <c r="CH15">
        <f t="shared" si="6"/>
        <v>2.6594728165056538E-16</v>
      </c>
      <c r="CI15">
        <f t="shared" si="6"/>
        <v>4.7462422577741713E-16</v>
      </c>
      <c r="CJ15">
        <f t="shared" si="6"/>
        <v>1.8975111830145965E-16</v>
      </c>
      <c r="CK15">
        <f t="shared" si="6"/>
        <v>3.4376988315654071E-16</v>
      </c>
      <c r="CL15">
        <f t="shared" si="6"/>
        <v>1.3923296342899313E-16</v>
      </c>
      <c r="CN15">
        <f t="shared" si="26"/>
        <v>1.2814361235942729E-16</v>
      </c>
      <c r="CO15">
        <f t="shared" si="7"/>
        <v>1.7149604061001519E-16</v>
      </c>
      <c r="CP15">
        <f t="shared" si="7"/>
        <v>1.8233414767266217E-16</v>
      </c>
      <c r="CQ15">
        <f t="shared" si="7"/>
        <v>1.9588178150097091E-16</v>
      </c>
      <c r="CR15">
        <f t="shared" si="7"/>
        <v>0</v>
      </c>
      <c r="CS15">
        <f t="shared" si="7"/>
        <v>3.5097675246463377E-16</v>
      </c>
      <c r="CT15">
        <f t="shared" si="7"/>
        <v>2.6044472396400464E-16</v>
      </c>
      <c r="CU15">
        <f t="shared" si="7"/>
        <v>0</v>
      </c>
      <c r="CV15">
        <f t="shared" si="7"/>
        <v>0</v>
      </c>
      <c r="CW15">
        <f t="shared" si="7"/>
        <v>3.8654422096211758E-16</v>
      </c>
      <c r="CX15">
        <f t="shared" si="7"/>
        <v>1.1278609327819752E-16</v>
      </c>
      <c r="CY15">
        <f t="shared" si="7"/>
        <v>2.6594728165056538E-16</v>
      </c>
      <c r="CZ15">
        <f t="shared" si="7"/>
        <v>4.7462422577741713E-16</v>
      </c>
      <c r="DA15">
        <f t="shared" si="7"/>
        <v>1.8975111830145965E-16</v>
      </c>
      <c r="DB15">
        <f t="shared" si="7"/>
        <v>3.4376988315654071E-16</v>
      </c>
      <c r="DC15">
        <f t="shared" si="7"/>
        <v>1.3923296342899313E-16</v>
      </c>
    </row>
    <row r="16" spans="1:107">
      <c r="A16" s="1" t="s">
        <v>28</v>
      </c>
      <c r="B16" s="1">
        <f>'Raw data and fitting summary'!B18</f>
        <v>6.871947673600004E-2</v>
      </c>
      <c r="C16">
        <f>'Raw data and fitting summary'!C18</f>
        <v>6.1095030104491679</v>
      </c>
      <c r="D16">
        <f>'Raw data and fitting summary'!D18</f>
        <v>4.5650837342657109</v>
      </c>
      <c r="E16">
        <f>'Raw data and fitting summary'!E18</f>
        <v>4.2937310178741326</v>
      </c>
      <c r="F16">
        <f>'Raw data and fitting summary'!F18</f>
        <v>3.9967667206246622</v>
      </c>
      <c r="G16">
        <f>'Raw data and fitting summary'!G18</f>
        <v>3.6787299561930591</v>
      </c>
      <c r="H16">
        <f>'Raw data and fitting summary'!H18</f>
        <v>3.345921546008837</v>
      </c>
      <c r="I16">
        <f>'Raw data and fitting summary'!I18</f>
        <v>3.0059882710004664</v>
      </c>
      <c r="J16">
        <f>'Raw data and fitting summary'!J18</f>
        <v>2.6672587234427545</v>
      </c>
      <c r="K16">
        <f>'Raw data and fitting summary'!K18</f>
        <v>2.3379448177720383</v>
      </c>
      <c r="L16">
        <f>'Raw data and fitting summary'!L18</f>
        <v>2.0253666799910022</v>
      </c>
      <c r="M16">
        <f>'Raw data and fitting summary'!M18</f>
        <v>1.7353508813109413</v>
      </c>
      <c r="N16">
        <f>'Raw data and fitting summary'!N18</f>
        <v>1.471896574051875</v>
      </c>
      <c r="O16">
        <f>'Raw data and fitting summary'!O18</f>
        <v>1.2371267778168096</v>
      </c>
      <c r="P16">
        <f>'Raw data and fitting summary'!P18</f>
        <v>1.0314745342316776</v>
      </c>
      <c r="Q16">
        <f>'Raw data and fitting summary'!Q18</f>
        <v>0.85401654984773312</v>
      </c>
      <c r="R16">
        <f>'Raw data and fitting summary'!R18</f>
        <v>0.70286317819326716</v>
      </c>
      <c r="X16">
        <f t="shared" si="27"/>
        <v>6.1095030104491679</v>
      </c>
      <c r="Y16">
        <f t="shared" si="8"/>
        <v>4.5650837342657109</v>
      </c>
      <c r="Z16">
        <f t="shared" si="9"/>
        <v>4.2937310178741326</v>
      </c>
      <c r="AA16">
        <f t="shared" si="10"/>
        <v>3.9967667206246626</v>
      </c>
      <c r="AB16">
        <f t="shared" si="11"/>
        <v>3.6787299561930582</v>
      </c>
      <c r="AC16">
        <f t="shared" si="12"/>
        <v>3.345921546008837</v>
      </c>
      <c r="AD16">
        <f t="shared" si="13"/>
        <v>3.0059882710004664</v>
      </c>
      <c r="AE16">
        <f t="shared" si="14"/>
        <v>2.6672587234427541</v>
      </c>
      <c r="AF16">
        <f t="shared" si="15"/>
        <v>2.3379448177720383</v>
      </c>
      <c r="AG16">
        <f t="shared" si="16"/>
        <v>2.0253666799910017</v>
      </c>
      <c r="AH16">
        <f t="shared" si="17"/>
        <v>1.7353508813109413</v>
      </c>
      <c r="AI16">
        <f t="shared" si="18"/>
        <v>1.4718965740518744</v>
      </c>
      <c r="AJ16">
        <f t="shared" si="19"/>
        <v>1.23712677781681</v>
      </c>
      <c r="AK16">
        <f t="shared" si="20"/>
        <v>1.0314745342316776</v>
      </c>
      <c r="AL16">
        <f t="shared" si="21"/>
        <v>0.85401654984773268</v>
      </c>
      <c r="AM16">
        <f t="shared" si="22"/>
        <v>0.70286317819326705</v>
      </c>
      <c r="AO16">
        <f t="shared" si="23"/>
        <v>6.1095030104491679</v>
      </c>
      <c r="AP16">
        <f t="shared" si="4"/>
        <v>4.5650837342657109</v>
      </c>
      <c r="AQ16">
        <f t="shared" si="4"/>
        <v>4.2937310178741326</v>
      </c>
      <c r="AR16">
        <f t="shared" si="4"/>
        <v>3.9967667206246626</v>
      </c>
      <c r="AS16">
        <f t="shared" si="4"/>
        <v>3.6787299561930582</v>
      </c>
      <c r="AT16">
        <f t="shared" si="4"/>
        <v>3.345921546008837</v>
      </c>
      <c r="AU16">
        <f t="shared" si="4"/>
        <v>3.0059882710004664</v>
      </c>
      <c r="AV16">
        <f t="shared" si="4"/>
        <v>2.6672587234427541</v>
      </c>
      <c r="AW16">
        <f t="shared" si="4"/>
        <v>2.3379448177720383</v>
      </c>
      <c r="AX16">
        <f t="shared" si="4"/>
        <v>2.0253666799910017</v>
      </c>
      <c r="AY16">
        <f t="shared" si="4"/>
        <v>1.7353508813109413</v>
      </c>
      <c r="AZ16">
        <f t="shared" si="4"/>
        <v>1.4718965740518744</v>
      </c>
      <c r="BA16">
        <f t="shared" si="4"/>
        <v>1.23712677781681</v>
      </c>
      <c r="BB16">
        <f t="shared" si="4"/>
        <v>1.0314745342316776</v>
      </c>
      <c r="BC16">
        <f t="shared" si="4"/>
        <v>0.85401654984773268</v>
      </c>
      <c r="BD16">
        <f t="shared" si="4"/>
        <v>0.70286317819326705</v>
      </c>
      <c r="BF16">
        <f t="shared" si="24"/>
        <v>0</v>
      </c>
      <c r="BG16">
        <f t="shared" si="24"/>
        <v>0</v>
      </c>
      <c r="BH16">
        <f t="shared" si="5"/>
        <v>0</v>
      </c>
      <c r="BI16">
        <f t="shared" si="5"/>
        <v>1.9721522630525295E-31</v>
      </c>
      <c r="BJ16">
        <f t="shared" si="5"/>
        <v>7.8886090522101181E-31</v>
      </c>
      <c r="BK16">
        <f t="shared" si="5"/>
        <v>0</v>
      </c>
      <c r="BL16">
        <f t="shared" si="5"/>
        <v>0</v>
      </c>
      <c r="BM16">
        <f t="shared" si="5"/>
        <v>1.9721522630525295E-31</v>
      </c>
      <c r="BN16">
        <f t="shared" si="5"/>
        <v>0</v>
      </c>
      <c r="BO16">
        <f t="shared" si="5"/>
        <v>1.9721522630525295E-31</v>
      </c>
      <c r="BP16">
        <f t="shared" si="5"/>
        <v>0</v>
      </c>
      <c r="BQ16">
        <f t="shared" si="5"/>
        <v>4.4373425918681914E-31</v>
      </c>
      <c r="BR16">
        <f t="shared" si="5"/>
        <v>1.9721522630525295E-31</v>
      </c>
      <c r="BS16">
        <f t="shared" si="5"/>
        <v>0</v>
      </c>
      <c r="BT16">
        <f t="shared" si="5"/>
        <v>1.9721522630525295E-31</v>
      </c>
      <c r="BU16">
        <f t="shared" si="5"/>
        <v>1.2325951644078309E-32</v>
      </c>
      <c r="BW16">
        <f t="shared" si="25"/>
        <v>0</v>
      </c>
      <c r="BX16">
        <f t="shared" si="6"/>
        <v>0</v>
      </c>
      <c r="BY16">
        <f t="shared" si="6"/>
        <v>0</v>
      </c>
      <c r="BZ16">
        <f t="shared" si="6"/>
        <v>1.1111211659124679E-16</v>
      </c>
      <c r="CA16">
        <f t="shared" si="6"/>
        <v>2.4143615603121316E-16</v>
      </c>
      <c r="CB16">
        <f t="shared" si="6"/>
        <v>0</v>
      </c>
      <c r="CC16">
        <f t="shared" si="6"/>
        <v>0</v>
      </c>
      <c r="CD16">
        <f t="shared" si="6"/>
        <v>1.6649648792857115E-16</v>
      </c>
      <c r="CE16">
        <f t="shared" si="6"/>
        <v>0</v>
      </c>
      <c r="CF16">
        <f t="shared" si="6"/>
        <v>2.1926361001062564E-16</v>
      </c>
      <c r="CG16">
        <f t="shared" si="6"/>
        <v>0</v>
      </c>
      <c r="CH16">
        <f t="shared" si="6"/>
        <v>4.5256835739575359E-16</v>
      </c>
      <c r="CI16">
        <f t="shared" si="6"/>
        <v>3.5896823010634241E-16</v>
      </c>
      <c r="CJ16">
        <f t="shared" si="6"/>
        <v>0</v>
      </c>
      <c r="CK16">
        <f t="shared" si="6"/>
        <v>5.2000070716339368E-16</v>
      </c>
      <c r="CL16">
        <f t="shared" si="6"/>
        <v>1.5795720405769746E-16</v>
      </c>
      <c r="CN16">
        <f t="shared" si="26"/>
        <v>0</v>
      </c>
      <c r="CO16">
        <f t="shared" si="7"/>
        <v>0</v>
      </c>
      <c r="CP16">
        <f t="shared" si="7"/>
        <v>0</v>
      </c>
      <c r="CQ16">
        <f t="shared" si="7"/>
        <v>1.1111211659124679E-16</v>
      </c>
      <c r="CR16">
        <f t="shared" si="7"/>
        <v>2.4143615603121316E-16</v>
      </c>
      <c r="CS16">
        <f t="shared" si="7"/>
        <v>0</v>
      </c>
      <c r="CT16">
        <f t="shared" si="7"/>
        <v>0</v>
      </c>
      <c r="CU16">
        <f t="shared" si="7"/>
        <v>1.6649648792857115E-16</v>
      </c>
      <c r="CV16">
        <f t="shared" si="7"/>
        <v>0</v>
      </c>
      <c r="CW16">
        <f t="shared" si="7"/>
        <v>2.1926361001062564E-16</v>
      </c>
      <c r="CX16">
        <f t="shared" si="7"/>
        <v>0</v>
      </c>
      <c r="CY16">
        <f t="shared" si="7"/>
        <v>4.5256835739575359E-16</v>
      </c>
      <c r="CZ16">
        <f t="shared" si="7"/>
        <v>3.5896823010634241E-16</v>
      </c>
      <c r="DA16">
        <f t="shared" si="7"/>
        <v>0</v>
      </c>
      <c r="DB16">
        <f t="shared" si="7"/>
        <v>5.2000070716339368E-16</v>
      </c>
      <c r="DC16">
        <f t="shared" si="7"/>
        <v>1.5795720405769746E-16</v>
      </c>
    </row>
    <row r="17" spans="1:107">
      <c r="A17" s="1" t="s">
        <v>29</v>
      </c>
      <c r="B17" s="1">
        <f>'Raw data and fitting summary'!B19</f>
        <v>5.4975581388800036E-2</v>
      </c>
      <c r="C17">
        <f>'Raw data and fitting summary'!C19</f>
        <v>5.321055829841824</v>
      </c>
      <c r="D17">
        <f>'Raw data and fitting summary'!D19</f>
        <v>3.9759478596516438</v>
      </c>
      <c r="E17">
        <f>'Raw data and fitting summary'!E19</f>
        <v>3.7396139138250635</v>
      </c>
      <c r="F17">
        <f>'Raw data and fitting summary'!F19</f>
        <v>3.4809736279570322</v>
      </c>
      <c r="G17">
        <f>'Raw data and fitting summary'!G19</f>
        <v>3.2039803313519784</v>
      </c>
      <c r="H17">
        <f>'Raw data and fitting summary'!H19</f>
        <v>2.9141217081215189</v>
      </c>
      <c r="I17">
        <f>'Raw data and fitting summary'!I19</f>
        <v>2.6180577023182821</v>
      </c>
      <c r="J17">
        <f>'Raw data and fitting summary'!J19</f>
        <v>2.3230420798218239</v>
      </c>
      <c r="K17">
        <f>'Raw data and fitting summary'!K19</f>
        <v>2.0362269862503561</v>
      </c>
      <c r="L17">
        <f>'Raw data and fitting summary'!L19</f>
        <v>1.763987866394582</v>
      </c>
      <c r="M17">
        <f>'Raw data and fitting summary'!M19</f>
        <v>1.5113993573663627</v>
      </c>
      <c r="N17">
        <f>'Raw data and fitting summary'!N19</f>
        <v>1.2819445105252725</v>
      </c>
      <c r="O17">
        <f>'Raw data and fitting summary'!O19</f>
        <v>1.0774723642981887</v>
      </c>
      <c r="P17">
        <f>'Raw data and fitting summary'!P19</f>
        <v>0.89836007516810001</v>
      </c>
      <c r="Q17">
        <f>'Raw data and fitting summary'!Q19</f>
        <v>0.74380350309616894</v>
      </c>
      <c r="R17">
        <f>'Raw data and fitting summary'!R19</f>
        <v>0.61215686538003289</v>
      </c>
      <c r="X17">
        <f t="shared" si="27"/>
        <v>5.3210558298418249</v>
      </c>
      <c r="Y17">
        <f t="shared" si="8"/>
        <v>3.9759478596516433</v>
      </c>
      <c r="Z17">
        <f t="shared" si="9"/>
        <v>3.7396139138250635</v>
      </c>
      <c r="AA17">
        <f t="shared" si="10"/>
        <v>3.4809736279570314</v>
      </c>
      <c r="AB17">
        <f t="shared" si="11"/>
        <v>3.2039803313519775</v>
      </c>
      <c r="AC17">
        <f t="shared" si="12"/>
        <v>2.9141217081215189</v>
      </c>
      <c r="AD17">
        <f t="shared" si="13"/>
        <v>2.6180577023182829</v>
      </c>
      <c r="AE17">
        <f t="shared" si="14"/>
        <v>2.3230420798218239</v>
      </c>
      <c r="AF17">
        <f t="shared" si="15"/>
        <v>2.0362269862503561</v>
      </c>
      <c r="AG17">
        <f t="shared" si="16"/>
        <v>1.7639878663945816</v>
      </c>
      <c r="AH17">
        <f t="shared" si="17"/>
        <v>1.5113993573663629</v>
      </c>
      <c r="AI17">
        <f t="shared" si="18"/>
        <v>1.281944510525272</v>
      </c>
      <c r="AJ17">
        <f t="shared" si="19"/>
        <v>1.0774723642981889</v>
      </c>
      <c r="AK17">
        <f t="shared" si="20"/>
        <v>0.89836007516810013</v>
      </c>
      <c r="AL17">
        <f t="shared" si="21"/>
        <v>0.74380350309616861</v>
      </c>
      <c r="AM17">
        <f t="shared" si="22"/>
        <v>0.61215686538003278</v>
      </c>
      <c r="AO17">
        <f t="shared" si="23"/>
        <v>5.3210558298418249</v>
      </c>
      <c r="AP17">
        <f t="shared" si="4"/>
        <v>3.9759478596516433</v>
      </c>
      <c r="AQ17">
        <f t="shared" si="4"/>
        <v>3.7396139138250635</v>
      </c>
      <c r="AR17">
        <f t="shared" si="4"/>
        <v>3.4809736279570314</v>
      </c>
      <c r="AS17">
        <f t="shared" si="4"/>
        <v>3.2039803313519775</v>
      </c>
      <c r="AT17">
        <f t="shared" si="4"/>
        <v>2.9141217081215189</v>
      </c>
      <c r="AU17">
        <f t="shared" si="4"/>
        <v>2.6180577023182829</v>
      </c>
      <c r="AV17">
        <f t="shared" si="4"/>
        <v>2.3230420798218239</v>
      </c>
      <c r="AW17">
        <f t="shared" si="4"/>
        <v>2.0362269862503561</v>
      </c>
      <c r="AX17">
        <f t="shared" si="4"/>
        <v>1.7639878663945816</v>
      </c>
      <c r="AY17">
        <f t="shared" si="4"/>
        <v>1.5113993573663629</v>
      </c>
      <c r="AZ17">
        <f t="shared" si="4"/>
        <v>1.281944510525272</v>
      </c>
      <c r="BA17">
        <f t="shared" si="4"/>
        <v>1.0774723642981889</v>
      </c>
      <c r="BB17">
        <f t="shared" si="4"/>
        <v>0.89836007516810013</v>
      </c>
      <c r="BC17">
        <f t="shared" si="4"/>
        <v>0.74380350309616861</v>
      </c>
      <c r="BD17">
        <f t="shared" si="4"/>
        <v>0.61215686538003278</v>
      </c>
      <c r="BF17">
        <f t="shared" si="24"/>
        <v>7.8886090522101181E-31</v>
      </c>
      <c r="BG17">
        <f t="shared" si="24"/>
        <v>1.9721522630525295E-31</v>
      </c>
      <c r="BH17">
        <f t="shared" si="5"/>
        <v>0</v>
      </c>
      <c r="BI17">
        <f t="shared" si="5"/>
        <v>7.8886090522101181E-31</v>
      </c>
      <c r="BJ17">
        <f t="shared" si="5"/>
        <v>7.8886090522101181E-31</v>
      </c>
      <c r="BK17">
        <f t="shared" si="5"/>
        <v>0</v>
      </c>
      <c r="BL17">
        <f t="shared" si="5"/>
        <v>7.8886090522101181E-31</v>
      </c>
      <c r="BM17">
        <f t="shared" si="5"/>
        <v>0</v>
      </c>
      <c r="BN17">
        <f t="shared" si="5"/>
        <v>0</v>
      </c>
      <c r="BO17">
        <f t="shared" si="5"/>
        <v>1.9721522630525295E-31</v>
      </c>
      <c r="BP17">
        <f t="shared" si="5"/>
        <v>4.9303806576313238E-32</v>
      </c>
      <c r="BQ17">
        <f t="shared" si="5"/>
        <v>1.9721522630525295E-31</v>
      </c>
      <c r="BR17">
        <f t="shared" si="5"/>
        <v>4.9303806576313238E-32</v>
      </c>
      <c r="BS17">
        <f t="shared" si="5"/>
        <v>1.2325951644078309E-32</v>
      </c>
      <c r="BT17">
        <f t="shared" si="5"/>
        <v>1.1093356479670479E-31</v>
      </c>
      <c r="BU17">
        <f t="shared" si="5"/>
        <v>1.2325951644078309E-32</v>
      </c>
      <c r="BW17">
        <f t="shared" si="25"/>
        <v>1.6691770357285039E-16</v>
      </c>
      <c r="BX17">
        <f t="shared" si="6"/>
        <v>1.1169392193412013E-16</v>
      </c>
      <c r="BY17">
        <f t="shared" si="6"/>
        <v>0</v>
      </c>
      <c r="BZ17">
        <f t="shared" si="6"/>
        <v>2.5515229778439702E-16</v>
      </c>
      <c r="CA17">
        <f t="shared" si="6"/>
        <v>2.7721094633728361E-16</v>
      </c>
      <c r="CB17">
        <f t="shared" si="6"/>
        <v>0</v>
      </c>
      <c r="CC17">
        <f t="shared" si="6"/>
        <v>3.3925089539227714E-16</v>
      </c>
      <c r="CD17">
        <f t="shared" si="6"/>
        <v>0</v>
      </c>
      <c r="CE17">
        <f t="shared" si="6"/>
        <v>0</v>
      </c>
      <c r="CF17">
        <f t="shared" si="6"/>
        <v>2.5175298442258419E-16</v>
      </c>
      <c r="CG17">
        <f t="shared" si="6"/>
        <v>1.4691325879081193E-16</v>
      </c>
      <c r="CH17">
        <f t="shared" si="6"/>
        <v>3.4641843403042359E-16</v>
      </c>
      <c r="CI17">
        <f t="shared" si="6"/>
        <v>2.0607916479571144E-16</v>
      </c>
      <c r="CJ17">
        <f t="shared" si="6"/>
        <v>1.2358329976066811E-16</v>
      </c>
      <c r="CK17">
        <f t="shared" si="6"/>
        <v>4.4778883939255091E-16</v>
      </c>
      <c r="CL17">
        <f t="shared" si="6"/>
        <v>1.813625048435779E-16</v>
      </c>
      <c r="CN17">
        <f t="shared" si="26"/>
        <v>1.6691770357285039E-16</v>
      </c>
      <c r="CO17">
        <f t="shared" si="7"/>
        <v>1.1169392193412013E-16</v>
      </c>
      <c r="CP17">
        <f t="shared" si="7"/>
        <v>0</v>
      </c>
      <c r="CQ17">
        <f t="shared" si="7"/>
        <v>2.5515229778439702E-16</v>
      </c>
      <c r="CR17">
        <f t="shared" si="7"/>
        <v>2.7721094633728361E-16</v>
      </c>
      <c r="CS17">
        <f t="shared" si="7"/>
        <v>0</v>
      </c>
      <c r="CT17">
        <f t="shared" si="7"/>
        <v>3.3925089539227714E-16</v>
      </c>
      <c r="CU17">
        <f t="shared" si="7"/>
        <v>0</v>
      </c>
      <c r="CV17">
        <f t="shared" si="7"/>
        <v>0</v>
      </c>
      <c r="CW17">
        <f t="shared" si="7"/>
        <v>2.5175298442258419E-16</v>
      </c>
      <c r="CX17">
        <f t="shared" si="7"/>
        <v>1.4691325879081193E-16</v>
      </c>
      <c r="CY17">
        <f t="shared" si="7"/>
        <v>3.4641843403042359E-16</v>
      </c>
      <c r="CZ17">
        <f t="shared" si="7"/>
        <v>2.0607916479571144E-16</v>
      </c>
      <c r="DA17">
        <f t="shared" si="7"/>
        <v>1.2358329976066811E-16</v>
      </c>
      <c r="DB17">
        <f t="shared" si="7"/>
        <v>4.4778883939255091E-16</v>
      </c>
      <c r="DC17">
        <f t="shared" si="7"/>
        <v>1.813625048435779E-16</v>
      </c>
    </row>
    <row r="18" spans="1:107">
      <c r="A18" s="1" t="s">
        <v>30</v>
      </c>
      <c r="B18" s="1">
        <f>'Raw data and fitting summary'!B20</f>
        <v>4.3980465111040035E-2</v>
      </c>
      <c r="C18">
        <f>'Raw data and fitting summary'!C20</f>
        <v>4.5819200275316794</v>
      </c>
      <c r="D18">
        <f>'Raw data and fitting summary'!D20</f>
        <v>3.4236579560754432</v>
      </c>
      <c r="E18">
        <f>'Raw data and fitting summary'!E20</f>
        <v>3.2201526228866002</v>
      </c>
      <c r="F18">
        <f>'Raw data and fitting summary'!F20</f>
        <v>2.9974394727822387</v>
      </c>
      <c r="G18">
        <f>'Raw data and fitting summary'!G20</f>
        <v>2.7589226870554389</v>
      </c>
      <c r="H18">
        <f>'Raw data and fitting summary'!H20</f>
        <v>2.5093276680586394</v>
      </c>
      <c r="I18">
        <f>'Raw data and fitting summary'!I20</f>
        <v>2.2543892421144358</v>
      </c>
      <c r="J18">
        <f>'Raw data and fitting summary'!J20</f>
        <v>2.0003535709285853</v>
      </c>
      <c r="K18">
        <f>'Raw data and fitting summary'!K20</f>
        <v>1.7533793117856313</v>
      </c>
      <c r="L18">
        <f>'Raw data and fitting summary'!L20</f>
        <v>1.5189563108937485</v>
      </c>
      <c r="M18">
        <f>'Raw data and fitting summary'!M20</f>
        <v>1.3014542990279629</v>
      </c>
      <c r="N18">
        <f>'Raw data and fitting summary'!N20</f>
        <v>1.1038725047796853</v>
      </c>
      <c r="O18">
        <f>'Raw data and fitting summary'!O20</f>
        <v>0.92780312083974792</v>
      </c>
      <c r="P18">
        <f>'Raw data and fitting summary'!P20</f>
        <v>0.77357091373911446</v>
      </c>
      <c r="Q18">
        <f>'Raw data and fitting summary'!Q20</f>
        <v>0.64048344470872931</v>
      </c>
      <c r="R18">
        <f>'Raw data and fitting summary'!R20</f>
        <v>0.52712354299037012</v>
      </c>
      <c r="X18">
        <f t="shared" si="27"/>
        <v>4.5819200275316794</v>
      </c>
      <c r="Y18">
        <f t="shared" si="8"/>
        <v>3.4236579560754432</v>
      </c>
      <c r="Z18">
        <f t="shared" si="9"/>
        <v>3.2201526228866006</v>
      </c>
      <c r="AA18">
        <f t="shared" si="10"/>
        <v>2.9974394727822382</v>
      </c>
      <c r="AB18">
        <f t="shared" si="11"/>
        <v>2.7589226870554384</v>
      </c>
      <c r="AC18">
        <f t="shared" si="12"/>
        <v>2.5093276680586394</v>
      </c>
      <c r="AD18">
        <f t="shared" si="13"/>
        <v>2.2543892421144358</v>
      </c>
      <c r="AE18">
        <f t="shared" si="14"/>
        <v>2.0003535709285853</v>
      </c>
      <c r="AF18">
        <f t="shared" si="15"/>
        <v>1.7533793117856311</v>
      </c>
      <c r="AG18">
        <f t="shared" si="16"/>
        <v>1.5189563108937481</v>
      </c>
      <c r="AH18">
        <f t="shared" si="17"/>
        <v>1.3014542990279632</v>
      </c>
      <c r="AI18">
        <f t="shared" si="18"/>
        <v>1.1038725047796849</v>
      </c>
      <c r="AJ18">
        <f t="shared" si="19"/>
        <v>0.92780312083974836</v>
      </c>
      <c r="AK18">
        <f t="shared" si="20"/>
        <v>0.77357091373911457</v>
      </c>
      <c r="AL18">
        <f t="shared" si="21"/>
        <v>0.64048344470872909</v>
      </c>
      <c r="AM18">
        <f t="shared" si="22"/>
        <v>0.52712354299037001</v>
      </c>
      <c r="AO18">
        <f t="shared" si="23"/>
        <v>4.5819200275316794</v>
      </c>
      <c r="AP18">
        <f t="shared" si="4"/>
        <v>3.4236579560754432</v>
      </c>
      <c r="AQ18">
        <f t="shared" si="4"/>
        <v>3.2201526228866006</v>
      </c>
      <c r="AR18">
        <f t="shared" si="4"/>
        <v>2.9974394727822382</v>
      </c>
      <c r="AS18">
        <f t="shared" si="4"/>
        <v>2.7589226870554384</v>
      </c>
      <c r="AT18">
        <f t="shared" si="4"/>
        <v>2.5093276680586394</v>
      </c>
      <c r="AU18">
        <f t="shared" si="4"/>
        <v>2.2543892421144358</v>
      </c>
      <c r="AV18">
        <f t="shared" si="4"/>
        <v>2.0003535709285853</v>
      </c>
      <c r="AW18">
        <f t="shared" si="4"/>
        <v>1.7533793117856311</v>
      </c>
      <c r="AX18">
        <f t="shared" si="4"/>
        <v>1.5189563108937481</v>
      </c>
      <c r="AY18">
        <f t="shared" si="4"/>
        <v>1.3014542990279632</v>
      </c>
      <c r="AZ18">
        <f t="shared" si="4"/>
        <v>1.1038725047796849</v>
      </c>
      <c r="BA18">
        <f t="shared" si="4"/>
        <v>0.92780312083974836</v>
      </c>
      <c r="BB18">
        <f t="shared" si="4"/>
        <v>0.77357091373911457</v>
      </c>
      <c r="BC18">
        <f t="shared" si="4"/>
        <v>0.64048344470872909</v>
      </c>
      <c r="BD18">
        <f t="shared" si="4"/>
        <v>0.52712354299037001</v>
      </c>
      <c r="BF18">
        <f t="shared" si="24"/>
        <v>0</v>
      </c>
      <c r="BG18">
        <f t="shared" si="24"/>
        <v>0</v>
      </c>
      <c r="BH18">
        <f t="shared" si="5"/>
        <v>1.9721522630525295E-31</v>
      </c>
      <c r="BI18">
        <f t="shared" si="5"/>
        <v>1.9721522630525295E-31</v>
      </c>
      <c r="BJ18">
        <f t="shared" si="5"/>
        <v>1.9721522630525295E-31</v>
      </c>
      <c r="BK18">
        <f t="shared" si="5"/>
        <v>0</v>
      </c>
      <c r="BL18">
        <f t="shared" si="5"/>
        <v>0</v>
      </c>
      <c r="BM18">
        <f t="shared" si="5"/>
        <v>0</v>
      </c>
      <c r="BN18">
        <f t="shared" si="5"/>
        <v>4.9303806576313238E-32</v>
      </c>
      <c r="BO18">
        <f t="shared" si="5"/>
        <v>1.9721522630525295E-31</v>
      </c>
      <c r="BP18">
        <f t="shared" si="5"/>
        <v>4.9303806576313238E-32</v>
      </c>
      <c r="BQ18">
        <f t="shared" si="5"/>
        <v>1.9721522630525295E-31</v>
      </c>
      <c r="BR18">
        <f t="shared" si="5"/>
        <v>1.9721522630525295E-31</v>
      </c>
      <c r="BS18">
        <f t="shared" si="5"/>
        <v>1.2325951644078309E-32</v>
      </c>
      <c r="BT18">
        <f t="shared" si="5"/>
        <v>4.9303806576313238E-32</v>
      </c>
      <c r="BU18">
        <f t="shared" si="5"/>
        <v>1.2325951644078309E-32</v>
      </c>
      <c r="BW18">
        <f t="shared" si="25"/>
        <v>0</v>
      </c>
      <c r="BX18">
        <f t="shared" si="6"/>
        <v>0</v>
      </c>
      <c r="BY18">
        <f t="shared" si="6"/>
        <v>1.3790936699514985E-16</v>
      </c>
      <c r="BZ18">
        <f t="shared" si="6"/>
        <v>1.4815618926838806E-16</v>
      </c>
      <c r="CA18">
        <f t="shared" si="6"/>
        <v>1.6096471710993581E-16</v>
      </c>
      <c r="CB18">
        <f t="shared" si="6"/>
        <v>0</v>
      </c>
      <c r="CC18">
        <f t="shared" si="6"/>
        <v>0</v>
      </c>
      <c r="CD18">
        <f t="shared" si="6"/>
        <v>0</v>
      </c>
      <c r="CE18">
        <f t="shared" si="6"/>
        <v>1.2663808876523265E-16</v>
      </c>
      <c r="CF18">
        <f t="shared" si="6"/>
        <v>2.923647024375324E-16</v>
      </c>
      <c r="CG18">
        <f t="shared" si="6"/>
        <v>1.7061267928568303E-16</v>
      </c>
      <c r="CH18">
        <f t="shared" si="6"/>
        <v>4.0230117873865843E-16</v>
      </c>
      <c r="CI18">
        <f t="shared" si="6"/>
        <v>4.7864595394777338E-16</v>
      </c>
      <c r="CJ18">
        <f t="shared" si="6"/>
        <v>1.4351923073979191E-16</v>
      </c>
      <c r="CK18">
        <f t="shared" si="6"/>
        <v>3.4668281711170524E-16</v>
      </c>
      <c r="CL18">
        <f t="shared" si="6"/>
        <v>2.1061913082592844E-16</v>
      </c>
      <c r="CN18">
        <f t="shared" si="26"/>
        <v>0</v>
      </c>
      <c r="CO18">
        <f t="shared" si="7"/>
        <v>0</v>
      </c>
      <c r="CP18">
        <f t="shared" si="7"/>
        <v>1.3790936699514985E-16</v>
      </c>
      <c r="CQ18">
        <f t="shared" si="7"/>
        <v>1.4815618926838806E-16</v>
      </c>
      <c r="CR18">
        <f t="shared" si="7"/>
        <v>1.6096471710993581E-16</v>
      </c>
      <c r="CS18">
        <f t="shared" si="7"/>
        <v>0</v>
      </c>
      <c r="CT18">
        <f t="shared" si="7"/>
        <v>0</v>
      </c>
      <c r="CU18">
        <f t="shared" si="7"/>
        <v>0</v>
      </c>
      <c r="CV18">
        <f t="shared" si="7"/>
        <v>1.2663808876523265E-16</v>
      </c>
      <c r="CW18">
        <f t="shared" si="7"/>
        <v>2.923647024375324E-16</v>
      </c>
      <c r="CX18">
        <f t="shared" si="7"/>
        <v>1.7061267928568303E-16</v>
      </c>
      <c r="CY18">
        <f t="shared" si="7"/>
        <v>4.0230117873865843E-16</v>
      </c>
      <c r="CZ18">
        <f t="shared" si="7"/>
        <v>4.7864595394777338E-16</v>
      </c>
      <c r="DA18">
        <f t="shared" si="7"/>
        <v>1.4351923073979191E-16</v>
      </c>
      <c r="DB18">
        <f t="shared" si="7"/>
        <v>3.4668281711170524E-16</v>
      </c>
      <c r="DC18">
        <f t="shared" si="7"/>
        <v>2.1061913082592844E-16</v>
      </c>
    </row>
    <row r="19" spans="1:107">
      <c r="A19" s="3"/>
      <c r="B19" s="3"/>
    </row>
    <row r="20" spans="1:107">
      <c r="B20">
        <f t="shared" ref="B20:R34" si="28">B4/B4</f>
        <v>1</v>
      </c>
      <c r="C20">
        <f t="shared" si="28"/>
        <v>1</v>
      </c>
      <c r="D20">
        <f t="shared" si="28"/>
        <v>1</v>
      </c>
      <c r="E20">
        <f t="shared" si="28"/>
        <v>1</v>
      </c>
      <c r="F20">
        <f t="shared" si="28"/>
        <v>1</v>
      </c>
      <c r="G20">
        <f t="shared" si="28"/>
        <v>1</v>
      </c>
      <c r="H20">
        <f t="shared" si="28"/>
        <v>1</v>
      </c>
      <c r="I20">
        <f t="shared" si="28"/>
        <v>1</v>
      </c>
      <c r="J20">
        <f t="shared" si="28"/>
        <v>1</v>
      </c>
      <c r="K20">
        <f t="shared" si="28"/>
        <v>1</v>
      </c>
      <c r="L20">
        <f t="shared" si="28"/>
        <v>1</v>
      </c>
      <c r="M20">
        <f t="shared" si="28"/>
        <v>1</v>
      </c>
      <c r="N20">
        <f t="shared" si="28"/>
        <v>1</v>
      </c>
      <c r="O20">
        <f t="shared" si="28"/>
        <v>1</v>
      </c>
      <c r="P20">
        <f t="shared" si="28"/>
        <v>1</v>
      </c>
      <c r="Q20">
        <f t="shared" si="28"/>
        <v>1</v>
      </c>
      <c r="R20">
        <f t="shared" si="28"/>
        <v>1</v>
      </c>
      <c r="AM20">
        <f t="shared" ref="AM20:AM34" si="29">B4*B20</f>
        <v>1</v>
      </c>
      <c r="AN20">
        <f>IFERROR(AM20, NA())</f>
        <v>1</v>
      </c>
      <c r="AO20">
        <f>IFERROR(X4, NA())</f>
        <v>13.636363636363635</v>
      </c>
      <c r="AP20">
        <f t="shared" ref="AP20:BD34" si="30">IFERROR(Y4, NA())</f>
        <v>10.189231714008004</v>
      </c>
      <c r="AQ20">
        <f t="shared" si="30"/>
        <v>9.583574542204996</v>
      </c>
      <c r="AR20">
        <f t="shared" si="30"/>
        <v>8.9207525193031305</v>
      </c>
      <c r="AS20">
        <f t="shared" si="30"/>
        <v>8.2108969120459658</v>
      </c>
      <c r="AT20">
        <f t="shared" si="30"/>
        <v>7.4680711053068256</v>
      </c>
      <c r="AU20">
        <f t="shared" si="30"/>
        <v>6.709342655188042</v>
      </c>
      <c r="AV20">
        <f t="shared" si="30"/>
        <v>5.9533009154625862</v>
      </c>
      <c r="AW20">
        <f t="shared" si="30"/>
        <v>5.218274815867149</v>
      </c>
      <c r="AX20">
        <f t="shared" si="30"/>
        <v>4.5206028212270777</v>
      </c>
      <c r="AY20">
        <f t="shared" si="30"/>
        <v>3.8732897935834463</v>
      </c>
      <c r="AZ20">
        <f t="shared" si="30"/>
        <v>3.2852618100950175</v>
      </c>
      <c r="BA20">
        <f t="shared" si="30"/>
        <v>2.7612574341546305</v>
      </c>
      <c r="BB20">
        <f t="shared" si="30"/>
        <v>2.3022432113341198</v>
      </c>
      <c r="BC20">
        <f t="shared" si="30"/>
        <v>1.90615835777126</v>
      </c>
      <c r="BD20">
        <f t="shared" si="30"/>
        <v>1.5687851971037809</v>
      </c>
      <c r="BE20">
        <f t="shared" ref="BE20:BT34" si="31">IFERROR(AO52,NA())</f>
        <v>13.636363636363635</v>
      </c>
      <c r="BF20">
        <f t="shared" si="31"/>
        <v>10.189231714008006</v>
      </c>
      <c r="BG20">
        <f t="shared" si="31"/>
        <v>9.583574542204996</v>
      </c>
      <c r="BH20">
        <f t="shared" si="31"/>
        <v>8.9207525193031323</v>
      </c>
      <c r="BI20">
        <f t="shared" si="31"/>
        <v>8.2108969120459676</v>
      </c>
      <c r="BJ20">
        <f t="shared" si="31"/>
        <v>7.4680711053068256</v>
      </c>
      <c r="BK20">
        <f t="shared" si="31"/>
        <v>6.7093426551880428</v>
      </c>
      <c r="BL20">
        <f t="shared" si="31"/>
        <v>5.9533009154625871</v>
      </c>
      <c r="BM20">
        <f t="shared" si="31"/>
        <v>5.2182748158671508</v>
      </c>
      <c r="BN20">
        <f t="shared" si="31"/>
        <v>4.5206028212270803</v>
      </c>
      <c r="BO20">
        <f t="shared" si="31"/>
        <v>3.8732897935834472</v>
      </c>
      <c r="BP20">
        <f t="shared" si="31"/>
        <v>3.2852618100950188</v>
      </c>
      <c r="BQ20">
        <f t="shared" si="31"/>
        <v>2.7612574341546301</v>
      </c>
      <c r="BR20">
        <f t="shared" si="31"/>
        <v>2.3022432113341198</v>
      </c>
      <c r="BS20">
        <f t="shared" si="31"/>
        <v>1.9061583577712606</v>
      </c>
      <c r="BT20">
        <f t="shared" si="31"/>
        <v>1.5687851971037812</v>
      </c>
    </row>
    <row r="21" spans="1:107">
      <c r="B21">
        <f t="shared" si="28"/>
        <v>1</v>
      </c>
      <c r="C21">
        <f t="shared" si="28"/>
        <v>1</v>
      </c>
      <c r="D21">
        <f t="shared" si="28"/>
        <v>1</v>
      </c>
      <c r="E21">
        <f t="shared" si="28"/>
        <v>1</v>
      </c>
      <c r="F21">
        <f t="shared" si="28"/>
        <v>1</v>
      </c>
      <c r="G21">
        <f t="shared" si="28"/>
        <v>1</v>
      </c>
      <c r="H21">
        <f t="shared" si="28"/>
        <v>1</v>
      </c>
      <c r="I21">
        <f t="shared" si="28"/>
        <v>1</v>
      </c>
      <c r="J21">
        <f t="shared" si="28"/>
        <v>1</v>
      </c>
      <c r="K21">
        <f t="shared" si="28"/>
        <v>1</v>
      </c>
      <c r="L21">
        <f t="shared" si="28"/>
        <v>1</v>
      </c>
      <c r="M21">
        <f t="shared" si="28"/>
        <v>1</v>
      </c>
      <c r="N21">
        <f t="shared" si="28"/>
        <v>1</v>
      </c>
      <c r="O21">
        <f t="shared" si="28"/>
        <v>1</v>
      </c>
      <c r="P21">
        <f t="shared" si="28"/>
        <v>1</v>
      </c>
      <c r="Q21">
        <f t="shared" si="28"/>
        <v>1</v>
      </c>
      <c r="R21">
        <f t="shared" si="28"/>
        <v>1</v>
      </c>
      <c r="W21">
        <f t="shared" ref="W21:W35" si="32">C4*C20</f>
        <v>13.636363636363635</v>
      </c>
      <c r="X21">
        <f>IFERROR(W21, NA())</f>
        <v>13.636363636363635</v>
      </c>
      <c r="Y21">
        <f>AO20</f>
        <v>13.636363636363635</v>
      </c>
      <c r="AA21">
        <f t="shared" ref="AA21:AA35" si="33">X4-C4</f>
        <v>0</v>
      </c>
      <c r="AB21">
        <f>IFERROR(AA21,"")</f>
        <v>0</v>
      </c>
      <c r="AC21">
        <v>5</v>
      </c>
      <c r="AM21">
        <f t="shared" si="29"/>
        <v>0.8</v>
      </c>
      <c r="AN21">
        <f t="shared" ref="AN21:AN34" si="34">IFERROR(AM21, NA())</f>
        <v>0.8</v>
      </c>
      <c r="AO21">
        <f t="shared" ref="AO21:AO34" si="35">IFERROR(X5, NA())</f>
        <v>13.33333333333333</v>
      </c>
      <c r="AP21">
        <f t="shared" si="30"/>
        <v>9.9628043425856063</v>
      </c>
      <c r="AQ21">
        <f t="shared" si="30"/>
        <v>9.3706062190448858</v>
      </c>
      <c r="AR21">
        <f t="shared" si="30"/>
        <v>8.722513574429728</v>
      </c>
      <c r="AS21">
        <f t="shared" si="30"/>
        <v>8.0284325362227218</v>
      </c>
      <c r="AT21">
        <f t="shared" si="30"/>
        <v>7.302113969633341</v>
      </c>
      <c r="AU21">
        <f t="shared" si="30"/>
        <v>6.5602461517394195</v>
      </c>
      <c r="AV21">
        <f t="shared" si="30"/>
        <v>5.8210053395634187</v>
      </c>
      <c r="AW21">
        <f t="shared" si="30"/>
        <v>5.1023131532923243</v>
      </c>
      <c r="AX21">
        <f t="shared" si="30"/>
        <v>4.4201449807553654</v>
      </c>
      <c r="AY21">
        <f t="shared" si="30"/>
        <v>3.7872166870593702</v>
      </c>
      <c r="AZ21">
        <f t="shared" si="30"/>
        <v>3.2122559920929068</v>
      </c>
      <c r="BA21">
        <f t="shared" si="30"/>
        <v>2.699896157840084</v>
      </c>
      <c r="BB21">
        <f t="shared" si="30"/>
        <v>2.2510822510822508</v>
      </c>
      <c r="BC21">
        <f t="shared" si="30"/>
        <v>1.8637992831541212</v>
      </c>
      <c r="BD21">
        <f t="shared" si="30"/>
        <v>1.5339233038348081</v>
      </c>
      <c r="BE21">
        <f t="shared" si="31"/>
        <v>13.333333333333332</v>
      </c>
      <c r="BF21">
        <f t="shared" si="31"/>
        <v>9.9628043425856063</v>
      </c>
      <c r="BG21">
        <f t="shared" si="31"/>
        <v>9.3706062190448876</v>
      </c>
      <c r="BH21">
        <f t="shared" si="31"/>
        <v>8.7225135744297297</v>
      </c>
      <c r="BI21">
        <f t="shared" si="31"/>
        <v>8.0284325362227236</v>
      </c>
      <c r="BJ21">
        <f t="shared" si="31"/>
        <v>7.302113969633341</v>
      </c>
      <c r="BK21">
        <f t="shared" si="31"/>
        <v>6.5602461517394195</v>
      </c>
      <c r="BL21">
        <f t="shared" si="31"/>
        <v>5.8210053395634187</v>
      </c>
      <c r="BM21">
        <f t="shared" si="31"/>
        <v>5.1023131532923252</v>
      </c>
      <c r="BN21">
        <f t="shared" si="31"/>
        <v>4.4201449807553672</v>
      </c>
      <c r="BO21">
        <f t="shared" si="31"/>
        <v>3.7872166870593706</v>
      </c>
      <c r="BP21">
        <f t="shared" si="31"/>
        <v>3.2122559920929072</v>
      </c>
      <c r="BQ21">
        <f t="shared" si="31"/>
        <v>2.6998961578400831</v>
      </c>
      <c r="BR21">
        <f t="shared" si="31"/>
        <v>2.2510822510822504</v>
      </c>
      <c r="BS21">
        <f t="shared" si="31"/>
        <v>1.8637992831541219</v>
      </c>
      <c r="BT21">
        <f t="shared" si="31"/>
        <v>1.5339233038348083</v>
      </c>
    </row>
    <row r="22" spans="1:107">
      <c r="B22">
        <f t="shared" si="28"/>
        <v>1</v>
      </c>
      <c r="C22">
        <f t="shared" si="28"/>
        <v>1</v>
      </c>
      <c r="D22">
        <f t="shared" si="28"/>
        <v>1</v>
      </c>
      <c r="E22">
        <f t="shared" si="28"/>
        <v>1</v>
      </c>
      <c r="F22">
        <f t="shared" si="28"/>
        <v>1</v>
      </c>
      <c r="G22">
        <f t="shared" si="28"/>
        <v>1</v>
      </c>
      <c r="H22">
        <f t="shared" si="28"/>
        <v>1</v>
      </c>
      <c r="I22">
        <f t="shared" si="28"/>
        <v>1</v>
      </c>
      <c r="J22">
        <f t="shared" si="28"/>
        <v>1</v>
      </c>
      <c r="K22">
        <f t="shared" si="28"/>
        <v>1</v>
      </c>
      <c r="L22">
        <f t="shared" si="28"/>
        <v>1</v>
      </c>
      <c r="M22">
        <f t="shared" si="28"/>
        <v>1</v>
      </c>
      <c r="N22">
        <f t="shared" si="28"/>
        <v>1</v>
      </c>
      <c r="O22">
        <f t="shared" si="28"/>
        <v>1</v>
      </c>
      <c r="P22">
        <f t="shared" si="28"/>
        <v>1</v>
      </c>
      <c r="Q22">
        <f t="shared" si="28"/>
        <v>1</v>
      </c>
      <c r="R22">
        <f t="shared" si="28"/>
        <v>1</v>
      </c>
      <c r="W22">
        <f t="shared" si="32"/>
        <v>13.333333333333332</v>
      </c>
      <c r="X22">
        <f>IFERROR(W22, NA())</f>
        <v>13.333333333333332</v>
      </c>
      <c r="Y22">
        <f t="shared" ref="Y22:Y34" si="36">AO21</f>
        <v>13.33333333333333</v>
      </c>
      <c r="AA22">
        <f t="shared" si="33"/>
        <v>0</v>
      </c>
      <c r="AB22">
        <f t="shared" ref="AB22:AB85" si="37">IFERROR(AA22,"")</f>
        <v>0</v>
      </c>
      <c r="AC22">
        <v>5</v>
      </c>
      <c r="AM22">
        <f t="shared" si="29"/>
        <v>0.64000000000000012</v>
      </c>
      <c r="AN22">
        <f t="shared" si="34"/>
        <v>0.64000000000000012</v>
      </c>
      <c r="AO22">
        <f t="shared" si="35"/>
        <v>12.97297297297297</v>
      </c>
      <c r="AP22">
        <f t="shared" si="30"/>
        <v>9.6935393603535616</v>
      </c>
      <c r="AQ22">
        <f t="shared" si="30"/>
        <v>9.117346591503134</v>
      </c>
      <c r="AR22">
        <f t="shared" si="30"/>
        <v>8.486769964310005</v>
      </c>
      <c r="AS22">
        <f t="shared" si="30"/>
        <v>7.8114478730815673</v>
      </c>
      <c r="AT22">
        <f t="shared" si="30"/>
        <v>7.1047595380216286</v>
      </c>
      <c r="AU22">
        <f t="shared" si="30"/>
        <v>6.3829422016924093</v>
      </c>
      <c r="AV22">
        <f t="shared" si="30"/>
        <v>5.6636808709265694</v>
      </c>
      <c r="AW22">
        <f t="shared" si="30"/>
        <v>4.9644127977979373</v>
      </c>
      <c r="AX22">
        <f t="shared" si="30"/>
        <v>4.3006816028971127</v>
      </c>
      <c r="AY22">
        <f t="shared" si="30"/>
        <v>3.6848594793010094</v>
      </c>
      <c r="AZ22">
        <f t="shared" si="30"/>
        <v>3.125438262576882</v>
      </c>
      <c r="BA22">
        <f t="shared" si="30"/>
        <v>2.6269259914119734</v>
      </c>
      <c r="BB22">
        <f t="shared" si="30"/>
        <v>2.1902421902421896</v>
      </c>
      <c r="BC22">
        <f t="shared" si="30"/>
        <v>1.813426329555361</v>
      </c>
      <c r="BD22">
        <f t="shared" si="30"/>
        <v>1.4924659172446781</v>
      </c>
      <c r="BE22">
        <f t="shared" si="31"/>
        <v>12.972972972972974</v>
      </c>
      <c r="BF22">
        <f t="shared" si="31"/>
        <v>9.6935393603535633</v>
      </c>
      <c r="BG22">
        <f t="shared" si="31"/>
        <v>9.117346591503134</v>
      </c>
      <c r="BH22">
        <f t="shared" si="31"/>
        <v>8.4867699643100085</v>
      </c>
      <c r="BI22">
        <f t="shared" si="31"/>
        <v>7.8114478730815691</v>
      </c>
      <c r="BJ22">
        <f t="shared" si="31"/>
        <v>7.1047595380216295</v>
      </c>
      <c r="BK22">
        <f t="shared" si="31"/>
        <v>6.3829422016924084</v>
      </c>
      <c r="BL22">
        <f t="shared" si="31"/>
        <v>5.6636808709265702</v>
      </c>
      <c r="BM22">
        <f t="shared" si="31"/>
        <v>4.9644127977979382</v>
      </c>
      <c r="BN22">
        <f t="shared" si="31"/>
        <v>4.3006816028971153</v>
      </c>
      <c r="BO22">
        <f t="shared" si="31"/>
        <v>3.6848594793010094</v>
      </c>
      <c r="BP22">
        <f t="shared" si="31"/>
        <v>3.1254382625768828</v>
      </c>
      <c r="BQ22">
        <f t="shared" si="31"/>
        <v>2.6269259914119725</v>
      </c>
      <c r="BR22">
        <f t="shared" si="31"/>
        <v>2.19024219024219</v>
      </c>
      <c r="BS22">
        <f t="shared" si="31"/>
        <v>1.8134263295553619</v>
      </c>
      <c r="BT22">
        <f t="shared" si="31"/>
        <v>1.4924659172446784</v>
      </c>
    </row>
    <row r="23" spans="1:107">
      <c r="B23">
        <f t="shared" si="28"/>
        <v>1</v>
      </c>
      <c r="C23">
        <f t="shared" si="28"/>
        <v>1</v>
      </c>
      <c r="D23">
        <f t="shared" si="28"/>
        <v>1</v>
      </c>
      <c r="E23">
        <f t="shared" si="28"/>
        <v>1</v>
      </c>
      <c r="F23">
        <f t="shared" si="28"/>
        <v>1</v>
      </c>
      <c r="G23">
        <f t="shared" si="28"/>
        <v>1</v>
      </c>
      <c r="H23">
        <f t="shared" si="28"/>
        <v>1</v>
      </c>
      <c r="I23">
        <f t="shared" si="28"/>
        <v>1</v>
      </c>
      <c r="J23">
        <f t="shared" si="28"/>
        <v>1</v>
      </c>
      <c r="K23">
        <f t="shared" si="28"/>
        <v>1</v>
      </c>
      <c r="L23">
        <f t="shared" si="28"/>
        <v>1</v>
      </c>
      <c r="M23">
        <f t="shared" si="28"/>
        <v>1</v>
      </c>
      <c r="N23">
        <f t="shared" si="28"/>
        <v>1</v>
      </c>
      <c r="O23">
        <f t="shared" si="28"/>
        <v>1</v>
      </c>
      <c r="P23">
        <f t="shared" si="28"/>
        <v>1</v>
      </c>
      <c r="Q23">
        <f t="shared" si="28"/>
        <v>1</v>
      </c>
      <c r="R23">
        <f t="shared" si="28"/>
        <v>1</v>
      </c>
      <c r="W23">
        <f t="shared" si="32"/>
        <v>12.972972972972974</v>
      </c>
      <c r="X23">
        <f>IFERROR(W23, NA())</f>
        <v>12.972972972972974</v>
      </c>
      <c r="Y23">
        <f t="shared" si="36"/>
        <v>12.97297297297297</v>
      </c>
      <c r="AA23">
        <f t="shared" si="33"/>
        <v>0</v>
      </c>
      <c r="AB23">
        <f t="shared" si="37"/>
        <v>0</v>
      </c>
      <c r="AC23">
        <v>5</v>
      </c>
      <c r="AM23">
        <f t="shared" si="29"/>
        <v>0.51200000000000012</v>
      </c>
      <c r="AN23">
        <f t="shared" si="34"/>
        <v>0.51200000000000012</v>
      </c>
      <c r="AO23">
        <f t="shared" si="35"/>
        <v>12.549019607843135</v>
      </c>
      <c r="AP23">
        <f t="shared" si="30"/>
        <v>9.3767570283158648</v>
      </c>
      <c r="AQ23">
        <f t="shared" si="30"/>
        <v>8.8193940885128335</v>
      </c>
      <c r="AR23">
        <f t="shared" si="30"/>
        <v>8.2094245406397448</v>
      </c>
      <c r="AS23">
        <f t="shared" si="30"/>
        <v>7.5561717987978572</v>
      </c>
      <c r="AT23">
        <f t="shared" si="30"/>
        <v>6.8725778537725573</v>
      </c>
      <c r="AU23">
        <f t="shared" si="30"/>
        <v>6.1743493192841603</v>
      </c>
      <c r="AV23">
        <f t="shared" si="30"/>
        <v>5.4785932607655701</v>
      </c>
      <c r="AW23">
        <f t="shared" si="30"/>
        <v>4.802177085451599</v>
      </c>
      <c r="AX23">
        <f t="shared" si="30"/>
        <v>4.1601364524756388</v>
      </c>
      <c r="AY23">
        <f t="shared" si="30"/>
        <v>3.5644392348794081</v>
      </c>
      <c r="AZ23">
        <f t="shared" si="30"/>
        <v>3.0232997572639118</v>
      </c>
      <c r="BA23">
        <f t="shared" si="30"/>
        <v>2.5410787367906669</v>
      </c>
      <c r="BB23">
        <f t="shared" si="30"/>
        <v>2.1186656480774122</v>
      </c>
      <c r="BC23">
        <f t="shared" si="30"/>
        <v>1.7541640312038786</v>
      </c>
      <c r="BD23">
        <f t="shared" si="30"/>
        <v>1.4436925212562901</v>
      </c>
      <c r="BE23">
        <f t="shared" si="31"/>
        <v>12.549019607843137</v>
      </c>
      <c r="BF23">
        <f t="shared" si="31"/>
        <v>9.3767570283158665</v>
      </c>
      <c r="BG23">
        <f t="shared" si="31"/>
        <v>8.8193940885128352</v>
      </c>
      <c r="BH23">
        <f t="shared" si="31"/>
        <v>8.2094245406397466</v>
      </c>
      <c r="BI23">
        <f t="shared" si="31"/>
        <v>7.5561717987978589</v>
      </c>
      <c r="BJ23">
        <f t="shared" si="31"/>
        <v>6.8725778537725573</v>
      </c>
      <c r="BK23">
        <f t="shared" si="31"/>
        <v>6.1743493192841603</v>
      </c>
      <c r="BL23">
        <f t="shared" si="31"/>
        <v>5.4785932607655718</v>
      </c>
      <c r="BM23">
        <f t="shared" si="31"/>
        <v>4.8021770854515999</v>
      </c>
      <c r="BN23">
        <f t="shared" si="31"/>
        <v>4.1601364524756397</v>
      </c>
      <c r="BO23">
        <f t="shared" si="31"/>
        <v>3.5644392348794076</v>
      </c>
      <c r="BP23">
        <f t="shared" si="31"/>
        <v>3.0232997572639131</v>
      </c>
      <c r="BQ23">
        <f t="shared" si="31"/>
        <v>2.5410787367906664</v>
      </c>
      <c r="BR23">
        <f t="shared" si="31"/>
        <v>2.1186656480774126</v>
      </c>
      <c r="BS23">
        <f t="shared" si="31"/>
        <v>1.7541640312038795</v>
      </c>
      <c r="BT23">
        <f t="shared" si="31"/>
        <v>1.4436925212562903</v>
      </c>
    </row>
    <row r="24" spans="1:107">
      <c r="B24">
        <f t="shared" si="28"/>
        <v>1</v>
      </c>
      <c r="C24">
        <f t="shared" si="28"/>
        <v>1</v>
      </c>
      <c r="D24">
        <f t="shared" si="28"/>
        <v>1</v>
      </c>
      <c r="E24">
        <f t="shared" si="28"/>
        <v>1</v>
      </c>
      <c r="F24">
        <f t="shared" si="28"/>
        <v>1</v>
      </c>
      <c r="G24">
        <f t="shared" si="28"/>
        <v>1</v>
      </c>
      <c r="H24">
        <f t="shared" si="28"/>
        <v>1</v>
      </c>
      <c r="I24">
        <f t="shared" si="28"/>
        <v>1</v>
      </c>
      <c r="J24">
        <f t="shared" si="28"/>
        <v>1</v>
      </c>
      <c r="K24">
        <f t="shared" si="28"/>
        <v>1</v>
      </c>
      <c r="L24">
        <f t="shared" si="28"/>
        <v>1</v>
      </c>
      <c r="M24">
        <f t="shared" si="28"/>
        <v>1</v>
      </c>
      <c r="N24">
        <f t="shared" si="28"/>
        <v>1</v>
      </c>
      <c r="O24">
        <f t="shared" si="28"/>
        <v>1</v>
      </c>
      <c r="P24">
        <f t="shared" si="28"/>
        <v>1</v>
      </c>
      <c r="Q24">
        <f t="shared" si="28"/>
        <v>1</v>
      </c>
      <c r="R24">
        <f t="shared" si="28"/>
        <v>1</v>
      </c>
      <c r="W24">
        <f t="shared" si="32"/>
        <v>12.549019607843137</v>
      </c>
      <c r="X24">
        <f>IFERROR(W24, NA())</f>
        <v>12.549019607843137</v>
      </c>
      <c r="Y24">
        <f t="shared" si="36"/>
        <v>12.549019607843135</v>
      </c>
      <c r="AA24">
        <f t="shared" si="33"/>
        <v>0</v>
      </c>
      <c r="AB24">
        <f t="shared" si="37"/>
        <v>0</v>
      </c>
      <c r="AC24">
        <v>5</v>
      </c>
      <c r="AM24">
        <f t="shared" si="29"/>
        <v>0.40960000000000013</v>
      </c>
      <c r="AN24">
        <f t="shared" si="34"/>
        <v>0.40960000000000013</v>
      </c>
      <c r="AO24">
        <f t="shared" si="35"/>
        <v>12.05651491365777</v>
      </c>
      <c r="AP24">
        <f t="shared" si="30"/>
        <v>9.0087524353678337</v>
      </c>
      <c r="AQ24">
        <f t="shared" si="30"/>
        <v>8.4732640222446705</v>
      </c>
      <c r="AR24">
        <f t="shared" si="30"/>
        <v>7.8872336246020787</v>
      </c>
      <c r="AS24">
        <f t="shared" si="30"/>
        <v>7.2596187454698411</v>
      </c>
      <c r="AT24">
        <f t="shared" si="30"/>
        <v>6.6028534482084851</v>
      </c>
      <c r="AU24">
        <f t="shared" si="30"/>
        <v>5.9320279174284236</v>
      </c>
      <c r="AV24">
        <f t="shared" si="30"/>
        <v>5.2635778266695903</v>
      </c>
      <c r="AW24">
        <f t="shared" si="30"/>
        <v>4.6137085970115832</v>
      </c>
      <c r="AX24">
        <f t="shared" si="30"/>
        <v>3.996865791075495</v>
      </c>
      <c r="AY24">
        <f t="shared" si="30"/>
        <v>3.4245475851588654</v>
      </c>
      <c r="AZ24">
        <f t="shared" si="30"/>
        <v>2.9046459206365998</v>
      </c>
      <c r="BA24">
        <f t="shared" si="30"/>
        <v>2.4413503719244707</v>
      </c>
      <c r="BB24">
        <f t="shared" si="30"/>
        <v>2.0355155049032594</v>
      </c>
      <c r="BC24">
        <f t="shared" si="30"/>
        <v>1.6853192890059243</v>
      </c>
      <c r="BD24">
        <f t="shared" si="30"/>
        <v>1.3870326891818672</v>
      </c>
      <c r="BE24">
        <f t="shared" si="31"/>
        <v>12.05651491365777</v>
      </c>
      <c r="BF24">
        <f t="shared" si="31"/>
        <v>9.0087524353678319</v>
      </c>
      <c r="BG24">
        <f t="shared" si="31"/>
        <v>8.4732640222446705</v>
      </c>
      <c r="BH24">
        <f t="shared" si="31"/>
        <v>7.8872336246020787</v>
      </c>
      <c r="BI24">
        <f t="shared" si="31"/>
        <v>7.2596187454698411</v>
      </c>
      <c r="BJ24">
        <f t="shared" si="31"/>
        <v>6.6028534482084842</v>
      </c>
      <c r="BK24">
        <f t="shared" si="31"/>
        <v>5.9320279174284236</v>
      </c>
      <c r="BL24">
        <f t="shared" si="31"/>
        <v>5.2635778266695912</v>
      </c>
      <c r="BM24">
        <f t="shared" si="31"/>
        <v>4.6137085970115841</v>
      </c>
      <c r="BN24">
        <f t="shared" si="31"/>
        <v>3.9968657910754972</v>
      </c>
      <c r="BO24">
        <f t="shared" si="31"/>
        <v>3.4245475851588658</v>
      </c>
      <c r="BP24">
        <f t="shared" si="31"/>
        <v>2.9046459206366011</v>
      </c>
      <c r="BQ24">
        <f t="shared" si="31"/>
        <v>2.4413503719244702</v>
      </c>
      <c r="BR24">
        <f t="shared" si="31"/>
        <v>2.0355155049032594</v>
      </c>
      <c r="BS24">
        <f t="shared" si="31"/>
        <v>1.685319289005925</v>
      </c>
      <c r="BT24">
        <f t="shared" si="31"/>
        <v>1.3870326891818676</v>
      </c>
    </row>
    <row r="25" spans="1:107">
      <c r="B25">
        <f t="shared" si="28"/>
        <v>1</v>
      </c>
      <c r="C25">
        <f t="shared" si="28"/>
        <v>1</v>
      </c>
      <c r="D25">
        <f t="shared" si="28"/>
        <v>1</v>
      </c>
      <c r="E25">
        <f t="shared" si="28"/>
        <v>1</v>
      </c>
      <c r="F25">
        <f t="shared" si="28"/>
        <v>1</v>
      </c>
      <c r="G25">
        <f t="shared" si="28"/>
        <v>1</v>
      </c>
      <c r="H25">
        <f t="shared" si="28"/>
        <v>1</v>
      </c>
      <c r="I25">
        <f t="shared" si="28"/>
        <v>1</v>
      </c>
      <c r="J25">
        <f t="shared" si="28"/>
        <v>1</v>
      </c>
      <c r="K25">
        <f t="shared" si="28"/>
        <v>1</v>
      </c>
      <c r="L25">
        <f t="shared" si="28"/>
        <v>1</v>
      </c>
      <c r="M25">
        <f t="shared" si="28"/>
        <v>1</v>
      </c>
      <c r="N25">
        <f t="shared" si="28"/>
        <v>1</v>
      </c>
      <c r="O25">
        <f t="shared" si="28"/>
        <v>1</v>
      </c>
      <c r="P25">
        <f t="shared" si="28"/>
        <v>1</v>
      </c>
      <c r="Q25">
        <f t="shared" si="28"/>
        <v>1</v>
      </c>
      <c r="R25">
        <f t="shared" si="28"/>
        <v>1</v>
      </c>
      <c r="W25">
        <f t="shared" si="32"/>
        <v>12.05651491365777</v>
      </c>
      <c r="X25">
        <f t="shared" ref="X25:X88" si="38">IFERROR(W25, NA())</f>
        <v>12.05651491365777</v>
      </c>
      <c r="Y25">
        <f t="shared" si="36"/>
        <v>12.05651491365777</v>
      </c>
      <c r="AA25">
        <f t="shared" si="33"/>
        <v>0</v>
      </c>
      <c r="AB25">
        <f t="shared" si="37"/>
        <v>0</v>
      </c>
      <c r="AC25">
        <v>5</v>
      </c>
      <c r="AM25">
        <f t="shared" si="29"/>
        <v>0.32768000000000014</v>
      </c>
      <c r="AN25">
        <f t="shared" si="34"/>
        <v>0.32768000000000014</v>
      </c>
      <c r="AO25">
        <f t="shared" si="35"/>
        <v>11.492704826038159</v>
      </c>
      <c r="AP25">
        <f t="shared" si="30"/>
        <v>8.5874677161680655</v>
      </c>
      <c r="AQ25">
        <f t="shared" si="30"/>
        <v>8.0770208487390285</v>
      </c>
      <c r="AR25">
        <f t="shared" si="30"/>
        <v>7.518395538902392</v>
      </c>
      <c r="AS25">
        <f t="shared" si="30"/>
        <v>6.920130401592651</v>
      </c>
      <c r="AT25">
        <f t="shared" si="30"/>
        <v>6.2940780344314327</v>
      </c>
      <c r="AU25">
        <f t="shared" si="30"/>
        <v>5.6546229456070431</v>
      </c>
      <c r="AV25">
        <f t="shared" si="30"/>
        <v>5.01743221187958</v>
      </c>
      <c r="AW25">
        <f t="shared" si="30"/>
        <v>4.3979534250600505</v>
      </c>
      <c r="AX25">
        <f t="shared" si="30"/>
        <v>3.809956616408666</v>
      </c>
      <c r="AY25">
        <f t="shared" si="30"/>
        <v>3.264402262246461</v>
      </c>
      <c r="AZ25">
        <f t="shared" si="30"/>
        <v>2.768813245709711</v>
      </c>
      <c r="BA25">
        <f t="shared" si="30"/>
        <v>2.327183220225796</v>
      </c>
      <c r="BB25">
        <f t="shared" si="30"/>
        <v>1.9403267888116371</v>
      </c>
      <c r="BC25">
        <f t="shared" si="30"/>
        <v>1.6065071262203872</v>
      </c>
      <c r="BD25">
        <f t="shared" si="30"/>
        <v>1.3221695817566022</v>
      </c>
      <c r="BE25">
        <f t="shared" si="31"/>
        <v>11.49270482603816</v>
      </c>
      <c r="BF25">
        <f t="shared" si="31"/>
        <v>8.5874677161680655</v>
      </c>
      <c r="BG25">
        <f t="shared" si="31"/>
        <v>8.0770208487390267</v>
      </c>
      <c r="BH25">
        <f t="shared" si="31"/>
        <v>7.5183955389023938</v>
      </c>
      <c r="BI25">
        <f t="shared" si="31"/>
        <v>6.920130401592651</v>
      </c>
      <c r="BJ25">
        <f t="shared" si="31"/>
        <v>6.2940780344314327</v>
      </c>
      <c r="BK25">
        <f t="shared" si="31"/>
        <v>5.6546229456070423</v>
      </c>
      <c r="BL25">
        <f t="shared" si="31"/>
        <v>5.01743221187958</v>
      </c>
      <c r="BM25">
        <f t="shared" si="31"/>
        <v>4.3979534250600514</v>
      </c>
      <c r="BN25">
        <f t="shared" si="31"/>
        <v>3.8099566164086673</v>
      </c>
      <c r="BO25">
        <f t="shared" si="31"/>
        <v>3.2644022622464615</v>
      </c>
      <c r="BP25">
        <f t="shared" si="31"/>
        <v>2.7688132457097119</v>
      </c>
      <c r="BQ25">
        <f t="shared" si="31"/>
        <v>2.3271832202257956</v>
      </c>
      <c r="BR25">
        <f t="shared" si="31"/>
        <v>1.9403267888116369</v>
      </c>
      <c r="BS25">
        <f t="shared" si="31"/>
        <v>1.6065071262203878</v>
      </c>
      <c r="BT25">
        <f t="shared" si="31"/>
        <v>1.3221695817566026</v>
      </c>
    </row>
    <row r="26" spans="1:107">
      <c r="B26">
        <f t="shared" si="28"/>
        <v>1</v>
      </c>
      <c r="C26">
        <f t="shared" si="28"/>
        <v>1</v>
      </c>
      <c r="D26">
        <f t="shared" si="28"/>
        <v>1</v>
      </c>
      <c r="E26">
        <f t="shared" si="28"/>
        <v>1</v>
      </c>
      <c r="F26">
        <f t="shared" si="28"/>
        <v>1</v>
      </c>
      <c r="G26">
        <f t="shared" si="28"/>
        <v>1</v>
      </c>
      <c r="H26">
        <f t="shared" si="28"/>
        <v>1</v>
      </c>
      <c r="I26">
        <f t="shared" si="28"/>
        <v>1</v>
      </c>
      <c r="J26">
        <f t="shared" si="28"/>
        <v>1</v>
      </c>
      <c r="K26">
        <f t="shared" si="28"/>
        <v>1</v>
      </c>
      <c r="L26">
        <f t="shared" si="28"/>
        <v>1</v>
      </c>
      <c r="M26">
        <f t="shared" si="28"/>
        <v>1</v>
      </c>
      <c r="N26">
        <f t="shared" si="28"/>
        <v>1</v>
      </c>
      <c r="O26">
        <f t="shared" si="28"/>
        <v>1</v>
      </c>
      <c r="P26">
        <f t="shared" si="28"/>
        <v>1</v>
      </c>
      <c r="Q26">
        <f t="shared" si="28"/>
        <v>1</v>
      </c>
      <c r="R26">
        <f t="shared" si="28"/>
        <v>1</v>
      </c>
      <c r="W26">
        <f t="shared" si="32"/>
        <v>11.49270482603816</v>
      </c>
      <c r="X26">
        <f t="shared" si="38"/>
        <v>11.49270482603816</v>
      </c>
      <c r="Y26">
        <f t="shared" si="36"/>
        <v>11.492704826038159</v>
      </c>
      <c r="AA26">
        <f t="shared" si="33"/>
        <v>0</v>
      </c>
      <c r="AB26">
        <f t="shared" si="37"/>
        <v>0</v>
      </c>
      <c r="AC26">
        <v>5</v>
      </c>
      <c r="AM26">
        <f t="shared" si="29"/>
        <v>0.2621440000000001</v>
      </c>
      <c r="AN26">
        <f t="shared" si="34"/>
        <v>0.2621440000000001</v>
      </c>
      <c r="AO26">
        <f t="shared" si="35"/>
        <v>10.858001237076962</v>
      </c>
      <c r="AP26">
        <f t="shared" si="30"/>
        <v>8.1132106407412703</v>
      </c>
      <c r="AQ26">
        <f t="shared" si="30"/>
        <v>7.6309540438912862</v>
      </c>
      <c r="AR26">
        <f t="shared" si="30"/>
        <v>7.1031797386183957</v>
      </c>
      <c r="AS26">
        <f t="shared" si="30"/>
        <v>6.5379547807571461</v>
      </c>
      <c r="AT26">
        <f t="shared" si="30"/>
        <v>5.9464771886666856</v>
      </c>
      <c r="AU26">
        <f t="shared" si="30"/>
        <v>5.3423370623337014</v>
      </c>
      <c r="AV26">
        <f t="shared" si="30"/>
        <v>4.7403362383508414</v>
      </c>
      <c r="AW26">
        <f t="shared" si="30"/>
        <v>4.1550691897801597</v>
      </c>
      <c r="AX26">
        <f t="shared" si="30"/>
        <v>3.5995454751825977</v>
      </c>
      <c r="AY26">
        <f t="shared" si="30"/>
        <v>3.0841202604876878</v>
      </c>
      <c r="AZ26">
        <f t="shared" si="30"/>
        <v>2.6159009651964507</v>
      </c>
      <c r="BA26">
        <f t="shared" si="30"/>
        <v>2.1986606866355229</v>
      </c>
      <c r="BB26">
        <f t="shared" si="30"/>
        <v>1.8331690400259808</v>
      </c>
      <c r="BC26">
        <f t="shared" si="30"/>
        <v>1.5177851191612952</v>
      </c>
      <c r="BD26">
        <f t="shared" si="30"/>
        <v>1.2491505847964648</v>
      </c>
      <c r="BE26">
        <f t="shared" si="31"/>
        <v>10.858001237076964</v>
      </c>
      <c r="BF26">
        <f t="shared" si="31"/>
        <v>8.1132106407412703</v>
      </c>
      <c r="BG26">
        <f t="shared" si="31"/>
        <v>7.6309540438912862</v>
      </c>
      <c r="BH26">
        <f t="shared" si="31"/>
        <v>7.1031797386183966</v>
      </c>
      <c r="BI26">
        <f t="shared" si="31"/>
        <v>6.537954780757147</v>
      </c>
      <c r="BJ26">
        <f t="shared" si="31"/>
        <v>5.9464771886666847</v>
      </c>
      <c r="BK26">
        <f t="shared" si="31"/>
        <v>5.3423370623337005</v>
      </c>
      <c r="BL26">
        <f t="shared" si="31"/>
        <v>4.7403362383508414</v>
      </c>
      <c r="BM26">
        <f t="shared" si="31"/>
        <v>4.1550691897801597</v>
      </c>
      <c r="BN26">
        <f t="shared" si="31"/>
        <v>3.5995454751825986</v>
      </c>
      <c r="BO26">
        <f t="shared" si="31"/>
        <v>3.0841202604876878</v>
      </c>
      <c r="BP26">
        <f t="shared" si="31"/>
        <v>2.6159009651964511</v>
      </c>
      <c r="BQ26">
        <f t="shared" si="31"/>
        <v>2.1986606866355221</v>
      </c>
      <c r="BR26">
        <f t="shared" si="31"/>
        <v>1.8331690400259804</v>
      </c>
      <c r="BS26">
        <f t="shared" si="31"/>
        <v>1.5177851191612961</v>
      </c>
      <c r="BT26">
        <f t="shared" si="31"/>
        <v>1.249150584796465</v>
      </c>
    </row>
    <row r="27" spans="1:107">
      <c r="B27">
        <f t="shared" si="28"/>
        <v>1</v>
      </c>
      <c r="C27">
        <f t="shared" si="28"/>
        <v>1</v>
      </c>
      <c r="D27">
        <f t="shared" si="28"/>
        <v>1</v>
      </c>
      <c r="E27">
        <f t="shared" si="28"/>
        <v>1</v>
      </c>
      <c r="F27">
        <f t="shared" si="28"/>
        <v>1</v>
      </c>
      <c r="G27">
        <f t="shared" si="28"/>
        <v>1</v>
      </c>
      <c r="H27">
        <f t="shared" si="28"/>
        <v>1</v>
      </c>
      <c r="I27">
        <f t="shared" si="28"/>
        <v>1</v>
      </c>
      <c r="J27">
        <f t="shared" si="28"/>
        <v>1</v>
      </c>
      <c r="K27">
        <f t="shared" si="28"/>
        <v>1</v>
      </c>
      <c r="L27">
        <f t="shared" si="28"/>
        <v>1</v>
      </c>
      <c r="M27">
        <f t="shared" si="28"/>
        <v>1</v>
      </c>
      <c r="N27">
        <f t="shared" si="28"/>
        <v>1</v>
      </c>
      <c r="O27">
        <f t="shared" si="28"/>
        <v>1</v>
      </c>
      <c r="P27">
        <f t="shared" si="28"/>
        <v>1</v>
      </c>
      <c r="Q27">
        <f t="shared" si="28"/>
        <v>1</v>
      </c>
      <c r="R27">
        <f t="shared" si="28"/>
        <v>1</v>
      </c>
      <c r="W27">
        <f t="shared" si="32"/>
        <v>10.858001237076964</v>
      </c>
      <c r="X27">
        <f t="shared" si="38"/>
        <v>10.858001237076964</v>
      </c>
      <c r="Y27">
        <f t="shared" si="36"/>
        <v>10.858001237076962</v>
      </c>
      <c r="AA27">
        <f t="shared" si="33"/>
        <v>0</v>
      </c>
      <c r="AB27">
        <f t="shared" si="37"/>
        <v>0</v>
      </c>
      <c r="AC27">
        <v>5</v>
      </c>
      <c r="AM27">
        <f t="shared" si="29"/>
        <v>0.2097152000000001</v>
      </c>
      <c r="AN27">
        <f t="shared" si="34"/>
        <v>0.2097152000000001</v>
      </c>
      <c r="AO27">
        <f t="shared" si="35"/>
        <v>10.15684086541442</v>
      </c>
      <c r="AP27">
        <f t="shared" si="30"/>
        <v>7.58929637106763</v>
      </c>
      <c r="AQ27">
        <f t="shared" si="30"/>
        <v>7.1381817134476213</v>
      </c>
      <c r="AR27">
        <f t="shared" si="30"/>
        <v>6.6444886741424911</v>
      </c>
      <c r="AS27">
        <f t="shared" si="30"/>
        <v>6.1157633751847262</v>
      </c>
      <c r="AT27">
        <f t="shared" si="30"/>
        <v>5.5624807178014084</v>
      </c>
      <c r="AU27">
        <f t="shared" si="30"/>
        <v>4.9973532150873474</v>
      </c>
      <c r="AV27">
        <f t="shared" si="30"/>
        <v>4.4342268683004962</v>
      </c>
      <c r="AW27">
        <f t="shared" si="30"/>
        <v>3.8867537057625747</v>
      </c>
      <c r="AX27">
        <f t="shared" si="30"/>
        <v>3.3671031878694402</v>
      </c>
      <c r="AY27">
        <f t="shared" si="30"/>
        <v>2.8849617909978025</v>
      </c>
      <c r="AZ27">
        <f t="shared" si="30"/>
        <v>2.4469779697996183</v>
      </c>
      <c r="BA27">
        <f t="shared" si="30"/>
        <v>2.0566811721244158</v>
      </c>
      <c r="BB27">
        <f t="shared" si="30"/>
        <v>1.7147913149400966</v>
      </c>
      <c r="BC27">
        <f t="shared" si="30"/>
        <v>1.4197734543052412</v>
      </c>
      <c r="BD27">
        <f t="shared" si="30"/>
        <v>1.168486117260066</v>
      </c>
      <c r="BE27">
        <f t="shared" si="31"/>
        <v>10.156840865414422</v>
      </c>
      <c r="BF27">
        <f t="shared" si="31"/>
        <v>7.5892963710676318</v>
      </c>
      <c r="BG27">
        <f t="shared" si="31"/>
        <v>7.1381817134476222</v>
      </c>
      <c r="BH27">
        <f t="shared" si="31"/>
        <v>6.644488674142492</v>
      </c>
      <c r="BI27">
        <f t="shared" si="31"/>
        <v>6.115763375184728</v>
      </c>
      <c r="BJ27">
        <f t="shared" si="31"/>
        <v>5.5624807178014084</v>
      </c>
      <c r="BK27">
        <f t="shared" si="31"/>
        <v>4.9973532150873474</v>
      </c>
      <c r="BL27">
        <f t="shared" si="31"/>
        <v>4.4342268683004971</v>
      </c>
      <c r="BM27">
        <f t="shared" si="31"/>
        <v>3.8867537057625756</v>
      </c>
      <c r="BN27">
        <f t="shared" si="31"/>
        <v>3.367103187869442</v>
      </c>
      <c r="BO27">
        <f t="shared" si="31"/>
        <v>2.8849617909978029</v>
      </c>
      <c r="BP27">
        <f t="shared" si="31"/>
        <v>2.4469779697996188</v>
      </c>
      <c r="BQ27">
        <f t="shared" si="31"/>
        <v>2.0566811721244154</v>
      </c>
      <c r="BR27">
        <f t="shared" si="31"/>
        <v>1.7147913149400968</v>
      </c>
      <c r="BS27">
        <f t="shared" si="31"/>
        <v>1.4197734543052418</v>
      </c>
      <c r="BT27">
        <f t="shared" si="31"/>
        <v>1.1684861172600662</v>
      </c>
    </row>
    <row r="28" spans="1:107">
      <c r="B28">
        <f t="shared" si="28"/>
        <v>1</v>
      </c>
      <c r="C28">
        <f t="shared" si="28"/>
        <v>1</v>
      </c>
      <c r="D28">
        <f t="shared" si="28"/>
        <v>1</v>
      </c>
      <c r="E28">
        <f t="shared" si="28"/>
        <v>1</v>
      </c>
      <c r="F28">
        <f t="shared" si="28"/>
        <v>1</v>
      </c>
      <c r="G28">
        <f t="shared" si="28"/>
        <v>1</v>
      </c>
      <c r="H28">
        <f t="shared" si="28"/>
        <v>1</v>
      </c>
      <c r="I28">
        <f t="shared" si="28"/>
        <v>1</v>
      </c>
      <c r="J28">
        <f t="shared" si="28"/>
        <v>1</v>
      </c>
      <c r="K28">
        <f t="shared" si="28"/>
        <v>1</v>
      </c>
      <c r="L28">
        <f t="shared" si="28"/>
        <v>1</v>
      </c>
      <c r="M28">
        <f t="shared" si="28"/>
        <v>1</v>
      </c>
      <c r="N28">
        <f t="shared" si="28"/>
        <v>1</v>
      </c>
      <c r="O28">
        <f t="shared" si="28"/>
        <v>1</v>
      </c>
      <c r="P28">
        <f t="shared" si="28"/>
        <v>1</v>
      </c>
      <c r="Q28">
        <f t="shared" si="28"/>
        <v>1</v>
      </c>
      <c r="R28">
        <f t="shared" si="28"/>
        <v>1</v>
      </c>
      <c r="W28">
        <f t="shared" si="32"/>
        <v>10.156840865414422</v>
      </c>
      <c r="X28">
        <f t="shared" si="38"/>
        <v>10.156840865414422</v>
      </c>
      <c r="Y28">
        <f t="shared" si="36"/>
        <v>10.15684086541442</v>
      </c>
      <c r="AA28">
        <f t="shared" si="33"/>
        <v>0</v>
      </c>
      <c r="AB28">
        <f t="shared" si="37"/>
        <v>0</v>
      </c>
      <c r="AC28">
        <v>5</v>
      </c>
      <c r="AM28">
        <f t="shared" si="29"/>
        <v>0.16777216000000009</v>
      </c>
      <c r="AN28">
        <f t="shared" si="34"/>
        <v>0.16777216000000009</v>
      </c>
      <c r="AO28">
        <f t="shared" si="35"/>
        <v>9.3982227278593875</v>
      </c>
      <c r="AP28">
        <f t="shared" si="30"/>
        <v>7.0224490654278195</v>
      </c>
      <c r="AQ28">
        <f t="shared" si="30"/>
        <v>6.6050283256236142</v>
      </c>
      <c r="AR28">
        <f t="shared" si="30"/>
        <v>6.1482093989450632</v>
      </c>
      <c r="AS28">
        <f t="shared" si="30"/>
        <v>5.6589747848260643</v>
      </c>
      <c r="AT28">
        <f t="shared" si="30"/>
        <v>5.1470170103120712</v>
      </c>
      <c r="AU28">
        <f t="shared" si="30"/>
        <v>4.6240990862722118</v>
      </c>
      <c r="AV28">
        <f t="shared" si="30"/>
        <v>4.1030328510956826</v>
      </c>
      <c r="AW28">
        <f t="shared" si="30"/>
        <v>3.5964506581445868</v>
      </c>
      <c r="AX28">
        <f t="shared" si="30"/>
        <v>3.1156130263926505</v>
      </c>
      <c r="AY28">
        <f t="shared" si="30"/>
        <v>2.6694829457737281</v>
      </c>
      <c r="AZ28">
        <f t="shared" si="30"/>
        <v>2.2642122954442541</v>
      </c>
      <c r="BA28">
        <f t="shared" si="30"/>
        <v>1.9030669075104683</v>
      </c>
      <c r="BB28">
        <f t="shared" si="30"/>
        <v>1.586712928080156</v>
      </c>
      <c r="BC28">
        <f t="shared" si="30"/>
        <v>1.3137300587330321</v>
      </c>
      <c r="BD28">
        <f t="shared" si="30"/>
        <v>1.081211464267009</v>
      </c>
      <c r="BE28">
        <f t="shared" si="31"/>
        <v>9.3982227278593875</v>
      </c>
      <c r="BF28">
        <f t="shared" si="31"/>
        <v>7.0224490654278187</v>
      </c>
      <c r="BG28">
        <f t="shared" si="31"/>
        <v>6.6050283256236133</v>
      </c>
      <c r="BH28">
        <f t="shared" si="31"/>
        <v>6.1482093989450632</v>
      </c>
      <c r="BI28">
        <f t="shared" si="31"/>
        <v>5.6589747848260643</v>
      </c>
      <c r="BJ28">
        <f t="shared" si="31"/>
        <v>5.1470170103120694</v>
      </c>
      <c r="BK28">
        <f t="shared" si="31"/>
        <v>4.6240990862722127</v>
      </c>
      <c r="BL28">
        <f t="shared" si="31"/>
        <v>4.1030328510956835</v>
      </c>
      <c r="BM28">
        <f t="shared" si="31"/>
        <v>3.5964506581445872</v>
      </c>
      <c r="BN28">
        <f t="shared" si="31"/>
        <v>3.1156130263926518</v>
      </c>
      <c r="BO28">
        <f t="shared" si="31"/>
        <v>2.6694829457737286</v>
      </c>
      <c r="BP28">
        <f t="shared" si="31"/>
        <v>2.2642122954442554</v>
      </c>
      <c r="BQ28">
        <f t="shared" si="31"/>
        <v>1.9030669075104676</v>
      </c>
      <c r="BR28">
        <f t="shared" si="31"/>
        <v>1.586712928080156</v>
      </c>
      <c r="BS28">
        <f t="shared" si="31"/>
        <v>1.3137300587330325</v>
      </c>
      <c r="BT28">
        <f t="shared" si="31"/>
        <v>1.0812114642670094</v>
      </c>
    </row>
    <row r="29" spans="1:107">
      <c r="B29">
        <f t="shared" si="28"/>
        <v>1</v>
      </c>
      <c r="C29">
        <f t="shared" si="28"/>
        <v>1</v>
      </c>
      <c r="D29">
        <f t="shared" si="28"/>
        <v>1</v>
      </c>
      <c r="E29">
        <f t="shared" si="28"/>
        <v>1</v>
      </c>
      <c r="F29">
        <f t="shared" si="28"/>
        <v>1</v>
      </c>
      <c r="G29">
        <f t="shared" si="28"/>
        <v>1</v>
      </c>
      <c r="H29">
        <f t="shared" si="28"/>
        <v>1</v>
      </c>
      <c r="I29">
        <f t="shared" si="28"/>
        <v>1</v>
      </c>
      <c r="J29">
        <f t="shared" si="28"/>
        <v>1</v>
      </c>
      <c r="K29">
        <f t="shared" si="28"/>
        <v>1</v>
      </c>
      <c r="L29">
        <f t="shared" si="28"/>
        <v>1</v>
      </c>
      <c r="M29">
        <f t="shared" si="28"/>
        <v>1</v>
      </c>
      <c r="N29">
        <f t="shared" si="28"/>
        <v>1</v>
      </c>
      <c r="O29">
        <f t="shared" si="28"/>
        <v>1</v>
      </c>
      <c r="P29">
        <f t="shared" si="28"/>
        <v>1</v>
      </c>
      <c r="Q29">
        <f t="shared" si="28"/>
        <v>1</v>
      </c>
      <c r="R29">
        <f t="shared" si="28"/>
        <v>1</v>
      </c>
      <c r="W29">
        <f t="shared" si="32"/>
        <v>9.3982227278593875</v>
      </c>
      <c r="X29">
        <f t="shared" si="38"/>
        <v>9.3982227278593875</v>
      </c>
      <c r="Y29">
        <f t="shared" si="36"/>
        <v>9.3982227278593875</v>
      </c>
      <c r="AA29">
        <f t="shared" si="33"/>
        <v>0</v>
      </c>
      <c r="AB29">
        <f t="shared" si="37"/>
        <v>0</v>
      </c>
      <c r="AC29">
        <v>5</v>
      </c>
      <c r="AM29">
        <f t="shared" si="29"/>
        <v>0.13421772800000006</v>
      </c>
      <c r="AN29">
        <f t="shared" si="34"/>
        <v>0.13421772800000006</v>
      </c>
      <c r="AO29">
        <f t="shared" si="35"/>
        <v>8.5957025422089313</v>
      </c>
      <c r="AP29">
        <f t="shared" si="30"/>
        <v>6.4227976961319975</v>
      </c>
      <c r="AQ29">
        <f t="shared" si="30"/>
        <v>6.041020777431223</v>
      </c>
      <c r="AR29">
        <f t="shared" si="30"/>
        <v>5.6232099079633162</v>
      </c>
      <c r="AS29">
        <f t="shared" si="30"/>
        <v>5.1757513471171928</v>
      </c>
      <c r="AT29">
        <f t="shared" si="30"/>
        <v>4.7075099709207509</v>
      </c>
      <c r="AU29">
        <f t="shared" si="30"/>
        <v>4.2292443393017178</v>
      </c>
      <c r="AV29">
        <f t="shared" si="30"/>
        <v>3.7526722796622787</v>
      </c>
      <c r="AW29">
        <f t="shared" si="30"/>
        <v>3.2893474607175679</v>
      </c>
      <c r="AX29">
        <f t="shared" si="30"/>
        <v>2.8495688586008217</v>
      </c>
      <c r="AY29">
        <f t="shared" si="30"/>
        <v>2.4415341078639239</v>
      </c>
      <c r="AZ29">
        <f t="shared" si="30"/>
        <v>2.0708697748094154</v>
      </c>
      <c r="BA29">
        <f t="shared" si="30"/>
        <v>1.7405628200734602</v>
      </c>
      <c r="BB29">
        <f t="shared" si="30"/>
        <v>1.4512225071261831</v>
      </c>
      <c r="BC29">
        <f t="shared" si="30"/>
        <v>1.2015498177281299</v>
      </c>
      <c r="BD29">
        <f t="shared" si="30"/>
        <v>0.98888613317447882</v>
      </c>
      <c r="BE29">
        <f t="shared" si="31"/>
        <v>8.595702542208933</v>
      </c>
      <c r="BF29">
        <f t="shared" si="31"/>
        <v>6.4227976961319975</v>
      </c>
      <c r="BG29">
        <f t="shared" si="31"/>
        <v>6.041020777431223</v>
      </c>
      <c r="BH29">
        <f t="shared" si="31"/>
        <v>5.6232099079633171</v>
      </c>
      <c r="BI29">
        <f t="shared" si="31"/>
        <v>5.1757513471171936</v>
      </c>
      <c r="BJ29">
        <f t="shared" si="31"/>
        <v>4.7075099709207509</v>
      </c>
      <c r="BK29">
        <f t="shared" si="31"/>
        <v>4.2292443393017178</v>
      </c>
      <c r="BL29">
        <f t="shared" si="31"/>
        <v>3.7526722796622796</v>
      </c>
      <c r="BM29">
        <f t="shared" si="31"/>
        <v>3.2893474607175688</v>
      </c>
      <c r="BN29">
        <f t="shared" si="31"/>
        <v>2.8495688586008225</v>
      </c>
      <c r="BO29">
        <f t="shared" si="31"/>
        <v>2.4415341078639248</v>
      </c>
      <c r="BP29">
        <f t="shared" si="31"/>
        <v>2.0708697748094167</v>
      </c>
      <c r="BQ29">
        <f t="shared" si="31"/>
        <v>1.74056282007346</v>
      </c>
      <c r="BR29">
        <f t="shared" si="31"/>
        <v>1.4512225071261833</v>
      </c>
      <c r="BS29">
        <f t="shared" si="31"/>
        <v>1.2015498177281305</v>
      </c>
      <c r="BT29">
        <f t="shared" si="31"/>
        <v>0.98888613317447915</v>
      </c>
    </row>
    <row r="30" spans="1:107">
      <c r="B30">
        <f t="shared" si="28"/>
        <v>1</v>
      </c>
      <c r="C30">
        <f t="shared" si="28"/>
        <v>1</v>
      </c>
      <c r="D30">
        <f t="shared" si="28"/>
        <v>1</v>
      </c>
      <c r="E30">
        <f t="shared" si="28"/>
        <v>1</v>
      </c>
      <c r="F30">
        <f t="shared" si="28"/>
        <v>1</v>
      </c>
      <c r="G30">
        <f t="shared" si="28"/>
        <v>1</v>
      </c>
      <c r="H30">
        <f t="shared" si="28"/>
        <v>1</v>
      </c>
      <c r="I30">
        <f t="shared" si="28"/>
        <v>1</v>
      </c>
      <c r="J30">
        <f t="shared" si="28"/>
        <v>1</v>
      </c>
      <c r="K30">
        <f t="shared" si="28"/>
        <v>1</v>
      </c>
      <c r="L30">
        <f t="shared" si="28"/>
        <v>1</v>
      </c>
      <c r="M30">
        <f t="shared" si="28"/>
        <v>1</v>
      </c>
      <c r="N30">
        <f t="shared" si="28"/>
        <v>1</v>
      </c>
      <c r="O30">
        <f t="shared" si="28"/>
        <v>1</v>
      </c>
      <c r="P30">
        <f t="shared" si="28"/>
        <v>1</v>
      </c>
      <c r="Q30">
        <f t="shared" si="28"/>
        <v>1</v>
      </c>
      <c r="R30">
        <f t="shared" si="28"/>
        <v>1</v>
      </c>
      <c r="W30">
        <f t="shared" si="32"/>
        <v>8.595702542208933</v>
      </c>
      <c r="X30">
        <f t="shared" si="38"/>
        <v>8.595702542208933</v>
      </c>
      <c r="Y30">
        <f t="shared" si="36"/>
        <v>8.5957025422089313</v>
      </c>
      <c r="AA30">
        <f t="shared" si="33"/>
        <v>0</v>
      </c>
      <c r="AB30">
        <f t="shared" si="37"/>
        <v>0</v>
      </c>
      <c r="AC30">
        <v>5</v>
      </c>
      <c r="AM30">
        <f t="shared" si="29"/>
        <v>0.10737418240000006</v>
      </c>
      <c r="AN30">
        <f t="shared" si="34"/>
        <v>0.10737418240000006</v>
      </c>
      <c r="AO30">
        <f t="shared" si="35"/>
        <v>7.7666984258113718</v>
      </c>
      <c r="AP30">
        <f t="shared" si="30"/>
        <v>5.8033572603169743</v>
      </c>
      <c r="AQ30">
        <f t="shared" si="30"/>
        <v>5.4584004427765631</v>
      </c>
      <c r="AR30">
        <f t="shared" si="30"/>
        <v>5.0808849335731274</v>
      </c>
      <c r="AS30">
        <f t="shared" si="30"/>
        <v>4.6765810755610371</v>
      </c>
      <c r="AT30">
        <f t="shared" si="30"/>
        <v>4.2534987804784876</v>
      </c>
      <c r="AU30">
        <f t="shared" si="30"/>
        <v>3.8213590094737246</v>
      </c>
      <c r="AV30">
        <f t="shared" si="30"/>
        <v>3.3907494755570098</v>
      </c>
      <c r="AW30">
        <f t="shared" si="30"/>
        <v>2.9721095651754115</v>
      </c>
      <c r="AX30">
        <f t="shared" si="30"/>
        <v>2.5747449797918054</v>
      </c>
      <c r="AY30">
        <f t="shared" si="30"/>
        <v>2.2060627411192928</v>
      </c>
      <c r="AZ30">
        <f t="shared" si="30"/>
        <v>1.8711467667818344</v>
      </c>
      <c r="BA30">
        <f t="shared" si="30"/>
        <v>1.5726959429213061</v>
      </c>
      <c r="BB30">
        <f t="shared" si="30"/>
        <v>1.3112607731889327</v>
      </c>
      <c r="BC30">
        <f t="shared" si="30"/>
        <v>1.0856675218876108</v>
      </c>
      <c r="BD30">
        <f t="shared" si="30"/>
        <v>0.89351397819068878</v>
      </c>
      <c r="BE30">
        <f t="shared" si="31"/>
        <v>7.7666984258113727</v>
      </c>
      <c r="BF30">
        <f t="shared" si="31"/>
        <v>5.8033572603169752</v>
      </c>
      <c r="BG30">
        <f t="shared" si="31"/>
        <v>5.4584004427765631</v>
      </c>
      <c r="BH30">
        <f t="shared" si="31"/>
        <v>5.0808849335731283</v>
      </c>
      <c r="BI30">
        <f t="shared" si="31"/>
        <v>4.676581075561038</v>
      </c>
      <c r="BJ30">
        <f t="shared" si="31"/>
        <v>4.2534987804784876</v>
      </c>
      <c r="BK30">
        <f t="shared" si="31"/>
        <v>3.8213590094737251</v>
      </c>
      <c r="BL30">
        <f t="shared" si="31"/>
        <v>3.3907494755570102</v>
      </c>
      <c r="BM30">
        <f t="shared" si="31"/>
        <v>2.9721095651754124</v>
      </c>
      <c r="BN30">
        <f t="shared" si="31"/>
        <v>2.5747449797918063</v>
      </c>
      <c r="BO30">
        <f t="shared" si="31"/>
        <v>2.2060627411192932</v>
      </c>
      <c r="BP30">
        <f t="shared" si="31"/>
        <v>1.8711467667818351</v>
      </c>
      <c r="BQ30">
        <f t="shared" si="31"/>
        <v>1.5726959429213059</v>
      </c>
      <c r="BR30">
        <f t="shared" si="31"/>
        <v>1.3112607731889327</v>
      </c>
      <c r="BS30">
        <f t="shared" si="31"/>
        <v>1.0856675218876113</v>
      </c>
      <c r="BT30">
        <f t="shared" si="31"/>
        <v>0.89351397819068901</v>
      </c>
    </row>
    <row r="31" spans="1:107">
      <c r="B31">
        <f t="shared" si="28"/>
        <v>1</v>
      </c>
      <c r="C31">
        <f t="shared" si="28"/>
        <v>1</v>
      </c>
      <c r="D31">
        <f t="shared" si="28"/>
        <v>1</v>
      </c>
      <c r="E31">
        <f t="shared" si="28"/>
        <v>1</v>
      </c>
      <c r="F31">
        <f t="shared" si="28"/>
        <v>1</v>
      </c>
      <c r="G31">
        <f t="shared" si="28"/>
        <v>1</v>
      </c>
      <c r="H31">
        <f t="shared" si="28"/>
        <v>1</v>
      </c>
      <c r="I31">
        <f t="shared" si="28"/>
        <v>1</v>
      </c>
      <c r="J31">
        <f t="shared" si="28"/>
        <v>1</v>
      </c>
      <c r="K31">
        <f t="shared" si="28"/>
        <v>1</v>
      </c>
      <c r="L31">
        <f t="shared" si="28"/>
        <v>1</v>
      </c>
      <c r="M31">
        <f t="shared" si="28"/>
        <v>1</v>
      </c>
      <c r="N31">
        <f t="shared" si="28"/>
        <v>1</v>
      </c>
      <c r="O31">
        <f t="shared" si="28"/>
        <v>1</v>
      </c>
      <c r="P31">
        <f t="shared" si="28"/>
        <v>1</v>
      </c>
      <c r="Q31">
        <f t="shared" si="28"/>
        <v>1</v>
      </c>
      <c r="R31">
        <f t="shared" si="28"/>
        <v>1</v>
      </c>
      <c r="W31">
        <f t="shared" si="32"/>
        <v>7.7666984258113727</v>
      </c>
      <c r="X31">
        <f t="shared" si="38"/>
        <v>7.7666984258113727</v>
      </c>
      <c r="Y31">
        <f t="shared" si="36"/>
        <v>7.7666984258113718</v>
      </c>
      <c r="AA31">
        <f t="shared" si="33"/>
        <v>0</v>
      </c>
      <c r="AB31">
        <f t="shared" si="37"/>
        <v>0</v>
      </c>
      <c r="AC31">
        <v>5</v>
      </c>
      <c r="AM31">
        <f t="shared" si="29"/>
        <v>8.589934592000005E-2</v>
      </c>
      <c r="AN31">
        <f t="shared" si="34"/>
        <v>8.589934592000005E-2</v>
      </c>
      <c r="AO31">
        <f t="shared" si="35"/>
        <v>6.9311173873333027</v>
      </c>
      <c r="AP31">
        <f t="shared" si="30"/>
        <v>5.1790024804121133</v>
      </c>
      <c r="AQ31">
        <f t="shared" si="30"/>
        <v>4.8711578771006705</v>
      </c>
      <c r="AR31">
        <f t="shared" si="30"/>
        <v>4.5342574122735497</v>
      </c>
      <c r="AS31">
        <f t="shared" si="30"/>
        <v>4.1734506258634294</v>
      </c>
      <c r="AT31">
        <f t="shared" si="30"/>
        <v>3.79588568244113</v>
      </c>
      <c r="AU31">
        <f t="shared" si="30"/>
        <v>3.4102377125630619</v>
      </c>
      <c r="AV31">
        <f t="shared" si="30"/>
        <v>3.0259553490606006</v>
      </c>
      <c r="AW31">
        <f t="shared" si="30"/>
        <v>2.6523548559302883</v>
      </c>
      <c r="AX31">
        <f t="shared" si="30"/>
        <v>2.2977407797985658</v>
      </c>
      <c r="AY31">
        <f t="shared" si="30"/>
        <v>1.9687232571957023</v>
      </c>
      <c r="AZ31">
        <f t="shared" si="30"/>
        <v>1.6698392519520551</v>
      </c>
      <c r="BA31">
        <f t="shared" si="30"/>
        <v>1.4034972902699838</v>
      </c>
      <c r="BB31">
        <f t="shared" si="30"/>
        <v>1.1701886498095186</v>
      </c>
      <c r="BC31">
        <f t="shared" si="30"/>
        <v>0.96886587134766544</v>
      </c>
      <c r="BD31">
        <f t="shared" si="30"/>
        <v>0.79738518615338871</v>
      </c>
      <c r="BE31">
        <f t="shared" si="31"/>
        <v>6.9311173873333018</v>
      </c>
      <c r="BF31">
        <f t="shared" si="31"/>
        <v>5.1790024804121124</v>
      </c>
      <c r="BG31">
        <f t="shared" si="31"/>
        <v>4.8711578771006696</v>
      </c>
      <c r="BH31">
        <f t="shared" si="31"/>
        <v>4.5342574122735488</v>
      </c>
      <c r="BI31">
        <f t="shared" si="31"/>
        <v>4.1734506258634294</v>
      </c>
      <c r="BJ31">
        <f t="shared" si="31"/>
        <v>3.7958856824411287</v>
      </c>
      <c r="BK31">
        <f t="shared" si="31"/>
        <v>3.410237712563061</v>
      </c>
      <c r="BL31">
        <f t="shared" si="31"/>
        <v>3.0259553490606006</v>
      </c>
      <c r="BM31">
        <f t="shared" si="31"/>
        <v>2.6523548559302883</v>
      </c>
      <c r="BN31">
        <f t="shared" si="31"/>
        <v>2.2977407797985667</v>
      </c>
      <c r="BO31">
        <f t="shared" si="31"/>
        <v>1.9687232571957025</v>
      </c>
      <c r="BP31">
        <f t="shared" si="31"/>
        <v>1.6698392519520555</v>
      </c>
      <c r="BQ31">
        <f t="shared" si="31"/>
        <v>1.4034972902699832</v>
      </c>
      <c r="BR31">
        <f t="shared" si="31"/>
        <v>1.1701886498095184</v>
      </c>
      <c r="BS31">
        <f t="shared" si="31"/>
        <v>0.96886587134766577</v>
      </c>
      <c r="BT31">
        <f t="shared" si="31"/>
        <v>0.79738518615338883</v>
      </c>
    </row>
    <row r="32" spans="1:107">
      <c r="B32">
        <f t="shared" si="28"/>
        <v>1</v>
      </c>
      <c r="C32">
        <f t="shared" si="28"/>
        <v>1</v>
      </c>
      <c r="D32">
        <f t="shared" si="28"/>
        <v>1</v>
      </c>
      <c r="E32">
        <f t="shared" si="28"/>
        <v>1</v>
      </c>
      <c r="F32">
        <f t="shared" si="28"/>
        <v>1</v>
      </c>
      <c r="G32">
        <f t="shared" si="28"/>
        <v>1</v>
      </c>
      <c r="H32">
        <f t="shared" si="28"/>
        <v>1</v>
      </c>
      <c r="I32">
        <f t="shared" si="28"/>
        <v>1</v>
      </c>
      <c r="J32">
        <f t="shared" si="28"/>
        <v>1</v>
      </c>
      <c r="K32">
        <f t="shared" si="28"/>
        <v>1</v>
      </c>
      <c r="L32">
        <f t="shared" si="28"/>
        <v>1</v>
      </c>
      <c r="M32">
        <f t="shared" si="28"/>
        <v>1</v>
      </c>
      <c r="N32">
        <f t="shared" si="28"/>
        <v>1</v>
      </c>
      <c r="O32">
        <f t="shared" si="28"/>
        <v>1</v>
      </c>
      <c r="P32">
        <f t="shared" si="28"/>
        <v>1</v>
      </c>
      <c r="Q32">
        <f t="shared" si="28"/>
        <v>1</v>
      </c>
      <c r="R32">
        <f t="shared" si="28"/>
        <v>1</v>
      </c>
      <c r="W32">
        <f t="shared" si="32"/>
        <v>6.9311173873333018</v>
      </c>
      <c r="X32">
        <f t="shared" si="38"/>
        <v>6.9311173873333018</v>
      </c>
      <c r="Y32">
        <f t="shared" si="36"/>
        <v>6.9311173873333027</v>
      </c>
      <c r="AA32">
        <f t="shared" si="33"/>
        <v>0</v>
      </c>
      <c r="AB32">
        <f t="shared" si="37"/>
        <v>0</v>
      </c>
      <c r="AC32">
        <v>5</v>
      </c>
      <c r="AM32">
        <f t="shared" si="29"/>
        <v>6.871947673600004E-2</v>
      </c>
      <c r="AN32">
        <f t="shared" si="34"/>
        <v>6.871947673600004E-2</v>
      </c>
      <c r="AO32">
        <f t="shared" si="35"/>
        <v>6.1095030104491679</v>
      </c>
      <c r="AP32">
        <f t="shared" si="30"/>
        <v>4.5650837342657109</v>
      </c>
      <c r="AQ32">
        <f t="shared" si="30"/>
        <v>4.2937310178741326</v>
      </c>
      <c r="AR32">
        <f t="shared" si="30"/>
        <v>3.9967667206246626</v>
      </c>
      <c r="AS32">
        <f t="shared" si="30"/>
        <v>3.6787299561930582</v>
      </c>
      <c r="AT32">
        <f t="shared" si="30"/>
        <v>3.345921546008837</v>
      </c>
      <c r="AU32">
        <f t="shared" si="30"/>
        <v>3.0059882710004664</v>
      </c>
      <c r="AV32">
        <f t="shared" si="30"/>
        <v>2.6672587234427541</v>
      </c>
      <c r="AW32">
        <f t="shared" si="30"/>
        <v>2.3379448177720383</v>
      </c>
      <c r="AX32">
        <f t="shared" si="30"/>
        <v>2.0253666799910017</v>
      </c>
      <c r="AY32">
        <f t="shared" si="30"/>
        <v>1.7353508813109413</v>
      </c>
      <c r="AZ32">
        <f t="shared" si="30"/>
        <v>1.4718965740518744</v>
      </c>
      <c r="BA32">
        <f t="shared" si="30"/>
        <v>1.23712677781681</v>
      </c>
      <c r="BB32">
        <f t="shared" si="30"/>
        <v>1.0314745342316776</v>
      </c>
      <c r="BC32">
        <f t="shared" si="30"/>
        <v>0.85401654984773268</v>
      </c>
      <c r="BD32">
        <f t="shared" si="30"/>
        <v>0.70286317819326705</v>
      </c>
      <c r="BE32">
        <f t="shared" si="31"/>
        <v>6.1095030104491679</v>
      </c>
      <c r="BF32">
        <f t="shared" si="31"/>
        <v>4.5650837342657109</v>
      </c>
      <c r="BG32">
        <f t="shared" si="31"/>
        <v>4.2937310178741326</v>
      </c>
      <c r="BH32">
        <f t="shared" si="31"/>
        <v>3.9967667206246622</v>
      </c>
      <c r="BI32">
        <f t="shared" si="31"/>
        <v>3.6787299561930591</v>
      </c>
      <c r="BJ32">
        <f t="shared" si="31"/>
        <v>3.345921546008837</v>
      </c>
      <c r="BK32">
        <f t="shared" si="31"/>
        <v>3.0059882710004664</v>
      </c>
      <c r="BL32">
        <f t="shared" si="31"/>
        <v>2.6672587234427545</v>
      </c>
      <c r="BM32">
        <f t="shared" si="31"/>
        <v>2.3379448177720383</v>
      </c>
      <c r="BN32">
        <f t="shared" si="31"/>
        <v>2.0253666799910022</v>
      </c>
      <c r="BO32">
        <f t="shared" si="31"/>
        <v>1.7353508813109413</v>
      </c>
      <c r="BP32">
        <f t="shared" si="31"/>
        <v>1.471896574051875</v>
      </c>
      <c r="BQ32">
        <f t="shared" si="31"/>
        <v>1.2371267778168096</v>
      </c>
      <c r="BR32">
        <f t="shared" si="31"/>
        <v>1.0314745342316776</v>
      </c>
      <c r="BS32">
        <f t="shared" si="31"/>
        <v>0.85401654984773312</v>
      </c>
      <c r="BT32">
        <f t="shared" si="31"/>
        <v>0.70286317819326716</v>
      </c>
    </row>
    <row r="33" spans="2:72">
      <c r="B33">
        <f t="shared" si="28"/>
        <v>1</v>
      </c>
      <c r="C33">
        <f t="shared" si="28"/>
        <v>1</v>
      </c>
      <c r="D33">
        <f t="shared" si="28"/>
        <v>1</v>
      </c>
      <c r="E33">
        <f t="shared" si="28"/>
        <v>1</v>
      </c>
      <c r="F33">
        <f t="shared" si="28"/>
        <v>1</v>
      </c>
      <c r="G33">
        <f t="shared" si="28"/>
        <v>1</v>
      </c>
      <c r="H33">
        <f t="shared" si="28"/>
        <v>1</v>
      </c>
      <c r="I33">
        <f t="shared" si="28"/>
        <v>1</v>
      </c>
      <c r="J33">
        <f t="shared" si="28"/>
        <v>1</v>
      </c>
      <c r="K33">
        <f t="shared" si="28"/>
        <v>1</v>
      </c>
      <c r="L33">
        <f t="shared" si="28"/>
        <v>1</v>
      </c>
      <c r="M33">
        <f t="shared" si="28"/>
        <v>1</v>
      </c>
      <c r="N33">
        <f t="shared" si="28"/>
        <v>1</v>
      </c>
      <c r="O33">
        <f t="shared" si="28"/>
        <v>1</v>
      </c>
      <c r="P33">
        <f t="shared" si="28"/>
        <v>1</v>
      </c>
      <c r="Q33">
        <f t="shared" si="28"/>
        <v>1</v>
      </c>
      <c r="R33">
        <f t="shared" si="28"/>
        <v>1</v>
      </c>
      <c r="W33">
        <f t="shared" si="32"/>
        <v>6.1095030104491679</v>
      </c>
      <c r="X33">
        <f t="shared" si="38"/>
        <v>6.1095030104491679</v>
      </c>
      <c r="Y33">
        <f t="shared" si="36"/>
        <v>6.1095030104491679</v>
      </c>
      <c r="AA33">
        <f t="shared" si="33"/>
        <v>0</v>
      </c>
      <c r="AB33">
        <f t="shared" si="37"/>
        <v>0</v>
      </c>
      <c r="AC33">
        <v>5</v>
      </c>
      <c r="AM33">
        <f t="shared" si="29"/>
        <v>5.4975581388800036E-2</v>
      </c>
      <c r="AN33">
        <f t="shared" si="34"/>
        <v>5.4975581388800036E-2</v>
      </c>
      <c r="AO33">
        <f t="shared" si="35"/>
        <v>5.3210558298418249</v>
      </c>
      <c r="AP33">
        <f t="shared" si="30"/>
        <v>3.9759478596516433</v>
      </c>
      <c r="AQ33">
        <f t="shared" si="30"/>
        <v>3.7396139138250635</v>
      </c>
      <c r="AR33">
        <f t="shared" si="30"/>
        <v>3.4809736279570314</v>
      </c>
      <c r="AS33">
        <f t="shared" si="30"/>
        <v>3.2039803313519775</v>
      </c>
      <c r="AT33">
        <f t="shared" si="30"/>
        <v>2.9141217081215189</v>
      </c>
      <c r="AU33">
        <f t="shared" si="30"/>
        <v>2.6180577023182829</v>
      </c>
      <c r="AV33">
        <f t="shared" si="30"/>
        <v>2.3230420798218239</v>
      </c>
      <c r="AW33">
        <f t="shared" si="30"/>
        <v>2.0362269862503561</v>
      </c>
      <c r="AX33">
        <f t="shared" si="30"/>
        <v>1.7639878663945816</v>
      </c>
      <c r="AY33">
        <f t="shared" si="30"/>
        <v>1.5113993573663629</v>
      </c>
      <c r="AZ33">
        <f t="shared" si="30"/>
        <v>1.281944510525272</v>
      </c>
      <c r="BA33">
        <f t="shared" si="30"/>
        <v>1.0774723642981889</v>
      </c>
      <c r="BB33">
        <f t="shared" si="30"/>
        <v>0.89836007516810013</v>
      </c>
      <c r="BC33">
        <f t="shared" si="30"/>
        <v>0.74380350309616861</v>
      </c>
      <c r="BD33">
        <f t="shared" si="30"/>
        <v>0.61215686538003278</v>
      </c>
      <c r="BE33">
        <f t="shared" si="31"/>
        <v>5.321055829841824</v>
      </c>
      <c r="BF33">
        <f t="shared" si="31"/>
        <v>3.9759478596516438</v>
      </c>
      <c r="BG33">
        <f t="shared" si="31"/>
        <v>3.7396139138250635</v>
      </c>
      <c r="BH33">
        <f t="shared" si="31"/>
        <v>3.4809736279570322</v>
      </c>
      <c r="BI33">
        <f t="shared" si="31"/>
        <v>3.2039803313519784</v>
      </c>
      <c r="BJ33">
        <f t="shared" si="31"/>
        <v>2.9141217081215189</v>
      </c>
      <c r="BK33">
        <f t="shared" si="31"/>
        <v>2.6180577023182821</v>
      </c>
      <c r="BL33">
        <f t="shared" si="31"/>
        <v>2.3230420798218239</v>
      </c>
      <c r="BM33">
        <f t="shared" si="31"/>
        <v>2.0362269862503561</v>
      </c>
      <c r="BN33">
        <f t="shared" si="31"/>
        <v>1.763987866394582</v>
      </c>
      <c r="BO33">
        <f t="shared" si="31"/>
        <v>1.5113993573663627</v>
      </c>
      <c r="BP33">
        <f t="shared" si="31"/>
        <v>1.2819445105252725</v>
      </c>
      <c r="BQ33">
        <f t="shared" si="31"/>
        <v>1.0774723642981887</v>
      </c>
      <c r="BR33">
        <f t="shared" si="31"/>
        <v>0.89836007516810001</v>
      </c>
      <c r="BS33">
        <f t="shared" si="31"/>
        <v>0.74380350309616894</v>
      </c>
      <c r="BT33">
        <f t="shared" si="31"/>
        <v>0.61215686538003289</v>
      </c>
    </row>
    <row r="34" spans="2:72">
      <c r="B34">
        <f t="shared" si="28"/>
        <v>1</v>
      </c>
      <c r="C34">
        <f t="shared" si="28"/>
        <v>1</v>
      </c>
      <c r="D34">
        <f t="shared" si="28"/>
        <v>1</v>
      </c>
      <c r="E34">
        <f t="shared" si="28"/>
        <v>1</v>
      </c>
      <c r="F34">
        <f t="shared" si="28"/>
        <v>1</v>
      </c>
      <c r="G34">
        <f t="shared" si="28"/>
        <v>1</v>
      </c>
      <c r="H34">
        <f t="shared" si="28"/>
        <v>1</v>
      </c>
      <c r="I34">
        <f t="shared" si="28"/>
        <v>1</v>
      </c>
      <c r="J34">
        <f t="shared" si="28"/>
        <v>1</v>
      </c>
      <c r="K34">
        <f t="shared" si="28"/>
        <v>1</v>
      </c>
      <c r="L34">
        <f t="shared" si="28"/>
        <v>1</v>
      </c>
      <c r="M34">
        <f t="shared" si="28"/>
        <v>1</v>
      </c>
      <c r="N34">
        <f t="shared" si="28"/>
        <v>1</v>
      </c>
      <c r="O34">
        <f t="shared" si="28"/>
        <v>1</v>
      </c>
      <c r="P34">
        <f t="shared" si="28"/>
        <v>1</v>
      </c>
      <c r="Q34">
        <f t="shared" si="28"/>
        <v>1</v>
      </c>
      <c r="R34">
        <f t="shared" si="28"/>
        <v>1</v>
      </c>
      <c r="W34">
        <f t="shared" si="32"/>
        <v>5.321055829841824</v>
      </c>
      <c r="X34">
        <f t="shared" si="38"/>
        <v>5.321055829841824</v>
      </c>
      <c r="Y34">
        <f t="shared" si="36"/>
        <v>5.3210558298418249</v>
      </c>
      <c r="AA34">
        <f t="shared" si="33"/>
        <v>0</v>
      </c>
      <c r="AB34">
        <f t="shared" si="37"/>
        <v>0</v>
      </c>
      <c r="AC34">
        <v>5</v>
      </c>
      <c r="AM34">
        <f t="shared" si="29"/>
        <v>4.3980465111040035E-2</v>
      </c>
      <c r="AN34">
        <f t="shared" si="34"/>
        <v>4.3980465111040035E-2</v>
      </c>
      <c r="AO34">
        <f t="shared" si="35"/>
        <v>4.5819200275316794</v>
      </c>
      <c r="AP34">
        <f t="shared" si="30"/>
        <v>3.4236579560754432</v>
      </c>
      <c r="AQ34">
        <f t="shared" si="30"/>
        <v>3.2201526228866006</v>
      </c>
      <c r="AR34">
        <f t="shared" si="30"/>
        <v>2.9974394727822382</v>
      </c>
      <c r="AS34">
        <f t="shared" si="30"/>
        <v>2.7589226870554384</v>
      </c>
      <c r="AT34">
        <f t="shared" si="30"/>
        <v>2.5093276680586394</v>
      </c>
      <c r="AU34">
        <f t="shared" si="30"/>
        <v>2.2543892421144358</v>
      </c>
      <c r="AV34">
        <f t="shared" si="30"/>
        <v>2.0003535709285853</v>
      </c>
      <c r="AW34">
        <f t="shared" si="30"/>
        <v>1.7533793117856311</v>
      </c>
      <c r="AX34">
        <f t="shared" si="30"/>
        <v>1.5189563108937481</v>
      </c>
      <c r="AY34">
        <f t="shared" si="30"/>
        <v>1.3014542990279632</v>
      </c>
      <c r="AZ34">
        <f t="shared" si="30"/>
        <v>1.1038725047796849</v>
      </c>
      <c r="BA34">
        <f t="shared" si="30"/>
        <v>0.92780312083974836</v>
      </c>
      <c r="BB34">
        <f t="shared" si="30"/>
        <v>0.77357091373911457</v>
      </c>
      <c r="BC34">
        <f t="shared" si="30"/>
        <v>0.64048344470872909</v>
      </c>
      <c r="BD34">
        <f t="shared" si="30"/>
        <v>0.52712354299037001</v>
      </c>
      <c r="BE34">
        <f t="shared" si="31"/>
        <v>4.5819200275316794</v>
      </c>
      <c r="BF34">
        <f t="shared" si="31"/>
        <v>3.4236579560754432</v>
      </c>
      <c r="BG34">
        <f t="shared" si="31"/>
        <v>3.2201526228866002</v>
      </c>
      <c r="BH34">
        <f t="shared" si="31"/>
        <v>2.9974394727822387</v>
      </c>
      <c r="BI34">
        <f t="shared" si="31"/>
        <v>2.7589226870554389</v>
      </c>
      <c r="BJ34">
        <f t="shared" si="31"/>
        <v>2.5093276680586394</v>
      </c>
      <c r="BK34">
        <f t="shared" si="31"/>
        <v>2.2543892421144358</v>
      </c>
      <c r="BL34">
        <f t="shared" si="31"/>
        <v>2.0003535709285853</v>
      </c>
      <c r="BM34">
        <f t="shared" si="31"/>
        <v>1.7533793117856313</v>
      </c>
      <c r="BN34">
        <f t="shared" si="31"/>
        <v>1.5189563108937485</v>
      </c>
      <c r="BO34">
        <f t="shared" si="31"/>
        <v>1.3014542990279629</v>
      </c>
      <c r="BP34">
        <f t="shared" si="31"/>
        <v>1.1038725047796853</v>
      </c>
      <c r="BQ34">
        <f t="shared" si="31"/>
        <v>0.92780312083974792</v>
      </c>
      <c r="BR34">
        <f t="shared" si="31"/>
        <v>0.77357091373911446</v>
      </c>
      <c r="BS34">
        <f t="shared" si="31"/>
        <v>0.64048344470872931</v>
      </c>
      <c r="BT34">
        <f t="shared" si="31"/>
        <v>0.52712354299037012</v>
      </c>
    </row>
    <row r="35" spans="2:72">
      <c r="W35">
        <f t="shared" si="32"/>
        <v>4.5819200275316794</v>
      </c>
      <c r="X35">
        <f t="shared" si="38"/>
        <v>4.5819200275316794</v>
      </c>
      <c r="Y35">
        <f>AO34</f>
        <v>4.5819200275316794</v>
      </c>
      <c r="AA35">
        <f t="shared" si="33"/>
        <v>0</v>
      </c>
      <c r="AB35">
        <f t="shared" si="37"/>
        <v>0</v>
      </c>
      <c r="AC35">
        <v>5</v>
      </c>
    </row>
    <row r="36" spans="2:72">
      <c r="W36">
        <f t="shared" ref="W36:W50" si="39">D4*D20</f>
        <v>10.189231714008006</v>
      </c>
      <c r="X36">
        <f t="shared" si="38"/>
        <v>10.189231714008006</v>
      </c>
      <c r="Y36">
        <f>AP20</f>
        <v>10.189231714008004</v>
      </c>
      <c r="AA36">
        <f t="shared" ref="AA36:AA50" si="40">Y4-D4</f>
        <v>0</v>
      </c>
      <c r="AB36">
        <f t="shared" si="37"/>
        <v>0</v>
      </c>
      <c r="AC36">
        <v>5</v>
      </c>
      <c r="AN36">
        <f t="shared" ref="AN36:BT43" si="41">1/AN20</f>
        <v>1</v>
      </c>
      <c r="AO36">
        <f t="shared" si="41"/>
        <v>7.3333333333333348E-2</v>
      </c>
      <c r="AP36">
        <f t="shared" si="41"/>
        <v>9.8142826472894407E-2</v>
      </c>
      <c r="AQ36">
        <f t="shared" si="41"/>
        <v>0.10434519975778467</v>
      </c>
      <c r="AR36">
        <f t="shared" si="41"/>
        <v>0.11209816636389749</v>
      </c>
      <c r="AS36">
        <f t="shared" si="41"/>
        <v>0.12178937462153852</v>
      </c>
      <c r="AT36">
        <f t="shared" si="41"/>
        <v>0.1339033849435898</v>
      </c>
      <c r="AU36">
        <f t="shared" si="41"/>
        <v>0.14904589784615391</v>
      </c>
      <c r="AV36">
        <f t="shared" si="41"/>
        <v>0.16797403897435909</v>
      </c>
      <c r="AW36">
        <f t="shared" si="41"/>
        <v>0.1916342153846155</v>
      </c>
      <c r="AX36">
        <f t="shared" si="41"/>
        <v>0.22120943589743611</v>
      </c>
      <c r="AY36">
        <f t="shared" si="41"/>
        <v>0.25817846153846169</v>
      </c>
      <c r="AZ36">
        <f t="shared" si="41"/>
        <v>0.3043897435897438</v>
      </c>
      <c r="BA36">
        <f t="shared" si="41"/>
        <v>0.36215384615384616</v>
      </c>
      <c r="BB36">
        <f t="shared" si="41"/>
        <v>0.43435897435897447</v>
      </c>
      <c r="BC36">
        <f t="shared" si="41"/>
        <v>0.52461538461538493</v>
      </c>
      <c r="BD36">
        <f t="shared" si="41"/>
        <v>0.63743589743589757</v>
      </c>
      <c r="BE36">
        <f t="shared" si="41"/>
        <v>7.3333333333333348E-2</v>
      </c>
      <c r="BF36">
        <f t="shared" si="41"/>
        <v>9.8142826472894393E-2</v>
      </c>
      <c r="BG36">
        <f t="shared" si="41"/>
        <v>0.10434519975778467</v>
      </c>
      <c r="BH36">
        <f t="shared" si="41"/>
        <v>0.11209816636389747</v>
      </c>
      <c r="BI36">
        <f t="shared" si="41"/>
        <v>0.12178937462153849</v>
      </c>
      <c r="BJ36">
        <f t="shared" si="41"/>
        <v>0.1339033849435898</v>
      </c>
      <c r="BK36">
        <f t="shared" si="41"/>
        <v>0.14904589784615391</v>
      </c>
      <c r="BL36">
        <f t="shared" si="41"/>
        <v>0.16797403897435906</v>
      </c>
      <c r="BM36">
        <f t="shared" si="41"/>
        <v>0.19163421538461542</v>
      </c>
      <c r="BN36">
        <f t="shared" si="41"/>
        <v>0.22120943589743597</v>
      </c>
      <c r="BO36">
        <f t="shared" si="41"/>
        <v>0.25817846153846163</v>
      </c>
      <c r="BP36">
        <f t="shared" si="41"/>
        <v>0.30438974358974369</v>
      </c>
      <c r="BQ36">
        <f t="shared" si="41"/>
        <v>0.36215384615384622</v>
      </c>
      <c r="BR36">
        <f t="shared" si="41"/>
        <v>0.43435897435897447</v>
      </c>
      <c r="BS36">
        <f t="shared" si="41"/>
        <v>0.52461538461538471</v>
      </c>
      <c r="BT36">
        <f t="shared" si="41"/>
        <v>0.63743589743589746</v>
      </c>
    </row>
    <row r="37" spans="2:72">
      <c r="W37">
        <f t="shared" si="39"/>
        <v>9.9628043425856063</v>
      </c>
      <c r="X37">
        <f t="shared" si="38"/>
        <v>9.9628043425856063</v>
      </c>
      <c r="Y37">
        <f t="shared" ref="Y37:Y49" si="42">AP21</f>
        <v>9.9628043425856063</v>
      </c>
      <c r="AA37">
        <f t="shared" si="40"/>
        <v>0</v>
      </c>
      <c r="AB37">
        <f t="shared" si="37"/>
        <v>0</v>
      </c>
      <c r="AC37">
        <v>5</v>
      </c>
      <c r="AN37">
        <f t="shared" si="41"/>
        <v>1.25</v>
      </c>
      <c r="AO37">
        <f t="shared" si="41"/>
        <v>7.5000000000000011E-2</v>
      </c>
      <c r="AP37">
        <f t="shared" si="41"/>
        <v>0.10037334525636926</v>
      </c>
      <c r="AQ37">
        <f t="shared" si="41"/>
        <v>0.10671668157046157</v>
      </c>
      <c r="AR37">
        <f t="shared" si="41"/>
        <v>0.11464585196307697</v>
      </c>
      <c r="AS37">
        <f t="shared" si="41"/>
        <v>0.12455731495384623</v>
      </c>
      <c r="AT37">
        <f t="shared" si="41"/>
        <v>0.13694664369230775</v>
      </c>
      <c r="AU37">
        <f t="shared" si="41"/>
        <v>0.15243330461538468</v>
      </c>
      <c r="AV37">
        <f t="shared" si="41"/>
        <v>0.17179163076923085</v>
      </c>
      <c r="AW37">
        <f t="shared" si="41"/>
        <v>0.19598953846153855</v>
      </c>
      <c r="AX37">
        <f t="shared" si="41"/>
        <v>0.22623692307692325</v>
      </c>
      <c r="AY37">
        <f t="shared" si="41"/>
        <v>0.26404615384615399</v>
      </c>
      <c r="AZ37">
        <f t="shared" si="41"/>
        <v>0.31130769230769245</v>
      </c>
      <c r="BA37">
        <f t="shared" si="41"/>
        <v>0.37038461538461526</v>
      </c>
      <c r="BB37">
        <f t="shared" si="41"/>
        <v>0.44423076923076926</v>
      </c>
      <c r="BC37">
        <f t="shared" si="41"/>
        <v>0.53653846153846174</v>
      </c>
      <c r="BD37">
        <f t="shared" si="41"/>
        <v>0.65192307692307694</v>
      </c>
      <c r="BE37">
        <f t="shared" si="41"/>
        <v>7.5000000000000011E-2</v>
      </c>
      <c r="BF37">
        <f t="shared" si="41"/>
        <v>0.10037334525636926</v>
      </c>
      <c r="BG37">
        <f t="shared" si="41"/>
        <v>0.10671668157046156</v>
      </c>
      <c r="BH37">
        <f t="shared" si="41"/>
        <v>0.11464585196307696</v>
      </c>
      <c r="BI37">
        <f t="shared" si="41"/>
        <v>0.1245573149538462</v>
      </c>
      <c r="BJ37">
        <f t="shared" si="41"/>
        <v>0.13694664369230775</v>
      </c>
      <c r="BK37">
        <f t="shared" si="41"/>
        <v>0.15243330461538468</v>
      </c>
      <c r="BL37">
        <f t="shared" si="41"/>
        <v>0.17179163076923085</v>
      </c>
      <c r="BM37">
        <f t="shared" si="41"/>
        <v>0.19598953846153852</v>
      </c>
      <c r="BN37">
        <f t="shared" si="41"/>
        <v>0.22623692307692317</v>
      </c>
      <c r="BO37">
        <f t="shared" si="41"/>
        <v>0.26404615384615393</v>
      </c>
      <c r="BP37">
        <f t="shared" si="41"/>
        <v>0.3113076923076924</v>
      </c>
      <c r="BQ37">
        <f t="shared" si="41"/>
        <v>0.37038461538461537</v>
      </c>
      <c r="BR37">
        <f t="shared" si="41"/>
        <v>0.44423076923076937</v>
      </c>
      <c r="BS37">
        <f t="shared" si="41"/>
        <v>0.53653846153846152</v>
      </c>
      <c r="BT37">
        <f t="shared" si="41"/>
        <v>0.65192307692307694</v>
      </c>
    </row>
    <row r="38" spans="2:72">
      <c r="W38">
        <f t="shared" si="39"/>
        <v>9.6935393603535633</v>
      </c>
      <c r="X38">
        <f t="shared" si="38"/>
        <v>9.6935393603535633</v>
      </c>
      <c r="Y38">
        <f t="shared" si="42"/>
        <v>9.6935393603535616</v>
      </c>
      <c r="AA38">
        <f t="shared" si="40"/>
        <v>0</v>
      </c>
      <c r="AB38">
        <f t="shared" si="37"/>
        <v>0</v>
      </c>
      <c r="AC38">
        <v>5</v>
      </c>
      <c r="AN38">
        <f t="shared" si="41"/>
        <v>1.5624999999999998</v>
      </c>
      <c r="AO38">
        <f t="shared" si="41"/>
        <v>7.7083333333333351E-2</v>
      </c>
      <c r="AP38">
        <f t="shared" si="41"/>
        <v>0.10316149373571286</v>
      </c>
      <c r="AQ38">
        <f t="shared" si="41"/>
        <v>0.10968103383630771</v>
      </c>
      <c r="AR38">
        <f t="shared" si="41"/>
        <v>0.11783045896205134</v>
      </c>
      <c r="AS38">
        <f t="shared" si="41"/>
        <v>0.12801724036923084</v>
      </c>
      <c r="AT38">
        <f t="shared" si="41"/>
        <v>0.14075071712820519</v>
      </c>
      <c r="AU38">
        <f t="shared" si="41"/>
        <v>0.15666756307692312</v>
      </c>
      <c r="AV38">
        <f t="shared" si="41"/>
        <v>0.1765636205128206</v>
      </c>
      <c r="AW38">
        <f t="shared" si="41"/>
        <v>0.2014336923076924</v>
      </c>
      <c r="AX38">
        <f t="shared" si="41"/>
        <v>0.2325212820512822</v>
      </c>
      <c r="AY38">
        <f t="shared" si="41"/>
        <v>0.27138076923076931</v>
      </c>
      <c r="AZ38">
        <f t="shared" si="41"/>
        <v>0.31995512820512839</v>
      </c>
      <c r="BA38">
        <f t="shared" si="41"/>
        <v>0.38067307692307684</v>
      </c>
      <c r="BB38">
        <f t="shared" si="41"/>
        <v>0.45657051282051297</v>
      </c>
      <c r="BC38">
        <f t="shared" si="41"/>
        <v>0.55144230769230795</v>
      </c>
      <c r="BD38">
        <f t="shared" si="41"/>
        <v>0.67003205128205134</v>
      </c>
      <c r="BE38">
        <f t="shared" si="41"/>
        <v>7.7083333333333323E-2</v>
      </c>
      <c r="BF38">
        <f t="shared" si="41"/>
        <v>0.10316149373571284</v>
      </c>
      <c r="BG38">
        <f t="shared" si="41"/>
        <v>0.10968103383630771</v>
      </c>
      <c r="BH38">
        <f t="shared" si="41"/>
        <v>0.1178304589620513</v>
      </c>
      <c r="BI38">
        <f t="shared" si="41"/>
        <v>0.12801724036923082</v>
      </c>
      <c r="BJ38">
        <f t="shared" si="41"/>
        <v>0.14075071712820517</v>
      </c>
      <c r="BK38">
        <f t="shared" si="41"/>
        <v>0.15666756307692312</v>
      </c>
      <c r="BL38">
        <f t="shared" si="41"/>
        <v>0.17656362051282057</v>
      </c>
      <c r="BM38">
        <f t="shared" si="41"/>
        <v>0.20143369230769234</v>
      </c>
      <c r="BN38">
        <f t="shared" si="41"/>
        <v>0.23252128205128206</v>
      </c>
      <c r="BO38">
        <f t="shared" si="41"/>
        <v>0.27138076923076931</v>
      </c>
      <c r="BP38">
        <f t="shared" si="41"/>
        <v>0.31995512820512828</v>
      </c>
      <c r="BQ38">
        <f t="shared" si="41"/>
        <v>0.38067307692307695</v>
      </c>
      <c r="BR38">
        <f t="shared" si="41"/>
        <v>0.45657051282051286</v>
      </c>
      <c r="BS38">
        <f t="shared" si="41"/>
        <v>0.55144230769230762</v>
      </c>
      <c r="BT38">
        <f t="shared" si="41"/>
        <v>0.67003205128205123</v>
      </c>
    </row>
    <row r="39" spans="2:72">
      <c r="W39">
        <f t="shared" si="39"/>
        <v>9.3767570283158665</v>
      </c>
      <c r="X39">
        <f t="shared" si="38"/>
        <v>9.3767570283158665</v>
      </c>
      <c r="Y39">
        <f t="shared" si="42"/>
        <v>9.3767570283158648</v>
      </c>
      <c r="AA39">
        <f t="shared" si="40"/>
        <v>0</v>
      </c>
      <c r="AB39">
        <f t="shared" si="37"/>
        <v>0</v>
      </c>
      <c r="AC39">
        <v>5</v>
      </c>
      <c r="AN39">
        <f t="shared" si="41"/>
        <v>1.9531249999999996</v>
      </c>
      <c r="AO39">
        <f t="shared" si="41"/>
        <v>7.9687500000000008E-2</v>
      </c>
      <c r="AP39">
        <f t="shared" si="41"/>
        <v>0.10664667933489233</v>
      </c>
      <c r="AQ39">
        <f t="shared" si="41"/>
        <v>0.11338647416861543</v>
      </c>
      <c r="AR39">
        <f t="shared" si="41"/>
        <v>0.12181121771076928</v>
      </c>
      <c r="AS39">
        <f t="shared" si="41"/>
        <v>0.1323421471384616</v>
      </c>
      <c r="AT39">
        <f t="shared" si="41"/>
        <v>0.14550580892307696</v>
      </c>
      <c r="AU39">
        <f t="shared" si="41"/>
        <v>0.1619603861538462</v>
      </c>
      <c r="AV39">
        <f t="shared" si="41"/>
        <v>0.18252860769230778</v>
      </c>
      <c r="AW39">
        <f t="shared" si="41"/>
        <v>0.20823888461538473</v>
      </c>
      <c r="AX39">
        <f t="shared" si="41"/>
        <v>0.24037673076923091</v>
      </c>
      <c r="AY39">
        <f t="shared" si="41"/>
        <v>0.2805490384615385</v>
      </c>
      <c r="AZ39">
        <f t="shared" si="41"/>
        <v>0.33076442307692328</v>
      </c>
      <c r="BA39">
        <f t="shared" si="41"/>
        <v>0.3935336538461538</v>
      </c>
      <c r="BB39">
        <f t="shared" si="41"/>
        <v>0.47199519230769243</v>
      </c>
      <c r="BC39">
        <f t="shared" si="41"/>
        <v>0.57007211538461566</v>
      </c>
      <c r="BD39">
        <f t="shared" si="41"/>
        <v>0.6926682692307693</v>
      </c>
      <c r="BE39">
        <f t="shared" si="41"/>
        <v>7.9687499999999994E-2</v>
      </c>
      <c r="BF39">
        <f t="shared" si="41"/>
        <v>0.10664667933489232</v>
      </c>
      <c r="BG39">
        <f t="shared" si="41"/>
        <v>0.1133864741686154</v>
      </c>
      <c r="BH39">
        <f t="shared" si="41"/>
        <v>0.12181121771076925</v>
      </c>
      <c r="BI39">
        <f t="shared" si="41"/>
        <v>0.13234214713846157</v>
      </c>
      <c r="BJ39">
        <f t="shared" si="41"/>
        <v>0.14550580892307696</v>
      </c>
      <c r="BK39">
        <f t="shared" si="41"/>
        <v>0.1619603861538462</v>
      </c>
      <c r="BL39">
        <f t="shared" si="41"/>
        <v>0.18252860769230772</v>
      </c>
      <c r="BM39">
        <f t="shared" si="41"/>
        <v>0.20823888461538467</v>
      </c>
      <c r="BN39">
        <f t="shared" si="41"/>
        <v>0.24037673076923086</v>
      </c>
      <c r="BO39">
        <f t="shared" si="41"/>
        <v>0.28054903846153856</v>
      </c>
      <c r="BP39">
        <f t="shared" si="41"/>
        <v>0.33076442307692316</v>
      </c>
      <c r="BQ39">
        <f t="shared" si="41"/>
        <v>0.39353365384615385</v>
      </c>
      <c r="BR39">
        <f t="shared" si="41"/>
        <v>0.47199519230769232</v>
      </c>
      <c r="BS39">
        <f t="shared" si="41"/>
        <v>0.57007211538461533</v>
      </c>
      <c r="BT39">
        <f t="shared" si="41"/>
        <v>0.69266826923076918</v>
      </c>
    </row>
    <row r="40" spans="2:72">
      <c r="W40">
        <f t="shared" si="39"/>
        <v>9.0087524353678319</v>
      </c>
      <c r="X40">
        <f t="shared" si="38"/>
        <v>9.0087524353678319</v>
      </c>
      <c r="Y40">
        <f t="shared" si="42"/>
        <v>9.0087524353678337</v>
      </c>
      <c r="AA40">
        <f t="shared" si="40"/>
        <v>0</v>
      </c>
      <c r="AB40">
        <f t="shared" si="37"/>
        <v>0</v>
      </c>
      <c r="AC40">
        <v>5</v>
      </c>
      <c r="AN40">
        <f t="shared" si="41"/>
        <v>2.4414062499999991</v>
      </c>
      <c r="AO40">
        <f t="shared" si="41"/>
        <v>8.2942708333333337E-2</v>
      </c>
      <c r="AP40">
        <f t="shared" si="41"/>
        <v>0.11100316133386667</v>
      </c>
      <c r="AQ40">
        <f t="shared" si="41"/>
        <v>0.11801827458400002</v>
      </c>
      <c r="AR40">
        <f t="shared" si="41"/>
        <v>0.12678716614666671</v>
      </c>
      <c r="AS40">
        <f t="shared" si="41"/>
        <v>0.13774828060000005</v>
      </c>
      <c r="AT40">
        <f t="shared" si="41"/>
        <v>0.1514496736666667</v>
      </c>
      <c r="AU40">
        <f t="shared" si="41"/>
        <v>0.16857641500000006</v>
      </c>
      <c r="AV40">
        <f t="shared" si="41"/>
        <v>0.18998484166666676</v>
      </c>
      <c r="AW40">
        <f t="shared" si="41"/>
        <v>0.2167453750000001</v>
      </c>
      <c r="AX40">
        <f t="shared" si="41"/>
        <v>0.25019604166666687</v>
      </c>
      <c r="AY40">
        <f t="shared" si="41"/>
        <v>0.29200937500000013</v>
      </c>
      <c r="AZ40">
        <f t="shared" si="41"/>
        <v>0.34427604166666687</v>
      </c>
      <c r="BA40">
        <f t="shared" si="41"/>
        <v>0.409609375</v>
      </c>
      <c r="BB40">
        <f t="shared" si="41"/>
        <v>0.49127604166666683</v>
      </c>
      <c r="BC40">
        <f t="shared" si="41"/>
        <v>0.59335937500000024</v>
      </c>
      <c r="BD40">
        <f t="shared" si="41"/>
        <v>0.72096354166666676</v>
      </c>
      <c r="BE40">
        <f t="shared" si="41"/>
        <v>8.2942708333333337E-2</v>
      </c>
      <c r="BF40">
        <f t="shared" si="41"/>
        <v>0.1110031613338667</v>
      </c>
      <c r="BG40">
        <f t="shared" si="41"/>
        <v>0.11801827458400002</v>
      </c>
      <c r="BH40">
        <f t="shared" si="41"/>
        <v>0.12678716614666671</v>
      </c>
      <c r="BI40">
        <f t="shared" si="41"/>
        <v>0.13774828060000005</v>
      </c>
      <c r="BJ40">
        <f t="shared" si="41"/>
        <v>0.15144967366666673</v>
      </c>
      <c r="BK40">
        <f t="shared" si="41"/>
        <v>0.16857641500000006</v>
      </c>
      <c r="BL40">
        <f t="shared" si="41"/>
        <v>0.18998484166666671</v>
      </c>
      <c r="BM40">
        <f t="shared" si="41"/>
        <v>0.21674537500000007</v>
      </c>
      <c r="BN40">
        <f t="shared" si="41"/>
        <v>0.25019604166666676</v>
      </c>
      <c r="BO40">
        <f t="shared" si="41"/>
        <v>0.29200937500000007</v>
      </c>
      <c r="BP40">
        <f t="shared" si="41"/>
        <v>0.3442760416666667</v>
      </c>
      <c r="BQ40">
        <f t="shared" si="41"/>
        <v>0.40960937500000005</v>
      </c>
      <c r="BR40">
        <f t="shared" si="41"/>
        <v>0.49127604166666683</v>
      </c>
      <c r="BS40">
        <f t="shared" si="41"/>
        <v>0.59335937500000002</v>
      </c>
      <c r="BT40">
        <f t="shared" si="41"/>
        <v>0.72096354166666654</v>
      </c>
    </row>
    <row r="41" spans="2:72">
      <c r="W41">
        <f t="shared" si="39"/>
        <v>8.5874677161680655</v>
      </c>
      <c r="X41">
        <f t="shared" si="38"/>
        <v>8.5874677161680655</v>
      </c>
      <c r="Y41">
        <f t="shared" si="42"/>
        <v>8.5874677161680655</v>
      </c>
      <c r="AA41">
        <f t="shared" si="40"/>
        <v>0</v>
      </c>
      <c r="AB41">
        <f t="shared" si="37"/>
        <v>0</v>
      </c>
      <c r="AC41">
        <v>5</v>
      </c>
      <c r="AN41">
        <f t="shared" si="41"/>
        <v>3.0517578124999987</v>
      </c>
      <c r="AO41">
        <f t="shared" si="41"/>
        <v>8.7011718750000008E-2</v>
      </c>
      <c r="AP41">
        <f t="shared" si="41"/>
        <v>0.11644876383258464</v>
      </c>
      <c r="AQ41">
        <f t="shared" si="41"/>
        <v>0.12380802510323077</v>
      </c>
      <c r="AR41">
        <f t="shared" si="41"/>
        <v>0.13300710169153851</v>
      </c>
      <c r="AS41">
        <f t="shared" si="41"/>
        <v>0.14450594742692313</v>
      </c>
      <c r="AT41">
        <f t="shared" si="41"/>
        <v>0.15887950459615388</v>
      </c>
      <c r="AU41">
        <f t="shared" si="41"/>
        <v>0.17684645105769234</v>
      </c>
      <c r="AV41">
        <f t="shared" si="41"/>
        <v>0.19930513413461545</v>
      </c>
      <c r="AW41">
        <f t="shared" si="41"/>
        <v>0.22737848798076932</v>
      </c>
      <c r="AX41">
        <f t="shared" si="41"/>
        <v>0.2624701802884617</v>
      </c>
      <c r="AY41">
        <f t="shared" si="41"/>
        <v>0.30633479567307703</v>
      </c>
      <c r="AZ41">
        <f t="shared" si="41"/>
        <v>0.36116556490384633</v>
      </c>
      <c r="BA41">
        <f t="shared" si="41"/>
        <v>0.4297040264423076</v>
      </c>
      <c r="BB41">
        <f t="shared" si="41"/>
        <v>0.51537710336538467</v>
      </c>
      <c r="BC41">
        <f t="shared" si="41"/>
        <v>0.62246844951923108</v>
      </c>
      <c r="BD41">
        <f t="shared" si="41"/>
        <v>0.75633263221153857</v>
      </c>
      <c r="BE41">
        <f t="shared" si="41"/>
        <v>8.7011718749999994E-2</v>
      </c>
      <c r="BF41">
        <f t="shared" si="41"/>
        <v>0.11644876383258464</v>
      </c>
      <c r="BG41">
        <f t="shared" si="41"/>
        <v>0.1238080251032308</v>
      </c>
      <c r="BH41">
        <f t="shared" si="41"/>
        <v>0.13300710169153848</v>
      </c>
      <c r="BI41">
        <f t="shared" si="41"/>
        <v>0.14450594742692313</v>
      </c>
      <c r="BJ41">
        <f t="shared" si="41"/>
        <v>0.15887950459615388</v>
      </c>
      <c r="BK41">
        <f t="shared" si="41"/>
        <v>0.17684645105769237</v>
      </c>
      <c r="BL41">
        <f t="shared" si="41"/>
        <v>0.19930513413461545</v>
      </c>
      <c r="BM41">
        <f t="shared" si="41"/>
        <v>0.22737848798076929</v>
      </c>
      <c r="BN41">
        <f t="shared" si="41"/>
        <v>0.26247018028846159</v>
      </c>
      <c r="BO41">
        <f t="shared" si="41"/>
        <v>0.30633479567307698</v>
      </c>
      <c r="BP41">
        <f t="shared" si="41"/>
        <v>0.36116556490384621</v>
      </c>
      <c r="BQ41">
        <f t="shared" si="41"/>
        <v>0.42970402644230765</v>
      </c>
      <c r="BR41">
        <f t="shared" si="41"/>
        <v>0.51537710336538467</v>
      </c>
      <c r="BS41">
        <f t="shared" si="41"/>
        <v>0.62246844951923075</v>
      </c>
      <c r="BT41">
        <f t="shared" si="41"/>
        <v>0.75633263221153835</v>
      </c>
    </row>
    <row r="42" spans="2:72">
      <c r="W42">
        <f t="shared" si="39"/>
        <v>8.1132106407412703</v>
      </c>
      <c r="X42">
        <f t="shared" si="38"/>
        <v>8.1132106407412703</v>
      </c>
      <c r="Y42">
        <f t="shared" si="42"/>
        <v>8.1132106407412703</v>
      </c>
      <c r="AA42">
        <f t="shared" si="40"/>
        <v>0</v>
      </c>
      <c r="AB42">
        <f t="shared" si="37"/>
        <v>0</v>
      </c>
      <c r="AC42">
        <v>5</v>
      </c>
      <c r="AN42">
        <f t="shared" si="41"/>
        <v>3.8146972656249987</v>
      </c>
      <c r="AO42">
        <f t="shared" si="41"/>
        <v>9.2097981770833351E-2</v>
      </c>
      <c r="AP42">
        <f t="shared" si="41"/>
        <v>0.12325576695598207</v>
      </c>
      <c r="AQ42">
        <f t="shared" si="41"/>
        <v>0.13104521325226925</v>
      </c>
      <c r="AR42">
        <f t="shared" si="41"/>
        <v>0.14078202112262825</v>
      </c>
      <c r="AS42">
        <f t="shared" si="41"/>
        <v>0.15295303096057697</v>
      </c>
      <c r="AT42">
        <f t="shared" si="41"/>
        <v>0.16816679325801284</v>
      </c>
      <c r="AU42">
        <f t="shared" si="41"/>
        <v>0.18718399612980774</v>
      </c>
      <c r="AV42">
        <f t="shared" si="41"/>
        <v>0.21095549971955135</v>
      </c>
      <c r="AW42">
        <f t="shared" si="41"/>
        <v>0.24066987920673083</v>
      </c>
      <c r="AX42">
        <f t="shared" si="41"/>
        <v>0.27781285356570529</v>
      </c>
      <c r="AY42">
        <f t="shared" si="41"/>
        <v>0.32424157151442318</v>
      </c>
      <c r="AZ42">
        <f t="shared" si="41"/>
        <v>0.38227746895032066</v>
      </c>
      <c r="BA42">
        <f t="shared" si="41"/>
        <v>0.45482234074519218</v>
      </c>
      <c r="BB42">
        <f t="shared" si="41"/>
        <v>0.54550343048878214</v>
      </c>
      <c r="BC42">
        <f t="shared" si="41"/>
        <v>0.65885479266826963</v>
      </c>
      <c r="BD42">
        <f t="shared" si="41"/>
        <v>0.80054399539262822</v>
      </c>
      <c r="BE42">
        <f t="shared" si="41"/>
        <v>9.2097981770833337E-2</v>
      </c>
      <c r="BF42">
        <f t="shared" si="41"/>
        <v>0.12325576695598207</v>
      </c>
      <c r="BG42">
        <f t="shared" si="41"/>
        <v>0.13104521325226925</v>
      </c>
      <c r="BH42">
        <f t="shared" si="41"/>
        <v>0.14078202112262822</v>
      </c>
      <c r="BI42">
        <f t="shared" si="41"/>
        <v>0.15295303096057694</v>
      </c>
      <c r="BJ42">
        <f t="shared" si="41"/>
        <v>0.16816679325801287</v>
      </c>
      <c r="BK42">
        <f t="shared" si="41"/>
        <v>0.18718399612980777</v>
      </c>
      <c r="BL42">
        <f t="shared" si="41"/>
        <v>0.21095549971955135</v>
      </c>
      <c r="BM42">
        <f t="shared" si="41"/>
        <v>0.24066987920673083</v>
      </c>
      <c r="BN42">
        <f t="shared" si="41"/>
        <v>0.27781285356570518</v>
      </c>
      <c r="BO42">
        <f t="shared" si="41"/>
        <v>0.32424157151442318</v>
      </c>
      <c r="BP42">
        <f t="shared" si="41"/>
        <v>0.38227746895032061</v>
      </c>
      <c r="BQ42">
        <f t="shared" si="41"/>
        <v>0.45482234074519234</v>
      </c>
      <c r="BR42">
        <f t="shared" si="41"/>
        <v>0.54550343048878225</v>
      </c>
      <c r="BS42">
        <f t="shared" si="41"/>
        <v>0.65885479266826918</v>
      </c>
      <c r="BT42">
        <f t="shared" si="41"/>
        <v>0.8005439953926281</v>
      </c>
    </row>
    <row r="43" spans="2:72">
      <c r="W43">
        <f t="shared" si="39"/>
        <v>7.5892963710676318</v>
      </c>
      <c r="X43">
        <f t="shared" si="38"/>
        <v>7.5892963710676318</v>
      </c>
      <c r="Y43">
        <f t="shared" si="42"/>
        <v>7.58929637106763</v>
      </c>
      <c r="AA43">
        <f t="shared" si="40"/>
        <v>0</v>
      </c>
      <c r="AB43">
        <f t="shared" si="37"/>
        <v>0</v>
      </c>
      <c r="AC43">
        <v>5</v>
      </c>
      <c r="AN43">
        <f t="shared" si="41"/>
        <v>4.7683715820312473</v>
      </c>
      <c r="AO43">
        <f t="shared" si="41"/>
        <v>9.8455810546874994E-2</v>
      </c>
      <c r="AP43">
        <f t="shared" si="41"/>
        <v>0.13176452086022888</v>
      </c>
      <c r="AQ43">
        <f t="shared" si="41"/>
        <v>0.14009169843856734</v>
      </c>
      <c r="AR43">
        <f t="shared" si="41"/>
        <v>0.15050067041149043</v>
      </c>
      <c r="AS43">
        <f t="shared" si="41"/>
        <v>0.1635118853776443</v>
      </c>
      <c r="AT43">
        <f t="shared" si="41"/>
        <v>0.17977590408533656</v>
      </c>
      <c r="AU43">
        <f t="shared" si="41"/>
        <v>0.20010592746995196</v>
      </c>
      <c r="AV43">
        <f t="shared" si="41"/>
        <v>0.22551845670072121</v>
      </c>
      <c r="AW43">
        <f t="shared" si="41"/>
        <v>0.25728411823918274</v>
      </c>
      <c r="AX43">
        <f t="shared" si="41"/>
        <v>0.2969911951622598</v>
      </c>
      <c r="AY43">
        <f t="shared" si="41"/>
        <v>0.34662504131610583</v>
      </c>
      <c r="AZ43">
        <f t="shared" si="41"/>
        <v>0.40866734900841362</v>
      </c>
      <c r="BA43">
        <f t="shared" si="41"/>
        <v>0.4862202336237979</v>
      </c>
      <c r="BB43">
        <f t="shared" si="41"/>
        <v>0.58316133939302894</v>
      </c>
      <c r="BC43">
        <f t="shared" si="41"/>
        <v>0.70433772160456742</v>
      </c>
      <c r="BD43">
        <f t="shared" si="41"/>
        <v>0.85580819936899033</v>
      </c>
      <c r="BE43">
        <f t="shared" si="41"/>
        <v>9.8455810546874981E-2</v>
      </c>
      <c r="BF43">
        <f t="shared" si="41"/>
        <v>0.13176452086022883</v>
      </c>
      <c r="BG43">
        <f t="shared" si="41"/>
        <v>0.14009169843856731</v>
      </c>
      <c r="BH43">
        <f t="shared" si="41"/>
        <v>0.1505006704114904</v>
      </c>
      <c r="BI43">
        <f t="shared" si="41"/>
        <v>0.16351188537764424</v>
      </c>
      <c r="BJ43">
        <f t="shared" si="41"/>
        <v>0.17977590408533656</v>
      </c>
      <c r="BK43">
        <f t="shared" si="41"/>
        <v>0.20010592746995196</v>
      </c>
      <c r="BL43">
        <f t="shared" ref="AO43:BT50" si="43">1/BL27</f>
        <v>0.22551845670072115</v>
      </c>
      <c r="BM43">
        <f t="shared" si="43"/>
        <v>0.25728411823918268</v>
      </c>
      <c r="BN43">
        <f t="shared" si="43"/>
        <v>0.29699119516225964</v>
      </c>
      <c r="BO43">
        <f t="shared" si="43"/>
        <v>0.34662504131610578</v>
      </c>
      <c r="BP43">
        <f t="shared" si="43"/>
        <v>0.40866734900841351</v>
      </c>
      <c r="BQ43">
        <f t="shared" si="43"/>
        <v>0.48622023362379801</v>
      </c>
      <c r="BR43">
        <f t="shared" si="43"/>
        <v>0.58316133939302883</v>
      </c>
      <c r="BS43">
        <f t="shared" si="43"/>
        <v>0.70433772160456709</v>
      </c>
      <c r="BT43">
        <f t="shared" si="43"/>
        <v>0.85580819936899022</v>
      </c>
    </row>
    <row r="44" spans="2:72">
      <c r="W44">
        <f t="shared" si="39"/>
        <v>7.0224490654278187</v>
      </c>
      <c r="X44">
        <f t="shared" si="38"/>
        <v>7.0224490654278187</v>
      </c>
      <c r="Y44">
        <f t="shared" si="42"/>
        <v>7.0224490654278195</v>
      </c>
      <c r="AA44">
        <f t="shared" si="40"/>
        <v>0</v>
      </c>
      <c r="AB44">
        <f t="shared" si="37"/>
        <v>0</v>
      </c>
      <c r="AC44">
        <v>5</v>
      </c>
      <c r="AN44">
        <f t="shared" ref="AN44:AN50" si="44">1/AN28</f>
        <v>5.9604644775390598</v>
      </c>
      <c r="AO44">
        <f t="shared" si="43"/>
        <v>0.10640309651692707</v>
      </c>
      <c r="AP44">
        <f t="shared" si="43"/>
        <v>0.14240046324053734</v>
      </c>
      <c r="AQ44">
        <f t="shared" si="43"/>
        <v>0.1513998049214399</v>
      </c>
      <c r="AR44">
        <f t="shared" si="43"/>
        <v>0.16264898202256814</v>
      </c>
      <c r="AS44">
        <f t="shared" si="43"/>
        <v>0.1767104533989784</v>
      </c>
      <c r="AT44">
        <f t="shared" si="43"/>
        <v>0.19428729261949118</v>
      </c>
      <c r="AU44">
        <f t="shared" si="43"/>
        <v>0.21625834164513227</v>
      </c>
      <c r="AV44">
        <f t="shared" si="43"/>
        <v>0.24372215292718358</v>
      </c>
      <c r="AW44">
        <f t="shared" si="43"/>
        <v>0.27805191702974769</v>
      </c>
      <c r="AX44">
        <f t="shared" si="43"/>
        <v>0.32096412215795289</v>
      </c>
      <c r="AY44">
        <f t="shared" si="43"/>
        <v>0.37460437856820922</v>
      </c>
      <c r="AZ44">
        <f t="shared" si="43"/>
        <v>0.44165469908102989</v>
      </c>
      <c r="BA44">
        <f t="shared" si="43"/>
        <v>0.52546759972205515</v>
      </c>
      <c r="BB44">
        <f t="shared" si="43"/>
        <v>0.63023372552333734</v>
      </c>
      <c r="BC44">
        <f t="shared" si="43"/>
        <v>0.76119138277494014</v>
      </c>
      <c r="BD44">
        <f t="shared" si="43"/>
        <v>0.92488845433944311</v>
      </c>
      <c r="BE44">
        <f t="shared" si="43"/>
        <v>0.10640309651692707</v>
      </c>
      <c r="BF44">
        <f t="shared" si="43"/>
        <v>0.14240046324053734</v>
      </c>
      <c r="BG44">
        <f t="shared" si="43"/>
        <v>0.15139980492143992</v>
      </c>
      <c r="BH44">
        <f t="shared" si="43"/>
        <v>0.16264898202256814</v>
      </c>
      <c r="BI44">
        <f t="shared" si="43"/>
        <v>0.1767104533989784</v>
      </c>
      <c r="BJ44">
        <f t="shared" si="43"/>
        <v>0.19428729261949124</v>
      </c>
      <c r="BK44">
        <f t="shared" si="43"/>
        <v>0.21625834164513225</v>
      </c>
      <c r="BL44">
        <f t="shared" si="43"/>
        <v>0.24372215292718352</v>
      </c>
      <c r="BM44">
        <f t="shared" si="43"/>
        <v>0.27805191702974763</v>
      </c>
      <c r="BN44">
        <f t="shared" si="43"/>
        <v>0.32096412215795278</v>
      </c>
      <c r="BO44">
        <f t="shared" si="43"/>
        <v>0.37460437856820916</v>
      </c>
      <c r="BP44">
        <f t="shared" si="43"/>
        <v>0.44165469908102967</v>
      </c>
      <c r="BQ44">
        <f t="shared" si="43"/>
        <v>0.52546759972205526</v>
      </c>
      <c r="BR44">
        <f t="shared" si="43"/>
        <v>0.63023372552333734</v>
      </c>
      <c r="BS44">
        <f t="shared" si="43"/>
        <v>0.76119138277493992</v>
      </c>
      <c r="BT44">
        <f t="shared" si="43"/>
        <v>0.92488845433944278</v>
      </c>
    </row>
    <row r="45" spans="2:72">
      <c r="W45">
        <f t="shared" si="39"/>
        <v>6.4227976961319975</v>
      </c>
      <c r="X45">
        <f t="shared" si="38"/>
        <v>6.4227976961319975</v>
      </c>
      <c r="Y45">
        <f t="shared" si="42"/>
        <v>6.4227976961319975</v>
      </c>
      <c r="AA45">
        <f t="shared" si="40"/>
        <v>0</v>
      </c>
      <c r="AB45">
        <f t="shared" si="37"/>
        <v>0</v>
      </c>
      <c r="AC45">
        <v>5</v>
      </c>
      <c r="AN45">
        <f t="shared" si="44"/>
        <v>7.4505805969238246</v>
      </c>
      <c r="AO45">
        <f t="shared" si="43"/>
        <v>0.11633720397949218</v>
      </c>
      <c r="AP45">
        <f t="shared" si="43"/>
        <v>0.15569539121592296</v>
      </c>
      <c r="AQ45">
        <f t="shared" si="43"/>
        <v>0.16553493802503066</v>
      </c>
      <c r="AR45">
        <f t="shared" si="43"/>
        <v>0.17783437153641529</v>
      </c>
      <c r="AS45">
        <f t="shared" si="43"/>
        <v>0.19320866342564608</v>
      </c>
      <c r="AT45">
        <f t="shared" si="43"/>
        <v>0.2124265282871845</v>
      </c>
      <c r="AU45">
        <f t="shared" si="43"/>
        <v>0.23644885936410759</v>
      </c>
      <c r="AV45">
        <f t="shared" si="43"/>
        <v>0.26647677321026148</v>
      </c>
      <c r="AW45">
        <f t="shared" si="43"/>
        <v>0.30401166551795383</v>
      </c>
      <c r="AX45">
        <f t="shared" si="43"/>
        <v>0.35093028090256928</v>
      </c>
      <c r="AY45">
        <f t="shared" si="43"/>
        <v>0.40957855013333849</v>
      </c>
      <c r="AZ45">
        <f t="shared" si="43"/>
        <v>0.48288888667180013</v>
      </c>
      <c r="BA45">
        <f t="shared" si="43"/>
        <v>0.5745268073448766</v>
      </c>
      <c r="BB45">
        <f t="shared" si="43"/>
        <v>0.689074208186223</v>
      </c>
      <c r="BC45">
        <f t="shared" si="43"/>
        <v>0.83225845923790587</v>
      </c>
      <c r="BD45">
        <f t="shared" si="43"/>
        <v>1.011238773052509</v>
      </c>
      <c r="BE45">
        <f t="shared" si="43"/>
        <v>0.11633720397949217</v>
      </c>
      <c r="BF45">
        <f t="shared" si="43"/>
        <v>0.15569539121592296</v>
      </c>
      <c r="BG45">
        <f t="shared" si="43"/>
        <v>0.16553493802503066</v>
      </c>
      <c r="BH45">
        <f t="shared" si="43"/>
        <v>0.17783437153641526</v>
      </c>
      <c r="BI45">
        <f t="shared" si="43"/>
        <v>0.19320866342564605</v>
      </c>
      <c r="BJ45">
        <f t="shared" si="43"/>
        <v>0.2124265282871845</v>
      </c>
      <c r="BK45">
        <f t="shared" si="43"/>
        <v>0.23644885936410759</v>
      </c>
      <c r="BL45">
        <f t="shared" si="43"/>
        <v>0.26647677321026142</v>
      </c>
      <c r="BM45">
        <f t="shared" si="43"/>
        <v>0.30401166551795372</v>
      </c>
      <c r="BN45">
        <f t="shared" si="43"/>
        <v>0.35093028090256917</v>
      </c>
      <c r="BO45">
        <f t="shared" si="43"/>
        <v>0.40957855013333833</v>
      </c>
      <c r="BP45">
        <f t="shared" si="43"/>
        <v>0.4828888866717998</v>
      </c>
      <c r="BQ45">
        <f t="shared" si="43"/>
        <v>0.57452680734487671</v>
      </c>
      <c r="BR45">
        <f t="shared" si="43"/>
        <v>0.68907420818622289</v>
      </c>
      <c r="BS45">
        <f t="shared" si="43"/>
        <v>0.83225845923790542</v>
      </c>
      <c r="BT45">
        <f t="shared" si="43"/>
        <v>1.0112387730525088</v>
      </c>
    </row>
    <row r="46" spans="2:72">
      <c r="W46">
        <f t="shared" si="39"/>
        <v>5.8033572603169752</v>
      </c>
      <c r="X46">
        <f t="shared" si="38"/>
        <v>5.8033572603169752</v>
      </c>
      <c r="Y46">
        <f t="shared" si="42"/>
        <v>5.8033572603169743</v>
      </c>
      <c r="AA46">
        <f t="shared" si="40"/>
        <v>0</v>
      </c>
      <c r="AB46">
        <f t="shared" si="37"/>
        <v>0</v>
      </c>
      <c r="AC46">
        <v>5</v>
      </c>
      <c r="AN46">
        <f t="shared" si="44"/>
        <v>9.3132257461547798</v>
      </c>
      <c r="AO46">
        <f t="shared" si="43"/>
        <v>0.12875483830769854</v>
      </c>
      <c r="AP46">
        <f t="shared" si="43"/>
        <v>0.172314051185155</v>
      </c>
      <c r="AQ46">
        <f t="shared" si="43"/>
        <v>0.18320385440451908</v>
      </c>
      <c r="AR46">
        <f t="shared" si="43"/>
        <v>0.19681610842872424</v>
      </c>
      <c r="AS46">
        <f t="shared" si="43"/>
        <v>0.21383142595898066</v>
      </c>
      <c r="AT46">
        <f t="shared" si="43"/>
        <v>0.23510057287180114</v>
      </c>
      <c r="AU46">
        <f t="shared" si="43"/>
        <v>0.26168700651282684</v>
      </c>
      <c r="AV46">
        <f t="shared" si="43"/>
        <v>0.29492004856410886</v>
      </c>
      <c r="AW46">
        <f t="shared" si="43"/>
        <v>0.33646135112821146</v>
      </c>
      <c r="AX46">
        <f t="shared" si="43"/>
        <v>0.38838797933333974</v>
      </c>
      <c r="AY46">
        <f t="shared" si="43"/>
        <v>0.45329626458974998</v>
      </c>
      <c r="AZ46">
        <f t="shared" si="43"/>
        <v>0.53443162116026277</v>
      </c>
      <c r="BA46">
        <f t="shared" si="43"/>
        <v>0.6358508168734035</v>
      </c>
      <c r="BB46">
        <f t="shared" si="43"/>
        <v>0.76262481151482997</v>
      </c>
      <c r="BC46">
        <f t="shared" si="43"/>
        <v>0.92109230481661286</v>
      </c>
      <c r="BD46">
        <f t="shared" si="43"/>
        <v>1.1191766714438411</v>
      </c>
      <c r="BE46">
        <f t="shared" si="43"/>
        <v>0.12875483830769854</v>
      </c>
      <c r="BF46">
        <f t="shared" si="43"/>
        <v>0.17231405118515497</v>
      </c>
      <c r="BG46">
        <f t="shared" si="43"/>
        <v>0.18320385440451908</v>
      </c>
      <c r="BH46">
        <f t="shared" si="43"/>
        <v>0.19681610842872421</v>
      </c>
      <c r="BI46">
        <f t="shared" si="43"/>
        <v>0.21383142595898061</v>
      </c>
      <c r="BJ46">
        <f t="shared" si="43"/>
        <v>0.23510057287180114</v>
      </c>
      <c r="BK46">
        <f t="shared" si="43"/>
        <v>0.26168700651282678</v>
      </c>
      <c r="BL46">
        <f t="shared" si="43"/>
        <v>0.29492004856410881</v>
      </c>
      <c r="BM46">
        <f t="shared" si="43"/>
        <v>0.33646135112821135</v>
      </c>
      <c r="BN46">
        <f t="shared" si="43"/>
        <v>0.38838797933333963</v>
      </c>
      <c r="BO46">
        <f t="shared" si="43"/>
        <v>0.45329626458974986</v>
      </c>
      <c r="BP46">
        <f t="shared" si="43"/>
        <v>0.53443162116026266</v>
      </c>
      <c r="BQ46">
        <f t="shared" si="43"/>
        <v>0.63585081687340361</v>
      </c>
      <c r="BR46">
        <f t="shared" si="43"/>
        <v>0.76262481151482997</v>
      </c>
      <c r="BS46">
        <f t="shared" si="43"/>
        <v>0.92109230481661253</v>
      </c>
      <c r="BT46">
        <f t="shared" si="43"/>
        <v>1.1191766714438409</v>
      </c>
    </row>
    <row r="47" spans="2:72">
      <c r="W47">
        <f t="shared" si="39"/>
        <v>5.1790024804121124</v>
      </c>
      <c r="X47">
        <f t="shared" si="38"/>
        <v>5.1790024804121124</v>
      </c>
      <c r="Y47">
        <f t="shared" si="42"/>
        <v>5.1790024804121133</v>
      </c>
      <c r="AA47">
        <f t="shared" si="40"/>
        <v>0</v>
      </c>
      <c r="AB47">
        <f t="shared" si="37"/>
        <v>0</v>
      </c>
      <c r="AC47">
        <v>5</v>
      </c>
      <c r="AN47">
        <f t="shared" si="44"/>
        <v>11.641532182693474</v>
      </c>
      <c r="AO47">
        <f t="shared" si="43"/>
        <v>0.14427688121795651</v>
      </c>
      <c r="AP47">
        <f t="shared" si="43"/>
        <v>0.19308737614669497</v>
      </c>
      <c r="AQ47">
        <f t="shared" si="43"/>
        <v>0.20528999987887958</v>
      </c>
      <c r="AR47">
        <f t="shared" si="43"/>
        <v>0.22054327954411038</v>
      </c>
      <c r="AS47">
        <f t="shared" si="43"/>
        <v>0.23960987912564888</v>
      </c>
      <c r="AT47">
        <f t="shared" si="43"/>
        <v>0.26344312860257191</v>
      </c>
      <c r="AU47">
        <f t="shared" si="43"/>
        <v>0.29323469044872574</v>
      </c>
      <c r="AV47">
        <f t="shared" si="43"/>
        <v>0.33047414275641812</v>
      </c>
      <c r="AW47">
        <f t="shared" si="43"/>
        <v>0.3770234581410335</v>
      </c>
      <c r="AX47">
        <f t="shared" si="43"/>
        <v>0.43521010237180285</v>
      </c>
      <c r="AY47">
        <f t="shared" si="43"/>
        <v>0.50794340766026436</v>
      </c>
      <c r="AZ47">
        <f t="shared" si="43"/>
        <v>0.5988600392708413</v>
      </c>
      <c r="BA47">
        <f t="shared" si="43"/>
        <v>0.71250582878406199</v>
      </c>
      <c r="BB47">
        <f t="shared" si="43"/>
        <v>0.8545630656755886</v>
      </c>
      <c r="BC47">
        <f t="shared" si="43"/>
        <v>1.0321346117899972</v>
      </c>
      <c r="BD47">
        <f t="shared" si="43"/>
        <v>1.2540990444330067</v>
      </c>
      <c r="BE47">
        <f t="shared" si="43"/>
        <v>0.14427688121795654</v>
      </c>
      <c r="BF47">
        <f t="shared" si="43"/>
        <v>0.19308737614669502</v>
      </c>
      <c r="BG47">
        <f t="shared" si="43"/>
        <v>0.20528999987887964</v>
      </c>
      <c r="BH47">
        <f t="shared" si="43"/>
        <v>0.2205432795441104</v>
      </c>
      <c r="BI47">
        <f t="shared" si="43"/>
        <v>0.23960987912564888</v>
      </c>
      <c r="BJ47">
        <f t="shared" si="43"/>
        <v>0.26344312860257196</v>
      </c>
      <c r="BK47">
        <f t="shared" si="43"/>
        <v>0.2932346904487258</v>
      </c>
      <c r="BL47">
        <f t="shared" si="43"/>
        <v>0.33047414275641812</v>
      </c>
      <c r="BM47">
        <f t="shared" si="43"/>
        <v>0.3770234581410335</v>
      </c>
      <c r="BN47">
        <f t="shared" si="43"/>
        <v>0.43521010237180269</v>
      </c>
      <c r="BO47">
        <f t="shared" si="43"/>
        <v>0.50794340766026425</v>
      </c>
      <c r="BP47">
        <f t="shared" si="43"/>
        <v>0.59886003927084119</v>
      </c>
      <c r="BQ47">
        <f t="shared" si="43"/>
        <v>0.71250582878406232</v>
      </c>
      <c r="BR47">
        <f t="shared" si="43"/>
        <v>0.85456306567558871</v>
      </c>
      <c r="BS47">
        <f t="shared" si="43"/>
        <v>1.0321346117899968</v>
      </c>
      <c r="BT47">
        <f t="shared" si="43"/>
        <v>1.2540990444330067</v>
      </c>
    </row>
    <row r="48" spans="2:72">
      <c r="W48">
        <f t="shared" si="39"/>
        <v>4.5650837342657109</v>
      </c>
      <c r="X48">
        <f t="shared" si="38"/>
        <v>4.5650837342657109</v>
      </c>
      <c r="Y48">
        <f t="shared" si="42"/>
        <v>4.5650837342657109</v>
      </c>
      <c r="AA48">
        <f t="shared" si="40"/>
        <v>0</v>
      </c>
      <c r="AB48">
        <f t="shared" si="37"/>
        <v>0</v>
      </c>
      <c r="AC48">
        <v>5</v>
      </c>
      <c r="AN48">
        <f t="shared" si="44"/>
        <v>14.551915228366843</v>
      </c>
      <c r="AO48">
        <f t="shared" si="43"/>
        <v>0.16367943485577896</v>
      </c>
      <c r="AP48">
        <f t="shared" si="43"/>
        <v>0.21905403234862</v>
      </c>
      <c r="AQ48">
        <f t="shared" si="43"/>
        <v>0.23289768172183026</v>
      </c>
      <c r="AR48">
        <f t="shared" si="43"/>
        <v>0.25020224343834307</v>
      </c>
      <c r="AS48">
        <f t="shared" si="43"/>
        <v>0.27183294558398413</v>
      </c>
      <c r="AT48">
        <f t="shared" si="43"/>
        <v>0.29887132326603538</v>
      </c>
      <c r="AU48">
        <f t="shared" si="43"/>
        <v>0.33266929536859952</v>
      </c>
      <c r="AV48">
        <f t="shared" si="43"/>
        <v>0.37491676049680467</v>
      </c>
      <c r="AW48">
        <f t="shared" si="43"/>
        <v>0.42772609190706107</v>
      </c>
      <c r="AX48">
        <f t="shared" si="43"/>
        <v>0.49373775616988169</v>
      </c>
      <c r="AY48">
        <f t="shared" si="43"/>
        <v>0.57625233649840724</v>
      </c>
      <c r="AZ48">
        <f t="shared" si="43"/>
        <v>0.67939556190906436</v>
      </c>
      <c r="BA48">
        <f t="shared" si="43"/>
        <v>0.80832459367238507</v>
      </c>
      <c r="BB48">
        <f t="shared" si="43"/>
        <v>0.96948588337653707</v>
      </c>
      <c r="BC48">
        <f t="shared" si="43"/>
        <v>1.1709374955067271</v>
      </c>
      <c r="BD48">
        <f t="shared" si="43"/>
        <v>1.4227520106694633</v>
      </c>
      <c r="BE48">
        <f t="shared" si="43"/>
        <v>0.16367943485577896</v>
      </c>
      <c r="BF48">
        <f t="shared" si="43"/>
        <v>0.21905403234862</v>
      </c>
      <c r="BG48">
        <f t="shared" si="43"/>
        <v>0.23289768172183026</v>
      </c>
      <c r="BH48">
        <f t="shared" si="43"/>
        <v>0.25020224343834313</v>
      </c>
      <c r="BI48">
        <f t="shared" si="43"/>
        <v>0.27183294558398408</v>
      </c>
      <c r="BJ48">
        <f t="shared" si="43"/>
        <v>0.29887132326603538</v>
      </c>
      <c r="BK48">
        <f t="shared" si="43"/>
        <v>0.33266929536859952</v>
      </c>
      <c r="BL48">
        <f t="shared" si="43"/>
        <v>0.37491676049680461</v>
      </c>
      <c r="BM48">
        <f t="shared" si="43"/>
        <v>0.42772609190706107</v>
      </c>
      <c r="BN48">
        <f t="shared" si="43"/>
        <v>0.49373775616988158</v>
      </c>
      <c r="BO48">
        <f t="shared" si="43"/>
        <v>0.57625233649840724</v>
      </c>
      <c r="BP48">
        <f t="shared" si="43"/>
        <v>0.67939556190906414</v>
      </c>
      <c r="BQ48">
        <f t="shared" si="43"/>
        <v>0.80832459367238541</v>
      </c>
      <c r="BR48">
        <f t="shared" si="43"/>
        <v>0.96948588337653707</v>
      </c>
      <c r="BS48">
        <f t="shared" si="43"/>
        <v>1.1709374955067264</v>
      </c>
      <c r="BT48">
        <f t="shared" si="43"/>
        <v>1.4227520106694631</v>
      </c>
    </row>
    <row r="49" spans="23:72">
      <c r="W49">
        <f t="shared" si="39"/>
        <v>3.9759478596516438</v>
      </c>
      <c r="X49">
        <f t="shared" si="38"/>
        <v>3.9759478596516438</v>
      </c>
      <c r="Y49">
        <f t="shared" si="42"/>
        <v>3.9759478596516433</v>
      </c>
      <c r="AA49">
        <f t="shared" si="40"/>
        <v>0</v>
      </c>
      <c r="AB49">
        <f t="shared" si="37"/>
        <v>0</v>
      </c>
      <c r="AC49">
        <v>5</v>
      </c>
      <c r="AN49">
        <f t="shared" si="44"/>
        <v>18.189894035458554</v>
      </c>
      <c r="AO49">
        <f t="shared" si="43"/>
        <v>0.18793262690305698</v>
      </c>
      <c r="AP49">
        <f t="shared" si="43"/>
        <v>0.25151235260102633</v>
      </c>
      <c r="AQ49">
        <f t="shared" si="43"/>
        <v>0.26740728402551861</v>
      </c>
      <c r="AR49">
        <f t="shared" si="43"/>
        <v>0.28727594830613407</v>
      </c>
      <c r="AS49">
        <f t="shared" si="43"/>
        <v>0.31211177865690326</v>
      </c>
      <c r="AT49">
        <f t="shared" si="43"/>
        <v>0.3431565665953647</v>
      </c>
      <c r="AU49">
        <f t="shared" si="43"/>
        <v>0.38196255151844161</v>
      </c>
      <c r="AV49">
        <f t="shared" si="43"/>
        <v>0.43047003267228784</v>
      </c>
      <c r="AW49">
        <f t="shared" si="43"/>
        <v>0.49110438411459545</v>
      </c>
      <c r="AX49">
        <f t="shared" si="43"/>
        <v>0.56689732341748023</v>
      </c>
      <c r="AY49">
        <f t="shared" si="43"/>
        <v>0.66163849754608584</v>
      </c>
      <c r="AZ49">
        <f t="shared" si="43"/>
        <v>0.78006496520684321</v>
      </c>
      <c r="BA49">
        <f t="shared" si="43"/>
        <v>0.92809804978278909</v>
      </c>
      <c r="BB49">
        <f t="shared" si="43"/>
        <v>1.1131394055027224</v>
      </c>
      <c r="BC49">
        <f t="shared" si="43"/>
        <v>1.3444411001526393</v>
      </c>
      <c r="BD49">
        <f t="shared" si="43"/>
        <v>1.6335682184650344</v>
      </c>
      <c r="BE49">
        <f t="shared" si="43"/>
        <v>0.18793262690305704</v>
      </c>
      <c r="BF49">
        <f t="shared" si="43"/>
        <v>0.25151235260102628</v>
      </c>
      <c r="BG49">
        <f t="shared" si="43"/>
        <v>0.26740728402551861</v>
      </c>
      <c r="BH49">
        <f t="shared" si="43"/>
        <v>0.28727594830613395</v>
      </c>
      <c r="BI49">
        <f t="shared" si="43"/>
        <v>0.3121117786569032</v>
      </c>
      <c r="BJ49">
        <f t="shared" si="43"/>
        <v>0.3431565665953647</v>
      </c>
      <c r="BK49">
        <f t="shared" si="43"/>
        <v>0.38196255151844172</v>
      </c>
      <c r="BL49">
        <f t="shared" si="43"/>
        <v>0.43047003267228784</v>
      </c>
      <c r="BM49">
        <f t="shared" si="43"/>
        <v>0.49110438411459545</v>
      </c>
      <c r="BN49">
        <f t="shared" si="43"/>
        <v>0.56689732341748011</v>
      </c>
      <c r="BO49">
        <f t="shared" si="43"/>
        <v>0.66163849754608595</v>
      </c>
      <c r="BP49">
        <f t="shared" si="43"/>
        <v>0.78006496520684299</v>
      </c>
      <c r="BQ49">
        <f t="shared" si="43"/>
        <v>0.92809804978278931</v>
      </c>
      <c r="BR49">
        <f t="shared" si="43"/>
        <v>1.1131394055027226</v>
      </c>
      <c r="BS49">
        <f t="shared" si="43"/>
        <v>1.3444411001526388</v>
      </c>
      <c r="BT49">
        <f t="shared" si="43"/>
        <v>1.633568218465034</v>
      </c>
    </row>
    <row r="50" spans="23:72">
      <c r="W50">
        <f t="shared" si="39"/>
        <v>3.4236579560754432</v>
      </c>
      <c r="X50">
        <f t="shared" si="38"/>
        <v>3.4236579560754432</v>
      </c>
      <c r="Y50">
        <f>AP34</f>
        <v>3.4236579560754432</v>
      </c>
      <c r="AA50">
        <f t="shared" si="40"/>
        <v>0</v>
      </c>
      <c r="AB50">
        <f t="shared" si="37"/>
        <v>0</v>
      </c>
      <c r="AC50">
        <v>5</v>
      </c>
      <c r="AN50">
        <f t="shared" si="44"/>
        <v>22.737367544323188</v>
      </c>
      <c r="AO50">
        <f t="shared" si="43"/>
        <v>0.21824911696215457</v>
      </c>
      <c r="AP50">
        <f t="shared" si="43"/>
        <v>0.29208525291653409</v>
      </c>
      <c r="AQ50">
        <f t="shared" si="43"/>
        <v>0.31054428690512892</v>
      </c>
      <c r="AR50">
        <f t="shared" si="43"/>
        <v>0.33361807939087257</v>
      </c>
      <c r="AS50">
        <f t="shared" si="43"/>
        <v>0.36246031999805212</v>
      </c>
      <c r="AT50">
        <f t="shared" si="43"/>
        <v>0.39851312075702638</v>
      </c>
      <c r="AU50">
        <f t="shared" si="43"/>
        <v>0.44357912170574432</v>
      </c>
      <c r="AV50">
        <f t="shared" si="43"/>
        <v>0.49991162289164182</v>
      </c>
      <c r="AW50">
        <f t="shared" si="43"/>
        <v>0.57032724937401358</v>
      </c>
      <c r="AX50">
        <f t="shared" si="43"/>
        <v>0.65834678247697842</v>
      </c>
      <c r="AY50">
        <f t="shared" si="43"/>
        <v>0.76837119885568406</v>
      </c>
      <c r="AZ50">
        <f t="shared" si="43"/>
        <v>0.90590171932906671</v>
      </c>
      <c r="BA50">
        <f t="shared" si="43"/>
        <v>1.0778148699207939</v>
      </c>
      <c r="BB50">
        <f t="shared" si="43"/>
        <v>1.2927063081604542</v>
      </c>
      <c r="BC50">
        <f t="shared" si="43"/>
        <v>1.5613206059600295</v>
      </c>
      <c r="BD50">
        <f t="shared" si="43"/>
        <v>1.8970884782094981</v>
      </c>
      <c r="BE50">
        <f t="shared" si="43"/>
        <v>0.21824911696215457</v>
      </c>
      <c r="BF50">
        <f t="shared" si="43"/>
        <v>0.29208525291653409</v>
      </c>
      <c r="BG50">
        <f t="shared" si="43"/>
        <v>0.31054428690512897</v>
      </c>
      <c r="BH50">
        <f t="shared" si="43"/>
        <v>0.33361807939087251</v>
      </c>
      <c r="BI50">
        <f t="shared" si="43"/>
        <v>0.36246031999805206</v>
      </c>
      <c r="BJ50">
        <f t="shared" si="43"/>
        <v>0.39851312075702638</v>
      </c>
      <c r="BK50">
        <f t="shared" si="43"/>
        <v>0.44357912170574432</v>
      </c>
      <c r="BL50">
        <f t="shared" si="43"/>
        <v>0.49991162289164182</v>
      </c>
      <c r="BM50">
        <f t="shared" si="43"/>
        <v>0.57032724937401358</v>
      </c>
      <c r="BN50">
        <f t="shared" si="43"/>
        <v>0.65834678247697831</v>
      </c>
      <c r="BO50">
        <f t="shared" si="43"/>
        <v>0.76837119885568417</v>
      </c>
      <c r="BP50">
        <f t="shared" si="43"/>
        <v>0.90590171932906638</v>
      </c>
      <c r="BQ50">
        <f t="shared" si="43"/>
        <v>1.0778148699207943</v>
      </c>
      <c r="BR50">
        <f t="shared" si="43"/>
        <v>1.2927063081604544</v>
      </c>
      <c r="BS50">
        <f t="shared" si="43"/>
        <v>1.5613206059600291</v>
      </c>
      <c r="BT50">
        <f t="shared" si="43"/>
        <v>1.8970884782094977</v>
      </c>
    </row>
    <row r="51" spans="23:72">
      <c r="W51">
        <f>E4*E20</f>
        <v>9.583574542204996</v>
      </c>
      <c r="X51">
        <f t="shared" si="38"/>
        <v>9.583574542204996</v>
      </c>
      <c r="Y51">
        <f>AQ20</f>
        <v>9.583574542204996</v>
      </c>
      <c r="AA51">
        <f t="shared" ref="AA51:AA65" si="45">Z4-E4</f>
        <v>0</v>
      </c>
      <c r="AB51">
        <f t="shared" si="37"/>
        <v>0</v>
      </c>
      <c r="AC51">
        <v>5</v>
      </c>
    </row>
    <row r="52" spans="23:72">
      <c r="W52">
        <f t="shared" ref="W52:W65" si="46">E5*E21</f>
        <v>9.3706062190448876</v>
      </c>
      <c r="X52">
        <f t="shared" si="38"/>
        <v>9.3706062190448876</v>
      </c>
      <c r="Y52">
        <f t="shared" ref="Y52:Y65" si="47">AQ21</f>
        <v>9.3706062190448858</v>
      </c>
      <c r="AA52">
        <f t="shared" si="45"/>
        <v>0</v>
      </c>
      <c r="AB52">
        <f t="shared" si="37"/>
        <v>0</v>
      </c>
      <c r="AC52">
        <v>5</v>
      </c>
      <c r="AO52">
        <f t="shared" ref="AO52:BD66" si="48">C4*C20</f>
        <v>13.636363636363635</v>
      </c>
      <c r="AP52">
        <f t="shared" si="48"/>
        <v>10.189231714008006</v>
      </c>
      <c r="AQ52">
        <f t="shared" si="48"/>
        <v>9.583574542204996</v>
      </c>
      <c r="AR52">
        <f t="shared" si="48"/>
        <v>8.9207525193031323</v>
      </c>
      <c r="AS52">
        <f t="shared" si="48"/>
        <v>8.2108969120459676</v>
      </c>
      <c r="AT52">
        <f t="shared" si="48"/>
        <v>7.4680711053068256</v>
      </c>
      <c r="AU52">
        <f t="shared" si="48"/>
        <v>6.7093426551880428</v>
      </c>
      <c r="AV52">
        <f t="shared" si="48"/>
        <v>5.9533009154625871</v>
      </c>
      <c r="AW52">
        <f t="shared" si="48"/>
        <v>5.2182748158671508</v>
      </c>
      <c r="AX52">
        <f t="shared" si="48"/>
        <v>4.5206028212270803</v>
      </c>
      <c r="AY52">
        <f t="shared" si="48"/>
        <v>3.8732897935834472</v>
      </c>
      <c r="AZ52">
        <f t="shared" si="48"/>
        <v>3.2852618100950188</v>
      </c>
      <c r="BA52">
        <f t="shared" si="48"/>
        <v>2.7612574341546301</v>
      </c>
      <c r="BB52">
        <f t="shared" si="48"/>
        <v>2.3022432113341198</v>
      </c>
      <c r="BC52">
        <f t="shared" si="48"/>
        <v>1.9061583577712606</v>
      </c>
      <c r="BD52">
        <f t="shared" si="48"/>
        <v>1.5687851971037812</v>
      </c>
    </row>
    <row r="53" spans="23:72">
      <c r="W53">
        <f t="shared" si="46"/>
        <v>9.117346591503134</v>
      </c>
      <c r="X53">
        <f t="shared" si="38"/>
        <v>9.117346591503134</v>
      </c>
      <c r="Y53">
        <f t="shared" si="47"/>
        <v>9.117346591503134</v>
      </c>
      <c r="AA53">
        <f t="shared" si="45"/>
        <v>0</v>
      </c>
      <c r="AB53">
        <f t="shared" si="37"/>
        <v>0</v>
      </c>
      <c r="AC53">
        <v>5</v>
      </c>
      <c r="AO53">
        <f t="shared" si="48"/>
        <v>13.333333333333332</v>
      </c>
      <c r="AP53">
        <f t="shared" si="48"/>
        <v>9.9628043425856063</v>
      </c>
      <c r="AQ53">
        <f t="shared" si="48"/>
        <v>9.3706062190448876</v>
      </c>
      <c r="AR53">
        <f t="shared" si="48"/>
        <v>8.7225135744297297</v>
      </c>
      <c r="AS53">
        <f t="shared" si="48"/>
        <v>8.0284325362227236</v>
      </c>
      <c r="AT53">
        <f t="shared" si="48"/>
        <v>7.302113969633341</v>
      </c>
      <c r="AU53">
        <f t="shared" si="48"/>
        <v>6.5602461517394195</v>
      </c>
      <c r="AV53">
        <f t="shared" si="48"/>
        <v>5.8210053395634187</v>
      </c>
      <c r="AW53">
        <f t="shared" si="48"/>
        <v>5.1023131532923252</v>
      </c>
      <c r="AX53">
        <f t="shared" si="48"/>
        <v>4.4201449807553672</v>
      </c>
      <c r="AY53">
        <f t="shared" si="48"/>
        <v>3.7872166870593706</v>
      </c>
      <c r="AZ53">
        <f t="shared" si="48"/>
        <v>3.2122559920929072</v>
      </c>
      <c r="BA53">
        <f t="shared" si="48"/>
        <v>2.6998961578400831</v>
      </c>
      <c r="BB53">
        <f t="shared" si="48"/>
        <v>2.2510822510822504</v>
      </c>
      <c r="BC53">
        <f t="shared" si="48"/>
        <v>1.8637992831541219</v>
      </c>
      <c r="BD53">
        <f t="shared" si="48"/>
        <v>1.5339233038348083</v>
      </c>
    </row>
    <row r="54" spans="23:72">
      <c r="W54">
        <f t="shared" si="46"/>
        <v>8.8193940885128352</v>
      </c>
      <c r="X54">
        <f t="shared" si="38"/>
        <v>8.8193940885128352</v>
      </c>
      <c r="Y54">
        <f t="shared" si="47"/>
        <v>8.8193940885128335</v>
      </c>
      <c r="AA54">
        <f t="shared" si="45"/>
        <v>0</v>
      </c>
      <c r="AB54">
        <f t="shared" si="37"/>
        <v>0</v>
      </c>
      <c r="AC54">
        <v>5</v>
      </c>
      <c r="AO54">
        <f t="shared" si="48"/>
        <v>12.972972972972974</v>
      </c>
      <c r="AP54">
        <f t="shared" si="48"/>
        <v>9.6935393603535633</v>
      </c>
      <c r="AQ54">
        <f t="shared" si="48"/>
        <v>9.117346591503134</v>
      </c>
      <c r="AR54">
        <f t="shared" si="48"/>
        <v>8.4867699643100085</v>
      </c>
      <c r="AS54">
        <f t="shared" si="48"/>
        <v>7.8114478730815691</v>
      </c>
      <c r="AT54">
        <f t="shared" si="48"/>
        <v>7.1047595380216295</v>
      </c>
      <c r="AU54">
        <f t="shared" si="48"/>
        <v>6.3829422016924084</v>
      </c>
      <c r="AV54">
        <f t="shared" si="48"/>
        <v>5.6636808709265702</v>
      </c>
      <c r="AW54">
        <f t="shared" si="48"/>
        <v>4.9644127977979382</v>
      </c>
      <c r="AX54">
        <f t="shared" si="48"/>
        <v>4.3006816028971153</v>
      </c>
      <c r="AY54">
        <f t="shared" si="48"/>
        <v>3.6848594793010094</v>
      </c>
      <c r="AZ54">
        <f t="shared" si="48"/>
        <v>3.1254382625768828</v>
      </c>
      <c r="BA54">
        <f t="shared" si="48"/>
        <v>2.6269259914119725</v>
      </c>
      <c r="BB54">
        <f t="shared" si="48"/>
        <v>2.19024219024219</v>
      </c>
      <c r="BC54">
        <f t="shared" si="48"/>
        <v>1.8134263295553619</v>
      </c>
      <c r="BD54">
        <f t="shared" si="48"/>
        <v>1.4924659172446784</v>
      </c>
    </row>
    <row r="55" spans="23:72">
      <c r="W55">
        <f t="shared" si="46"/>
        <v>8.4732640222446705</v>
      </c>
      <c r="X55">
        <f t="shared" si="38"/>
        <v>8.4732640222446705</v>
      </c>
      <c r="Y55">
        <f t="shared" si="47"/>
        <v>8.4732640222446705</v>
      </c>
      <c r="AA55">
        <f t="shared" si="45"/>
        <v>0</v>
      </c>
      <c r="AB55">
        <f t="shared" si="37"/>
        <v>0</v>
      </c>
      <c r="AC55">
        <v>5</v>
      </c>
      <c r="AO55">
        <f t="shared" si="48"/>
        <v>12.549019607843137</v>
      </c>
      <c r="AP55">
        <f t="shared" si="48"/>
        <v>9.3767570283158665</v>
      </c>
      <c r="AQ55">
        <f t="shared" si="48"/>
        <v>8.8193940885128352</v>
      </c>
      <c r="AR55">
        <f t="shared" si="48"/>
        <v>8.2094245406397466</v>
      </c>
      <c r="AS55">
        <f t="shared" si="48"/>
        <v>7.5561717987978589</v>
      </c>
      <c r="AT55">
        <f t="shared" si="48"/>
        <v>6.8725778537725573</v>
      </c>
      <c r="AU55">
        <f t="shared" si="48"/>
        <v>6.1743493192841603</v>
      </c>
      <c r="AV55">
        <f t="shared" si="48"/>
        <v>5.4785932607655718</v>
      </c>
      <c r="AW55">
        <f t="shared" si="48"/>
        <v>4.8021770854515999</v>
      </c>
      <c r="AX55">
        <f t="shared" si="48"/>
        <v>4.1601364524756397</v>
      </c>
      <c r="AY55">
        <f t="shared" si="48"/>
        <v>3.5644392348794076</v>
      </c>
      <c r="AZ55">
        <f t="shared" si="48"/>
        <v>3.0232997572639131</v>
      </c>
      <c r="BA55">
        <f t="shared" si="48"/>
        <v>2.5410787367906664</v>
      </c>
      <c r="BB55">
        <f t="shared" si="48"/>
        <v>2.1186656480774126</v>
      </c>
      <c r="BC55">
        <f t="shared" si="48"/>
        <v>1.7541640312038795</v>
      </c>
      <c r="BD55">
        <f t="shared" si="48"/>
        <v>1.4436925212562903</v>
      </c>
    </row>
    <row r="56" spans="23:72">
      <c r="W56">
        <f t="shared" si="46"/>
        <v>8.0770208487390267</v>
      </c>
      <c r="X56">
        <f t="shared" si="38"/>
        <v>8.0770208487390267</v>
      </c>
      <c r="Y56">
        <f t="shared" si="47"/>
        <v>8.0770208487390285</v>
      </c>
      <c r="AA56">
        <f t="shared" si="45"/>
        <v>0</v>
      </c>
      <c r="AB56">
        <f t="shared" si="37"/>
        <v>0</v>
      </c>
      <c r="AC56">
        <v>5</v>
      </c>
      <c r="AO56">
        <f t="shared" si="48"/>
        <v>12.05651491365777</v>
      </c>
      <c r="AP56">
        <f t="shared" si="48"/>
        <v>9.0087524353678319</v>
      </c>
      <c r="AQ56">
        <f t="shared" si="48"/>
        <v>8.4732640222446705</v>
      </c>
      <c r="AR56">
        <f t="shared" si="48"/>
        <v>7.8872336246020787</v>
      </c>
      <c r="AS56">
        <f t="shared" si="48"/>
        <v>7.2596187454698411</v>
      </c>
      <c r="AT56">
        <f t="shared" si="48"/>
        <v>6.6028534482084842</v>
      </c>
      <c r="AU56">
        <f t="shared" si="48"/>
        <v>5.9320279174284236</v>
      </c>
      <c r="AV56">
        <f t="shared" si="48"/>
        <v>5.2635778266695912</v>
      </c>
      <c r="AW56">
        <f t="shared" si="48"/>
        <v>4.6137085970115841</v>
      </c>
      <c r="AX56">
        <f t="shared" si="48"/>
        <v>3.9968657910754972</v>
      </c>
      <c r="AY56">
        <f t="shared" si="48"/>
        <v>3.4245475851588658</v>
      </c>
      <c r="AZ56">
        <f t="shared" si="48"/>
        <v>2.9046459206366011</v>
      </c>
      <c r="BA56">
        <f t="shared" si="48"/>
        <v>2.4413503719244702</v>
      </c>
      <c r="BB56">
        <f t="shared" si="48"/>
        <v>2.0355155049032594</v>
      </c>
      <c r="BC56">
        <f t="shared" si="48"/>
        <v>1.685319289005925</v>
      </c>
      <c r="BD56">
        <f t="shared" si="48"/>
        <v>1.3870326891818676</v>
      </c>
    </row>
    <row r="57" spans="23:72">
      <c r="W57">
        <f t="shared" si="46"/>
        <v>7.6309540438912862</v>
      </c>
      <c r="X57">
        <f t="shared" si="38"/>
        <v>7.6309540438912862</v>
      </c>
      <c r="Y57">
        <f t="shared" si="47"/>
        <v>7.6309540438912862</v>
      </c>
      <c r="AA57">
        <f t="shared" si="45"/>
        <v>0</v>
      </c>
      <c r="AB57">
        <f t="shared" si="37"/>
        <v>0</v>
      </c>
      <c r="AC57">
        <v>5</v>
      </c>
      <c r="AO57">
        <f t="shared" si="48"/>
        <v>11.49270482603816</v>
      </c>
      <c r="AP57">
        <f t="shared" si="48"/>
        <v>8.5874677161680655</v>
      </c>
      <c r="AQ57">
        <f t="shared" si="48"/>
        <v>8.0770208487390267</v>
      </c>
      <c r="AR57">
        <f t="shared" si="48"/>
        <v>7.5183955389023938</v>
      </c>
      <c r="AS57">
        <f t="shared" si="48"/>
        <v>6.920130401592651</v>
      </c>
      <c r="AT57">
        <f t="shared" si="48"/>
        <v>6.2940780344314327</v>
      </c>
      <c r="AU57">
        <f t="shared" si="48"/>
        <v>5.6546229456070423</v>
      </c>
      <c r="AV57">
        <f t="shared" si="48"/>
        <v>5.01743221187958</v>
      </c>
      <c r="AW57">
        <f t="shared" si="48"/>
        <v>4.3979534250600514</v>
      </c>
      <c r="AX57">
        <f t="shared" si="48"/>
        <v>3.8099566164086673</v>
      </c>
      <c r="AY57">
        <f t="shared" si="48"/>
        <v>3.2644022622464615</v>
      </c>
      <c r="AZ57">
        <f t="shared" si="48"/>
        <v>2.7688132457097119</v>
      </c>
      <c r="BA57">
        <f t="shared" si="48"/>
        <v>2.3271832202257956</v>
      </c>
      <c r="BB57">
        <f t="shared" si="48"/>
        <v>1.9403267888116369</v>
      </c>
      <c r="BC57">
        <f t="shared" si="48"/>
        <v>1.6065071262203878</v>
      </c>
      <c r="BD57">
        <f t="shared" si="48"/>
        <v>1.3221695817566026</v>
      </c>
    </row>
    <row r="58" spans="23:72">
      <c r="W58">
        <f t="shared" si="46"/>
        <v>7.1381817134476222</v>
      </c>
      <c r="X58">
        <f t="shared" si="38"/>
        <v>7.1381817134476222</v>
      </c>
      <c r="Y58">
        <f t="shared" si="47"/>
        <v>7.1381817134476213</v>
      </c>
      <c r="AA58">
        <f t="shared" si="45"/>
        <v>0</v>
      </c>
      <c r="AB58">
        <f t="shared" si="37"/>
        <v>0</v>
      </c>
      <c r="AC58">
        <v>5</v>
      </c>
      <c r="AO58">
        <f t="shared" si="48"/>
        <v>10.858001237076964</v>
      </c>
      <c r="AP58">
        <f t="shared" si="48"/>
        <v>8.1132106407412703</v>
      </c>
      <c r="AQ58">
        <f t="shared" si="48"/>
        <v>7.6309540438912862</v>
      </c>
      <c r="AR58">
        <f t="shared" si="48"/>
        <v>7.1031797386183966</v>
      </c>
      <c r="AS58">
        <f t="shared" si="48"/>
        <v>6.537954780757147</v>
      </c>
      <c r="AT58">
        <f t="shared" si="48"/>
        <v>5.9464771886666847</v>
      </c>
      <c r="AU58">
        <f t="shared" si="48"/>
        <v>5.3423370623337005</v>
      </c>
      <c r="AV58">
        <f t="shared" si="48"/>
        <v>4.7403362383508414</v>
      </c>
      <c r="AW58">
        <f t="shared" si="48"/>
        <v>4.1550691897801597</v>
      </c>
      <c r="AX58">
        <f t="shared" si="48"/>
        <v>3.5995454751825986</v>
      </c>
      <c r="AY58">
        <f t="shared" si="48"/>
        <v>3.0841202604876878</v>
      </c>
      <c r="AZ58">
        <f t="shared" si="48"/>
        <v>2.6159009651964511</v>
      </c>
      <c r="BA58">
        <f t="shared" si="48"/>
        <v>2.1986606866355221</v>
      </c>
      <c r="BB58">
        <f t="shared" si="48"/>
        <v>1.8331690400259804</v>
      </c>
      <c r="BC58">
        <f t="shared" si="48"/>
        <v>1.5177851191612961</v>
      </c>
      <c r="BD58">
        <f t="shared" si="48"/>
        <v>1.249150584796465</v>
      </c>
    </row>
    <row r="59" spans="23:72">
      <c r="W59">
        <f t="shared" si="46"/>
        <v>6.6050283256236133</v>
      </c>
      <c r="X59">
        <f t="shared" si="38"/>
        <v>6.6050283256236133</v>
      </c>
      <c r="Y59">
        <f t="shared" si="47"/>
        <v>6.6050283256236142</v>
      </c>
      <c r="AA59">
        <f t="shared" si="45"/>
        <v>0</v>
      </c>
      <c r="AB59">
        <f t="shared" si="37"/>
        <v>0</v>
      </c>
      <c r="AC59">
        <v>5</v>
      </c>
      <c r="AO59">
        <f t="shared" si="48"/>
        <v>10.156840865414422</v>
      </c>
      <c r="AP59">
        <f t="shared" si="48"/>
        <v>7.5892963710676318</v>
      </c>
      <c r="AQ59">
        <f t="shared" si="48"/>
        <v>7.1381817134476222</v>
      </c>
      <c r="AR59">
        <f t="shared" si="48"/>
        <v>6.644488674142492</v>
      </c>
      <c r="AS59">
        <f t="shared" si="48"/>
        <v>6.115763375184728</v>
      </c>
      <c r="AT59">
        <f t="shared" si="48"/>
        <v>5.5624807178014084</v>
      </c>
      <c r="AU59">
        <f t="shared" si="48"/>
        <v>4.9973532150873474</v>
      </c>
      <c r="AV59">
        <f t="shared" si="48"/>
        <v>4.4342268683004971</v>
      </c>
      <c r="AW59">
        <f t="shared" si="48"/>
        <v>3.8867537057625756</v>
      </c>
      <c r="AX59">
        <f t="shared" si="48"/>
        <v>3.367103187869442</v>
      </c>
      <c r="AY59">
        <f t="shared" si="48"/>
        <v>2.8849617909978029</v>
      </c>
      <c r="AZ59">
        <f t="shared" si="48"/>
        <v>2.4469779697996188</v>
      </c>
      <c r="BA59">
        <f t="shared" si="48"/>
        <v>2.0566811721244154</v>
      </c>
      <c r="BB59">
        <f t="shared" si="48"/>
        <v>1.7147913149400968</v>
      </c>
      <c r="BC59">
        <f t="shared" si="48"/>
        <v>1.4197734543052418</v>
      </c>
      <c r="BD59">
        <f t="shared" si="48"/>
        <v>1.1684861172600662</v>
      </c>
    </row>
    <row r="60" spans="23:72">
      <c r="W60">
        <f t="shared" si="46"/>
        <v>6.041020777431223</v>
      </c>
      <c r="X60">
        <f t="shared" si="38"/>
        <v>6.041020777431223</v>
      </c>
      <c r="Y60">
        <f t="shared" si="47"/>
        <v>6.041020777431223</v>
      </c>
      <c r="AA60">
        <f t="shared" si="45"/>
        <v>0</v>
      </c>
      <c r="AB60">
        <f t="shared" si="37"/>
        <v>0</v>
      </c>
      <c r="AC60">
        <v>5</v>
      </c>
      <c r="AO60">
        <f t="shared" si="48"/>
        <v>9.3982227278593875</v>
      </c>
      <c r="AP60">
        <f t="shared" si="48"/>
        <v>7.0224490654278187</v>
      </c>
      <c r="AQ60">
        <f t="shared" si="48"/>
        <v>6.6050283256236133</v>
      </c>
      <c r="AR60">
        <f t="shared" si="48"/>
        <v>6.1482093989450632</v>
      </c>
      <c r="AS60">
        <f t="shared" si="48"/>
        <v>5.6589747848260643</v>
      </c>
      <c r="AT60">
        <f t="shared" si="48"/>
        <v>5.1470170103120694</v>
      </c>
      <c r="AU60">
        <f t="shared" si="48"/>
        <v>4.6240990862722127</v>
      </c>
      <c r="AV60">
        <f t="shared" si="48"/>
        <v>4.1030328510956835</v>
      </c>
      <c r="AW60">
        <f t="shared" si="48"/>
        <v>3.5964506581445872</v>
      </c>
      <c r="AX60">
        <f t="shared" si="48"/>
        <v>3.1156130263926518</v>
      </c>
      <c r="AY60">
        <f t="shared" si="48"/>
        <v>2.6694829457737286</v>
      </c>
      <c r="AZ60">
        <f t="shared" si="48"/>
        <v>2.2642122954442554</v>
      </c>
      <c r="BA60">
        <f t="shared" si="48"/>
        <v>1.9030669075104676</v>
      </c>
      <c r="BB60">
        <f t="shared" si="48"/>
        <v>1.586712928080156</v>
      </c>
      <c r="BC60">
        <f t="shared" si="48"/>
        <v>1.3137300587330325</v>
      </c>
      <c r="BD60">
        <f t="shared" si="48"/>
        <v>1.0812114642670094</v>
      </c>
    </row>
    <row r="61" spans="23:72">
      <c r="W61">
        <f t="shared" si="46"/>
        <v>5.4584004427765631</v>
      </c>
      <c r="X61">
        <f t="shared" si="38"/>
        <v>5.4584004427765631</v>
      </c>
      <c r="Y61">
        <f t="shared" si="47"/>
        <v>5.4584004427765631</v>
      </c>
      <c r="AA61">
        <f t="shared" si="45"/>
        <v>0</v>
      </c>
      <c r="AB61">
        <f t="shared" si="37"/>
        <v>0</v>
      </c>
      <c r="AC61">
        <v>5</v>
      </c>
      <c r="AO61">
        <f t="shared" si="48"/>
        <v>8.595702542208933</v>
      </c>
      <c r="AP61">
        <f t="shared" si="48"/>
        <v>6.4227976961319975</v>
      </c>
      <c r="AQ61">
        <f t="shared" si="48"/>
        <v>6.041020777431223</v>
      </c>
      <c r="AR61">
        <f t="shared" si="48"/>
        <v>5.6232099079633171</v>
      </c>
      <c r="AS61">
        <f t="shared" si="48"/>
        <v>5.1757513471171936</v>
      </c>
      <c r="AT61">
        <f t="shared" si="48"/>
        <v>4.7075099709207509</v>
      </c>
      <c r="AU61">
        <f t="shared" si="48"/>
        <v>4.2292443393017178</v>
      </c>
      <c r="AV61">
        <f t="shared" si="48"/>
        <v>3.7526722796622796</v>
      </c>
      <c r="AW61">
        <f t="shared" si="48"/>
        <v>3.2893474607175688</v>
      </c>
      <c r="AX61">
        <f t="shared" si="48"/>
        <v>2.8495688586008225</v>
      </c>
      <c r="AY61">
        <f t="shared" si="48"/>
        <v>2.4415341078639248</v>
      </c>
      <c r="AZ61">
        <f t="shared" si="48"/>
        <v>2.0708697748094167</v>
      </c>
      <c r="BA61">
        <f t="shared" si="48"/>
        <v>1.74056282007346</v>
      </c>
      <c r="BB61">
        <f t="shared" si="48"/>
        <v>1.4512225071261833</v>
      </c>
      <c r="BC61">
        <f t="shared" si="48"/>
        <v>1.2015498177281305</v>
      </c>
      <c r="BD61">
        <f t="shared" si="48"/>
        <v>0.98888613317447915</v>
      </c>
    </row>
    <row r="62" spans="23:72">
      <c r="W62">
        <f t="shared" si="46"/>
        <v>4.8711578771006696</v>
      </c>
      <c r="X62">
        <f t="shared" si="38"/>
        <v>4.8711578771006696</v>
      </c>
      <c r="Y62">
        <f t="shared" si="47"/>
        <v>4.8711578771006705</v>
      </c>
      <c r="AA62">
        <f t="shared" si="45"/>
        <v>0</v>
      </c>
      <c r="AB62">
        <f t="shared" si="37"/>
        <v>0</v>
      </c>
      <c r="AC62">
        <v>5</v>
      </c>
      <c r="AO62">
        <f t="shared" si="48"/>
        <v>7.7666984258113727</v>
      </c>
      <c r="AP62">
        <f t="shared" si="48"/>
        <v>5.8033572603169752</v>
      </c>
      <c r="AQ62">
        <f t="shared" si="48"/>
        <v>5.4584004427765631</v>
      </c>
      <c r="AR62">
        <f t="shared" si="48"/>
        <v>5.0808849335731283</v>
      </c>
      <c r="AS62">
        <f t="shared" si="48"/>
        <v>4.676581075561038</v>
      </c>
      <c r="AT62">
        <f t="shared" si="48"/>
        <v>4.2534987804784876</v>
      </c>
      <c r="AU62">
        <f t="shared" si="48"/>
        <v>3.8213590094737251</v>
      </c>
      <c r="AV62">
        <f t="shared" si="48"/>
        <v>3.3907494755570102</v>
      </c>
      <c r="AW62">
        <f t="shared" si="48"/>
        <v>2.9721095651754124</v>
      </c>
      <c r="AX62">
        <f t="shared" si="48"/>
        <v>2.5747449797918063</v>
      </c>
      <c r="AY62">
        <f t="shared" si="48"/>
        <v>2.2060627411192932</v>
      </c>
      <c r="AZ62">
        <f t="shared" si="48"/>
        <v>1.8711467667818351</v>
      </c>
      <c r="BA62">
        <f t="shared" si="48"/>
        <v>1.5726959429213059</v>
      </c>
      <c r="BB62">
        <f t="shared" si="48"/>
        <v>1.3112607731889327</v>
      </c>
      <c r="BC62">
        <f t="shared" si="48"/>
        <v>1.0856675218876113</v>
      </c>
      <c r="BD62">
        <f t="shared" si="48"/>
        <v>0.89351397819068901</v>
      </c>
    </row>
    <row r="63" spans="23:72">
      <c r="W63">
        <f t="shared" si="46"/>
        <v>4.2937310178741326</v>
      </c>
      <c r="X63">
        <f t="shared" si="38"/>
        <v>4.2937310178741326</v>
      </c>
      <c r="Y63">
        <f t="shared" si="47"/>
        <v>4.2937310178741326</v>
      </c>
      <c r="AA63">
        <f t="shared" si="45"/>
        <v>0</v>
      </c>
      <c r="AB63">
        <f t="shared" si="37"/>
        <v>0</v>
      </c>
      <c r="AC63">
        <v>5</v>
      </c>
      <c r="AO63">
        <f t="shared" si="48"/>
        <v>6.9311173873333018</v>
      </c>
      <c r="AP63">
        <f t="shared" si="48"/>
        <v>5.1790024804121124</v>
      </c>
      <c r="AQ63">
        <f t="shared" si="48"/>
        <v>4.8711578771006696</v>
      </c>
      <c r="AR63">
        <f t="shared" si="48"/>
        <v>4.5342574122735488</v>
      </c>
      <c r="AS63">
        <f t="shared" si="48"/>
        <v>4.1734506258634294</v>
      </c>
      <c r="AT63">
        <f t="shared" si="48"/>
        <v>3.7958856824411287</v>
      </c>
      <c r="AU63">
        <f t="shared" si="48"/>
        <v>3.410237712563061</v>
      </c>
      <c r="AV63">
        <f t="shared" si="48"/>
        <v>3.0259553490606006</v>
      </c>
      <c r="AW63">
        <f t="shared" si="48"/>
        <v>2.6523548559302883</v>
      </c>
      <c r="AX63">
        <f t="shared" si="48"/>
        <v>2.2977407797985667</v>
      </c>
      <c r="AY63">
        <f t="shared" si="48"/>
        <v>1.9687232571957025</v>
      </c>
      <c r="AZ63">
        <f t="shared" si="48"/>
        <v>1.6698392519520555</v>
      </c>
      <c r="BA63">
        <f t="shared" si="48"/>
        <v>1.4034972902699832</v>
      </c>
      <c r="BB63">
        <f t="shared" si="48"/>
        <v>1.1701886498095184</v>
      </c>
      <c r="BC63">
        <f t="shared" si="48"/>
        <v>0.96886587134766577</v>
      </c>
      <c r="BD63">
        <f t="shared" si="48"/>
        <v>0.79738518615338883</v>
      </c>
    </row>
    <row r="64" spans="23:72">
      <c r="W64">
        <f t="shared" si="46"/>
        <v>3.7396139138250635</v>
      </c>
      <c r="X64">
        <f t="shared" si="38"/>
        <v>3.7396139138250635</v>
      </c>
      <c r="Y64">
        <f t="shared" si="47"/>
        <v>3.7396139138250635</v>
      </c>
      <c r="AA64">
        <f t="shared" si="45"/>
        <v>0</v>
      </c>
      <c r="AB64">
        <f t="shared" si="37"/>
        <v>0</v>
      </c>
      <c r="AC64">
        <v>5</v>
      </c>
      <c r="AO64">
        <f t="shared" si="48"/>
        <v>6.1095030104491679</v>
      </c>
      <c r="AP64">
        <f t="shared" si="48"/>
        <v>4.5650837342657109</v>
      </c>
      <c r="AQ64">
        <f t="shared" si="48"/>
        <v>4.2937310178741326</v>
      </c>
      <c r="AR64">
        <f t="shared" si="48"/>
        <v>3.9967667206246622</v>
      </c>
      <c r="AS64">
        <f t="shared" si="48"/>
        <v>3.6787299561930591</v>
      </c>
      <c r="AT64">
        <f t="shared" si="48"/>
        <v>3.345921546008837</v>
      </c>
      <c r="AU64">
        <f t="shared" si="48"/>
        <v>3.0059882710004664</v>
      </c>
      <c r="AV64">
        <f t="shared" si="48"/>
        <v>2.6672587234427545</v>
      </c>
      <c r="AW64">
        <f t="shared" si="48"/>
        <v>2.3379448177720383</v>
      </c>
      <c r="AX64">
        <f t="shared" si="48"/>
        <v>2.0253666799910022</v>
      </c>
      <c r="AY64">
        <f t="shared" si="48"/>
        <v>1.7353508813109413</v>
      </c>
      <c r="AZ64">
        <f t="shared" si="48"/>
        <v>1.471896574051875</v>
      </c>
      <c r="BA64">
        <f t="shared" si="48"/>
        <v>1.2371267778168096</v>
      </c>
      <c r="BB64">
        <f t="shared" si="48"/>
        <v>1.0314745342316776</v>
      </c>
      <c r="BC64">
        <f t="shared" si="48"/>
        <v>0.85401654984773312</v>
      </c>
      <c r="BD64">
        <f t="shared" si="48"/>
        <v>0.70286317819326716</v>
      </c>
    </row>
    <row r="65" spans="23:74">
      <c r="W65">
        <f t="shared" si="46"/>
        <v>3.2201526228866002</v>
      </c>
      <c r="X65">
        <f t="shared" si="38"/>
        <v>3.2201526228866002</v>
      </c>
      <c r="Y65">
        <f t="shared" si="47"/>
        <v>3.2201526228866006</v>
      </c>
      <c r="AA65">
        <f t="shared" si="45"/>
        <v>0</v>
      </c>
      <c r="AB65">
        <f t="shared" si="37"/>
        <v>0</v>
      </c>
      <c r="AC65">
        <v>5</v>
      </c>
      <c r="AO65">
        <f t="shared" si="48"/>
        <v>5.321055829841824</v>
      </c>
      <c r="AP65">
        <f t="shared" si="48"/>
        <v>3.9759478596516438</v>
      </c>
      <c r="AQ65">
        <f t="shared" si="48"/>
        <v>3.7396139138250635</v>
      </c>
      <c r="AR65">
        <f t="shared" si="48"/>
        <v>3.4809736279570322</v>
      </c>
      <c r="AS65">
        <f t="shared" si="48"/>
        <v>3.2039803313519784</v>
      </c>
      <c r="AT65">
        <f t="shared" si="48"/>
        <v>2.9141217081215189</v>
      </c>
      <c r="AU65">
        <f t="shared" si="48"/>
        <v>2.6180577023182821</v>
      </c>
      <c r="AV65">
        <f t="shared" si="48"/>
        <v>2.3230420798218239</v>
      </c>
      <c r="AW65">
        <f t="shared" si="48"/>
        <v>2.0362269862503561</v>
      </c>
      <c r="AX65">
        <f t="shared" si="48"/>
        <v>1.763987866394582</v>
      </c>
      <c r="AY65">
        <f t="shared" si="48"/>
        <v>1.5113993573663627</v>
      </c>
      <c r="AZ65">
        <f t="shared" si="48"/>
        <v>1.2819445105252725</v>
      </c>
      <c r="BA65">
        <f t="shared" si="48"/>
        <v>1.0774723642981887</v>
      </c>
      <c r="BB65">
        <f t="shared" si="48"/>
        <v>0.89836007516810001</v>
      </c>
      <c r="BC65">
        <f t="shared" si="48"/>
        <v>0.74380350309616894</v>
      </c>
      <c r="BD65">
        <f t="shared" si="48"/>
        <v>0.61215686538003289</v>
      </c>
    </row>
    <row r="66" spans="23:74">
      <c r="W66">
        <f>F4*F20</f>
        <v>8.9207525193031323</v>
      </c>
      <c r="X66">
        <f t="shared" si="38"/>
        <v>8.9207525193031323</v>
      </c>
      <c r="Y66">
        <f>AR20</f>
        <v>8.9207525193031305</v>
      </c>
      <c r="AA66">
        <f t="shared" ref="AA66:AA80" si="49">AA4-F4</f>
        <v>0</v>
      </c>
      <c r="AB66">
        <f t="shared" si="37"/>
        <v>0</v>
      </c>
      <c r="AC66">
        <v>5</v>
      </c>
      <c r="AO66">
        <f t="shared" si="48"/>
        <v>4.5819200275316794</v>
      </c>
      <c r="AP66">
        <f t="shared" si="48"/>
        <v>3.4236579560754432</v>
      </c>
      <c r="AQ66">
        <f t="shared" si="48"/>
        <v>3.2201526228866002</v>
      </c>
      <c r="AR66">
        <f t="shared" si="48"/>
        <v>2.9974394727822387</v>
      </c>
      <c r="AS66">
        <f t="shared" si="48"/>
        <v>2.7589226870554389</v>
      </c>
      <c r="AT66">
        <f t="shared" si="48"/>
        <v>2.5093276680586394</v>
      </c>
      <c r="AU66">
        <f t="shared" si="48"/>
        <v>2.2543892421144358</v>
      </c>
      <c r="AV66">
        <f t="shared" si="48"/>
        <v>2.0003535709285853</v>
      </c>
      <c r="AW66">
        <f t="shared" si="48"/>
        <v>1.7533793117856313</v>
      </c>
      <c r="AX66">
        <f t="shared" si="48"/>
        <v>1.5189563108937485</v>
      </c>
      <c r="AY66">
        <f t="shared" si="48"/>
        <v>1.3014542990279629</v>
      </c>
      <c r="AZ66">
        <f t="shared" si="48"/>
        <v>1.1038725047796853</v>
      </c>
      <c r="BA66">
        <f t="shared" si="48"/>
        <v>0.92780312083974792</v>
      </c>
      <c r="BB66">
        <f t="shared" si="48"/>
        <v>0.77357091373911446</v>
      </c>
      <c r="BC66">
        <f t="shared" si="48"/>
        <v>0.64048344470872931</v>
      </c>
      <c r="BD66">
        <f t="shared" si="48"/>
        <v>0.52712354299037012</v>
      </c>
    </row>
    <row r="67" spans="23:74" ht="15" thickBot="1">
      <c r="W67">
        <f t="shared" ref="W67:W80" si="50">F5*F21</f>
        <v>8.7225135744297297</v>
      </c>
      <c r="X67">
        <f t="shared" si="38"/>
        <v>8.7225135744297297</v>
      </c>
      <c r="Y67">
        <f t="shared" ref="Y67:Y80" si="51">AR21</f>
        <v>8.722513574429728</v>
      </c>
      <c r="AA67">
        <f t="shared" si="49"/>
        <v>0</v>
      </c>
      <c r="AB67">
        <f t="shared" si="37"/>
        <v>0</v>
      </c>
      <c r="AC67">
        <v>5</v>
      </c>
    </row>
    <row r="68" spans="23:74" ht="15" thickBot="1">
      <c r="W68">
        <f t="shared" si="50"/>
        <v>8.4867699643100085</v>
      </c>
      <c r="X68">
        <f t="shared" si="38"/>
        <v>8.4867699643100085</v>
      </c>
      <c r="Y68">
        <f t="shared" si="51"/>
        <v>8.486769964310005</v>
      </c>
      <c r="AA68">
        <f t="shared" si="49"/>
        <v>0</v>
      </c>
      <c r="AB68">
        <f t="shared" si="37"/>
        <v>0</v>
      </c>
      <c r="AC68">
        <v>5</v>
      </c>
      <c r="AO68" t="s">
        <v>114</v>
      </c>
      <c r="AP68" s="73">
        <f>C3</f>
        <v>0</v>
      </c>
      <c r="AQ68" s="73">
        <f t="shared" ref="AQ68:BE68" si="52">D3</f>
        <v>4.3980465111040035E-2</v>
      </c>
      <c r="AR68" s="73">
        <f t="shared" si="52"/>
        <v>5.4975581388800036E-2</v>
      </c>
      <c r="AS68" s="73">
        <f t="shared" si="52"/>
        <v>6.871947673600004E-2</v>
      </c>
      <c r="AT68" s="73">
        <f t="shared" si="52"/>
        <v>8.589934592000005E-2</v>
      </c>
      <c r="AU68" s="73">
        <f t="shared" si="52"/>
        <v>0.10737418240000006</v>
      </c>
      <c r="AV68" s="73">
        <f t="shared" si="52"/>
        <v>0.13421772800000006</v>
      </c>
      <c r="AW68" s="73">
        <f t="shared" si="52"/>
        <v>0.16777216000000009</v>
      </c>
      <c r="AX68" s="73">
        <f t="shared" si="52"/>
        <v>0.2097152000000001</v>
      </c>
      <c r="AY68" s="73">
        <f t="shared" si="52"/>
        <v>0.2621440000000001</v>
      </c>
      <c r="AZ68" s="73">
        <f t="shared" si="52"/>
        <v>0.32768000000000014</v>
      </c>
      <c r="BA68" s="73">
        <f t="shared" si="52"/>
        <v>0.40960000000000013</v>
      </c>
      <c r="BB68" s="73">
        <f t="shared" si="52"/>
        <v>0.51200000000000012</v>
      </c>
      <c r="BC68" s="73">
        <f t="shared" si="52"/>
        <v>0.64000000000000012</v>
      </c>
      <c r="BD68" s="73">
        <f t="shared" si="52"/>
        <v>0.8</v>
      </c>
      <c r="BE68" s="73">
        <f t="shared" si="52"/>
        <v>1</v>
      </c>
      <c r="BF68" s="73">
        <f t="shared" ref="BF68:BU68" si="53">AP68</f>
        <v>0</v>
      </c>
      <c r="BG68" s="73">
        <f t="shared" si="53"/>
        <v>4.3980465111040035E-2</v>
      </c>
      <c r="BH68" s="73">
        <f t="shared" si="53"/>
        <v>5.4975581388800036E-2</v>
      </c>
      <c r="BI68" s="73">
        <f t="shared" si="53"/>
        <v>6.871947673600004E-2</v>
      </c>
      <c r="BJ68" s="73">
        <f t="shared" si="53"/>
        <v>8.589934592000005E-2</v>
      </c>
      <c r="BK68" s="73">
        <f t="shared" si="53"/>
        <v>0.10737418240000006</v>
      </c>
      <c r="BL68" s="73">
        <f t="shared" si="53"/>
        <v>0.13421772800000006</v>
      </c>
      <c r="BM68" s="73">
        <f t="shared" si="53"/>
        <v>0.16777216000000009</v>
      </c>
      <c r="BN68" s="73">
        <f t="shared" si="53"/>
        <v>0.2097152000000001</v>
      </c>
      <c r="BO68" s="73">
        <f t="shared" si="53"/>
        <v>0.2621440000000001</v>
      </c>
      <c r="BP68" s="73">
        <f t="shared" si="53"/>
        <v>0.32768000000000014</v>
      </c>
      <c r="BQ68" s="73">
        <f t="shared" si="53"/>
        <v>0.40960000000000013</v>
      </c>
      <c r="BR68" s="73">
        <f t="shared" si="53"/>
        <v>0.51200000000000012</v>
      </c>
      <c r="BS68" s="73">
        <f t="shared" si="53"/>
        <v>0.64000000000000012</v>
      </c>
      <c r="BT68" s="73">
        <f t="shared" si="53"/>
        <v>0.8</v>
      </c>
      <c r="BU68" s="73">
        <f t="shared" si="53"/>
        <v>1</v>
      </c>
    </row>
    <row r="69" spans="23:74">
      <c r="W69">
        <f t="shared" si="50"/>
        <v>8.2094245406397466</v>
      </c>
      <c r="X69">
        <f t="shared" si="38"/>
        <v>8.2094245406397466</v>
      </c>
      <c r="Y69">
        <f t="shared" si="51"/>
        <v>8.2094245406397448</v>
      </c>
      <c r="AA69">
        <f t="shared" si="49"/>
        <v>0</v>
      </c>
      <c r="AB69">
        <f t="shared" si="37"/>
        <v>0</v>
      </c>
      <c r="AC69">
        <v>5</v>
      </c>
      <c r="AN69">
        <v>1</v>
      </c>
      <c r="AO69">
        <f>AN36</f>
        <v>1</v>
      </c>
      <c r="AP69">
        <f t="shared" ref="AP69:BU77" si="54">AO36</f>
        <v>7.3333333333333348E-2</v>
      </c>
      <c r="AQ69">
        <f t="shared" si="54"/>
        <v>9.8142826472894407E-2</v>
      </c>
      <c r="AR69">
        <f t="shared" si="54"/>
        <v>0.10434519975778467</v>
      </c>
      <c r="AS69">
        <f t="shared" si="54"/>
        <v>0.11209816636389749</v>
      </c>
      <c r="AT69">
        <f t="shared" si="54"/>
        <v>0.12178937462153852</v>
      </c>
      <c r="AU69">
        <f t="shared" si="54"/>
        <v>0.1339033849435898</v>
      </c>
      <c r="AV69">
        <f t="shared" si="54"/>
        <v>0.14904589784615391</v>
      </c>
      <c r="AW69">
        <f t="shared" si="54"/>
        <v>0.16797403897435909</v>
      </c>
      <c r="AX69">
        <f t="shared" si="54"/>
        <v>0.1916342153846155</v>
      </c>
      <c r="AY69">
        <f t="shared" si="54"/>
        <v>0.22120943589743611</v>
      </c>
      <c r="AZ69">
        <f t="shared" si="54"/>
        <v>0.25817846153846169</v>
      </c>
      <c r="BA69">
        <f t="shared" si="54"/>
        <v>0.3043897435897438</v>
      </c>
      <c r="BB69">
        <f t="shared" si="54"/>
        <v>0.36215384615384616</v>
      </c>
      <c r="BC69">
        <f t="shared" si="54"/>
        <v>0.43435897435897447</v>
      </c>
      <c r="BD69">
        <f t="shared" si="54"/>
        <v>0.52461538461538493</v>
      </c>
      <c r="BE69">
        <f t="shared" si="54"/>
        <v>0.63743589743589757</v>
      </c>
      <c r="BF69">
        <f t="shared" si="54"/>
        <v>7.3333333333333348E-2</v>
      </c>
      <c r="BG69">
        <f t="shared" si="54"/>
        <v>9.8142826472894393E-2</v>
      </c>
      <c r="BH69">
        <f t="shared" si="54"/>
        <v>0.10434519975778467</v>
      </c>
      <c r="BI69">
        <f t="shared" si="54"/>
        <v>0.11209816636389747</v>
      </c>
      <c r="BJ69">
        <f t="shared" si="54"/>
        <v>0.12178937462153849</v>
      </c>
      <c r="BK69">
        <f t="shared" si="54"/>
        <v>0.1339033849435898</v>
      </c>
      <c r="BL69">
        <f t="shared" si="54"/>
        <v>0.14904589784615391</v>
      </c>
      <c r="BM69">
        <f t="shared" si="54"/>
        <v>0.16797403897435906</v>
      </c>
      <c r="BN69">
        <f t="shared" si="54"/>
        <v>0.19163421538461542</v>
      </c>
      <c r="BO69">
        <f t="shared" si="54"/>
        <v>0.22120943589743597</v>
      </c>
      <c r="BP69">
        <f t="shared" si="54"/>
        <v>0.25817846153846163</v>
      </c>
      <c r="BQ69">
        <f t="shared" si="54"/>
        <v>0.30438974358974369</v>
      </c>
      <c r="BR69">
        <f t="shared" si="54"/>
        <v>0.36215384615384622</v>
      </c>
      <c r="BS69">
        <f t="shared" si="54"/>
        <v>0.43435897435897447</v>
      </c>
      <c r="BT69">
        <f t="shared" si="54"/>
        <v>0.52461538461538471</v>
      </c>
      <c r="BU69">
        <f t="shared" si="54"/>
        <v>0.63743589743589746</v>
      </c>
      <c r="BV69">
        <v>16</v>
      </c>
    </row>
    <row r="70" spans="23:74">
      <c r="W70">
        <f t="shared" si="50"/>
        <v>7.8872336246020787</v>
      </c>
      <c r="X70">
        <f t="shared" si="38"/>
        <v>7.8872336246020787</v>
      </c>
      <c r="Y70">
        <f t="shared" si="51"/>
        <v>7.8872336246020787</v>
      </c>
      <c r="AA70">
        <f t="shared" si="49"/>
        <v>0</v>
      </c>
      <c r="AB70">
        <f t="shared" si="37"/>
        <v>0</v>
      </c>
      <c r="AC70">
        <v>5</v>
      </c>
      <c r="AN70">
        <v>2</v>
      </c>
      <c r="AO70">
        <f t="shared" ref="AO70:BD83" si="55">AN37</f>
        <v>1.25</v>
      </c>
      <c r="AP70">
        <f t="shared" si="55"/>
        <v>7.5000000000000011E-2</v>
      </c>
      <c r="AQ70">
        <f t="shared" si="55"/>
        <v>0.10037334525636926</v>
      </c>
      <c r="AR70">
        <f t="shared" si="55"/>
        <v>0.10671668157046157</v>
      </c>
      <c r="AS70">
        <f t="shared" si="55"/>
        <v>0.11464585196307697</v>
      </c>
      <c r="AT70">
        <f t="shared" si="55"/>
        <v>0.12455731495384623</v>
      </c>
      <c r="AU70">
        <f t="shared" si="55"/>
        <v>0.13694664369230775</v>
      </c>
      <c r="AV70">
        <f t="shared" si="55"/>
        <v>0.15243330461538468</v>
      </c>
      <c r="AW70">
        <f t="shared" si="55"/>
        <v>0.17179163076923085</v>
      </c>
      <c r="AX70">
        <f t="shared" si="55"/>
        <v>0.19598953846153855</v>
      </c>
      <c r="AY70">
        <f t="shared" si="55"/>
        <v>0.22623692307692325</v>
      </c>
      <c r="AZ70">
        <f t="shared" si="55"/>
        <v>0.26404615384615399</v>
      </c>
      <c r="BA70">
        <f t="shared" si="55"/>
        <v>0.31130769230769245</v>
      </c>
      <c r="BB70">
        <f t="shared" si="55"/>
        <v>0.37038461538461526</v>
      </c>
      <c r="BC70">
        <f t="shared" si="55"/>
        <v>0.44423076923076926</v>
      </c>
      <c r="BD70">
        <f t="shared" si="55"/>
        <v>0.53653846153846174</v>
      </c>
      <c r="BE70">
        <f t="shared" si="54"/>
        <v>0.65192307692307694</v>
      </c>
      <c r="BF70">
        <f t="shared" si="54"/>
        <v>7.5000000000000011E-2</v>
      </c>
      <c r="BG70">
        <f t="shared" si="54"/>
        <v>0.10037334525636926</v>
      </c>
      <c r="BH70">
        <f t="shared" si="54"/>
        <v>0.10671668157046156</v>
      </c>
      <c r="BI70">
        <f t="shared" si="54"/>
        <v>0.11464585196307696</v>
      </c>
      <c r="BJ70">
        <f t="shared" si="54"/>
        <v>0.1245573149538462</v>
      </c>
      <c r="BK70">
        <f t="shared" si="54"/>
        <v>0.13694664369230775</v>
      </c>
      <c r="BL70">
        <f t="shared" si="54"/>
        <v>0.15243330461538468</v>
      </c>
      <c r="BM70">
        <f t="shared" si="54"/>
        <v>0.17179163076923085</v>
      </c>
      <c r="BN70">
        <f t="shared" si="54"/>
        <v>0.19598953846153852</v>
      </c>
      <c r="BO70">
        <f t="shared" si="54"/>
        <v>0.22623692307692317</v>
      </c>
      <c r="BP70">
        <f t="shared" si="54"/>
        <v>0.26404615384615393</v>
      </c>
      <c r="BQ70">
        <f t="shared" si="54"/>
        <v>0.3113076923076924</v>
      </c>
      <c r="BR70">
        <f t="shared" si="54"/>
        <v>0.37038461538461537</v>
      </c>
      <c r="BS70">
        <f t="shared" si="54"/>
        <v>0.44423076923076937</v>
      </c>
      <c r="BT70">
        <f t="shared" si="54"/>
        <v>0.53653846153846152</v>
      </c>
      <c r="BU70">
        <f t="shared" si="54"/>
        <v>0.65192307692307694</v>
      </c>
      <c r="BV70">
        <v>17</v>
      </c>
    </row>
    <row r="71" spans="23:74">
      <c r="W71">
        <f t="shared" si="50"/>
        <v>7.5183955389023938</v>
      </c>
      <c r="X71">
        <f t="shared" si="38"/>
        <v>7.5183955389023938</v>
      </c>
      <c r="Y71">
        <f t="shared" si="51"/>
        <v>7.518395538902392</v>
      </c>
      <c r="AA71">
        <f t="shared" si="49"/>
        <v>0</v>
      </c>
      <c r="AB71">
        <f t="shared" si="37"/>
        <v>0</v>
      </c>
      <c r="AC71">
        <v>5</v>
      </c>
      <c r="AN71">
        <v>3</v>
      </c>
      <c r="AO71">
        <f t="shared" si="55"/>
        <v>1.5624999999999998</v>
      </c>
      <c r="AP71">
        <f t="shared" si="54"/>
        <v>7.7083333333333351E-2</v>
      </c>
      <c r="AQ71">
        <f t="shared" si="54"/>
        <v>0.10316149373571286</v>
      </c>
      <c r="AR71">
        <f t="shared" si="54"/>
        <v>0.10968103383630771</v>
      </c>
      <c r="AS71">
        <f t="shared" si="54"/>
        <v>0.11783045896205134</v>
      </c>
      <c r="AT71">
        <f t="shared" si="54"/>
        <v>0.12801724036923084</v>
      </c>
      <c r="AU71">
        <f t="shared" si="54"/>
        <v>0.14075071712820519</v>
      </c>
      <c r="AV71">
        <f t="shared" si="54"/>
        <v>0.15666756307692312</v>
      </c>
      <c r="AW71">
        <f t="shared" si="54"/>
        <v>0.1765636205128206</v>
      </c>
      <c r="AX71">
        <f t="shared" si="54"/>
        <v>0.2014336923076924</v>
      </c>
      <c r="AY71">
        <f t="shared" si="54"/>
        <v>0.2325212820512822</v>
      </c>
      <c r="AZ71">
        <f t="shared" si="54"/>
        <v>0.27138076923076931</v>
      </c>
      <c r="BA71">
        <f t="shared" si="54"/>
        <v>0.31995512820512839</v>
      </c>
      <c r="BB71">
        <f t="shared" si="54"/>
        <v>0.38067307692307684</v>
      </c>
      <c r="BC71">
        <f t="shared" si="54"/>
        <v>0.45657051282051297</v>
      </c>
      <c r="BD71">
        <f t="shared" si="54"/>
        <v>0.55144230769230795</v>
      </c>
      <c r="BE71">
        <f t="shared" si="54"/>
        <v>0.67003205128205134</v>
      </c>
      <c r="BF71">
        <f t="shared" si="54"/>
        <v>7.7083333333333323E-2</v>
      </c>
      <c r="BG71">
        <f t="shared" si="54"/>
        <v>0.10316149373571284</v>
      </c>
      <c r="BH71">
        <f t="shared" si="54"/>
        <v>0.10968103383630771</v>
      </c>
      <c r="BI71">
        <f t="shared" si="54"/>
        <v>0.1178304589620513</v>
      </c>
      <c r="BJ71">
        <f t="shared" si="54"/>
        <v>0.12801724036923082</v>
      </c>
      <c r="BK71">
        <f t="shared" si="54"/>
        <v>0.14075071712820517</v>
      </c>
      <c r="BL71">
        <f t="shared" si="54"/>
        <v>0.15666756307692312</v>
      </c>
      <c r="BM71">
        <f t="shared" si="54"/>
        <v>0.17656362051282057</v>
      </c>
      <c r="BN71">
        <f t="shared" si="54"/>
        <v>0.20143369230769234</v>
      </c>
      <c r="BO71">
        <f t="shared" si="54"/>
        <v>0.23252128205128206</v>
      </c>
      <c r="BP71">
        <f t="shared" si="54"/>
        <v>0.27138076923076931</v>
      </c>
      <c r="BQ71">
        <f t="shared" si="54"/>
        <v>0.31995512820512828</v>
      </c>
      <c r="BR71">
        <f t="shared" si="54"/>
        <v>0.38067307692307695</v>
      </c>
      <c r="BS71">
        <f t="shared" si="54"/>
        <v>0.45657051282051286</v>
      </c>
      <c r="BT71">
        <f t="shared" si="54"/>
        <v>0.55144230769230762</v>
      </c>
      <c r="BU71">
        <f t="shared" si="54"/>
        <v>0.67003205128205123</v>
      </c>
      <c r="BV71">
        <v>18</v>
      </c>
    </row>
    <row r="72" spans="23:74">
      <c r="W72">
        <f t="shared" si="50"/>
        <v>7.1031797386183966</v>
      </c>
      <c r="X72">
        <f t="shared" si="38"/>
        <v>7.1031797386183966</v>
      </c>
      <c r="Y72">
        <f t="shared" si="51"/>
        <v>7.1031797386183957</v>
      </c>
      <c r="AA72">
        <f t="shared" si="49"/>
        <v>0</v>
      </c>
      <c r="AB72">
        <f t="shared" si="37"/>
        <v>0</v>
      </c>
      <c r="AC72">
        <v>5</v>
      </c>
      <c r="AN72">
        <v>4</v>
      </c>
      <c r="AO72">
        <f t="shared" si="55"/>
        <v>1.9531249999999996</v>
      </c>
      <c r="AP72">
        <f t="shared" si="54"/>
        <v>7.9687500000000008E-2</v>
      </c>
      <c r="AQ72">
        <f t="shared" si="54"/>
        <v>0.10664667933489233</v>
      </c>
      <c r="AR72">
        <f t="shared" si="54"/>
        <v>0.11338647416861543</v>
      </c>
      <c r="AS72">
        <f t="shared" si="54"/>
        <v>0.12181121771076928</v>
      </c>
      <c r="AT72">
        <f t="shared" si="54"/>
        <v>0.1323421471384616</v>
      </c>
      <c r="AU72">
        <f t="shared" si="54"/>
        <v>0.14550580892307696</v>
      </c>
      <c r="AV72">
        <f t="shared" si="54"/>
        <v>0.1619603861538462</v>
      </c>
      <c r="AW72">
        <f t="shared" si="54"/>
        <v>0.18252860769230778</v>
      </c>
      <c r="AX72">
        <f t="shared" si="54"/>
        <v>0.20823888461538473</v>
      </c>
      <c r="AY72">
        <f t="shared" si="54"/>
        <v>0.24037673076923091</v>
      </c>
      <c r="AZ72">
        <f t="shared" si="54"/>
        <v>0.2805490384615385</v>
      </c>
      <c r="BA72">
        <f t="shared" si="54"/>
        <v>0.33076442307692328</v>
      </c>
      <c r="BB72">
        <f t="shared" si="54"/>
        <v>0.3935336538461538</v>
      </c>
      <c r="BC72">
        <f t="shared" si="54"/>
        <v>0.47199519230769243</v>
      </c>
      <c r="BD72">
        <f t="shared" si="54"/>
        <v>0.57007211538461566</v>
      </c>
      <c r="BE72">
        <f t="shared" si="54"/>
        <v>0.6926682692307693</v>
      </c>
      <c r="BF72">
        <f t="shared" si="54"/>
        <v>7.9687499999999994E-2</v>
      </c>
      <c r="BG72">
        <f t="shared" si="54"/>
        <v>0.10664667933489232</v>
      </c>
      <c r="BH72">
        <f t="shared" si="54"/>
        <v>0.1133864741686154</v>
      </c>
      <c r="BI72">
        <f t="shared" si="54"/>
        <v>0.12181121771076925</v>
      </c>
      <c r="BJ72">
        <f t="shared" si="54"/>
        <v>0.13234214713846157</v>
      </c>
      <c r="BK72">
        <f t="shared" si="54"/>
        <v>0.14550580892307696</v>
      </c>
      <c r="BL72">
        <f t="shared" si="54"/>
        <v>0.1619603861538462</v>
      </c>
      <c r="BM72">
        <f t="shared" si="54"/>
        <v>0.18252860769230772</v>
      </c>
      <c r="BN72">
        <f t="shared" si="54"/>
        <v>0.20823888461538467</v>
      </c>
      <c r="BO72">
        <f t="shared" si="54"/>
        <v>0.24037673076923086</v>
      </c>
      <c r="BP72">
        <f t="shared" si="54"/>
        <v>0.28054903846153856</v>
      </c>
      <c r="BQ72">
        <f t="shared" si="54"/>
        <v>0.33076442307692316</v>
      </c>
      <c r="BR72">
        <f t="shared" si="54"/>
        <v>0.39353365384615385</v>
      </c>
      <c r="BS72">
        <f t="shared" si="54"/>
        <v>0.47199519230769232</v>
      </c>
      <c r="BT72">
        <f t="shared" si="54"/>
        <v>0.57007211538461533</v>
      </c>
      <c r="BU72">
        <f t="shared" si="54"/>
        <v>0.69266826923076918</v>
      </c>
      <c r="BV72">
        <v>19</v>
      </c>
    </row>
    <row r="73" spans="23:74">
      <c r="W73">
        <f t="shared" si="50"/>
        <v>6.644488674142492</v>
      </c>
      <c r="X73">
        <f t="shared" si="38"/>
        <v>6.644488674142492</v>
      </c>
      <c r="Y73">
        <f t="shared" si="51"/>
        <v>6.6444886741424911</v>
      </c>
      <c r="AA73">
        <f t="shared" si="49"/>
        <v>0</v>
      </c>
      <c r="AB73">
        <f t="shared" si="37"/>
        <v>0</v>
      </c>
      <c r="AC73">
        <v>5</v>
      </c>
      <c r="AN73">
        <v>5</v>
      </c>
      <c r="AO73">
        <f t="shared" si="55"/>
        <v>2.4414062499999991</v>
      </c>
      <c r="AP73">
        <f t="shared" si="54"/>
        <v>8.2942708333333337E-2</v>
      </c>
      <c r="AQ73">
        <f t="shared" si="54"/>
        <v>0.11100316133386667</v>
      </c>
      <c r="AR73">
        <f t="shared" si="54"/>
        <v>0.11801827458400002</v>
      </c>
      <c r="AS73">
        <f t="shared" si="54"/>
        <v>0.12678716614666671</v>
      </c>
      <c r="AT73">
        <f t="shared" si="54"/>
        <v>0.13774828060000005</v>
      </c>
      <c r="AU73">
        <f t="shared" si="54"/>
        <v>0.1514496736666667</v>
      </c>
      <c r="AV73">
        <f t="shared" si="54"/>
        <v>0.16857641500000006</v>
      </c>
      <c r="AW73">
        <f t="shared" si="54"/>
        <v>0.18998484166666676</v>
      </c>
      <c r="AX73">
        <f t="shared" si="54"/>
        <v>0.2167453750000001</v>
      </c>
      <c r="AY73">
        <f t="shared" si="54"/>
        <v>0.25019604166666687</v>
      </c>
      <c r="AZ73">
        <f t="shared" si="54"/>
        <v>0.29200937500000013</v>
      </c>
      <c r="BA73">
        <f t="shared" si="54"/>
        <v>0.34427604166666687</v>
      </c>
      <c r="BB73">
        <f t="shared" si="54"/>
        <v>0.409609375</v>
      </c>
      <c r="BC73">
        <f t="shared" si="54"/>
        <v>0.49127604166666683</v>
      </c>
      <c r="BD73">
        <f t="shared" si="54"/>
        <v>0.59335937500000024</v>
      </c>
      <c r="BE73">
        <f t="shared" si="54"/>
        <v>0.72096354166666676</v>
      </c>
      <c r="BF73">
        <f t="shared" si="54"/>
        <v>8.2942708333333337E-2</v>
      </c>
      <c r="BG73">
        <f t="shared" si="54"/>
        <v>0.1110031613338667</v>
      </c>
      <c r="BH73">
        <f t="shared" si="54"/>
        <v>0.11801827458400002</v>
      </c>
      <c r="BI73">
        <f t="shared" si="54"/>
        <v>0.12678716614666671</v>
      </c>
      <c r="BJ73">
        <f t="shared" si="54"/>
        <v>0.13774828060000005</v>
      </c>
      <c r="BK73">
        <f t="shared" si="54"/>
        <v>0.15144967366666673</v>
      </c>
      <c r="BL73">
        <f t="shared" si="54"/>
        <v>0.16857641500000006</v>
      </c>
      <c r="BM73">
        <f t="shared" si="54"/>
        <v>0.18998484166666671</v>
      </c>
      <c r="BN73">
        <f t="shared" si="54"/>
        <v>0.21674537500000007</v>
      </c>
      <c r="BO73">
        <f t="shared" si="54"/>
        <v>0.25019604166666676</v>
      </c>
      <c r="BP73">
        <f t="shared" si="54"/>
        <v>0.29200937500000007</v>
      </c>
      <c r="BQ73">
        <f t="shared" si="54"/>
        <v>0.3442760416666667</v>
      </c>
      <c r="BR73">
        <f t="shared" si="54"/>
        <v>0.40960937500000005</v>
      </c>
      <c r="BS73">
        <f t="shared" si="54"/>
        <v>0.49127604166666683</v>
      </c>
      <c r="BT73">
        <f t="shared" si="54"/>
        <v>0.59335937500000002</v>
      </c>
      <c r="BU73">
        <f t="shared" si="54"/>
        <v>0.72096354166666654</v>
      </c>
      <c r="BV73">
        <v>20</v>
      </c>
    </row>
    <row r="74" spans="23:74">
      <c r="W74">
        <f t="shared" si="50"/>
        <v>6.1482093989450632</v>
      </c>
      <c r="X74">
        <f t="shared" si="38"/>
        <v>6.1482093989450632</v>
      </c>
      <c r="Y74">
        <f t="shared" si="51"/>
        <v>6.1482093989450632</v>
      </c>
      <c r="AA74">
        <f t="shared" si="49"/>
        <v>0</v>
      </c>
      <c r="AB74">
        <f t="shared" si="37"/>
        <v>0</v>
      </c>
      <c r="AC74">
        <v>5</v>
      </c>
      <c r="AN74">
        <v>6</v>
      </c>
      <c r="AO74">
        <f t="shared" si="55"/>
        <v>3.0517578124999987</v>
      </c>
      <c r="AP74">
        <f t="shared" si="54"/>
        <v>8.7011718750000008E-2</v>
      </c>
      <c r="AQ74">
        <f t="shared" si="54"/>
        <v>0.11644876383258464</v>
      </c>
      <c r="AR74">
        <f t="shared" si="54"/>
        <v>0.12380802510323077</v>
      </c>
      <c r="AS74">
        <f t="shared" si="54"/>
        <v>0.13300710169153851</v>
      </c>
      <c r="AT74">
        <f t="shared" si="54"/>
        <v>0.14450594742692313</v>
      </c>
      <c r="AU74">
        <f t="shared" si="54"/>
        <v>0.15887950459615388</v>
      </c>
      <c r="AV74">
        <f t="shared" si="54"/>
        <v>0.17684645105769234</v>
      </c>
      <c r="AW74">
        <f t="shared" si="54"/>
        <v>0.19930513413461545</v>
      </c>
      <c r="AX74">
        <f t="shared" si="54"/>
        <v>0.22737848798076932</v>
      </c>
      <c r="AY74">
        <f t="shared" si="54"/>
        <v>0.2624701802884617</v>
      </c>
      <c r="AZ74">
        <f t="shared" si="54"/>
        <v>0.30633479567307703</v>
      </c>
      <c r="BA74">
        <f t="shared" si="54"/>
        <v>0.36116556490384633</v>
      </c>
      <c r="BB74">
        <f t="shared" si="54"/>
        <v>0.4297040264423076</v>
      </c>
      <c r="BC74">
        <f t="shared" si="54"/>
        <v>0.51537710336538467</v>
      </c>
      <c r="BD74">
        <f t="shared" si="54"/>
        <v>0.62246844951923108</v>
      </c>
      <c r="BE74">
        <f t="shared" si="54"/>
        <v>0.75633263221153857</v>
      </c>
      <c r="BF74">
        <f t="shared" si="54"/>
        <v>8.7011718749999994E-2</v>
      </c>
      <c r="BG74">
        <f t="shared" si="54"/>
        <v>0.11644876383258464</v>
      </c>
      <c r="BH74">
        <f t="shared" si="54"/>
        <v>0.1238080251032308</v>
      </c>
      <c r="BI74">
        <f t="shared" si="54"/>
        <v>0.13300710169153848</v>
      </c>
      <c r="BJ74">
        <f t="shared" si="54"/>
        <v>0.14450594742692313</v>
      </c>
      <c r="BK74">
        <f t="shared" si="54"/>
        <v>0.15887950459615388</v>
      </c>
      <c r="BL74">
        <f t="shared" si="54"/>
        <v>0.17684645105769237</v>
      </c>
      <c r="BM74">
        <f t="shared" si="54"/>
        <v>0.19930513413461545</v>
      </c>
      <c r="BN74">
        <f t="shared" si="54"/>
        <v>0.22737848798076929</v>
      </c>
      <c r="BO74">
        <f t="shared" si="54"/>
        <v>0.26247018028846159</v>
      </c>
      <c r="BP74">
        <f t="shared" si="54"/>
        <v>0.30633479567307698</v>
      </c>
      <c r="BQ74">
        <f t="shared" si="54"/>
        <v>0.36116556490384621</v>
      </c>
      <c r="BR74">
        <f t="shared" si="54"/>
        <v>0.42970402644230765</v>
      </c>
      <c r="BS74">
        <f t="shared" si="54"/>
        <v>0.51537710336538467</v>
      </c>
      <c r="BT74">
        <f t="shared" si="54"/>
        <v>0.62246844951923075</v>
      </c>
      <c r="BU74">
        <f t="shared" si="54"/>
        <v>0.75633263221153835</v>
      </c>
      <c r="BV74">
        <v>21</v>
      </c>
    </row>
    <row r="75" spans="23:74">
      <c r="W75">
        <f t="shared" si="50"/>
        <v>5.6232099079633171</v>
      </c>
      <c r="X75">
        <f t="shared" si="38"/>
        <v>5.6232099079633171</v>
      </c>
      <c r="Y75">
        <f t="shared" si="51"/>
        <v>5.6232099079633162</v>
      </c>
      <c r="AA75">
        <f t="shared" si="49"/>
        <v>0</v>
      </c>
      <c r="AB75">
        <f t="shared" si="37"/>
        <v>0</v>
      </c>
      <c r="AC75">
        <v>5</v>
      </c>
      <c r="AN75">
        <v>7</v>
      </c>
      <c r="AO75">
        <f t="shared" si="55"/>
        <v>3.8146972656249987</v>
      </c>
      <c r="AP75">
        <f t="shared" si="54"/>
        <v>9.2097981770833351E-2</v>
      </c>
      <c r="AQ75">
        <f t="shared" si="54"/>
        <v>0.12325576695598207</v>
      </c>
      <c r="AR75">
        <f t="shared" si="54"/>
        <v>0.13104521325226925</v>
      </c>
      <c r="AS75">
        <f t="shared" si="54"/>
        <v>0.14078202112262825</v>
      </c>
      <c r="AT75">
        <f t="shared" si="54"/>
        <v>0.15295303096057697</v>
      </c>
      <c r="AU75">
        <f t="shared" si="54"/>
        <v>0.16816679325801284</v>
      </c>
      <c r="AV75">
        <f t="shared" si="54"/>
        <v>0.18718399612980774</v>
      </c>
      <c r="AW75">
        <f t="shared" si="54"/>
        <v>0.21095549971955135</v>
      </c>
      <c r="AX75">
        <f t="shared" si="54"/>
        <v>0.24066987920673083</v>
      </c>
      <c r="AY75">
        <f t="shared" si="54"/>
        <v>0.27781285356570529</v>
      </c>
      <c r="AZ75">
        <f t="shared" si="54"/>
        <v>0.32424157151442318</v>
      </c>
      <c r="BA75">
        <f t="shared" si="54"/>
        <v>0.38227746895032066</v>
      </c>
      <c r="BB75">
        <f t="shared" si="54"/>
        <v>0.45482234074519218</v>
      </c>
      <c r="BC75">
        <f t="shared" si="54"/>
        <v>0.54550343048878214</v>
      </c>
      <c r="BD75">
        <f t="shared" si="54"/>
        <v>0.65885479266826963</v>
      </c>
      <c r="BE75">
        <f t="shared" si="54"/>
        <v>0.80054399539262822</v>
      </c>
      <c r="BF75">
        <f t="shared" si="54"/>
        <v>9.2097981770833337E-2</v>
      </c>
      <c r="BG75">
        <f t="shared" si="54"/>
        <v>0.12325576695598207</v>
      </c>
      <c r="BH75">
        <f t="shared" si="54"/>
        <v>0.13104521325226925</v>
      </c>
      <c r="BI75">
        <f t="shared" si="54"/>
        <v>0.14078202112262822</v>
      </c>
      <c r="BJ75">
        <f t="shared" si="54"/>
        <v>0.15295303096057694</v>
      </c>
      <c r="BK75">
        <f t="shared" si="54"/>
        <v>0.16816679325801287</v>
      </c>
      <c r="BL75">
        <f t="shared" si="54"/>
        <v>0.18718399612980777</v>
      </c>
      <c r="BM75">
        <f t="shared" si="54"/>
        <v>0.21095549971955135</v>
      </c>
      <c r="BN75">
        <f t="shared" si="54"/>
        <v>0.24066987920673083</v>
      </c>
      <c r="BO75">
        <f t="shared" si="54"/>
        <v>0.27781285356570518</v>
      </c>
      <c r="BP75">
        <f t="shared" si="54"/>
        <v>0.32424157151442318</v>
      </c>
      <c r="BQ75">
        <f t="shared" si="54"/>
        <v>0.38227746895032061</v>
      </c>
      <c r="BR75">
        <f t="shared" si="54"/>
        <v>0.45482234074519234</v>
      </c>
      <c r="BS75">
        <f t="shared" si="54"/>
        <v>0.54550343048878225</v>
      </c>
      <c r="BT75">
        <f t="shared" si="54"/>
        <v>0.65885479266826918</v>
      </c>
      <c r="BU75">
        <f t="shared" si="54"/>
        <v>0.8005439953926281</v>
      </c>
      <c r="BV75">
        <v>22</v>
      </c>
    </row>
    <row r="76" spans="23:74">
      <c r="W76">
        <f t="shared" si="50"/>
        <v>5.0808849335731283</v>
      </c>
      <c r="X76">
        <f t="shared" si="38"/>
        <v>5.0808849335731283</v>
      </c>
      <c r="Y76">
        <f t="shared" si="51"/>
        <v>5.0808849335731274</v>
      </c>
      <c r="AA76">
        <f t="shared" si="49"/>
        <v>0</v>
      </c>
      <c r="AB76">
        <f t="shared" si="37"/>
        <v>0</v>
      </c>
      <c r="AC76">
        <v>5</v>
      </c>
      <c r="AN76">
        <v>8</v>
      </c>
      <c r="AO76">
        <f t="shared" si="55"/>
        <v>4.7683715820312473</v>
      </c>
      <c r="AP76">
        <f t="shared" si="54"/>
        <v>9.8455810546874994E-2</v>
      </c>
      <c r="AQ76">
        <f t="shared" si="54"/>
        <v>0.13176452086022888</v>
      </c>
      <c r="AR76">
        <f t="shared" si="54"/>
        <v>0.14009169843856734</v>
      </c>
      <c r="AS76">
        <f t="shared" si="54"/>
        <v>0.15050067041149043</v>
      </c>
      <c r="AT76">
        <f t="shared" si="54"/>
        <v>0.1635118853776443</v>
      </c>
      <c r="AU76">
        <f t="shared" si="54"/>
        <v>0.17977590408533656</v>
      </c>
      <c r="AV76">
        <f t="shared" si="54"/>
        <v>0.20010592746995196</v>
      </c>
      <c r="AW76">
        <f t="shared" si="54"/>
        <v>0.22551845670072121</v>
      </c>
      <c r="AX76">
        <f t="shared" si="54"/>
        <v>0.25728411823918274</v>
      </c>
      <c r="AY76">
        <f t="shared" si="54"/>
        <v>0.2969911951622598</v>
      </c>
      <c r="AZ76">
        <f t="shared" si="54"/>
        <v>0.34662504131610583</v>
      </c>
      <c r="BA76">
        <f t="shared" si="54"/>
        <v>0.40866734900841362</v>
      </c>
      <c r="BB76">
        <f t="shared" si="54"/>
        <v>0.4862202336237979</v>
      </c>
      <c r="BC76">
        <f t="shared" si="54"/>
        <v>0.58316133939302894</v>
      </c>
      <c r="BD76">
        <f t="shared" si="54"/>
        <v>0.70433772160456742</v>
      </c>
      <c r="BE76">
        <f t="shared" si="54"/>
        <v>0.85580819936899033</v>
      </c>
      <c r="BF76">
        <f t="shared" si="54"/>
        <v>9.8455810546874981E-2</v>
      </c>
      <c r="BG76">
        <f t="shared" si="54"/>
        <v>0.13176452086022883</v>
      </c>
      <c r="BH76">
        <f t="shared" si="54"/>
        <v>0.14009169843856731</v>
      </c>
      <c r="BI76">
        <f t="shared" si="54"/>
        <v>0.1505006704114904</v>
      </c>
      <c r="BJ76">
        <f t="shared" si="54"/>
        <v>0.16351188537764424</v>
      </c>
      <c r="BK76">
        <f t="shared" si="54"/>
        <v>0.17977590408533656</v>
      </c>
      <c r="BL76">
        <f t="shared" si="54"/>
        <v>0.20010592746995196</v>
      </c>
      <c r="BM76">
        <f t="shared" si="54"/>
        <v>0.22551845670072115</v>
      </c>
      <c r="BN76">
        <f t="shared" si="54"/>
        <v>0.25728411823918268</v>
      </c>
      <c r="BO76">
        <f t="shared" si="54"/>
        <v>0.29699119516225964</v>
      </c>
      <c r="BP76">
        <f t="shared" si="54"/>
        <v>0.34662504131610578</v>
      </c>
      <c r="BQ76">
        <f t="shared" si="54"/>
        <v>0.40866734900841351</v>
      </c>
      <c r="BR76">
        <f t="shared" si="54"/>
        <v>0.48622023362379801</v>
      </c>
      <c r="BS76">
        <f t="shared" si="54"/>
        <v>0.58316133939302883</v>
      </c>
      <c r="BT76">
        <f t="shared" si="54"/>
        <v>0.70433772160456709</v>
      </c>
      <c r="BU76">
        <f t="shared" si="54"/>
        <v>0.85580819936899022</v>
      </c>
      <c r="BV76">
        <v>23</v>
      </c>
    </row>
    <row r="77" spans="23:74">
      <c r="W77">
        <f t="shared" si="50"/>
        <v>4.5342574122735488</v>
      </c>
      <c r="X77">
        <f t="shared" si="38"/>
        <v>4.5342574122735488</v>
      </c>
      <c r="Y77">
        <f t="shared" si="51"/>
        <v>4.5342574122735497</v>
      </c>
      <c r="AA77">
        <f t="shared" si="49"/>
        <v>0</v>
      </c>
      <c r="AB77">
        <f t="shared" si="37"/>
        <v>0</v>
      </c>
      <c r="AC77">
        <v>5</v>
      </c>
      <c r="AN77">
        <v>9</v>
      </c>
      <c r="AO77">
        <f t="shared" si="55"/>
        <v>5.9604644775390598</v>
      </c>
      <c r="AP77">
        <f t="shared" si="54"/>
        <v>0.10640309651692707</v>
      </c>
      <c r="AQ77">
        <f t="shared" si="54"/>
        <v>0.14240046324053734</v>
      </c>
      <c r="AR77">
        <f t="shared" si="54"/>
        <v>0.1513998049214399</v>
      </c>
      <c r="AS77">
        <f t="shared" si="54"/>
        <v>0.16264898202256814</v>
      </c>
      <c r="AT77">
        <f t="shared" si="54"/>
        <v>0.1767104533989784</v>
      </c>
      <c r="AU77">
        <f t="shared" si="54"/>
        <v>0.19428729261949118</v>
      </c>
      <c r="AV77">
        <f t="shared" si="54"/>
        <v>0.21625834164513227</v>
      </c>
      <c r="AW77">
        <f t="shared" si="54"/>
        <v>0.24372215292718358</v>
      </c>
      <c r="AX77">
        <f t="shared" si="54"/>
        <v>0.27805191702974769</v>
      </c>
      <c r="AY77">
        <f t="shared" si="54"/>
        <v>0.32096412215795289</v>
      </c>
      <c r="AZ77">
        <f t="shared" si="54"/>
        <v>0.37460437856820922</v>
      </c>
      <c r="BA77">
        <f t="shared" si="54"/>
        <v>0.44165469908102989</v>
      </c>
      <c r="BB77">
        <f t="shared" si="54"/>
        <v>0.52546759972205515</v>
      </c>
      <c r="BC77">
        <f t="shared" si="54"/>
        <v>0.63023372552333734</v>
      </c>
      <c r="BD77">
        <f t="shared" ref="AP77:BU83" si="56">BC44</f>
        <v>0.76119138277494014</v>
      </c>
      <c r="BE77">
        <f t="shared" si="56"/>
        <v>0.92488845433944311</v>
      </c>
      <c r="BF77">
        <f t="shared" si="56"/>
        <v>0.10640309651692707</v>
      </c>
      <c r="BG77">
        <f t="shared" si="56"/>
        <v>0.14240046324053734</v>
      </c>
      <c r="BH77">
        <f t="shared" si="56"/>
        <v>0.15139980492143992</v>
      </c>
      <c r="BI77">
        <f t="shared" si="56"/>
        <v>0.16264898202256814</v>
      </c>
      <c r="BJ77">
        <f t="shared" si="56"/>
        <v>0.1767104533989784</v>
      </c>
      <c r="BK77">
        <f t="shared" si="56"/>
        <v>0.19428729261949124</v>
      </c>
      <c r="BL77">
        <f t="shared" si="56"/>
        <v>0.21625834164513225</v>
      </c>
      <c r="BM77">
        <f t="shared" si="56"/>
        <v>0.24372215292718352</v>
      </c>
      <c r="BN77">
        <f t="shared" si="56"/>
        <v>0.27805191702974763</v>
      </c>
      <c r="BO77">
        <f t="shared" si="56"/>
        <v>0.32096412215795278</v>
      </c>
      <c r="BP77">
        <f t="shared" si="56"/>
        <v>0.37460437856820916</v>
      </c>
      <c r="BQ77">
        <f t="shared" si="56"/>
        <v>0.44165469908102967</v>
      </c>
      <c r="BR77">
        <f t="shared" si="56"/>
        <v>0.52546759972205526</v>
      </c>
      <c r="BS77">
        <f t="shared" si="56"/>
        <v>0.63023372552333734</v>
      </c>
      <c r="BT77">
        <f t="shared" si="56"/>
        <v>0.76119138277493992</v>
      </c>
      <c r="BU77">
        <f t="shared" si="56"/>
        <v>0.92488845433944278</v>
      </c>
      <c r="BV77">
        <v>24</v>
      </c>
    </row>
    <row r="78" spans="23:74">
      <c r="W78">
        <f t="shared" si="50"/>
        <v>3.9967667206246622</v>
      </c>
      <c r="X78">
        <f t="shared" si="38"/>
        <v>3.9967667206246622</v>
      </c>
      <c r="Y78">
        <f t="shared" si="51"/>
        <v>3.9967667206246626</v>
      </c>
      <c r="AA78">
        <f t="shared" si="49"/>
        <v>0</v>
      </c>
      <c r="AB78">
        <f t="shared" si="37"/>
        <v>0</v>
      </c>
      <c r="AC78">
        <v>5</v>
      </c>
      <c r="AN78">
        <v>10</v>
      </c>
      <c r="AO78">
        <f t="shared" si="55"/>
        <v>7.4505805969238246</v>
      </c>
      <c r="AP78">
        <f t="shared" si="56"/>
        <v>0.11633720397949218</v>
      </c>
      <c r="AQ78">
        <f t="shared" si="56"/>
        <v>0.15569539121592296</v>
      </c>
      <c r="AR78">
        <f t="shared" si="56"/>
        <v>0.16553493802503066</v>
      </c>
      <c r="AS78">
        <f t="shared" si="56"/>
        <v>0.17783437153641529</v>
      </c>
      <c r="AT78">
        <f t="shared" si="56"/>
        <v>0.19320866342564608</v>
      </c>
      <c r="AU78">
        <f t="shared" si="56"/>
        <v>0.2124265282871845</v>
      </c>
      <c r="AV78">
        <f t="shared" si="56"/>
        <v>0.23644885936410759</v>
      </c>
      <c r="AW78">
        <f t="shared" si="56"/>
        <v>0.26647677321026148</v>
      </c>
      <c r="AX78">
        <f t="shared" si="56"/>
        <v>0.30401166551795383</v>
      </c>
      <c r="AY78">
        <f t="shared" si="56"/>
        <v>0.35093028090256928</v>
      </c>
      <c r="AZ78">
        <f t="shared" si="56"/>
        <v>0.40957855013333849</v>
      </c>
      <c r="BA78">
        <f t="shared" si="56"/>
        <v>0.48288888667180013</v>
      </c>
      <c r="BB78">
        <f t="shared" si="56"/>
        <v>0.5745268073448766</v>
      </c>
      <c r="BC78">
        <f t="shared" si="56"/>
        <v>0.689074208186223</v>
      </c>
      <c r="BD78">
        <f t="shared" si="56"/>
        <v>0.83225845923790587</v>
      </c>
      <c r="BE78">
        <f t="shared" si="56"/>
        <v>1.011238773052509</v>
      </c>
      <c r="BF78">
        <f t="shared" si="56"/>
        <v>0.11633720397949217</v>
      </c>
      <c r="BG78">
        <f t="shared" si="56"/>
        <v>0.15569539121592296</v>
      </c>
      <c r="BH78">
        <f t="shared" si="56"/>
        <v>0.16553493802503066</v>
      </c>
      <c r="BI78">
        <f t="shared" si="56"/>
        <v>0.17783437153641526</v>
      </c>
      <c r="BJ78">
        <f t="shared" si="56"/>
        <v>0.19320866342564605</v>
      </c>
      <c r="BK78">
        <f t="shared" si="56"/>
        <v>0.2124265282871845</v>
      </c>
      <c r="BL78">
        <f t="shared" si="56"/>
        <v>0.23644885936410759</v>
      </c>
      <c r="BM78">
        <f t="shared" si="56"/>
        <v>0.26647677321026142</v>
      </c>
      <c r="BN78">
        <f t="shared" si="56"/>
        <v>0.30401166551795372</v>
      </c>
      <c r="BO78">
        <f t="shared" si="56"/>
        <v>0.35093028090256917</v>
      </c>
      <c r="BP78">
        <f t="shared" si="56"/>
        <v>0.40957855013333833</v>
      </c>
      <c r="BQ78">
        <f t="shared" si="56"/>
        <v>0.4828888866717998</v>
      </c>
      <c r="BR78">
        <f t="shared" si="56"/>
        <v>0.57452680734487671</v>
      </c>
      <c r="BS78">
        <f t="shared" si="56"/>
        <v>0.68907420818622289</v>
      </c>
      <c r="BT78">
        <f t="shared" si="56"/>
        <v>0.83225845923790542</v>
      </c>
      <c r="BU78">
        <f t="shared" si="56"/>
        <v>1.0112387730525088</v>
      </c>
      <c r="BV78">
        <v>25</v>
      </c>
    </row>
    <row r="79" spans="23:74">
      <c r="W79">
        <f t="shared" si="50"/>
        <v>3.4809736279570322</v>
      </c>
      <c r="X79">
        <f t="shared" si="38"/>
        <v>3.4809736279570322</v>
      </c>
      <c r="Y79">
        <f t="shared" si="51"/>
        <v>3.4809736279570314</v>
      </c>
      <c r="AA79">
        <f t="shared" si="49"/>
        <v>0</v>
      </c>
      <c r="AB79">
        <f t="shared" si="37"/>
        <v>0</v>
      </c>
      <c r="AC79">
        <v>5</v>
      </c>
      <c r="AN79">
        <v>11</v>
      </c>
      <c r="AO79">
        <f t="shared" si="55"/>
        <v>9.3132257461547798</v>
      </c>
      <c r="AP79">
        <f t="shared" si="56"/>
        <v>0.12875483830769854</v>
      </c>
      <c r="AQ79">
        <f t="shared" si="56"/>
        <v>0.172314051185155</v>
      </c>
      <c r="AR79">
        <f t="shared" si="56"/>
        <v>0.18320385440451908</v>
      </c>
      <c r="AS79">
        <f t="shared" si="56"/>
        <v>0.19681610842872424</v>
      </c>
      <c r="AT79">
        <f t="shared" si="56"/>
        <v>0.21383142595898066</v>
      </c>
      <c r="AU79">
        <f t="shared" si="56"/>
        <v>0.23510057287180114</v>
      </c>
      <c r="AV79">
        <f t="shared" si="56"/>
        <v>0.26168700651282684</v>
      </c>
      <c r="AW79">
        <f t="shared" si="56"/>
        <v>0.29492004856410886</v>
      </c>
      <c r="AX79">
        <f t="shared" si="56"/>
        <v>0.33646135112821146</v>
      </c>
      <c r="AY79">
        <f t="shared" si="56"/>
        <v>0.38838797933333974</v>
      </c>
      <c r="AZ79">
        <f t="shared" si="56"/>
        <v>0.45329626458974998</v>
      </c>
      <c r="BA79">
        <f t="shared" si="56"/>
        <v>0.53443162116026277</v>
      </c>
      <c r="BB79">
        <f t="shared" si="56"/>
        <v>0.6358508168734035</v>
      </c>
      <c r="BC79">
        <f t="shared" si="56"/>
        <v>0.76262481151482997</v>
      </c>
      <c r="BD79">
        <f t="shared" si="56"/>
        <v>0.92109230481661286</v>
      </c>
      <c r="BE79">
        <f t="shared" si="56"/>
        <v>1.1191766714438411</v>
      </c>
      <c r="BF79">
        <f t="shared" si="56"/>
        <v>0.12875483830769854</v>
      </c>
      <c r="BG79">
        <f t="shared" si="56"/>
        <v>0.17231405118515497</v>
      </c>
      <c r="BH79">
        <f t="shared" si="56"/>
        <v>0.18320385440451908</v>
      </c>
      <c r="BI79">
        <f t="shared" si="56"/>
        <v>0.19681610842872421</v>
      </c>
      <c r="BJ79">
        <f t="shared" si="56"/>
        <v>0.21383142595898061</v>
      </c>
      <c r="BK79">
        <f t="shared" si="56"/>
        <v>0.23510057287180114</v>
      </c>
      <c r="BL79">
        <f t="shared" si="56"/>
        <v>0.26168700651282678</v>
      </c>
      <c r="BM79">
        <f t="shared" si="56"/>
        <v>0.29492004856410881</v>
      </c>
      <c r="BN79">
        <f t="shared" si="56"/>
        <v>0.33646135112821135</v>
      </c>
      <c r="BO79">
        <f t="shared" si="56"/>
        <v>0.38838797933333963</v>
      </c>
      <c r="BP79">
        <f t="shared" si="56"/>
        <v>0.45329626458974986</v>
      </c>
      <c r="BQ79">
        <f t="shared" si="56"/>
        <v>0.53443162116026266</v>
      </c>
      <c r="BR79">
        <f t="shared" si="56"/>
        <v>0.63585081687340361</v>
      </c>
      <c r="BS79">
        <f t="shared" si="56"/>
        <v>0.76262481151482997</v>
      </c>
      <c r="BT79">
        <f t="shared" si="56"/>
        <v>0.92109230481661253</v>
      </c>
      <c r="BU79">
        <f t="shared" si="56"/>
        <v>1.1191766714438409</v>
      </c>
      <c r="BV79">
        <v>26</v>
      </c>
    </row>
    <row r="80" spans="23:74">
      <c r="W80">
        <f t="shared" si="50"/>
        <v>2.9974394727822387</v>
      </c>
      <c r="X80">
        <f t="shared" si="38"/>
        <v>2.9974394727822387</v>
      </c>
      <c r="Y80">
        <f t="shared" si="51"/>
        <v>2.9974394727822382</v>
      </c>
      <c r="AA80">
        <f t="shared" si="49"/>
        <v>0</v>
      </c>
      <c r="AB80">
        <f t="shared" si="37"/>
        <v>0</v>
      </c>
      <c r="AC80">
        <v>5</v>
      </c>
      <c r="AN80">
        <v>12</v>
      </c>
      <c r="AO80">
        <f t="shared" si="55"/>
        <v>11.641532182693474</v>
      </c>
      <c r="AP80">
        <f t="shared" si="56"/>
        <v>0.14427688121795651</v>
      </c>
      <c r="AQ80">
        <f t="shared" si="56"/>
        <v>0.19308737614669497</v>
      </c>
      <c r="AR80">
        <f t="shared" si="56"/>
        <v>0.20528999987887958</v>
      </c>
      <c r="AS80">
        <f t="shared" si="56"/>
        <v>0.22054327954411038</v>
      </c>
      <c r="AT80">
        <f t="shared" si="56"/>
        <v>0.23960987912564888</v>
      </c>
      <c r="AU80">
        <f t="shared" si="56"/>
        <v>0.26344312860257191</v>
      </c>
      <c r="AV80">
        <f t="shared" si="56"/>
        <v>0.29323469044872574</v>
      </c>
      <c r="AW80">
        <f t="shared" si="56"/>
        <v>0.33047414275641812</v>
      </c>
      <c r="AX80">
        <f t="shared" si="56"/>
        <v>0.3770234581410335</v>
      </c>
      <c r="AY80">
        <f t="shared" si="56"/>
        <v>0.43521010237180285</v>
      </c>
      <c r="AZ80">
        <f t="shared" si="56"/>
        <v>0.50794340766026436</v>
      </c>
      <c r="BA80">
        <f t="shared" si="56"/>
        <v>0.5988600392708413</v>
      </c>
      <c r="BB80">
        <f t="shared" si="56"/>
        <v>0.71250582878406199</v>
      </c>
      <c r="BC80">
        <f t="shared" si="56"/>
        <v>0.8545630656755886</v>
      </c>
      <c r="BD80">
        <f t="shared" si="56"/>
        <v>1.0321346117899972</v>
      </c>
      <c r="BE80">
        <f t="shared" si="56"/>
        <v>1.2540990444330067</v>
      </c>
      <c r="BF80">
        <f t="shared" si="56"/>
        <v>0.14427688121795654</v>
      </c>
      <c r="BG80">
        <f t="shared" si="56"/>
        <v>0.19308737614669502</v>
      </c>
      <c r="BH80">
        <f t="shared" si="56"/>
        <v>0.20528999987887964</v>
      </c>
      <c r="BI80">
        <f t="shared" si="56"/>
        <v>0.2205432795441104</v>
      </c>
      <c r="BJ80">
        <f t="shared" si="56"/>
        <v>0.23960987912564888</v>
      </c>
      <c r="BK80">
        <f t="shared" si="56"/>
        <v>0.26344312860257196</v>
      </c>
      <c r="BL80">
        <f t="shared" si="56"/>
        <v>0.2932346904487258</v>
      </c>
      <c r="BM80">
        <f t="shared" si="56"/>
        <v>0.33047414275641812</v>
      </c>
      <c r="BN80">
        <f t="shared" si="56"/>
        <v>0.3770234581410335</v>
      </c>
      <c r="BO80">
        <f t="shared" si="56"/>
        <v>0.43521010237180269</v>
      </c>
      <c r="BP80">
        <f t="shared" si="56"/>
        <v>0.50794340766026425</v>
      </c>
      <c r="BQ80">
        <f t="shared" si="56"/>
        <v>0.59886003927084119</v>
      </c>
      <c r="BR80">
        <f t="shared" si="56"/>
        <v>0.71250582878406232</v>
      </c>
      <c r="BS80">
        <f t="shared" si="56"/>
        <v>0.85456306567558871</v>
      </c>
      <c r="BT80">
        <f t="shared" si="56"/>
        <v>1.0321346117899968</v>
      </c>
      <c r="BU80">
        <f t="shared" si="56"/>
        <v>1.2540990444330067</v>
      </c>
      <c r="BV80">
        <v>27</v>
      </c>
    </row>
    <row r="81" spans="23:74">
      <c r="W81">
        <f>G4*G20</f>
        <v>8.2108969120459676</v>
      </c>
      <c r="X81">
        <f t="shared" si="38"/>
        <v>8.2108969120459676</v>
      </c>
      <c r="Y81">
        <f>AS20</f>
        <v>8.2108969120459658</v>
      </c>
      <c r="AA81">
        <f t="shared" ref="AA81:AA95" si="57">AB4-G4</f>
        <v>0</v>
      </c>
      <c r="AB81">
        <f t="shared" si="37"/>
        <v>0</v>
      </c>
      <c r="AC81">
        <v>5</v>
      </c>
      <c r="AN81">
        <v>13</v>
      </c>
      <c r="AO81">
        <f t="shared" si="55"/>
        <v>14.551915228366843</v>
      </c>
      <c r="AP81">
        <f t="shared" si="56"/>
        <v>0.16367943485577896</v>
      </c>
      <c r="AQ81">
        <f t="shared" si="56"/>
        <v>0.21905403234862</v>
      </c>
      <c r="AR81">
        <f t="shared" si="56"/>
        <v>0.23289768172183026</v>
      </c>
      <c r="AS81">
        <f t="shared" si="56"/>
        <v>0.25020224343834307</v>
      </c>
      <c r="AT81">
        <f t="shared" si="56"/>
        <v>0.27183294558398413</v>
      </c>
      <c r="AU81">
        <f t="shared" si="56"/>
        <v>0.29887132326603538</v>
      </c>
      <c r="AV81">
        <f t="shared" si="56"/>
        <v>0.33266929536859952</v>
      </c>
      <c r="AW81">
        <f t="shared" si="56"/>
        <v>0.37491676049680467</v>
      </c>
      <c r="AX81">
        <f t="shared" si="56"/>
        <v>0.42772609190706107</v>
      </c>
      <c r="AY81">
        <f t="shared" si="56"/>
        <v>0.49373775616988169</v>
      </c>
      <c r="AZ81">
        <f t="shared" si="56"/>
        <v>0.57625233649840724</v>
      </c>
      <c r="BA81">
        <f t="shared" si="56"/>
        <v>0.67939556190906436</v>
      </c>
      <c r="BB81">
        <f t="shared" si="56"/>
        <v>0.80832459367238507</v>
      </c>
      <c r="BC81">
        <f t="shared" si="56"/>
        <v>0.96948588337653707</v>
      </c>
      <c r="BD81">
        <f t="shared" si="56"/>
        <v>1.1709374955067271</v>
      </c>
      <c r="BE81">
        <f t="shared" si="56"/>
        <v>1.4227520106694633</v>
      </c>
      <c r="BF81">
        <f t="shared" si="56"/>
        <v>0.16367943485577896</v>
      </c>
      <c r="BG81">
        <f t="shared" si="56"/>
        <v>0.21905403234862</v>
      </c>
      <c r="BH81">
        <f t="shared" si="56"/>
        <v>0.23289768172183026</v>
      </c>
      <c r="BI81">
        <f t="shared" si="56"/>
        <v>0.25020224343834313</v>
      </c>
      <c r="BJ81">
        <f t="shared" si="56"/>
        <v>0.27183294558398408</v>
      </c>
      <c r="BK81">
        <f t="shared" si="56"/>
        <v>0.29887132326603538</v>
      </c>
      <c r="BL81">
        <f t="shared" si="56"/>
        <v>0.33266929536859952</v>
      </c>
      <c r="BM81">
        <f t="shared" si="56"/>
        <v>0.37491676049680461</v>
      </c>
      <c r="BN81">
        <f t="shared" si="56"/>
        <v>0.42772609190706107</v>
      </c>
      <c r="BO81">
        <f t="shared" si="56"/>
        <v>0.49373775616988158</v>
      </c>
      <c r="BP81">
        <f t="shared" si="56"/>
        <v>0.57625233649840724</v>
      </c>
      <c r="BQ81">
        <f t="shared" si="56"/>
        <v>0.67939556190906414</v>
      </c>
      <c r="BR81">
        <f t="shared" si="56"/>
        <v>0.80832459367238541</v>
      </c>
      <c r="BS81">
        <f t="shared" si="56"/>
        <v>0.96948588337653707</v>
      </c>
      <c r="BT81">
        <f t="shared" si="56"/>
        <v>1.1709374955067264</v>
      </c>
      <c r="BU81">
        <f t="shared" si="56"/>
        <v>1.4227520106694631</v>
      </c>
      <c r="BV81">
        <v>28</v>
      </c>
    </row>
    <row r="82" spans="23:74">
      <c r="W82">
        <f t="shared" ref="W82:W95" si="58">G5*G21</f>
        <v>8.0284325362227236</v>
      </c>
      <c r="X82">
        <f t="shared" si="38"/>
        <v>8.0284325362227236</v>
      </c>
      <c r="Y82">
        <f t="shared" ref="Y82:Y95" si="59">AS21</f>
        <v>8.0284325362227218</v>
      </c>
      <c r="AA82">
        <f t="shared" si="57"/>
        <v>0</v>
      </c>
      <c r="AB82">
        <f t="shared" si="37"/>
        <v>0</v>
      </c>
      <c r="AC82">
        <v>5</v>
      </c>
      <c r="AN82">
        <v>14</v>
      </c>
      <c r="AO82">
        <f t="shared" si="55"/>
        <v>18.189894035458554</v>
      </c>
      <c r="AP82">
        <f t="shared" si="56"/>
        <v>0.18793262690305698</v>
      </c>
      <c r="AQ82">
        <f t="shared" si="56"/>
        <v>0.25151235260102633</v>
      </c>
      <c r="AR82">
        <f t="shared" si="56"/>
        <v>0.26740728402551861</v>
      </c>
      <c r="AS82">
        <f t="shared" si="56"/>
        <v>0.28727594830613407</v>
      </c>
      <c r="AT82">
        <f t="shared" si="56"/>
        <v>0.31211177865690326</v>
      </c>
      <c r="AU82">
        <f t="shared" si="56"/>
        <v>0.3431565665953647</v>
      </c>
      <c r="AV82">
        <f t="shared" si="56"/>
        <v>0.38196255151844161</v>
      </c>
      <c r="AW82">
        <f t="shared" si="56"/>
        <v>0.43047003267228784</v>
      </c>
      <c r="AX82">
        <f t="shared" si="56"/>
        <v>0.49110438411459545</v>
      </c>
      <c r="AY82">
        <f t="shared" si="56"/>
        <v>0.56689732341748023</v>
      </c>
      <c r="AZ82">
        <f t="shared" si="56"/>
        <v>0.66163849754608584</v>
      </c>
      <c r="BA82">
        <f t="shared" si="56"/>
        <v>0.78006496520684321</v>
      </c>
      <c r="BB82">
        <f t="shared" si="56"/>
        <v>0.92809804978278909</v>
      </c>
      <c r="BC82">
        <f t="shared" si="56"/>
        <v>1.1131394055027224</v>
      </c>
      <c r="BD82">
        <f t="shared" si="56"/>
        <v>1.3444411001526393</v>
      </c>
      <c r="BE82">
        <f t="shared" si="56"/>
        <v>1.6335682184650344</v>
      </c>
      <c r="BF82">
        <f t="shared" si="56"/>
        <v>0.18793262690305704</v>
      </c>
      <c r="BG82">
        <f t="shared" si="56"/>
        <v>0.25151235260102628</v>
      </c>
      <c r="BH82">
        <f t="shared" si="56"/>
        <v>0.26740728402551861</v>
      </c>
      <c r="BI82">
        <f t="shared" si="56"/>
        <v>0.28727594830613395</v>
      </c>
      <c r="BJ82">
        <f t="shared" si="56"/>
        <v>0.3121117786569032</v>
      </c>
      <c r="BK82">
        <f t="shared" si="56"/>
        <v>0.3431565665953647</v>
      </c>
      <c r="BL82">
        <f t="shared" si="56"/>
        <v>0.38196255151844172</v>
      </c>
      <c r="BM82">
        <f t="shared" si="56"/>
        <v>0.43047003267228784</v>
      </c>
      <c r="BN82">
        <f t="shared" si="56"/>
        <v>0.49110438411459545</v>
      </c>
      <c r="BO82">
        <f t="shared" si="56"/>
        <v>0.56689732341748011</v>
      </c>
      <c r="BP82">
        <f t="shared" si="56"/>
        <v>0.66163849754608595</v>
      </c>
      <c r="BQ82">
        <f t="shared" si="56"/>
        <v>0.78006496520684299</v>
      </c>
      <c r="BR82">
        <f t="shared" si="56"/>
        <v>0.92809804978278931</v>
      </c>
      <c r="BS82">
        <f t="shared" si="56"/>
        <v>1.1131394055027226</v>
      </c>
      <c r="BT82">
        <f t="shared" si="56"/>
        <v>1.3444411001526388</v>
      </c>
      <c r="BU82">
        <f t="shared" si="56"/>
        <v>1.633568218465034</v>
      </c>
      <c r="BV82">
        <v>29</v>
      </c>
    </row>
    <row r="83" spans="23:74">
      <c r="W83">
        <f t="shared" si="58"/>
        <v>7.8114478730815691</v>
      </c>
      <c r="X83">
        <f t="shared" si="38"/>
        <v>7.8114478730815691</v>
      </c>
      <c r="Y83">
        <f t="shared" si="59"/>
        <v>7.8114478730815673</v>
      </c>
      <c r="AA83">
        <f t="shared" si="57"/>
        <v>0</v>
      </c>
      <c r="AB83">
        <f t="shared" si="37"/>
        <v>0</v>
      </c>
      <c r="AC83">
        <v>5</v>
      </c>
      <c r="AN83">
        <v>15</v>
      </c>
      <c r="AO83">
        <f t="shared" si="55"/>
        <v>22.737367544323188</v>
      </c>
      <c r="AP83">
        <f t="shared" si="56"/>
        <v>0.21824911696215457</v>
      </c>
      <c r="AQ83">
        <f t="shared" si="56"/>
        <v>0.29208525291653409</v>
      </c>
      <c r="AR83">
        <f t="shared" si="56"/>
        <v>0.31054428690512892</v>
      </c>
      <c r="AS83">
        <f t="shared" si="56"/>
        <v>0.33361807939087257</v>
      </c>
      <c r="AT83">
        <f t="shared" si="56"/>
        <v>0.36246031999805212</v>
      </c>
      <c r="AU83">
        <f t="shared" si="56"/>
        <v>0.39851312075702638</v>
      </c>
      <c r="AV83">
        <f t="shared" si="56"/>
        <v>0.44357912170574432</v>
      </c>
      <c r="AW83">
        <f t="shared" si="56"/>
        <v>0.49991162289164182</v>
      </c>
      <c r="AX83">
        <f t="shared" si="56"/>
        <v>0.57032724937401358</v>
      </c>
      <c r="AY83">
        <f t="shared" si="56"/>
        <v>0.65834678247697842</v>
      </c>
      <c r="AZ83">
        <f t="shared" si="56"/>
        <v>0.76837119885568406</v>
      </c>
      <c r="BA83">
        <f t="shared" si="56"/>
        <v>0.90590171932906671</v>
      </c>
      <c r="BB83">
        <f t="shared" si="56"/>
        <v>1.0778148699207939</v>
      </c>
      <c r="BC83">
        <f t="shared" si="56"/>
        <v>1.2927063081604542</v>
      </c>
      <c r="BD83">
        <f t="shared" si="56"/>
        <v>1.5613206059600295</v>
      </c>
      <c r="BE83">
        <f t="shared" si="56"/>
        <v>1.8970884782094981</v>
      </c>
      <c r="BF83">
        <f t="shared" si="56"/>
        <v>0.21824911696215457</v>
      </c>
      <c r="BG83">
        <f t="shared" si="56"/>
        <v>0.29208525291653409</v>
      </c>
      <c r="BH83">
        <f t="shared" si="56"/>
        <v>0.31054428690512897</v>
      </c>
      <c r="BI83">
        <f t="shared" si="56"/>
        <v>0.33361807939087251</v>
      </c>
      <c r="BJ83">
        <f t="shared" si="56"/>
        <v>0.36246031999805206</v>
      </c>
      <c r="BK83">
        <f t="shared" si="56"/>
        <v>0.39851312075702638</v>
      </c>
      <c r="BL83">
        <f t="shared" si="56"/>
        <v>0.44357912170574432</v>
      </c>
      <c r="BM83">
        <f t="shared" si="56"/>
        <v>0.49991162289164182</v>
      </c>
      <c r="BN83">
        <f t="shared" si="56"/>
        <v>0.57032724937401358</v>
      </c>
      <c r="BO83">
        <f t="shared" si="56"/>
        <v>0.65834678247697831</v>
      </c>
      <c r="BP83">
        <f t="shared" si="56"/>
        <v>0.76837119885568417</v>
      </c>
      <c r="BQ83">
        <f t="shared" si="56"/>
        <v>0.90590171932906638</v>
      </c>
      <c r="BR83">
        <f t="shared" si="56"/>
        <v>1.0778148699207943</v>
      </c>
      <c r="BS83">
        <f t="shared" si="56"/>
        <v>1.2927063081604544</v>
      </c>
      <c r="BT83">
        <f t="shared" si="56"/>
        <v>1.5613206059600291</v>
      </c>
      <c r="BU83">
        <f t="shared" si="56"/>
        <v>1.8970884782094977</v>
      </c>
      <c r="BV83">
        <v>30</v>
      </c>
    </row>
    <row r="84" spans="23:74">
      <c r="W84">
        <f t="shared" si="58"/>
        <v>7.5561717987978589</v>
      </c>
      <c r="X84">
        <f t="shared" si="38"/>
        <v>7.5561717987978589</v>
      </c>
      <c r="Y84">
        <f t="shared" si="59"/>
        <v>7.5561717987978572</v>
      </c>
      <c r="AA84">
        <f t="shared" si="57"/>
        <v>0</v>
      </c>
      <c r="AB84">
        <f t="shared" si="37"/>
        <v>0</v>
      </c>
      <c r="AC84">
        <v>5</v>
      </c>
    </row>
    <row r="85" spans="23:74">
      <c r="W85">
        <f t="shared" si="58"/>
        <v>7.2596187454698411</v>
      </c>
      <c r="X85">
        <f t="shared" si="38"/>
        <v>7.2596187454698411</v>
      </c>
      <c r="Y85">
        <f t="shared" si="59"/>
        <v>7.2596187454698411</v>
      </c>
      <c r="AA85">
        <f t="shared" si="57"/>
        <v>0</v>
      </c>
      <c r="AB85">
        <f t="shared" si="37"/>
        <v>0</v>
      </c>
      <c r="AC85">
        <v>5</v>
      </c>
    </row>
    <row r="86" spans="23:74">
      <c r="W86">
        <f t="shared" si="58"/>
        <v>6.920130401592651</v>
      </c>
      <c r="X86">
        <f t="shared" si="38"/>
        <v>6.920130401592651</v>
      </c>
      <c r="Y86">
        <f t="shared" si="59"/>
        <v>6.920130401592651</v>
      </c>
      <c r="AA86">
        <f t="shared" si="57"/>
        <v>0</v>
      </c>
      <c r="AB86">
        <f t="shared" ref="AB86:AB149" si="60">IFERROR(AA86,"")</f>
        <v>0</v>
      </c>
      <c r="AC86">
        <v>5</v>
      </c>
    </row>
    <row r="87" spans="23:74">
      <c r="W87">
        <f t="shared" si="58"/>
        <v>6.537954780757147</v>
      </c>
      <c r="X87">
        <f t="shared" si="38"/>
        <v>6.537954780757147</v>
      </c>
      <c r="Y87">
        <f t="shared" si="59"/>
        <v>6.5379547807571461</v>
      </c>
      <c r="AA87">
        <f t="shared" si="57"/>
        <v>0</v>
      </c>
      <c r="AB87">
        <f t="shared" si="60"/>
        <v>0</v>
      </c>
      <c r="AC87">
        <v>5</v>
      </c>
    </row>
    <row r="88" spans="23:74">
      <c r="W88">
        <f t="shared" si="58"/>
        <v>6.115763375184728</v>
      </c>
      <c r="X88">
        <f t="shared" si="38"/>
        <v>6.115763375184728</v>
      </c>
      <c r="Y88">
        <f t="shared" si="59"/>
        <v>6.1157633751847262</v>
      </c>
      <c r="AA88">
        <f t="shared" si="57"/>
        <v>0</v>
      </c>
      <c r="AB88">
        <f t="shared" si="60"/>
        <v>0</v>
      </c>
      <c r="AC88">
        <v>5</v>
      </c>
    </row>
    <row r="89" spans="23:74">
      <c r="W89">
        <f t="shared" si="58"/>
        <v>5.6589747848260643</v>
      </c>
      <c r="X89">
        <f t="shared" ref="X89:X152" si="61">IFERROR(W89, NA())</f>
        <v>5.6589747848260643</v>
      </c>
      <c r="Y89">
        <f t="shared" si="59"/>
        <v>5.6589747848260643</v>
      </c>
      <c r="AA89">
        <f t="shared" si="57"/>
        <v>0</v>
      </c>
      <c r="AB89">
        <f t="shared" si="60"/>
        <v>0</v>
      </c>
      <c r="AC89">
        <v>5</v>
      </c>
    </row>
    <row r="90" spans="23:74">
      <c r="W90">
        <f t="shared" si="58"/>
        <v>5.1757513471171936</v>
      </c>
      <c r="X90">
        <f t="shared" si="61"/>
        <v>5.1757513471171936</v>
      </c>
      <c r="Y90">
        <f t="shared" si="59"/>
        <v>5.1757513471171928</v>
      </c>
      <c r="AA90">
        <f t="shared" si="57"/>
        <v>0</v>
      </c>
      <c r="AB90">
        <f t="shared" si="60"/>
        <v>0</v>
      </c>
      <c r="AC90">
        <v>5</v>
      </c>
    </row>
    <row r="91" spans="23:74">
      <c r="W91">
        <f t="shared" si="58"/>
        <v>4.676581075561038</v>
      </c>
      <c r="X91">
        <f t="shared" si="61"/>
        <v>4.676581075561038</v>
      </c>
      <c r="Y91">
        <f t="shared" si="59"/>
        <v>4.6765810755610371</v>
      </c>
      <c r="AA91">
        <f t="shared" si="57"/>
        <v>0</v>
      </c>
      <c r="AB91">
        <f t="shared" si="60"/>
        <v>0</v>
      </c>
      <c r="AC91">
        <v>5</v>
      </c>
    </row>
    <row r="92" spans="23:74">
      <c r="W92">
        <f t="shared" si="58"/>
        <v>4.1734506258634294</v>
      </c>
      <c r="X92">
        <f t="shared" si="61"/>
        <v>4.1734506258634294</v>
      </c>
      <c r="Y92">
        <f t="shared" si="59"/>
        <v>4.1734506258634294</v>
      </c>
      <c r="AA92">
        <f t="shared" si="57"/>
        <v>0</v>
      </c>
      <c r="AB92">
        <f t="shared" si="60"/>
        <v>0</v>
      </c>
      <c r="AC92">
        <v>5</v>
      </c>
    </row>
    <row r="93" spans="23:74">
      <c r="W93">
        <f t="shared" si="58"/>
        <v>3.6787299561930591</v>
      </c>
      <c r="X93">
        <f t="shared" si="61"/>
        <v>3.6787299561930591</v>
      </c>
      <c r="Y93">
        <f t="shared" si="59"/>
        <v>3.6787299561930582</v>
      </c>
      <c r="AA93">
        <f t="shared" si="57"/>
        <v>0</v>
      </c>
      <c r="AB93">
        <f t="shared" si="60"/>
        <v>0</v>
      </c>
      <c r="AC93">
        <v>5</v>
      </c>
    </row>
    <row r="94" spans="23:74">
      <c r="W94">
        <f t="shared" si="58"/>
        <v>3.2039803313519784</v>
      </c>
      <c r="X94">
        <f t="shared" si="61"/>
        <v>3.2039803313519784</v>
      </c>
      <c r="Y94">
        <f t="shared" si="59"/>
        <v>3.2039803313519775</v>
      </c>
      <c r="AA94">
        <f t="shared" si="57"/>
        <v>0</v>
      </c>
      <c r="AB94">
        <f t="shared" si="60"/>
        <v>0</v>
      </c>
      <c r="AC94">
        <v>5</v>
      </c>
    </row>
    <row r="95" spans="23:74">
      <c r="W95">
        <f t="shared" si="58"/>
        <v>2.7589226870554389</v>
      </c>
      <c r="X95">
        <f t="shared" si="61"/>
        <v>2.7589226870554389</v>
      </c>
      <c r="Y95">
        <f t="shared" si="59"/>
        <v>2.7589226870554384</v>
      </c>
      <c r="AA95">
        <f t="shared" si="57"/>
        <v>0</v>
      </c>
      <c r="AB95">
        <f t="shared" si="60"/>
        <v>0</v>
      </c>
      <c r="AC95">
        <v>5</v>
      </c>
    </row>
    <row r="96" spans="23:74">
      <c r="W96">
        <f>H4*H20</f>
        <v>7.4680711053068256</v>
      </c>
      <c r="X96">
        <f t="shared" si="61"/>
        <v>7.4680711053068256</v>
      </c>
      <c r="Y96">
        <f>AT20</f>
        <v>7.4680711053068256</v>
      </c>
      <c r="AA96">
        <f t="shared" ref="AA96:AA110" si="62">AC4-H4</f>
        <v>0</v>
      </c>
      <c r="AB96">
        <f t="shared" si="60"/>
        <v>0</v>
      </c>
      <c r="AC96">
        <v>5</v>
      </c>
    </row>
    <row r="97" spans="23:29">
      <c r="W97">
        <f t="shared" ref="W97:W110" si="63">H5*H21</f>
        <v>7.302113969633341</v>
      </c>
      <c r="X97">
        <f t="shared" si="61"/>
        <v>7.302113969633341</v>
      </c>
      <c r="Y97">
        <f t="shared" ref="Y97:Y110" si="64">AT21</f>
        <v>7.302113969633341</v>
      </c>
      <c r="AA97">
        <f t="shared" si="62"/>
        <v>0</v>
      </c>
      <c r="AB97">
        <f t="shared" si="60"/>
        <v>0</v>
      </c>
      <c r="AC97">
        <v>5</v>
      </c>
    </row>
    <row r="98" spans="23:29">
      <c r="W98">
        <f t="shared" si="63"/>
        <v>7.1047595380216295</v>
      </c>
      <c r="X98">
        <f t="shared" si="61"/>
        <v>7.1047595380216295</v>
      </c>
      <c r="Y98">
        <f t="shared" si="64"/>
        <v>7.1047595380216286</v>
      </c>
      <c r="AA98">
        <f t="shared" si="62"/>
        <v>0</v>
      </c>
      <c r="AB98">
        <f t="shared" si="60"/>
        <v>0</v>
      </c>
      <c r="AC98">
        <v>5</v>
      </c>
    </row>
    <row r="99" spans="23:29">
      <c r="W99">
        <f t="shared" si="63"/>
        <v>6.8725778537725573</v>
      </c>
      <c r="X99">
        <f t="shared" si="61"/>
        <v>6.8725778537725573</v>
      </c>
      <c r="Y99">
        <f t="shared" si="64"/>
        <v>6.8725778537725573</v>
      </c>
      <c r="AA99">
        <f t="shared" si="62"/>
        <v>0</v>
      </c>
      <c r="AB99">
        <f t="shared" si="60"/>
        <v>0</v>
      </c>
      <c r="AC99">
        <v>5</v>
      </c>
    </row>
    <row r="100" spans="23:29">
      <c r="W100">
        <f t="shared" si="63"/>
        <v>6.6028534482084842</v>
      </c>
      <c r="X100">
        <f t="shared" si="61"/>
        <v>6.6028534482084842</v>
      </c>
      <c r="Y100">
        <f t="shared" si="64"/>
        <v>6.6028534482084851</v>
      </c>
      <c r="AA100">
        <f t="shared" si="62"/>
        <v>0</v>
      </c>
      <c r="AB100">
        <f t="shared" si="60"/>
        <v>0</v>
      </c>
      <c r="AC100">
        <v>5</v>
      </c>
    </row>
    <row r="101" spans="23:29">
      <c r="W101">
        <f t="shared" si="63"/>
        <v>6.2940780344314327</v>
      </c>
      <c r="X101">
        <f t="shared" si="61"/>
        <v>6.2940780344314327</v>
      </c>
      <c r="Y101">
        <f t="shared" si="64"/>
        <v>6.2940780344314327</v>
      </c>
      <c r="AA101">
        <f t="shared" si="62"/>
        <v>0</v>
      </c>
      <c r="AB101">
        <f t="shared" si="60"/>
        <v>0</v>
      </c>
      <c r="AC101">
        <v>5</v>
      </c>
    </row>
    <row r="102" spans="23:29">
      <c r="W102">
        <f t="shared" si="63"/>
        <v>5.9464771886666847</v>
      </c>
      <c r="X102">
        <f t="shared" si="61"/>
        <v>5.9464771886666847</v>
      </c>
      <c r="Y102">
        <f t="shared" si="64"/>
        <v>5.9464771886666856</v>
      </c>
      <c r="AA102">
        <f t="shared" si="62"/>
        <v>0</v>
      </c>
      <c r="AB102">
        <f t="shared" si="60"/>
        <v>0</v>
      </c>
      <c r="AC102">
        <v>5</v>
      </c>
    </row>
    <row r="103" spans="23:29">
      <c r="W103">
        <f t="shared" si="63"/>
        <v>5.5624807178014084</v>
      </c>
      <c r="X103">
        <f t="shared" si="61"/>
        <v>5.5624807178014084</v>
      </c>
      <c r="Y103">
        <f t="shared" si="64"/>
        <v>5.5624807178014084</v>
      </c>
      <c r="AA103">
        <f t="shared" si="62"/>
        <v>0</v>
      </c>
      <c r="AB103">
        <f t="shared" si="60"/>
        <v>0</v>
      </c>
      <c r="AC103">
        <v>5</v>
      </c>
    </row>
    <row r="104" spans="23:29">
      <c r="W104">
        <f t="shared" si="63"/>
        <v>5.1470170103120694</v>
      </c>
      <c r="X104">
        <f t="shared" si="61"/>
        <v>5.1470170103120694</v>
      </c>
      <c r="Y104">
        <f t="shared" si="64"/>
        <v>5.1470170103120712</v>
      </c>
      <c r="AA104">
        <f t="shared" si="62"/>
        <v>0</v>
      </c>
      <c r="AB104">
        <f t="shared" si="60"/>
        <v>0</v>
      </c>
      <c r="AC104">
        <v>5</v>
      </c>
    </row>
    <row r="105" spans="23:29">
      <c r="W105">
        <f t="shared" si="63"/>
        <v>4.7075099709207509</v>
      </c>
      <c r="X105">
        <f t="shared" si="61"/>
        <v>4.7075099709207509</v>
      </c>
      <c r="Y105">
        <f t="shared" si="64"/>
        <v>4.7075099709207509</v>
      </c>
      <c r="AA105">
        <f t="shared" si="62"/>
        <v>0</v>
      </c>
      <c r="AB105">
        <f t="shared" si="60"/>
        <v>0</v>
      </c>
      <c r="AC105">
        <v>5</v>
      </c>
    </row>
    <row r="106" spans="23:29">
      <c r="W106">
        <f t="shared" si="63"/>
        <v>4.2534987804784876</v>
      </c>
      <c r="X106">
        <f t="shared" si="61"/>
        <v>4.2534987804784876</v>
      </c>
      <c r="Y106">
        <f t="shared" si="64"/>
        <v>4.2534987804784876</v>
      </c>
      <c r="AA106">
        <f t="shared" si="62"/>
        <v>0</v>
      </c>
      <c r="AB106">
        <f t="shared" si="60"/>
        <v>0</v>
      </c>
      <c r="AC106">
        <v>5</v>
      </c>
    </row>
    <row r="107" spans="23:29">
      <c r="W107">
        <f t="shared" si="63"/>
        <v>3.7958856824411287</v>
      </c>
      <c r="X107">
        <f t="shared" si="61"/>
        <v>3.7958856824411287</v>
      </c>
      <c r="Y107">
        <f t="shared" si="64"/>
        <v>3.79588568244113</v>
      </c>
      <c r="AA107">
        <f t="shared" si="62"/>
        <v>0</v>
      </c>
      <c r="AB107">
        <f t="shared" si="60"/>
        <v>0</v>
      </c>
      <c r="AC107">
        <v>5</v>
      </c>
    </row>
    <row r="108" spans="23:29">
      <c r="W108">
        <f t="shared" si="63"/>
        <v>3.345921546008837</v>
      </c>
      <c r="X108">
        <f t="shared" si="61"/>
        <v>3.345921546008837</v>
      </c>
      <c r="Y108">
        <f t="shared" si="64"/>
        <v>3.345921546008837</v>
      </c>
      <c r="AA108">
        <f t="shared" si="62"/>
        <v>0</v>
      </c>
      <c r="AB108">
        <f t="shared" si="60"/>
        <v>0</v>
      </c>
      <c r="AC108">
        <v>5</v>
      </c>
    </row>
    <row r="109" spans="23:29">
      <c r="W109">
        <f t="shared" si="63"/>
        <v>2.9141217081215189</v>
      </c>
      <c r="X109">
        <f t="shared" si="61"/>
        <v>2.9141217081215189</v>
      </c>
      <c r="Y109">
        <f t="shared" si="64"/>
        <v>2.9141217081215189</v>
      </c>
      <c r="AA109">
        <f t="shared" si="62"/>
        <v>0</v>
      </c>
      <c r="AB109">
        <f t="shared" si="60"/>
        <v>0</v>
      </c>
      <c r="AC109">
        <v>5</v>
      </c>
    </row>
    <row r="110" spans="23:29">
      <c r="W110">
        <f t="shared" si="63"/>
        <v>2.5093276680586394</v>
      </c>
      <c r="X110">
        <f t="shared" si="61"/>
        <v>2.5093276680586394</v>
      </c>
      <c r="Y110">
        <f t="shared" si="64"/>
        <v>2.5093276680586394</v>
      </c>
      <c r="AA110">
        <f t="shared" si="62"/>
        <v>0</v>
      </c>
      <c r="AB110">
        <f t="shared" si="60"/>
        <v>0</v>
      </c>
      <c r="AC110">
        <v>5</v>
      </c>
    </row>
    <row r="111" spans="23:29">
      <c r="W111">
        <f>I4*I20</f>
        <v>6.7093426551880428</v>
      </c>
      <c r="X111">
        <f t="shared" si="61"/>
        <v>6.7093426551880428</v>
      </c>
      <c r="Y111">
        <f>AU20</f>
        <v>6.709342655188042</v>
      </c>
      <c r="AA111">
        <f t="shared" ref="AA111:AA125" si="65">AD4-I4</f>
        <v>0</v>
      </c>
      <c r="AB111">
        <f t="shared" si="60"/>
        <v>0</v>
      </c>
      <c r="AC111">
        <v>5</v>
      </c>
    </row>
    <row r="112" spans="23:29">
      <c r="W112">
        <f t="shared" ref="W112:W125" si="66">I5*I21</f>
        <v>6.5602461517394195</v>
      </c>
      <c r="X112">
        <f t="shared" si="61"/>
        <v>6.5602461517394195</v>
      </c>
      <c r="Y112">
        <f t="shared" ref="Y112:Y125" si="67">AU21</f>
        <v>6.5602461517394195</v>
      </c>
      <c r="AA112">
        <f t="shared" si="65"/>
        <v>0</v>
      </c>
      <c r="AB112">
        <f t="shared" si="60"/>
        <v>0</v>
      </c>
      <c r="AC112">
        <v>5</v>
      </c>
    </row>
    <row r="113" spans="23:29">
      <c r="W113">
        <f t="shared" si="66"/>
        <v>6.3829422016924084</v>
      </c>
      <c r="X113">
        <f t="shared" si="61"/>
        <v>6.3829422016924084</v>
      </c>
      <c r="Y113">
        <f t="shared" si="67"/>
        <v>6.3829422016924093</v>
      </c>
      <c r="AA113">
        <f t="shared" si="65"/>
        <v>0</v>
      </c>
      <c r="AB113">
        <f t="shared" si="60"/>
        <v>0</v>
      </c>
      <c r="AC113">
        <v>5</v>
      </c>
    </row>
    <row r="114" spans="23:29">
      <c r="W114">
        <f t="shared" si="66"/>
        <v>6.1743493192841603</v>
      </c>
      <c r="X114">
        <f t="shared" si="61"/>
        <v>6.1743493192841603</v>
      </c>
      <c r="Y114">
        <f t="shared" si="67"/>
        <v>6.1743493192841603</v>
      </c>
      <c r="AA114">
        <f t="shared" si="65"/>
        <v>0</v>
      </c>
      <c r="AB114">
        <f t="shared" si="60"/>
        <v>0</v>
      </c>
      <c r="AC114">
        <v>5</v>
      </c>
    </row>
    <row r="115" spans="23:29">
      <c r="W115">
        <f t="shared" si="66"/>
        <v>5.9320279174284236</v>
      </c>
      <c r="X115">
        <f t="shared" si="61"/>
        <v>5.9320279174284236</v>
      </c>
      <c r="Y115">
        <f t="shared" si="67"/>
        <v>5.9320279174284236</v>
      </c>
      <c r="AA115">
        <f t="shared" si="65"/>
        <v>0</v>
      </c>
      <c r="AB115">
        <f t="shared" si="60"/>
        <v>0</v>
      </c>
      <c r="AC115">
        <v>5</v>
      </c>
    </row>
    <row r="116" spans="23:29">
      <c r="W116">
        <f t="shared" si="66"/>
        <v>5.6546229456070423</v>
      </c>
      <c r="X116">
        <f t="shared" si="61"/>
        <v>5.6546229456070423</v>
      </c>
      <c r="Y116">
        <f t="shared" si="67"/>
        <v>5.6546229456070431</v>
      </c>
      <c r="AA116">
        <f t="shared" si="65"/>
        <v>0</v>
      </c>
      <c r="AB116">
        <f t="shared" si="60"/>
        <v>0</v>
      </c>
      <c r="AC116">
        <v>5</v>
      </c>
    </row>
    <row r="117" spans="23:29">
      <c r="W117">
        <f t="shared" si="66"/>
        <v>5.3423370623337005</v>
      </c>
      <c r="X117">
        <f t="shared" si="61"/>
        <v>5.3423370623337005</v>
      </c>
      <c r="Y117">
        <f t="shared" si="67"/>
        <v>5.3423370623337014</v>
      </c>
      <c r="AA117">
        <f t="shared" si="65"/>
        <v>0</v>
      </c>
      <c r="AB117">
        <f t="shared" si="60"/>
        <v>0</v>
      </c>
      <c r="AC117">
        <v>5</v>
      </c>
    </row>
    <row r="118" spans="23:29">
      <c r="W118">
        <f t="shared" si="66"/>
        <v>4.9973532150873474</v>
      </c>
      <c r="X118">
        <f t="shared" si="61"/>
        <v>4.9973532150873474</v>
      </c>
      <c r="Y118">
        <f t="shared" si="67"/>
        <v>4.9973532150873474</v>
      </c>
      <c r="AA118">
        <f t="shared" si="65"/>
        <v>0</v>
      </c>
      <c r="AB118">
        <f t="shared" si="60"/>
        <v>0</v>
      </c>
      <c r="AC118">
        <v>5</v>
      </c>
    </row>
    <row r="119" spans="23:29">
      <c r="W119">
        <f t="shared" si="66"/>
        <v>4.6240990862722127</v>
      </c>
      <c r="X119">
        <f t="shared" si="61"/>
        <v>4.6240990862722127</v>
      </c>
      <c r="Y119">
        <f t="shared" si="67"/>
        <v>4.6240990862722118</v>
      </c>
      <c r="AA119">
        <f t="shared" si="65"/>
        <v>0</v>
      </c>
      <c r="AB119">
        <f t="shared" si="60"/>
        <v>0</v>
      </c>
      <c r="AC119">
        <v>5</v>
      </c>
    </row>
    <row r="120" spans="23:29">
      <c r="W120">
        <f t="shared" si="66"/>
        <v>4.2292443393017178</v>
      </c>
      <c r="X120">
        <f t="shared" si="61"/>
        <v>4.2292443393017178</v>
      </c>
      <c r="Y120">
        <f t="shared" si="67"/>
        <v>4.2292443393017178</v>
      </c>
      <c r="AA120">
        <f t="shared" si="65"/>
        <v>0</v>
      </c>
      <c r="AB120">
        <f t="shared" si="60"/>
        <v>0</v>
      </c>
      <c r="AC120">
        <v>5</v>
      </c>
    </row>
    <row r="121" spans="23:29">
      <c r="W121">
        <f t="shared" si="66"/>
        <v>3.8213590094737251</v>
      </c>
      <c r="X121">
        <f t="shared" si="61"/>
        <v>3.8213590094737251</v>
      </c>
      <c r="Y121">
        <f t="shared" si="67"/>
        <v>3.8213590094737246</v>
      </c>
      <c r="AA121">
        <f t="shared" si="65"/>
        <v>0</v>
      </c>
      <c r="AB121">
        <f t="shared" si="60"/>
        <v>0</v>
      </c>
      <c r="AC121">
        <v>5</v>
      </c>
    </row>
    <row r="122" spans="23:29">
      <c r="W122">
        <f t="shared" si="66"/>
        <v>3.410237712563061</v>
      </c>
      <c r="X122">
        <f t="shared" si="61"/>
        <v>3.410237712563061</v>
      </c>
      <c r="Y122">
        <f t="shared" si="67"/>
        <v>3.4102377125630619</v>
      </c>
      <c r="AA122">
        <f t="shared" si="65"/>
        <v>0</v>
      </c>
      <c r="AB122">
        <f t="shared" si="60"/>
        <v>0</v>
      </c>
      <c r="AC122">
        <v>5</v>
      </c>
    </row>
    <row r="123" spans="23:29">
      <c r="W123">
        <f t="shared" si="66"/>
        <v>3.0059882710004664</v>
      </c>
      <c r="X123">
        <f t="shared" si="61"/>
        <v>3.0059882710004664</v>
      </c>
      <c r="Y123">
        <f t="shared" si="67"/>
        <v>3.0059882710004664</v>
      </c>
      <c r="AA123">
        <f t="shared" si="65"/>
        <v>0</v>
      </c>
      <c r="AB123">
        <f t="shared" si="60"/>
        <v>0</v>
      </c>
      <c r="AC123">
        <v>5</v>
      </c>
    </row>
    <row r="124" spans="23:29">
      <c r="W124">
        <f t="shared" si="66"/>
        <v>2.6180577023182821</v>
      </c>
      <c r="X124">
        <f t="shared" si="61"/>
        <v>2.6180577023182821</v>
      </c>
      <c r="Y124">
        <f t="shared" si="67"/>
        <v>2.6180577023182829</v>
      </c>
      <c r="AA124">
        <f t="shared" si="65"/>
        <v>0</v>
      </c>
      <c r="AB124">
        <f t="shared" si="60"/>
        <v>0</v>
      </c>
      <c r="AC124">
        <v>5</v>
      </c>
    </row>
    <row r="125" spans="23:29">
      <c r="W125">
        <f t="shared" si="66"/>
        <v>2.2543892421144358</v>
      </c>
      <c r="X125">
        <f t="shared" si="61"/>
        <v>2.2543892421144358</v>
      </c>
      <c r="Y125">
        <f t="shared" si="67"/>
        <v>2.2543892421144358</v>
      </c>
      <c r="AA125">
        <f t="shared" si="65"/>
        <v>0</v>
      </c>
      <c r="AB125">
        <f t="shared" si="60"/>
        <v>0</v>
      </c>
      <c r="AC125">
        <v>5</v>
      </c>
    </row>
    <row r="126" spans="23:29">
      <c r="W126">
        <f>J4*J20</f>
        <v>5.9533009154625871</v>
      </c>
      <c r="X126">
        <f t="shared" si="61"/>
        <v>5.9533009154625871</v>
      </c>
      <c r="Y126">
        <f>AV20</f>
        <v>5.9533009154625862</v>
      </c>
      <c r="AA126">
        <f t="shared" ref="AA126:AA140" si="68">AE4-J4</f>
        <v>0</v>
      </c>
      <c r="AB126">
        <f t="shared" si="60"/>
        <v>0</v>
      </c>
      <c r="AC126">
        <v>5</v>
      </c>
    </row>
    <row r="127" spans="23:29">
      <c r="W127">
        <f t="shared" ref="W127:W140" si="69">J5*J21</f>
        <v>5.8210053395634187</v>
      </c>
      <c r="X127">
        <f t="shared" si="61"/>
        <v>5.8210053395634187</v>
      </c>
      <c r="Y127">
        <f t="shared" ref="Y127:Y139" si="70">AV21</f>
        <v>5.8210053395634187</v>
      </c>
      <c r="AA127">
        <f t="shared" si="68"/>
        <v>0</v>
      </c>
      <c r="AB127">
        <f t="shared" si="60"/>
        <v>0</v>
      </c>
      <c r="AC127">
        <v>5</v>
      </c>
    </row>
    <row r="128" spans="23:29">
      <c r="W128">
        <f t="shared" si="69"/>
        <v>5.6636808709265702</v>
      </c>
      <c r="X128">
        <f t="shared" si="61"/>
        <v>5.6636808709265702</v>
      </c>
      <c r="Y128">
        <f t="shared" si="70"/>
        <v>5.6636808709265694</v>
      </c>
      <c r="AA128">
        <f t="shared" si="68"/>
        <v>0</v>
      </c>
      <c r="AB128">
        <f t="shared" si="60"/>
        <v>0</v>
      </c>
      <c r="AC128">
        <v>5</v>
      </c>
    </row>
    <row r="129" spans="23:29">
      <c r="W129">
        <f t="shared" si="69"/>
        <v>5.4785932607655718</v>
      </c>
      <c r="X129">
        <f t="shared" si="61"/>
        <v>5.4785932607655718</v>
      </c>
      <c r="Y129">
        <f t="shared" si="70"/>
        <v>5.4785932607655701</v>
      </c>
      <c r="AA129">
        <f t="shared" si="68"/>
        <v>0</v>
      </c>
      <c r="AB129">
        <f t="shared" si="60"/>
        <v>0</v>
      </c>
      <c r="AC129">
        <v>5</v>
      </c>
    </row>
    <row r="130" spans="23:29">
      <c r="W130">
        <f t="shared" si="69"/>
        <v>5.2635778266695912</v>
      </c>
      <c r="X130">
        <f t="shared" si="61"/>
        <v>5.2635778266695912</v>
      </c>
      <c r="Y130">
        <f t="shared" si="70"/>
        <v>5.2635778266695903</v>
      </c>
      <c r="AA130">
        <f t="shared" si="68"/>
        <v>0</v>
      </c>
      <c r="AB130">
        <f t="shared" si="60"/>
        <v>0</v>
      </c>
      <c r="AC130">
        <v>5</v>
      </c>
    </row>
    <row r="131" spans="23:29">
      <c r="W131">
        <f t="shared" si="69"/>
        <v>5.01743221187958</v>
      </c>
      <c r="X131">
        <f t="shared" si="61"/>
        <v>5.01743221187958</v>
      </c>
      <c r="Y131">
        <f t="shared" si="70"/>
        <v>5.01743221187958</v>
      </c>
      <c r="AA131">
        <f t="shared" si="68"/>
        <v>0</v>
      </c>
      <c r="AB131">
        <f t="shared" si="60"/>
        <v>0</v>
      </c>
      <c r="AC131">
        <v>5</v>
      </c>
    </row>
    <row r="132" spans="23:29">
      <c r="W132">
        <f t="shared" si="69"/>
        <v>4.7403362383508414</v>
      </c>
      <c r="X132">
        <f t="shared" si="61"/>
        <v>4.7403362383508414</v>
      </c>
      <c r="Y132">
        <f t="shared" si="70"/>
        <v>4.7403362383508414</v>
      </c>
      <c r="AA132">
        <f t="shared" si="68"/>
        <v>0</v>
      </c>
      <c r="AB132">
        <f t="shared" si="60"/>
        <v>0</v>
      </c>
      <c r="AC132">
        <v>5</v>
      </c>
    </row>
    <row r="133" spans="23:29">
      <c r="W133">
        <f t="shared" si="69"/>
        <v>4.4342268683004971</v>
      </c>
      <c r="X133">
        <f t="shared" si="61"/>
        <v>4.4342268683004971</v>
      </c>
      <c r="Y133">
        <f t="shared" si="70"/>
        <v>4.4342268683004962</v>
      </c>
      <c r="AA133">
        <f t="shared" si="68"/>
        <v>0</v>
      </c>
      <c r="AB133">
        <f t="shared" si="60"/>
        <v>0</v>
      </c>
      <c r="AC133">
        <v>5</v>
      </c>
    </row>
    <row r="134" spans="23:29">
      <c r="W134">
        <f t="shared" si="69"/>
        <v>4.1030328510956835</v>
      </c>
      <c r="X134">
        <f t="shared" si="61"/>
        <v>4.1030328510956835</v>
      </c>
      <c r="Y134">
        <f t="shared" si="70"/>
        <v>4.1030328510956826</v>
      </c>
      <c r="AA134">
        <f t="shared" si="68"/>
        <v>0</v>
      </c>
      <c r="AB134">
        <f t="shared" si="60"/>
        <v>0</v>
      </c>
      <c r="AC134">
        <v>5</v>
      </c>
    </row>
    <row r="135" spans="23:29">
      <c r="W135">
        <f t="shared" si="69"/>
        <v>3.7526722796622796</v>
      </c>
      <c r="X135">
        <f t="shared" si="61"/>
        <v>3.7526722796622796</v>
      </c>
      <c r="Y135">
        <f t="shared" si="70"/>
        <v>3.7526722796622787</v>
      </c>
      <c r="AA135">
        <f t="shared" si="68"/>
        <v>0</v>
      </c>
      <c r="AB135">
        <f t="shared" si="60"/>
        <v>0</v>
      </c>
      <c r="AC135">
        <v>5</v>
      </c>
    </row>
    <row r="136" spans="23:29">
      <c r="W136">
        <f t="shared" si="69"/>
        <v>3.3907494755570102</v>
      </c>
      <c r="X136">
        <f t="shared" si="61"/>
        <v>3.3907494755570102</v>
      </c>
      <c r="Y136">
        <f t="shared" si="70"/>
        <v>3.3907494755570098</v>
      </c>
      <c r="AA136">
        <f t="shared" si="68"/>
        <v>0</v>
      </c>
      <c r="AB136">
        <f t="shared" si="60"/>
        <v>0</v>
      </c>
      <c r="AC136">
        <v>5</v>
      </c>
    </row>
    <row r="137" spans="23:29">
      <c r="W137">
        <f t="shared" si="69"/>
        <v>3.0259553490606006</v>
      </c>
      <c r="X137">
        <f t="shared" si="61"/>
        <v>3.0259553490606006</v>
      </c>
      <c r="Y137">
        <f t="shared" si="70"/>
        <v>3.0259553490606006</v>
      </c>
      <c r="AA137">
        <f t="shared" si="68"/>
        <v>0</v>
      </c>
      <c r="AB137">
        <f t="shared" si="60"/>
        <v>0</v>
      </c>
      <c r="AC137">
        <v>5</v>
      </c>
    </row>
    <row r="138" spans="23:29">
      <c r="W138">
        <f t="shared" si="69"/>
        <v>2.6672587234427545</v>
      </c>
      <c r="X138">
        <f t="shared" si="61"/>
        <v>2.6672587234427545</v>
      </c>
      <c r="Y138">
        <f t="shared" si="70"/>
        <v>2.6672587234427541</v>
      </c>
      <c r="AA138">
        <f t="shared" si="68"/>
        <v>0</v>
      </c>
      <c r="AB138">
        <f t="shared" si="60"/>
        <v>0</v>
      </c>
      <c r="AC138">
        <v>5</v>
      </c>
    </row>
    <row r="139" spans="23:29">
      <c r="W139">
        <f t="shared" si="69"/>
        <v>2.3230420798218239</v>
      </c>
      <c r="X139">
        <f t="shared" si="61"/>
        <v>2.3230420798218239</v>
      </c>
      <c r="Y139">
        <f t="shared" si="70"/>
        <v>2.3230420798218239</v>
      </c>
      <c r="AA139">
        <f t="shared" si="68"/>
        <v>0</v>
      </c>
      <c r="AB139">
        <f t="shared" si="60"/>
        <v>0</v>
      </c>
      <c r="AC139">
        <v>5</v>
      </c>
    </row>
    <row r="140" spans="23:29">
      <c r="W140">
        <f t="shared" si="69"/>
        <v>2.0003535709285853</v>
      </c>
      <c r="X140">
        <f t="shared" si="61"/>
        <v>2.0003535709285853</v>
      </c>
      <c r="Y140">
        <f>AV34</f>
        <v>2.0003535709285853</v>
      </c>
      <c r="AA140">
        <f t="shared" si="68"/>
        <v>0</v>
      </c>
      <c r="AB140">
        <f t="shared" si="60"/>
        <v>0</v>
      </c>
      <c r="AC140">
        <v>5</v>
      </c>
    </row>
    <row r="141" spans="23:29">
      <c r="W141">
        <f>K4*K20</f>
        <v>5.2182748158671508</v>
      </c>
      <c r="X141">
        <f t="shared" si="61"/>
        <v>5.2182748158671508</v>
      </c>
      <c r="Y141">
        <f>AW20</f>
        <v>5.218274815867149</v>
      </c>
      <c r="AA141">
        <f t="shared" ref="AA141:AA155" si="71">AF4-K4</f>
        <v>0</v>
      </c>
      <c r="AB141">
        <f t="shared" si="60"/>
        <v>0</v>
      </c>
      <c r="AC141">
        <v>5</v>
      </c>
    </row>
    <row r="142" spans="23:29">
      <c r="W142">
        <f t="shared" ref="W142:W155" si="72">K5*K21</f>
        <v>5.1023131532923252</v>
      </c>
      <c r="X142">
        <f t="shared" si="61"/>
        <v>5.1023131532923252</v>
      </c>
      <c r="Y142">
        <f t="shared" ref="Y142:Y155" si="73">AW21</f>
        <v>5.1023131532923243</v>
      </c>
      <c r="AA142">
        <f t="shared" si="71"/>
        <v>0</v>
      </c>
      <c r="AB142">
        <f t="shared" si="60"/>
        <v>0</v>
      </c>
      <c r="AC142">
        <v>5</v>
      </c>
    </row>
    <row r="143" spans="23:29">
      <c r="W143">
        <f t="shared" si="72"/>
        <v>4.9644127977979382</v>
      </c>
      <c r="X143">
        <f t="shared" si="61"/>
        <v>4.9644127977979382</v>
      </c>
      <c r="Y143">
        <f t="shared" si="73"/>
        <v>4.9644127977979373</v>
      </c>
      <c r="AA143">
        <f t="shared" si="71"/>
        <v>0</v>
      </c>
      <c r="AB143">
        <f t="shared" si="60"/>
        <v>0</v>
      </c>
      <c r="AC143">
        <v>5</v>
      </c>
    </row>
    <row r="144" spans="23:29">
      <c r="W144">
        <f t="shared" si="72"/>
        <v>4.8021770854515999</v>
      </c>
      <c r="X144">
        <f t="shared" si="61"/>
        <v>4.8021770854515999</v>
      </c>
      <c r="Y144">
        <f t="shared" si="73"/>
        <v>4.802177085451599</v>
      </c>
      <c r="AA144">
        <f t="shared" si="71"/>
        <v>0</v>
      </c>
      <c r="AB144">
        <f t="shared" si="60"/>
        <v>0</v>
      </c>
      <c r="AC144">
        <v>5</v>
      </c>
    </row>
    <row r="145" spans="23:29">
      <c r="W145">
        <f t="shared" si="72"/>
        <v>4.6137085970115841</v>
      </c>
      <c r="X145">
        <f t="shared" si="61"/>
        <v>4.6137085970115841</v>
      </c>
      <c r="Y145">
        <f t="shared" si="73"/>
        <v>4.6137085970115832</v>
      </c>
      <c r="AA145">
        <f t="shared" si="71"/>
        <v>0</v>
      </c>
      <c r="AB145">
        <f t="shared" si="60"/>
        <v>0</v>
      </c>
      <c r="AC145">
        <v>5</v>
      </c>
    </row>
    <row r="146" spans="23:29">
      <c r="W146">
        <f t="shared" si="72"/>
        <v>4.3979534250600514</v>
      </c>
      <c r="X146">
        <f t="shared" si="61"/>
        <v>4.3979534250600514</v>
      </c>
      <c r="Y146">
        <f t="shared" si="73"/>
        <v>4.3979534250600505</v>
      </c>
      <c r="AA146">
        <f t="shared" si="71"/>
        <v>0</v>
      </c>
      <c r="AB146">
        <f t="shared" si="60"/>
        <v>0</v>
      </c>
      <c r="AC146">
        <v>5</v>
      </c>
    </row>
    <row r="147" spans="23:29">
      <c r="W147">
        <f t="shared" si="72"/>
        <v>4.1550691897801597</v>
      </c>
      <c r="X147">
        <f t="shared" si="61"/>
        <v>4.1550691897801597</v>
      </c>
      <c r="Y147">
        <f t="shared" si="73"/>
        <v>4.1550691897801597</v>
      </c>
      <c r="AA147">
        <f t="shared" si="71"/>
        <v>0</v>
      </c>
      <c r="AB147">
        <f t="shared" si="60"/>
        <v>0</v>
      </c>
      <c r="AC147">
        <v>5</v>
      </c>
    </row>
    <row r="148" spans="23:29">
      <c r="W148">
        <f t="shared" si="72"/>
        <v>3.8867537057625756</v>
      </c>
      <c r="X148">
        <f t="shared" si="61"/>
        <v>3.8867537057625756</v>
      </c>
      <c r="Y148">
        <f t="shared" si="73"/>
        <v>3.8867537057625747</v>
      </c>
      <c r="AA148">
        <f t="shared" si="71"/>
        <v>0</v>
      </c>
      <c r="AB148">
        <f t="shared" si="60"/>
        <v>0</v>
      </c>
      <c r="AC148">
        <v>5</v>
      </c>
    </row>
    <row r="149" spans="23:29">
      <c r="W149">
        <f t="shared" si="72"/>
        <v>3.5964506581445872</v>
      </c>
      <c r="X149">
        <f t="shared" si="61"/>
        <v>3.5964506581445872</v>
      </c>
      <c r="Y149">
        <f t="shared" si="73"/>
        <v>3.5964506581445868</v>
      </c>
      <c r="AA149">
        <f t="shared" si="71"/>
        <v>0</v>
      </c>
      <c r="AB149">
        <f t="shared" si="60"/>
        <v>0</v>
      </c>
      <c r="AC149">
        <v>5</v>
      </c>
    </row>
    <row r="150" spans="23:29">
      <c r="W150">
        <f t="shared" si="72"/>
        <v>3.2893474607175688</v>
      </c>
      <c r="X150">
        <f t="shared" si="61"/>
        <v>3.2893474607175688</v>
      </c>
      <c r="Y150">
        <f t="shared" si="73"/>
        <v>3.2893474607175679</v>
      </c>
      <c r="AA150">
        <f t="shared" si="71"/>
        <v>0</v>
      </c>
      <c r="AB150">
        <f t="shared" ref="AB150:AB213" si="74">IFERROR(AA150,"")</f>
        <v>0</v>
      </c>
      <c r="AC150">
        <v>5</v>
      </c>
    </row>
    <row r="151" spans="23:29">
      <c r="W151">
        <f t="shared" si="72"/>
        <v>2.9721095651754124</v>
      </c>
      <c r="X151">
        <f t="shared" si="61"/>
        <v>2.9721095651754124</v>
      </c>
      <c r="Y151">
        <f t="shared" si="73"/>
        <v>2.9721095651754115</v>
      </c>
      <c r="AA151">
        <f t="shared" si="71"/>
        <v>0</v>
      </c>
      <c r="AB151">
        <f t="shared" si="74"/>
        <v>0</v>
      </c>
      <c r="AC151">
        <v>5</v>
      </c>
    </row>
    <row r="152" spans="23:29">
      <c r="W152">
        <f t="shared" si="72"/>
        <v>2.6523548559302883</v>
      </c>
      <c r="X152">
        <f t="shared" si="61"/>
        <v>2.6523548559302883</v>
      </c>
      <c r="Y152">
        <f t="shared" si="73"/>
        <v>2.6523548559302883</v>
      </c>
      <c r="AA152">
        <f t="shared" si="71"/>
        <v>0</v>
      </c>
      <c r="AB152">
        <f t="shared" si="74"/>
        <v>0</v>
      </c>
      <c r="AC152">
        <v>5</v>
      </c>
    </row>
    <row r="153" spans="23:29">
      <c r="W153">
        <f t="shared" si="72"/>
        <v>2.3379448177720383</v>
      </c>
      <c r="X153">
        <f t="shared" ref="X153:X216" si="75">IFERROR(W153, NA())</f>
        <v>2.3379448177720383</v>
      </c>
      <c r="Y153">
        <f t="shared" si="73"/>
        <v>2.3379448177720383</v>
      </c>
      <c r="AA153">
        <f t="shared" si="71"/>
        <v>0</v>
      </c>
      <c r="AB153">
        <f t="shared" si="74"/>
        <v>0</v>
      </c>
      <c r="AC153">
        <v>5</v>
      </c>
    </row>
    <row r="154" spans="23:29">
      <c r="W154">
        <f t="shared" si="72"/>
        <v>2.0362269862503561</v>
      </c>
      <c r="X154">
        <f t="shared" si="75"/>
        <v>2.0362269862503561</v>
      </c>
      <c r="Y154">
        <f t="shared" si="73"/>
        <v>2.0362269862503561</v>
      </c>
      <c r="AA154">
        <f t="shared" si="71"/>
        <v>0</v>
      </c>
      <c r="AB154">
        <f t="shared" si="74"/>
        <v>0</v>
      </c>
      <c r="AC154">
        <v>5</v>
      </c>
    </row>
    <row r="155" spans="23:29">
      <c r="W155">
        <f t="shared" si="72"/>
        <v>1.7533793117856313</v>
      </c>
      <c r="X155">
        <f t="shared" si="75"/>
        <v>1.7533793117856313</v>
      </c>
      <c r="Y155">
        <f t="shared" si="73"/>
        <v>1.7533793117856311</v>
      </c>
      <c r="AA155">
        <f t="shared" si="71"/>
        <v>0</v>
      </c>
      <c r="AB155">
        <f t="shared" si="74"/>
        <v>0</v>
      </c>
      <c r="AC155">
        <v>5</v>
      </c>
    </row>
    <row r="156" spans="23:29">
      <c r="W156">
        <f>L4*L20</f>
        <v>4.5206028212270803</v>
      </c>
      <c r="X156">
        <f t="shared" si="75"/>
        <v>4.5206028212270803</v>
      </c>
      <c r="Y156">
        <f>AX20</f>
        <v>4.5206028212270777</v>
      </c>
      <c r="AA156">
        <f t="shared" ref="AA156:AA170" si="76">AG4-L4</f>
        <v>0</v>
      </c>
      <c r="AB156">
        <f t="shared" si="74"/>
        <v>0</v>
      </c>
      <c r="AC156">
        <v>5</v>
      </c>
    </row>
    <row r="157" spans="23:29">
      <c r="W157">
        <f t="shared" ref="W157:W170" si="77">L5*L21</f>
        <v>4.4201449807553672</v>
      </c>
      <c r="X157">
        <f t="shared" si="75"/>
        <v>4.4201449807553672</v>
      </c>
      <c r="Y157">
        <f t="shared" ref="Y157:Y170" si="78">AX21</f>
        <v>4.4201449807553654</v>
      </c>
      <c r="AA157">
        <f t="shared" si="76"/>
        <v>0</v>
      </c>
      <c r="AB157">
        <f t="shared" si="74"/>
        <v>0</v>
      </c>
      <c r="AC157">
        <v>5</v>
      </c>
    </row>
    <row r="158" spans="23:29">
      <c r="W158">
        <f t="shared" si="77"/>
        <v>4.3006816028971153</v>
      </c>
      <c r="X158">
        <f t="shared" si="75"/>
        <v>4.3006816028971153</v>
      </c>
      <c r="Y158">
        <f t="shared" si="78"/>
        <v>4.3006816028971127</v>
      </c>
      <c r="AA158">
        <f t="shared" si="76"/>
        <v>0</v>
      </c>
      <c r="AB158">
        <f t="shared" si="74"/>
        <v>0</v>
      </c>
      <c r="AC158">
        <v>5</v>
      </c>
    </row>
    <row r="159" spans="23:29">
      <c r="W159">
        <f t="shared" si="77"/>
        <v>4.1601364524756397</v>
      </c>
      <c r="X159">
        <f t="shared" si="75"/>
        <v>4.1601364524756397</v>
      </c>
      <c r="Y159">
        <f t="shared" si="78"/>
        <v>4.1601364524756388</v>
      </c>
      <c r="AA159">
        <f t="shared" si="76"/>
        <v>0</v>
      </c>
      <c r="AB159">
        <f t="shared" si="74"/>
        <v>0</v>
      </c>
      <c r="AC159">
        <v>5</v>
      </c>
    </row>
    <row r="160" spans="23:29">
      <c r="W160">
        <f t="shared" si="77"/>
        <v>3.9968657910754972</v>
      </c>
      <c r="X160">
        <f t="shared" si="75"/>
        <v>3.9968657910754972</v>
      </c>
      <c r="Y160">
        <f t="shared" si="78"/>
        <v>3.996865791075495</v>
      </c>
      <c r="AA160">
        <f t="shared" si="76"/>
        <v>0</v>
      </c>
      <c r="AB160">
        <f t="shared" si="74"/>
        <v>0</v>
      </c>
      <c r="AC160">
        <v>5</v>
      </c>
    </row>
    <row r="161" spans="23:29">
      <c r="W161">
        <f t="shared" si="77"/>
        <v>3.8099566164086673</v>
      </c>
      <c r="X161">
        <f t="shared" si="75"/>
        <v>3.8099566164086673</v>
      </c>
      <c r="Y161">
        <f t="shared" si="78"/>
        <v>3.809956616408666</v>
      </c>
      <c r="AA161">
        <f t="shared" si="76"/>
        <v>0</v>
      </c>
      <c r="AB161">
        <f t="shared" si="74"/>
        <v>0</v>
      </c>
      <c r="AC161">
        <v>5</v>
      </c>
    </row>
    <row r="162" spans="23:29">
      <c r="W162">
        <f t="shared" si="77"/>
        <v>3.5995454751825986</v>
      </c>
      <c r="X162">
        <f t="shared" si="75"/>
        <v>3.5995454751825986</v>
      </c>
      <c r="Y162">
        <f t="shared" si="78"/>
        <v>3.5995454751825977</v>
      </c>
      <c r="AA162">
        <f t="shared" si="76"/>
        <v>0</v>
      </c>
      <c r="AB162">
        <f t="shared" si="74"/>
        <v>0</v>
      </c>
      <c r="AC162">
        <v>5</v>
      </c>
    </row>
    <row r="163" spans="23:29">
      <c r="W163">
        <f t="shared" si="77"/>
        <v>3.367103187869442</v>
      </c>
      <c r="X163">
        <f t="shared" si="75"/>
        <v>3.367103187869442</v>
      </c>
      <c r="Y163">
        <f t="shared" si="78"/>
        <v>3.3671031878694402</v>
      </c>
      <c r="AA163">
        <f t="shared" si="76"/>
        <v>0</v>
      </c>
      <c r="AB163">
        <f t="shared" si="74"/>
        <v>0</v>
      </c>
      <c r="AC163">
        <v>5</v>
      </c>
    </row>
    <row r="164" spans="23:29">
      <c r="W164">
        <f t="shared" si="77"/>
        <v>3.1156130263926518</v>
      </c>
      <c r="X164">
        <f t="shared" si="75"/>
        <v>3.1156130263926518</v>
      </c>
      <c r="Y164">
        <f t="shared" si="78"/>
        <v>3.1156130263926505</v>
      </c>
      <c r="AA164">
        <f t="shared" si="76"/>
        <v>0</v>
      </c>
      <c r="AB164">
        <f t="shared" si="74"/>
        <v>0</v>
      </c>
      <c r="AC164">
        <v>5</v>
      </c>
    </row>
    <row r="165" spans="23:29">
      <c r="W165">
        <f t="shared" si="77"/>
        <v>2.8495688586008225</v>
      </c>
      <c r="X165">
        <f t="shared" si="75"/>
        <v>2.8495688586008225</v>
      </c>
      <c r="Y165">
        <f t="shared" si="78"/>
        <v>2.8495688586008217</v>
      </c>
      <c r="AA165">
        <f t="shared" si="76"/>
        <v>0</v>
      </c>
      <c r="AB165">
        <f t="shared" si="74"/>
        <v>0</v>
      </c>
      <c r="AC165">
        <v>5</v>
      </c>
    </row>
    <row r="166" spans="23:29">
      <c r="W166">
        <f t="shared" si="77"/>
        <v>2.5747449797918063</v>
      </c>
      <c r="X166">
        <f t="shared" si="75"/>
        <v>2.5747449797918063</v>
      </c>
      <c r="Y166">
        <f t="shared" si="78"/>
        <v>2.5747449797918054</v>
      </c>
      <c r="AA166">
        <f t="shared" si="76"/>
        <v>0</v>
      </c>
      <c r="AB166">
        <f t="shared" si="74"/>
        <v>0</v>
      </c>
      <c r="AC166">
        <v>5</v>
      </c>
    </row>
    <row r="167" spans="23:29">
      <c r="W167">
        <f t="shared" si="77"/>
        <v>2.2977407797985667</v>
      </c>
      <c r="X167">
        <f t="shared" si="75"/>
        <v>2.2977407797985667</v>
      </c>
      <c r="Y167">
        <f t="shared" si="78"/>
        <v>2.2977407797985658</v>
      </c>
      <c r="AA167">
        <f t="shared" si="76"/>
        <v>0</v>
      </c>
      <c r="AB167">
        <f t="shared" si="74"/>
        <v>0</v>
      </c>
      <c r="AC167">
        <v>5</v>
      </c>
    </row>
    <row r="168" spans="23:29">
      <c r="W168">
        <f t="shared" si="77"/>
        <v>2.0253666799910022</v>
      </c>
      <c r="X168">
        <f t="shared" si="75"/>
        <v>2.0253666799910022</v>
      </c>
      <c r="Y168">
        <f t="shared" si="78"/>
        <v>2.0253666799910017</v>
      </c>
      <c r="AA168">
        <f t="shared" si="76"/>
        <v>0</v>
      </c>
      <c r="AB168">
        <f t="shared" si="74"/>
        <v>0</v>
      </c>
      <c r="AC168">
        <v>5</v>
      </c>
    </row>
    <row r="169" spans="23:29">
      <c r="W169">
        <f t="shared" si="77"/>
        <v>1.763987866394582</v>
      </c>
      <c r="X169">
        <f t="shared" si="75"/>
        <v>1.763987866394582</v>
      </c>
      <c r="Y169">
        <f t="shared" si="78"/>
        <v>1.7639878663945816</v>
      </c>
      <c r="AA169">
        <f t="shared" si="76"/>
        <v>0</v>
      </c>
      <c r="AB169">
        <f t="shared" si="74"/>
        <v>0</v>
      </c>
      <c r="AC169">
        <v>5</v>
      </c>
    </row>
    <row r="170" spans="23:29">
      <c r="W170">
        <f t="shared" si="77"/>
        <v>1.5189563108937485</v>
      </c>
      <c r="X170">
        <f t="shared" si="75"/>
        <v>1.5189563108937485</v>
      </c>
      <c r="Y170">
        <f t="shared" si="78"/>
        <v>1.5189563108937481</v>
      </c>
      <c r="AA170">
        <f t="shared" si="76"/>
        <v>0</v>
      </c>
      <c r="AB170">
        <f t="shared" si="74"/>
        <v>0</v>
      </c>
      <c r="AC170">
        <v>5</v>
      </c>
    </row>
    <row r="171" spans="23:29">
      <c r="W171">
        <f>M4*M20</f>
        <v>3.8732897935834472</v>
      </c>
      <c r="X171">
        <f t="shared" si="75"/>
        <v>3.8732897935834472</v>
      </c>
      <c r="Y171">
        <f>AY20</f>
        <v>3.8732897935834463</v>
      </c>
      <c r="AA171">
        <f t="shared" ref="AA171:AA185" si="79">AH4-M4</f>
        <v>0</v>
      </c>
      <c r="AB171">
        <f t="shared" si="74"/>
        <v>0</v>
      </c>
      <c r="AC171">
        <v>5</v>
      </c>
    </row>
    <row r="172" spans="23:29">
      <c r="W172">
        <f t="shared" ref="W172:W185" si="80">M5*M21</f>
        <v>3.7872166870593706</v>
      </c>
      <c r="X172">
        <f t="shared" si="75"/>
        <v>3.7872166870593706</v>
      </c>
      <c r="Y172">
        <f t="shared" ref="Y172:Y185" si="81">AY21</f>
        <v>3.7872166870593702</v>
      </c>
      <c r="AA172">
        <f t="shared" si="79"/>
        <v>0</v>
      </c>
      <c r="AB172">
        <f t="shared" si="74"/>
        <v>0</v>
      </c>
      <c r="AC172">
        <v>5</v>
      </c>
    </row>
    <row r="173" spans="23:29">
      <c r="W173">
        <f t="shared" si="80"/>
        <v>3.6848594793010094</v>
      </c>
      <c r="X173">
        <f t="shared" si="75"/>
        <v>3.6848594793010094</v>
      </c>
      <c r="Y173">
        <f t="shared" si="81"/>
        <v>3.6848594793010094</v>
      </c>
      <c r="AA173">
        <f t="shared" si="79"/>
        <v>0</v>
      </c>
      <c r="AB173">
        <f t="shared" si="74"/>
        <v>0</v>
      </c>
      <c r="AC173">
        <v>5</v>
      </c>
    </row>
    <row r="174" spans="23:29">
      <c r="W174">
        <f t="shared" si="80"/>
        <v>3.5644392348794076</v>
      </c>
      <c r="X174">
        <f t="shared" si="75"/>
        <v>3.5644392348794076</v>
      </c>
      <c r="Y174">
        <f t="shared" si="81"/>
        <v>3.5644392348794081</v>
      </c>
      <c r="AA174">
        <f t="shared" si="79"/>
        <v>0</v>
      </c>
      <c r="AB174">
        <f t="shared" si="74"/>
        <v>0</v>
      </c>
      <c r="AC174">
        <v>5</v>
      </c>
    </row>
    <row r="175" spans="23:29">
      <c r="W175">
        <f t="shared" si="80"/>
        <v>3.4245475851588658</v>
      </c>
      <c r="X175">
        <f t="shared" si="75"/>
        <v>3.4245475851588658</v>
      </c>
      <c r="Y175">
        <f t="shared" si="81"/>
        <v>3.4245475851588654</v>
      </c>
      <c r="AA175">
        <f t="shared" si="79"/>
        <v>0</v>
      </c>
      <c r="AB175">
        <f t="shared" si="74"/>
        <v>0</v>
      </c>
      <c r="AC175">
        <v>5</v>
      </c>
    </row>
    <row r="176" spans="23:29">
      <c r="W176">
        <f t="shared" si="80"/>
        <v>3.2644022622464615</v>
      </c>
      <c r="X176">
        <f t="shared" si="75"/>
        <v>3.2644022622464615</v>
      </c>
      <c r="Y176">
        <f t="shared" si="81"/>
        <v>3.264402262246461</v>
      </c>
      <c r="AA176">
        <f t="shared" si="79"/>
        <v>0</v>
      </c>
      <c r="AB176">
        <f t="shared" si="74"/>
        <v>0</v>
      </c>
      <c r="AC176">
        <v>5</v>
      </c>
    </row>
    <row r="177" spans="23:29">
      <c r="W177">
        <f t="shared" si="80"/>
        <v>3.0841202604876878</v>
      </c>
      <c r="X177">
        <f t="shared" si="75"/>
        <v>3.0841202604876878</v>
      </c>
      <c r="Y177">
        <f t="shared" si="81"/>
        <v>3.0841202604876878</v>
      </c>
      <c r="AA177">
        <f t="shared" si="79"/>
        <v>0</v>
      </c>
      <c r="AB177">
        <f t="shared" si="74"/>
        <v>0</v>
      </c>
      <c r="AC177">
        <v>5</v>
      </c>
    </row>
    <row r="178" spans="23:29">
      <c r="W178">
        <f t="shared" si="80"/>
        <v>2.8849617909978029</v>
      </c>
      <c r="X178">
        <f t="shared" si="75"/>
        <v>2.8849617909978029</v>
      </c>
      <c r="Y178">
        <f t="shared" si="81"/>
        <v>2.8849617909978025</v>
      </c>
      <c r="AA178">
        <f t="shared" si="79"/>
        <v>0</v>
      </c>
      <c r="AB178">
        <f t="shared" si="74"/>
        <v>0</v>
      </c>
      <c r="AC178">
        <v>5</v>
      </c>
    </row>
    <row r="179" spans="23:29">
      <c r="W179">
        <f t="shared" si="80"/>
        <v>2.6694829457737286</v>
      </c>
      <c r="X179">
        <f t="shared" si="75"/>
        <v>2.6694829457737286</v>
      </c>
      <c r="Y179">
        <f t="shared" si="81"/>
        <v>2.6694829457737281</v>
      </c>
      <c r="AA179">
        <f t="shared" si="79"/>
        <v>0</v>
      </c>
      <c r="AB179">
        <f t="shared" si="74"/>
        <v>0</v>
      </c>
      <c r="AC179">
        <v>5</v>
      </c>
    </row>
    <row r="180" spans="23:29">
      <c r="W180">
        <f t="shared" si="80"/>
        <v>2.4415341078639248</v>
      </c>
      <c r="X180">
        <f t="shared" si="75"/>
        <v>2.4415341078639248</v>
      </c>
      <c r="Y180">
        <f t="shared" si="81"/>
        <v>2.4415341078639239</v>
      </c>
      <c r="AA180">
        <f t="shared" si="79"/>
        <v>0</v>
      </c>
      <c r="AB180">
        <f t="shared" si="74"/>
        <v>0</v>
      </c>
      <c r="AC180">
        <v>5</v>
      </c>
    </row>
    <row r="181" spans="23:29">
      <c r="W181">
        <f t="shared" si="80"/>
        <v>2.2060627411192932</v>
      </c>
      <c r="X181">
        <f t="shared" si="75"/>
        <v>2.2060627411192932</v>
      </c>
      <c r="Y181">
        <f t="shared" si="81"/>
        <v>2.2060627411192928</v>
      </c>
      <c r="AA181">
        <f t="shared" si="79"/>
        <v>0</v>
      </c>
      <c r="AB181">
        <f t="shared" si="74"/>
        <v>0</v>
      </c>
      <c r="AC181">
        <v>5</v>
      </c>
    </row>
    <row r="182" spans="23:29">
      <c r="W182">
        <f t="shared" si="80"/>
        <v>1.9687232571957025</v>
      </c>
      <c r="X182">
        <f t="shared" si="75"/>
        <v>1.9687232571957025</v>
      </c>
      <c r="Y182">
        <f t="shared" si="81"/>
        <v>1.9687232571957023</v>
      </c>
      <c r="AA182">
        <f t="shared" si="79"/>
        <v>0</v>
      </c>
      <c r="AB182">
        <f t="shared" si="74"/>
        <v>0</v>
      </c>
      <c r="AC182">
        <v>5</v>
      </c>
    </row>
    <row r="183" spans="23:29">
      <c r="W183">
        <f t="shared" si="80"/>
        <v>1.7353508813109413</v>
      </c>
      <c r="X183">
        <f t="shared" si="75"/>
        <v>1.7353508813109413</v>
      </c>
      <c r="Y183">
        <f t="shared" si="81"/>
        <v>1.7353508813109413</v>
      </c>
      <c r="AA183">
        <f t="shared" si="79"/>
        <v>0</v>
      </c>
      <c r="AB183">
        <f t="shared" si="74"/>
        <v>0</v>
      </c>
      <c r="AC183">
        <v>5</v>
      </c>
    </row>
    <row r="184" spans="23:29">
      <c r="W184">
        <f t="shared" si="80"/>
        <v>1.5113993573663627</v>
      </c>
      <c r="X184">
        <f t="shared" si="75"/>
        <v>1.5113993573663627</v>
      </c>
      <c r="Y184">
        <f t="shared" si="81"/>
        <v>1.5113993573663629</v>
      </c>
      <c r="AA184">
        <f t="shared" si="79"/>
        <v>0</v>
      </c>
      <c r="AB184">
        <f t="shared" si="74"/>
        <v>0</v>
      </c>
      <c r="AC184">
        <v>5</v>
      </c>
    </row>
    <row r="185" spans="23:29">
      <c r="W185">
        <f t="shared" si="80"/>
        <v>1.3014542990279629</v>
      </c>
      <c r="X185">
        <f t="shared" si="75"/>
        <v>1.3014542990279629</v>
      </c>
      <c r="Y185">
        <f t="shared" si="81"/>
        <v>1.3014542990279632</v>
      </c>
      <c r="AA185">
        <f t="shared" si="79"/>
        <v>0</v>
      </c>
      <c r="AB185">
        <f t="shared" si="74"/>
        <v>0</v>
      </c>
      <c r="AC185">
        <v>5</v>
      </c>
    </row>
    <row r="186" spans="23:29">
      <c r="W186">
        <f>N4*N20</f>
        <v>3.2852618100950188</v>
      </c>
      <c r="X186">
        <f t="shared" si="75"/>
        <v>3.2852618100950188</v>
      </c>
      <c r="Y186">
        <f>AZ20</f>
        <v>3.2852618100950175</v>
      </c>
      <c r="AA186">
        <f t="shared" ref="AA186:AA200" si="82">AI4-N4</f>
        <v>0</v>
      </c>
      <c r="AB186">
        <f t="shared" si="74"/>
        <v>0</v>
      </c>
      <c r="AC186">
        <v>5</v>
      </c>
    </row>
    <row r="187" spans="23:29">
      <c r="W187">
        <f t="shared" ref="W187:W200" si="83">N5*N21</f>
        <v>3.2122559920929072</v>
      </c>
      <c r="X187">
        <f t="shared" si="75"/>
        <v>3.2122559920929072</v>
      </c>
      <c r="Y187">
        <f t="shared" ref="Y187:Y200" si="84">AZ21</f>
        <v>3.2122559920929068</v>
      </c>
      <c r="AA187">
        <f t="shared" si="82"/>
        <v>0</v>
      </c>
      <c r="AB187">
        <f t="shared" si="74"/>
        <v>0</v>
      </c>
      <c r="AC187">
        <v>5</v>
      </c>
    </row>
    <row r="188" spans="23:29">
      <c r="W188">
        <f t="shared" si="83"/>
        <v>3.1254382625768828</v>
      </c>
      <c r="X188">
        <f t="shared" si="75"/>
        <v>3.1254382625768828</v>
      </c>
      <c r="Y188">
        <f t="shared" si="84"/>
        <v>3.125438262576882</v>
      </c>
      <c r="AA188">
        <f t="shared" si="82"/>
        <v>0</v>
      </c>
      <c r="AB188">
        <f t="shared" si="74"/>
        <v>0</v>
      </c>
      <c r="AC188">
        <v>5</v>
      </c>
    </row>
    <row r="189" spans="23:29">
      <c r="W189">
        <f t="shared" si="83"/>
        <v>3.0232997572639131</v>
      </c>
      <c r="X189">
        <f t="shared" si="75"/>
        <v>3.0232997572639131</v>
      </c>
      <c r="Y189">
        <f t="shared" si="84"/>
        <v>3.0232997572639118</v>
      </c>
      <c r="AA189">
        <f t="shared" si="82"/>
        <v>0</v>
      </c>
      <c r="AB189">
        <f t="shared" si="74"/>
        <v>0</v>
      </c>
      <c r="AC189">
        <v>5</v>
      </c>
    </row>
    <row r="190" spans="23:29">
      <c r="W190">
        <f t="shared" si="83"/>
        <v>2.9046459206366011</v>
      </c>
      <c r="X190">
        <f t="shared" si="75"/>
        <v>2.9046459206366011</v>
      </c>
      <c r="Y190">
        <f t="shared" si="84"/>
        <v>2.9046459206365998</v>
      </c>
      <c r="AA190">
        <f t="shared" si="82"/>
        <v>0</v>
      </c>
      <c r="AB190">
        <f t="shared" si="74"/>
        <v>0</v>
      </c>
      <c r="AC190">
        <v>5</v>
      </c>
    </row>
    <row r="191" spans="23:29">
      <c r="W191">
        <f t="shared" si="83"/>
        <v>2.7688132457097119</v>
      </c>
      <c r="X191">
        <f t="shared" si="75"/>
        <v>2.7688132457097119</v>
      </c>
      <c r="Y191">
        <f t="shared" si="84"/>
        <v>2.768813245709711</v>
      </c>
      <c r="AA191">
        <f t="shared" si="82"/>
        <v>0</v>
      </c>
      <c r="AB191">
        <f t="shared" si="74"/>
        <v>0</v>
      </c>
      <c r="AC191">
        <v>5</v>
      </c>
    </row>
    <row r="192" spans="23:29">
      <c r="W192">
        <f t="shared" si="83"/>
        <v>2.6159009651964511</v>
      </c>
      <c r="X192">
        <f t="shared" si="75"/>
        <v>2.6159009651964511</v>
      </c>
      <c r="Y192">
        <f t="shared" si="84"/>
        <v>2.6159009651964507</v>
      </c>
      <c r="AA192">
        <f t="shared" si="82"/>
        <v>0</v>
      </c>
      <c r="AB192">
        <f t="shared" si="74"/>
        <v>0</v>
      </c>
      <c r="AC192">
        <v>5</v>
      </c>
    </row>
    <row r="193" spans="23:29">
      <c r="W193">
        <f t="shared" si="83"/>
        <v>2.4469779697996188</v>
      </c>
      <c r="X193">
        <f t="shared" si="75"/>
        <v>2.4469779697996188</v>
      </c>
      <c r="Y193">
        <f t="shared" si="84"/>
        <v>2.4469779697996183</v>
      </c>
      <c r="AA193">
        <f t="shared" si="82"/>
        <v>0</v>
      </c>
      <c r="AB193">
        <f t="shared" si="74"/>
        <v>0</v>
      </c>
      <c r="AC193">
        <v>5</v>
      </c>
    </row>
    <row r="194" spans="23:29">
      <c r="W194">
        <f t="shared" si="83"/>
        <v>2.2642122954442554</v>
      </c>
      <c r="X194">
        <f t="shared" si="75"/>
        <v>2.2642122954442554</v>
      </c>
      <c r="Y194">
        <f t="shared" si="84"/>
        <v>2.2642122954442541</v>
      </c>
      <c r="AA194">
        <f t="shared" si="82"/>
        <v>0</v>
      </c>
      <c r="AB194">
        <f t="shared" si="74"/>
        <v>0</v>
      </c>
      <c r="AC194">
        <v>5</v>
      </c>
    </row>
    <row r="195" spans="23:29">
      <c r="W195">
        <f t="shared" si="83"/>
        <v>2.0708697748094167</v>
      </c>
      <c r="X195">
        <f t="shared" si="75"/>
        <v>2.0708697748094167</v>
      </c>
      <c r="Y195">
        <f t="shared" si="84"/>
        <v>2.0708697748094154</v>
      </c>
      <c r="AA195">
        <f t="shared" si="82"/>
        <v>0</v>
      </c>
      <c r="AB195">
        <f t="shared" si="74"/>
        <v>0</v>
      </c>
      <c r="AC195">
        <v>5</v>
      </c>
    </row>
    <row r="196" spans="23:29">
      <c r="W196">
        <f t="shared" si="83"/>
        <v>1.8711467667818351</v>
      </c>
      <c r="X196">
        <f t="shared" si="75"/>
        <v>1.8711467667818351</v>
      </c>
      <c r="Y196">
        <f t="shared" si="84"/>
        <v>1.8711467667818344</v>
      </c>
      <c r="AA196">
        <f t="shared" si="82"/>
        <v>0</v>
      </c>
      <c r="AB196">
        <f t="shared" si="74"/>
        <v>0</v>
      </c>
      <c r="AC196">
        <v>5</v>
      </c>
    </row>
    <row r="197" spans="23:29">
      <c r="W197">
        <f t="shared" si="83"/>
        <v>1.6698392519520555</v>
      </c>
      <c r="X197">
        <f t="shared" si="75"/>
        <v>1.6698392519520555</v>
      </c>
      <c r="Y197">
        <f t="shared" si="84"/>
        <v>1.6698392519520551</v>
      </c>
      <c r="AA197">
        <f t="shared" si="82"/>
        <v>0</v>
      </c>
      <c r="AB197">
        <f t="shared" si="74"/>
        <v>0</v>
      </c>
      <c r="AC197">
        <v>5</v>
      </c>
    </row>
    <row r="198" spans="23:29">
      <c r="W198">
        <f t="shared" si="83"/>
        <v>1.471896574051875</v>
      </c>
      <c r="X198">
        <f t="shared" si="75"/>
        <v>1.471896574051875</v>
      </c>
      <c r="Y198">
        <f t="shared" si="84"/>
        <v>1.4718965740518744</v>
      </c>
      <c r="AA198">
        <f t="shared" si="82"/>
        <v>0</v>
      </c>
      <c r="AB198">
        <f t="shared" si="74"/>
        <v>0</v>
      </c>
      <c r="AC198">
        <v>5</v>
      </c>
    </row>
    <row r="199" spans="23:29">
      <c r="W199">
        <f t="shared" si="83"/>
        <v>1.2819445105252725</v>
      </c>
      <c r="X199">
        <f t="shared" si="75"/>
        <v>1.2819445105252725</v>
      </c>
      <c r="Y199">
        <f t="shared" si="84"/>
        <v>1.281944510525272</v>
      </c>
      <c r="AA199">
        <f t="shared" si="82"/>
        <v>0</v>
      </c>
      <c r="AB199">
        <f t="shared" si="74"/>
        <v>0</v>
      </c>
      <c r="AC199">
        <v>5</v>
      </c>
    </row>
    <row r="200" spans="23:29">
      <c r="W200">
        <f t="shared" si="83"/>
        <v>1.1038725047796853</v>
      </c>
      <c r="X200">
        <f t="shared" si="75"/>
        <v>1.1038725047796853</v>
      </c>
      <c r="Y200">
        <f t="shared" si="84"/>
        <v>1.1038725047796849</v>
      </c>
      <c r="AA200">
        <f t="shared" si="82"/>
        <v>0</v>
      </c>
      <c r="AB200">
        <f t="shared" si="74"/>
        <v>0</v>
      </c>
      <c r="AC200">
        <v>5</v>
      </c>
    </row>
    <row r="201" spans="23:29">
      <c r="W201">
        <f>O4*O20</f>
        <v>2.7612574341546301</v>
      </c>
      <c r="X201">
        <f t="shared" si="75"/>
        <v>2.7612574341546301</v>
      </c>
      <c r="Y201">
        <f>BA20</f>
        <v>2.7612574341546305</v>
      </c>
      <c r="AA201">
        <f t="shared" ref="AA201:AA215" si="85">AJ4-O4</f>
        <v>0</v>
      </c>
      <c r="AB201">
        <f t="shared" si="74"/>
        <v>0</v>
      </c>
      <c r="AC201">
        <v>5</v>
      </c>
    </row>
    <row r="202" spans="23:29">
      <c r="W202">
        <f t="shared" ref="W202:W215" si="86">O5*O21</f>
        <v>2.6998961578400831</v>
      </c>
      <c r="X202">
        <f t="shared" si="75"/>
        <v>2.6998961578400831</v>
      </c>
      <c r="Y202">
        <f t="shared" ref="Y202:Y215" si="87">BA21</f>
        <v>2.699896157840084</v>
      </c>
      <c r="AA202">
        <f t="shared" si="85"/>
        <v>0</v>
      </c>
      <c r="AB202">
        <f t="shared" si="74"/>
        <v>0</v>
      </c>
      <c r="AC202">
        <v>5</v>
      </c>
    </row>
    <row r="203" spans="23:29">
      <c r="W203">
        <f t="shared" si="86"/>
        <v>2.6269259914119725</v>
      </c>
      <c r="X203">
        <f t="shared" si="75"/>
        <v>2.6269259914119725</v>
      </c>
      <c r="Y203">
        <f t="shared" si="87"/>
        <v>2.6269259914119734</v>
      </c>
      <c r="AA203">
        <f t="shared" si="85"/>
        <v>0</v>
      </c>
      <c r="AB203">
        <f t="shared" si="74"/>
        <v>0</v>
      </c>
      <c r="AC203">
        <v>5</v>
      </c>
    </row>
    <row r="204" spans="23:29">
      <c r="W204">
        <f t="shared" si="86"/>
        <v>2.5410787367906664</v>
      </c>
      <c r="X204">
        <f t="shared" si="75"/>
        <v>2.5410787367906664</v>
      </c>
      <c r="Y204">
        <f t="shared" si="87"/>
        <v>2.5410787367906669</v>
      </c>
      <c r="AA204">
        <f t="shared" si="85"/>
        <v>0</v>
      </c>
      <c r="AB204">
        <f t="shared" si="74"/>
        <v>0</v>
      </c>
      <c r="AC204">
        <v>5</v>
      </c>
    </row>
    <row r="205" spans="23:29">
      <c r="W205">
        <f t="shared" si="86"/>
        <v>2.4413503719244702</v>
      </c>
      <c r="X205">
        <f t="shared" si="75"/>
        <v>2.4413503719244702</v>
      </c>
      <c r="Y205">
        <f t="shared" si="87"/>
        <v>2.4413503719244707</v>
      </c>
      <c r="AA205">
        <f t="shared" si="85"/>
        <v>0</v>
      </c>
      <c r="AB205">
        <f t="shared" si="74"/>
        <v>0</v>
      </c>
      <c r="AC205">
        <v>5</v>
      </c>
    </row>
    <row r="206" spans="23:29">
      <c r="W206">
        <f t="shared" si="86"/>
        <v>2.3271832202257956</v>
      </c>
      <c r="X206">
        <f t="shared" si="75"/>
        <v>2.3271832202257956</v>
      </c>
      <c r="Y206">
        <f t="shared" si="87"/>
        <v>2.327183220225796</v>
      </c>
      <c r="AA206">
        <f t="shared" si="85"/>
        <v>0</v>
      </c>
      <c r="AB206">
        <f t="shared" si="74"/>
        <v>0</v>
      </c>
      <c r="AC206">
        <v>5</v>
      </c>
    </row>
    <row r="207" spans="23:29">
      <c r="W207">
        <f t="shared" si="86"/>
        <v>2.1986606866355221</v>
      </c>
      <c r="X207">
        <f t="shared" si="75"/>
        <v>2.1986606866355221</v>
      </c>
      <c r="Y207">
        <f t="shared" si="87"/>
        <v>2.1986606866355229</v>
      </c>
      <c r="AA207">
        <f t="shared" si="85"/>
        <v>0</v>
      </c>
      <c r="AB207">
        <f t="shared" si="74"/>
        <v>0</v>
      </c>
      <c r="AC207">
        <v>5</v>
      </c>
    </row>
    <row r="208" spans="23:29">
      <c r="W208">
        <f t="shared" si="86"/>
        <v>2.0566811721244154</v>
      </c>
      <c r="X208">
        <f t="shared" si="75"/>
        <v>2.0566811721244154</v>
      </c>
      <c r="Y208">
        <f t="shared" si="87"/>
        <v>2.0566811721244158</v>
      </c>
      <c r="AA208">
        <f t="shared" si="85"/>
        <v>0</v>
      </c>
      <c r="AB208">
        <f t="shared" si="74"/>
        <v>0</v>
      </c>
      <c r="AC208">
        <v>5</v>
      </c>
    </row>
    <row r="209" spans="23:29">
      <c r="W209">
        <f t="shared" si="86"/>
        <v>1.9030669075104676</v>
      </c>
      <c r="X209">
        <f t="shared" si="75"/>
        <v>1.9030669075104676</v>
      </c>
      <c r="Y209">
        <f t="shared" si="87"/>
        <v>1.9030669075104683</v>
      </c>
      <c r="AA209">
        <f t="shared" si="85"/>
        <v>0</v>
      </c>
      <c r="AB209">
        <f t="shared" si="74"/>
        <v>0</v>
      </c>
      <c r="AC209">
        <v>5</v>
      </c>
    </row>
    <row r="210" spans="23:29">
      <c r="W210">
        <f t="shared" si="86"/>
        <v>1.74056282007346</v>
      </c>
      <c r="X210">
        <f t="shared" si="75"/>
        <v>1.74056282007346</v>
      </c>
      <c r="Y210">
        <f t="shared" si="87"/>
        <v>1.7405628200734602</v>
      </c>
      <c r="AA210">
        <f t="shared" si="85"/>
        <v>0</v>
      </c>
      <c r="AB210">
        <f t="shared" si="74"/>
        <v>0</v>
      </c>
      <c r="AC210">
        <v>5</v>
      </c>
    </row>
    <row r="211" spans="23:29">
      <c r="W211">
        <f t="shared" si="86"/>
        <v>1.5726959429213059</v>
      </c>
      <c r="X211">
        <f t="shared" si="75"/>
        <v>1.5726959429213059</v>
      </c>
      <c r="Y211">
        <f t="shared" si="87"/>
        <v>1.5726959429213061</v>
      </c>
      <c r="AA211">
        <f t="shared" si="85"/>
        <v>0</v>
      </c>
      <c r="AB211">
        <f t="shared" si="74"/>
        <v>0</v>
      </c>
      <c r="AC211">
        <v>5</v>
      </c>
    </row>
    <row r="212" spans="23:29">
      <c r="W212">
        <f t="shared" si="86"/>
        <v>1.4034972902699832</v>
      </c>
      <c r="X212">
        <f t="shared" si="75"/>
        <v>1.4034972902699832</v>
      </c>
      <c r="Y212">
        <f t="shared" si="87"/>
        <v>1.4034972902699838</v>
      </c>
      <c r="AA212">
        <f t="shared" si="85"/>
        <v>0</v>
      </c>
      <c r="AB212">
        <f t="shared" si="74"/>
        <v>0</v>
      </c>
      <c r="AC212">
        <v>5</v>
      </c>
    </row>
    <row r="213" spans="23:29">
      <c r="W213">
        <f t="shared" si="86"/>
        <v>1.2371267778168096</v>
      </c>
      <c r="X213">
        <f t="shared" si="75"/>
        <v>1.2371267778168096</v>
      </c>
      <c r="Y213">
        <f t="shared" si="87"/>
        <v>1.23712677781681</v>
      </c>
      <c r="AA213">
        <f t="shared" si="85"/>
        <v>0</v>
      </c>
      <c r="AB213">
        <f t="shared" si="74"/>
        <v>0</v>
      </c>
      <c r="AC213">
        <v>5</v>
      </c>
    </row>
    <row r="214" spans="23:29">
      <c r="W214">
        <f t="shared" si="86"/>
        <v>1.0774723642981887</v>
      </c>
      <c r="X214">
        <f t="shared" si="75"/>
        <v>1.0774723642981887</v>
      </c>
      <c r="Y214">
        <f t="shared" si="87"/>
        <v>1.0774723642981889</v>
      </c>
      <c r="AA214">
        <f t="shared" si="85"/>
        <v>0</v>
      </c>
      <c r="AB214">
        <f t="shared" ref="AB214:AB260" si="88">IFERROR(AA214,"")</f>
        <v>0</v>
      </c>
      <c r="AC214">
        <v>5</v>
      </c>
    </row>
    <row r="215" spans="23:29">
      <c r="W215">
        <f t="shared" si="86"/>
        <v>0.92780312083974792</v>
      </c>
      <c r="X215">
        <f t="shared" si="75"/>
        <v>0.92780312083974792</v>
      </c>
      <c r="Y215">
        <f t="shared" si="87"/>
        <v>0.92780312083974836</v>
      </c>
      <c r="AA215">
        <f t="shared" si="85"/>
        <v>0</v>
      </c>
      <c r="AB215">
        <f t="shared" si="88"/>
        <v>0</v>
      </c>
      <c r="AC215">
        <v>5</v>
      </c>
    </row>
    <row r="216" spans="23:29">
      <c r="W216">
        <f>P4*P20</f>
        <v>2.3022432113341198</v>
      </c>
      <c r="X216">
        <f t="shared" si="75"/>
        <v>2.3022432113341198</v>
      </c>
      <c r="Y216">
        <f>BB20</f>
        <v>2.3022432113341198</v>
      </c>
      <c r="AA216">
        <f t="shared" ref="AA216:AA230" si="89">AK4-P4</f>
        <v>0</v>
      </c>
      <c r="AB216">
        <f t="shared" si="88"/>
        <v>0</v>
      </c>
      <c r="AC216">
        <v>5</v>
      </c>
    </row>
    <row r="217" spans="23:29">
      <c r="W217">
        <f t="shared" ref="W217:W230" si="90">P5*P21</f>
        <v>2.2510822510822504</v>
      </c>
      <c r="X217">
        <f t="shared" ref="X217:X260" si="91">IFERROR(W217, NA())</f>
        <v>2.2510822510822504</v>
      </c>
      <c r="Y217">
        <f t="shared" ref="Y217:Y230" si="92">BB21</f>
        <v>2.2510822510822508</v>
      </c>
      <c r="AA217">
        <f t="shared" si="89"/>
        <v>0</v>
      </c>
      <c r="AB217">
        <f t="shared" si="88"/>
        <v>0</v>
      </c>
      <c r="AC217">
        <v>5</v>
      </c>
    </row>
    <row r="218" spans="23:29">
      <c r="W218">
        <f t="shared" si="90"/>
        <v>2.19024219024219</v>
      </c>
      <c r="X218">
        <f t="shared" si="91"/>
        <v>2.19024219024219</v>
      </c>
      <c r="Y218">
        <f t="shared" si="92"/>
        <v>2.1902421902421896</v>
      </c>
      <c r="AA218">
        <f t="shared" si="89"/>
        <v>0</v>
      </c>
      <c r="AB218">
        <f t="shared" si="88"/>
        <v>0</v>
      </c>
      <c r="AC218">
        <v>5</v>
      </c>
    </row>
    <row r="219" spans="23:29">
      <c r="W219">
        <f t="shared" si="90"/>
        <v>2.1186656480774126</v>
      </c>
      <c r="X219">
        <f t="shared" si="91"/>
        <v>2.1186656480774126</v>
      </c>
      <c r="Y219">
        <f t="shared" si="92"/>
        <v>2.1186656480774122</v>
      </c>
      <c r="AA219">
        <f t="shared" si="89"/>
        <v>0</v>
      </c>
      <c r="AB219">
        <f t="shared" si="88"/>
        <v>0</v>
      </c>
      <c r="AC219">
        <v>5</v>
      </c>
    </row>
    <row r="220" spans="23:29">
      <c r="W220">
        <f t="shared" si="90"/>
        <v>2.0355155049032594</v>
      </c>
      <c r="X220">
        <f t="shared" si="91"/>
        <v>2.0355155049032594</v>
      </c>
      <c r="Y220">
        <f t="shared" si="92"/>
        <v>2.0355155049032594</v>
      </c>
      <c r="AA220">
        <f t="shared" si="89"/>
        <v>0</v>
      </c>
      <c r="AB220">
        <f t="shared" si="88"/>
        <v>0</v>
      </c>
      <c r="AC220">
        <v>5</v>
      </c>
    </row>
    <row r="221" spans="23:29">
      <c r="W221">
        <f t="shared" si="90"/>
        <v>1.9403267888116369</v>
      </c>
      <c r="X221">
        <f t="shared" si="91"/>
        <v>1.9403267888116369</v>
      </c>
      <c r="Y221">
        <f t="shared" si="92"/>
        <v>1.9403267888116371</v>
      </c>
      <c r="AA221">
        <f t="shared" si="89"/>
        <v>0</v>
      </c>
      <c r="AB221">
        <f t="shared" si="88"/>
        <v>0</v>
      </c>
      <c r="AC221">
        <v>5</v>
      </c>
    </row>
    <row r="222" spans="23:29">
      <c r="W222">
        <f t="shared" si="90"/>
        <v>1.8331690400259804</v>
      </c>
      <c r="X222">
        <f t="shared" si="91"/>
        <v>1.8331690400259804</v>
      </c>
      <c r="Y222">
        <f t="shared" si="92"/>
        <v>1.8331690400259808</v>
      </c>
      <c r="AA222">
        <f t="shared" si="89"/>
        <v>0</v>
      </c>
      <c r="AB222">
        <f t="shared" si="88"/>
        <v>0</v>
      </c>
      <c r="AC222">
        <v>5</v>
      </c>
    </row>
    <row r="223" spans="23:29">
      <c r="W223">
        <f t="shared" si="90"/>
        <v>1.7147913149400968</v>
      </c>
      <c r="X223">
        <f t="shared" si="91"/>
        <v>1.7147913149400968</v>
      </c>
      <c r="Y223">
        <f t="shared" si="92"/>
        <v>1.7147913149400966</v>
      </c>
      <c r="AA223">
        <f t="shared" si="89"/>
        <v>0</v>
      </c>
      <c r="AB223">
        <f t="shared" si="88"/>
        <v>0</v>
      </c>
      <c r="AC223">
        <v>5</v>
      </c>
    </row>
    <row r="224" spans="23:29">
      <c r="W224">
        <f t="shared" si="90"/>
        <v>1.586712928080156</v>
      </c>
      <c r="X224">
        <f t="shared" si="91"/>
        <v>1.586712928080156</v>
      </c>
      <c r="Y224">
        <f t="shared" si="92"/>
        <v>1.586712928080156</v>
      </c>
      <c r="AA224">
        <f t="shared" si="89"/>
        <v>0</v>
      </c>
      <c r="AB224">
        <f t="shared" si="88"/>
        <v>0</v>
      </c>
      <c r="AC224">
        <v>5</v>
      </c>
    </row>
    <row r="225" spans="23:29">
      <c r="W225">
        <f t="shared" si="90"/>
        <v>1.4512225071261833</v>
      </c>
      <c r="X225">
        <f t="shared" si="91"/>
        <v>1.4512225071261833</v>
      </c>
      <c r="Y225">
        <f t="shared" si="92"/>
        <v>1.4512225071261831</v>
      </c>
      <c r="AA225">
        <f t="shared" si="89"/>
        <v>0</v>
      </c>
      <c r="AB225">
        <f t="shared" si="88"/>
        <v>0</v>
      </c>
      <c r="AC225">
        <v>5</v>
      </c>
    </row>
    <row r="226" spans="23:29">
      <c r="W226">
        <f t="shared" si="90"/>
        <v>1.3112607731889327</v>
      </c>
      <c r="X226">
        <f t="shared" si="91"/>
        <v>1.3112607731889327</v>
      </c>
      <c r="Y226">
        <f t="shared" si="92"/>
        <v>1.3112607731889327</v>
      </c>
      <c r="AA226">
        <f t="shared" si="89"/>
        <v>0</v>
      </c>
      <c r="AB226">
        <f t="shared" si="88"/>
        <v>0</v>
      </c>
      <c r="AC226">
        <v>5</v>
      </c>
    </row>
    <row r="227" spans="23:29">
      <c r="W227">
        <f t="shared" si="90"/>
        <v>1.1701886498095184</v>
      </c>
      <c r="X227">
        <f t="shared" si="91"/>
        <v>1.1701886498095184</v>
      </c>
      <c r="Y227">
        <f t="shared" si="92"/>
        <v>1.1701886498095186</v>
      </c>
      <c r="AA227">
        <f t="shared" si="89"/>
        <v>0</v>
      </c>
      <c r="AB227">
        <f t="shared" si="88"/>
        <v>0</v>
      </c>
      <c r="AC227">
        <v>5</v>
      </c>
    </row>
    <row r="228" spans="23:29">
      <c r="W228">
        <f t="shared" si="90"/>
        <v>1.0314745342316776</v>
      </c>
      <c r="X228">
        <f t="shared" si="91"/>
        <v>1.0314745342316776</v>
      </c>
      <c r="Y228">
        <f t="shared" si="92"/>
        <v>1.0314745342316776</v>
      </c>
      <c r="AA228">
        <f t="shared" si="89"/>
        <v>0</v>
      </c>
      <c r="AB228">
        <f t="shared" si="88"/>
        <v>0</v>
      </c>
      <c r="AC228">
        <v>5</v>
      </c>
    </row>
    <row r="229" spans="23:29">
      <c r="W229">
        <f t="shared" si="90"/>
        <v>0.89836007516810001</v>
      </c>
      <c r="X229">
        <f t="shared" si="91"/>
        <v>0.89836007516810001</v>
      </c>
      <c r="Y229">
        <f>BB33</f>
        <v>0.89836007516810013</v>
      </c>
      <c r="AA229">
        <f t="shared" si="89"/>
        <v>0</v>
      </c>
      <c r="AB229">
        <f t="shared" si="88"/>
        <v>0</v>
      </c>
      <c r="AC229">
        <v>5</v>
      </c>
    </row>
    <row r="230" spans="23:29">
      <c r="W230">
        <f t="shared" si="90"/>
        <v>0.77357091373911446</v>
      </c>
      <c r="X230">
        <f t="shared" si="91"/>
        <v>0.77357091373911446</v>
      </c>
      <c r="Y230">
        <f t="shared" si="92"/>
        <v>0.77357091373911457</v>
      </c>
      <c r="AA230">
        <f t="shared" si="89"/>
        <v>0</v>
      </c>
      <c r="AB230">
        <f t="shared" si="88"/>
        <v>0</v>
      </c>
      <c r="AC230">
        <v>5</v>
      </c>
    </row>
    <row r="231" spans="23:29">
      <c r="W231">
        <f>Q4*Q20</f>
        <v>1.9061583577712606</v>
      </c>
      <c r="X231">
        <f t="shared" si="91"/>
        <v>1.9061583577712606</v>
      </c>
      <c r="Y231">
        <f>BC20</f>
        <v>1.90615835777126</v>
      </c>
      <c r="AA231">
        <f t="shared" ref="AA231:AA245" si="93">AL4-Q4</f>
        <v>0</v>
      </c>
      <c r="AB231">
        <f t="shared" si="88"/>
        <v>0</v>
      </c>
      <c r="AC231">
        <v>5</v>
      </c>
    </row>
    <row r="232" spans="23:29">
      <c r="W232">
        <f t="shared" ref="W232:W245" si="94">Q5*Q21</f>
        <v>1.8637992831541219</v>
      </c>
      <c r="X232">
        <f t="shared" si="91"/>
        <v>1.8637992831541219</v>
      </c>
      <c r="Y232">
        <f t="shared" ref="Y232:Y245" si="95">BC21</f>
        <v>1.8637992831541212</v>
      </c>
      <c r="AA232">
        <f t="shared" si="93"/>
        <v>0</v>
      </c>
      <c r="AB232">
        <f t="shared" si="88"/>
        <v>0</v>
      </c>
      <c r="AC232">
        <v>5</v>
      </c>
    </row>
    <row r="233" spans="23:29">
      <c r="W233">
        <f t="shared" si="94"/>
        <v>1.8134263295553619</v>
      </c>
      <c r="X233">
        <f t="shared" si="91"/>
        <v>1.8134263295553619</v>
      </c>
      <c r="Y233">
        <f t="shared" si="95"/>
        <v>1.813426329555361</v>
      </c>
      <c r="AA233">
        <f t="shared" si="93"/>
        <v>0</v>
      </c>
      <c r="AB233">
        <f t="shared" si="88"/>
        <v>0</v>
      </c>
      <c r="AC233">
        <v>5</v>
      </c>
    </row>
    <row r="234" spans="23:29">
      <c r="W234">
        <f t="shared" si="94"/>
        <v>1.7541640312038795</v>
      </c>
      <c r="X234">
        <f t="shared" si="91"/>
        <v>1.7541640312038795</v>
      </c>
      <c r="Y234">
        <f t="shared" si="95"/>
        <v>1.7541640312038786</v>
      </c>
      <c r="AA234">
        <f t="shared" si="93"/>
        <v>0</v>
      </c>
      <c r="AB234">
        <f t="shared" si="88"/>
        <v>0</v>
      </c>
      <c r="AC234">
        <v>5</v>
      </c>
    </row>
    <row r="235" spans="23:29">
      <c r="W235">
        <f t="shared" si="94"/>
        <v>1.685319289005925</v>
      </c>
      <c r="X235">
        <f t="shared" si="91"/>
        <v>1.685319289005925</v>
      </c>
      <c r="Y235">
        <f t="shared" si="95"/>
        <v>1.6853192890059243</v>
      </c>
      <c r="AA235">
        <f t="shared" si="93"/>
        <v>0</v>
      </c>
      <c r="AB235">
        <f t="shared" si="88"/>
        <v>0</v>
      </c>
      <c r="AC235">
        <v>5</v>
      </c>
    </row>
    <row r="236" spans="23:29">
      <c r="W236">
        <f t="shared" si="94"/>
        <v>1.6065071262203878</v>
      </c>
      <c r="X236">
        <f t="shared" si="91"/>
        <v>1.6065071262203878</v>
      </c>
      <c r="Y236">
        <f t="shared" si="95"/>
        <v>1.6065071262203872</v>
      </c>
      <c r="AA236">
        <f t="shared" si="93"/>
        <v>0</v>
      </c>
      <c r="AB236">
        <f t="shared" si="88"/>
        <v>0</v>
      </c>
      <c r="AC236">
        <v>5</v>
      </c>
    </row>
    <row r="237" spans="23:29">
      <c r="W237">
        <f t="shared" si="94"/>
        <v>1.5177851191612961</v>
      </c>
      <c r="X237">
        <f t="shared" si="91"/>
        <v>1.5177851191612961</v>
      </c>
      <c r="Y237">
        <f t="shared" si="95"/>
        <v>1.5177851191612952</v>
      </c>
      <c r="AA237">
        <f t="shared" si="93"/>
        <v>0</v>
      </c>
      <c r="AB237">
        <f t="shared" si="88"/>
        <v>0</v>
      </c>
      <c r="AC237">
        <v>5</v>
      </c>
    </row>
    <row r="238" spans="23:29">
      <c r="W238">
        <f t="shared" si="94"/>
        <v>1.4197734543052418</v>
      </c>
      <c r="X238">
        <f t="shared" si="91"/>
        <v>1.4197734543052418</v>
      </c>
      <c r="Y238">
        <f t="shared" si="95"/>
        <v>1.4197734543052412</v>
      </c>
      <c r="AA238">
        <f t="shared" si="93"/>
        <v>0</v>
      </c>
      <c r="AB238">
        <f t="shared" si="88"/>
        <v>0</v>
      </c>
      <c r="AC238">
        <v>5</v>
      </c>
    </row>
    <row r="239" spans="23:29">
      <c r="W239">
        <f t="shared" si="94"/>
        <v>1.3137300587330325</v>
      </c>
      <c r="X239">
        <f t="shared" si="91"/>
        <v>1.3137300587330325</v>
      </c>
      <c r="Y239">
        <f t="shared" si="95"/>
        <v>1.3137300587330321</v>
      </c>
      <c r="AA239">
        <f t="shared" si="93"/>
        <v>0</v>
      </c>
      <c r="AB239">
        <f t="shared" si="88"/>
        <v>0</v>
      </c>
      <c r="AC239">
        <v>5</v>
      </c>
    </row>
    <row r="240" spans="23:29">
      <c r="W240">
        <f t="shared" si="94"/>
        <v>1.2015498177281305</v>
      </c>
      <c r="X240">
        <f t="shared" si="91"/>
        <v>1.2015498177281305</v>
      </c>
      <c r="Y240">
        <f t="shared" si="95"/>
        <v>1.2015498177281299</v>
      </c>
      <c r="AA240">
        <f t="shared" si="93"/>
        <v>0</v>
      </c>
      <c r="AB240">
        <f t="shared" si="88"/>
        <v>0</v>
      </c>
      <c r="AC240">
        <v>5</v>
      </c>
    </row>
    <row r="241" spans="23:29">
      <c r="W241">
        <f t="shared" si="94"/>
        <v>1.0856675218876113</v>
      </c>
      <c r="X241">
        <f t="shared" si="91"/>
        <v>1.0856675218876113</v>
      </c>
      <c r="Y241">
        <f t="shared" si="95"/>
        <v>1.0856675218876108</v>
      </c>
      <c r="AA241">
        <f t="shared" si="93"/>
        <v>0</v>
      </c>
      <c r="AB241">
        <f t="shared" si="88"/>
        <v>0</v>
      </c>
      <c r="AC241">
        <v>5</v>
      </c>
    </row>
    <row r="242" spans="23:29">
      <c r="W242">
        <f t="shared" si="94"/>
        <v>0.96886587134766577</v>
      </c>
      <c r="X242">
        <f t="shared" si="91"/>
        <v>0.96886587134766577</v>
      </c>
      <c r="Y242">
        <f t="shared" si="95"/>
        <v>0.96886587134766544</v>
      </c>
      <c r="AA242">
        <f t="shared" si="93"/>
        <v>0</v>
      </c>
      <c r="AB242">
        <f t="shared" si="88"/>
        <v>0</v>
      </c>
      <c r="AC242">
        <v>5</v>
      </c>
    </row>
    <row r="243" spans="23:29">
      <c r="W243">
        <f t="shared" si="94"/>
        <v>0.85401654984773312</v>
      </c>
      <c r="X243">
        <f t="shared" si="91"/>
        <v>0.85401654984773312</v>
      </c>
      <c r="Y243">
        <f t="shared" si="95"/>
        <v>0.85401654984773268</v>
      </c>
      <c r="AA243">
        <f t="shared" si="93"/>
        <v>0</v>
      </c>
      <c r="AB243">
        <f t="shared" si="88"/>
        <v>0</v>
      </c>
      <c r="AC243">
        <v>5</v>
      </c>
    </row>
    <row r="244" spans="23:29">
      <c r="W244">
        <f t="shared" si="94"/>
        <v>0.74380350309616894</v>
      </c>
      <c r="X244">
        <f t="shared" si="91"/>
        <v>0.74380350309616894</v>
      </c>
      <c r="Y244">
        <f t="shared" si="95"/>
        <v>0.74380350309616861</v>
      </c>
      <c r="AA244">
        <f t="shared" si="93"/>
        <v>0</v>
      </c>
      <c r="AB244">
        <f t="shared" si="88"/>
        <v>0</v>
      </c>
      <c r="AC244">
        <v>5</v>
      </c>
    </row>
    <row r="245" spans="23:29">
      <c r="W245">
        <f t="shared" si="94"/>
        <v>0.64048344470872931</v>
      </c>
      <c r="X245">
        <f t="shared" si="91"/>
        <v>0.64048344470872931</v>
      </c>
      <c r="Y245">
        <f t="shared" si="95"/>
        <v>0.64048344470872909</v>
      </c>
      <c r="AA245">
        <f t="shared" si="93"/>
        <v>0</v>
      </c>
      <c r="AB245">
        <f t="shared" si="88"/>
        <v>0</v>
      </c>
      <c r="AC245">
        <v>5</v>
      </c>
    </row>
    <row r="246" spans="23:29">
      <c r="W246">
        <f>R4*R20</f>
        <v>1.5687851971037812</v>
      </c>
      <c r="X246">
        <f t="shared" si="91"/>
        <v>1.5687851971037812</v>
      </c>
      <c r="Y246">
        <f>BD20</f>
        <v>1.5687851971037809</v>
      </c>
      <c r="AA246">
        <f t="shared" ref="AA246:AA260" si="96">AM4-R4</f>
        <v>0</v>
      </c>
      <c r="AB246">
        <f t="shared" si="88"/>
        <v>0</v>
      </c>
      <c r="AC246">
        <v>5</v>
      </c>
    </row>
    <row r="247" spans="23:29">
      <c r="W247">
        <f t="shared" ref="W247:W260" si="97">R5*R21</f>
        <v>1.5339233038348083</v>
      </c>
      <c r="X247">
        <f t="shared" si="91"/>
        <v>1.5339233038348083</v>
      </c>
      <c r="Y247">
        <f t="shared" ref="Y247:Y260" si="98">BD21</f>
        <v>1.5339233038348081</v>
      </c>
      <c r="AA247">
        <f t="shared" si="96"/>
        <v>0</v>
      </c>
      <c r="AB247">
        <f t="shared" si="88"/>
        <v>0</v>
      </c>
      <c r="AC247">
        <v>5</v>
      </c>
    </row>
    <row r="248" spans="23:29">
      <c r="W248">
        <f t="shared" si="97"/>
        <v>1.4924659172446784</v>
      </c>
      <c r="X248">
        <f t="shared" si="91"/>
        <v>1.4924659172446784</v>
      </c>
      <c r="Y248">
        <f t="shared" si="98"/>
        <v>1.4924659172446781</v>
      </c>
      <c r="AA248">
        <f t="shared" si="96"/>
        <v>0</v>
      </c>
      <c r="AB248">
        <f t="shared" si="88"/>
        <v>0</v>
      </c>
      <c r="AC248">
        <v>5</v>
      </c>
    </row>
    <row r="249" spans="23:29">
      <c r="W249">
        <f t="shared" si="97"/>
        <v>1.4436925212562903</v>
      </c>
      <c r="X249">
        <f t="shared" si="91"/>
        <v>1.4436925212562903</v>
      </c>
      <c r="Y249">
        <f t="shared" si="98"/>
        <v>1.4436925212562901</v>
      </c>
      <c r="AA249">
        <f t="shared" si="96"/>
        <v>0</v>
      </c>
      <c r="AB249">
        <f t="shared" si="88"/>
        <v>0</v>
      </c>
      <c r="AC249">
        <v>5</v>
      </c>
    </row>
    <row r="250" spans="23:29">
      <c r="W250">
        <f t="shared" si="97"/>
        <v>1.3870326891818676</v>
      </c>
      <c r="X250">
        <f t="shared" si="91"/>
        <v>1.3870326891818676</v>
      </c>
      <c r="Y250">
        <f t="shared" si="98"/>
        <v>1.3870326891818672</v>
      </c>
      <c r="AA250">
        <f t="shared" si="96"/>
        <v>0</v>
      </c>
      <c r="AB250">
        <f t="shared" si="88"/>
        <v>0</v>
      </c>
      <c r="AC250">
        <v>5</v>
      </c>
    </row>
    <row r="251" spans="23:29">
      <c r="W251">
        <f t="shared" si="97"/>
        <v>1.3221695817566026</v>
      </c>
      <c r="X251">
        <f t="shared" si="91"/>
        <v>1.3221695817566026</v>
      </c>
      <c r="Y251">
        <f t="shared" si="98"/>
        <v>1.3221695817566022</v>
      </c>
      <c r="AA251">
        <f t="shared" si="96"/>
        <v>0</v>
      </c>
      <c r="AB251">
        <f t="shared" si="88"/>
        <v>0</v>
      </c>
      <c r="AC251">
        <v>5</v>
      </c>
    </row>
    <row r="252" spans="23:29">
      <c r="W252">
        <f t="shared" si="97"/>
        <v>1.249150584796465</v>
      </c>
      <c r="X252">
        <f t="shared" si="91"/>
        <v>1.249150584796465</v>
      </c>
      <c r="Y252">
        <f t="shared" si="98"/>
        <v>1.2491505847964648</v>
      </c>
      <c r="AA252">
        <f t="shared" si="96"/>
        <v>0</v>
      </c>
      <c r="AB252">
        <f t="shared" si="88"/>
        <v>0</v>
      </c>
      <c r="AC252">
        <v>5</v>
      </c>
    </row>
    <row r="253" spans="23:29">
      <c r="W253">
        <f t="shared" si="97"/>
        <v>1.1684861172600662</v>
      </c>
      <c r="X253">
        <f t="shared" si="91"/>
        <v>1.1684861172600662</v>
      </c>
      <c r="Y253">
        <f t="shared" si="98"/>
        <v>1.168486117260066</v>
      </c>
      <c r="AA253">
        <f t="shared" si="96"/>
        <v>0</v>
      </c>
      <c r="AB253">
        <f t="shared" si="88"/>
        <v>0</v>
      </c>
      <c r="AC253">
        <v>5</v>
      </c>
    </row>
    <row r="254" spans="23:29">
      <c r="W254">
        <f t="shared" si="97"/>
        <v>1.0812114642670094</v>
      </c>
      <c r="X254">
        <f t="shared" si="91"/>
        <v>1.0812114642670094</v>
      </c>
      <c r="Y254">
        <f t="shared" si="98"/>
        <v>1.081211464267009</v>
      </c>
      <c r="AA254">
        <f t="shared" si="96"/>
        <v>0</v>
      </c>
      <c r="AB254">
        <f t="shared" si="88"/>
        <v>0</v>
      </c>
      <c r="AC254">
        <v>5</v>
      </c>
    </row>
    <row r="255" spans="23:29">
      <c r="W255">
        <f t="shared" si="97"/>
        <v>0.98888613317447915</v>
      </c>
      <c r="X255">
        <f t="shared" si="91"/>
        <v>0.98888613317447915</v>
      </c>
      <c r="Y255">
        <f t="shared" si="98"/>
        <v>0.98888613317447882</v>
      </c>
      <c r="AA255">
        <f t="shared" si="96"/>
        <v>0</v>
      </c>
      <c r="AB255">
        <f t="shared" si="88"/>
        <v>0</v>
      </c>
      <c r="AC255">
        <v>5</v>
      </c>
    </row>
    <row r="256" spans="23:29">
      <c r="W256">
        <f t="shared" si="97"/>
        <v>0.89351397819068901</v>
      </c>
      <c r="X256">
        <f t="shared" si="91"/>
        <v>0.89351397819068901</v>
      </c>
      <c r="Y256">
        <f t="shared" si="98"/>
        <v>0.89351397819068878</v>
      </c>
      <c r="AA256">
        <f t="shared" si="96"/>
        <v>0</v>
      </c>
      <c r="AB256">
        <f t="shared" si="88"/>
        <v>0</v>
      </c>
      <c r="AC256">
        <v>5</v>
      </c>
    </row>
    <row r="257" spans="23:29">
      <c r="W257">
        <f t="shared" si="97"/>
        <v>0.79738518615338883</v>
      </c>
      <c r="X257">
        <f t="shared" si="91"/>
        <v>0.79738518615338883</v>
      </c>
      <c r="Y257">
        <f t="shared" si="98"/>
        <v>0.79738518615338871</v>
      </c>
      <c r="AA257">
        <f t="shared" si="96"/>
        <v>0</v>
      </c>
      <c r="AB257">
        <f t="shared" si="88"/>
        <v>0</v>
      </c>
      <c r="AC257">
        <v>5</v>
      </c>
    </row>
    <row r="258" spans="23:29">
      <c r="W258">
        <f t="shared" si="97"/>
        <v>0.70286317819326716</v>
      </c>
      <c r="X258">
        <f t="shared" si="91"/>
        <v>0.70286317819326716</v>
      </c>
      <c r="Y258">
        <f t="shared" si="98"/>
        <v>0.70286317819326705</v>
      </c>
      <c r="AA258">
        <f t="shared" si="96"/>
        <v>0</v>
      </c>
      <c r="AB258">
        <f t="shared" si="88"/>
        <v>0</v>
      </c>
      <c r="AC258">
        <v>5</v>
      </c>
    </row>
    <row r="259" spans="23:29">
      <c r="W259">
        <f t="shared" si="97"/>
        <v>0.61215686538003289</v>
      </c>
      <c r="X259">
        <f t="shared" si="91"/>
        <v>0.61215686538003289</v>
      </c>
      <c r="Y259">
        <f t="shared" si="98"/>
        <v>0.61215686538003278</v>
      </c>
      <c r="AA259">
        <f t="shared" si="96"/>
        <v>0</v>
      </c>
      <c r="AB259">
        <f t="shared" si="88"/>
        <v>0</v>
      </c>
      <c r="AC259">
        <v>5</v>
      </c>
    </row>
    <row r="260" spans="23:29">
      <c r="W260">
        <f t="shared" si="97"/>
        <v>0.52712354299037012</v>
      </c>
      <c r="X260">
        <f t="shared" si="91"/>
        <v>0.52712354299037012</v>
      </c>
      <c r="Y260">
        <f t="shared" si="98"/>
        <v>0.52712354299037001</v>
      </c>
      <c r="AA260">
        <f t="shared" si="96"/>
        <v>0</v>
      </c>
      <c r="AB260">
        <f t="shared" si="88"/>
        <v>0</v>
      </c>
      <c r="AC260">
        <v>5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Raw data and fitting summary</vt:lpstr>
      <vt:lpstr>modified direct linear plot</vt:lpstr>
      <vt:lpstr>Part Non-competitive</vt:lpstr>
      <vt:lpstr>Partial Competitive</vt:lpstr>
      <vt:lpstr>Partial Uncompetitive</vt:lpstr>
      <vt:lpstr>partial Mixed Non-competitive</vt:lpstr>
      <vt:lpstr>Modifier equation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Ryan Walsh</dc:creator>
  <cp:lastModifiedBy>Ryan Walsh</cp:lastModifiedBy>
  <dcterms:created xsi:type="dcterms:W3CDTF">2017-02-09T20:26:52Z</dcterms:created>
  <dcterms:modified xsi:type="dcterms:W3CDTF">2018-01-05T16:49:09Z</dcterms:modified>
</cp:coreProperties>
</file>