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Plan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6" i="1" l="1"/>
  <c r="O27" i="1"/>
  <c r="O28" i="1"/>
  <c r="O25" i="1"/>
  <c r="O19" i="1"/>
  <c r="O20" i="1"/>
  <c r="O21" i="1"/>
  <c r="O18" i="1"/>
  <c r="O12" i="1"/>
  <c r="O13" i="1"/>
  <c r="O14" i="1"/>
  <c r="O11" i="1"/>
  <c r="O5" i="1"/>
  <c r="O6" i="1"/>
  <c r="O7" i="1"/>
  <c r="O4" i="1"/>
  <c r="H26" i="1"/>
  <c r="H27" i="1"/>
  <c r="H28" i="1"/>
  <c r="H29" i="1"/>
  <c r="H25" i="1"/>
  <c r="H19" i="1"/>
  <c r="H20" i="1"/>
  <c r="H21" i="1"/>
  <c r="H22" i="1"/>
  <c r="H18" i="1"/>
  <c r="H9" i="1"/>
  <c r="H5" i="1"/>
  <c r="H6" i="1"/>
  <c r="H7" i="1"/>
  <c r="H8" i="1"/>
  <c r="H12" i="1"/>
  <c r="H13" i="1"/>
  <c r="H14" i="1"/>
  <c r="H15" i="1"/>
  <c r="H11" i="1"/>
  <c r="H4" i="1"/>
  <c r="O29" i="1" l="1"/>
  <c r="O22" i="1"/>
  <c r="O15" i="1"/>
  <c r="O8" i="1"/>
  <c r="H30" i="1"/>
  <c r="H23" i="1"/>
  <c r="H16" i="1"/>
  <c r="G9" i="1"/>
  <c r="G30" i="1"/>
  <c r="N29" i="1"/>
  <c r="G29" i="1"/>
  <c r="N28" i="1"/>
  <c r="I28" i="1"/>
  <c r="P27" i="1"/>
  <c r="I27" i="1"/>
  <c r="P26" i="1"/>
  <c r="I26" i="1"/>
  <c r="P25" i="1"/>
  <c r="P29" i="1" s="1"/>
  <c r="I25" i="1"/>
  <c r="I30" i="1" s="1"/>
  <c r="G23" i="1"/>
  <c r="N22" i="1"/>
  <c r="G22" i="1"/>
  <c r="N21" i="1"/>
  <c r="I21" i="1"/>
  <c r="P20" i="1"/>
  <c r="I20" i="1"/>
  <c r="P19" i="1"/>
  <c r="P23" i="1" s="1"/>
  <c r="I19" i="1"/>
  <c r="P18" i="1"/>
  <c r="P22" i="1" s="1"/>
  <c r="I18" i="1"/>
  <c r="I23" i="1" s="1"/>
  <c r="G16" i="1"/>
  <c r="N15" i="1"/>
  <c r="G15" i="1"/>
  <c r="N14" i="1"/>
  <c r="I14" i="1"/>
  <c r="I13" i="1"/>
  <c r="P12" i="1"/>
  <c r="I12" i="1"/>
  <c r="I15" i="1" s="1"/>
  <c r="P11" i="1"/>
  <c r="P13" i="1" s="1"/>
  <c r="I11" i="1"/>
  <c r="N8" i="1"/>
  <c r="G8" i="1"/>
  <c r="N7" i="1"/>
  <c r="I7" i="1"/>
  <c r="P6" i="1"/>
  <c r="I6" i="1"/>
  <c r="P5" i="1"/>
  <c r="I5" i="1"/>
  <c r="P4" i="1"/>
  <c r="P8" i="1" s="1"/>
  <c r="I4" i="1"/>
  <c r="I9" i="1" s="1"/>
  <c r="P14" i="1" l="1"/>
  <c r="P15" i="1"/>
  <c r="I16" i="1"/>
  <c r="I8" i="1"/>
  <c r="P21" i="1"/>
  <c r="P28" i="1"/>
  <c r="P7" i="1"/>
  <c r="I22" i="1"/>
  <c r="I29" i="1"/>
</calcChain>
</file>

<file path=xl/sharedStrings.xml><?xml version="1.0" encoding="utf-8"?>
<sst xmlns="http://schemas.openxmlformats.org/spreadsheetml/2006/main" count="64" uniqueCount="24">
  <si>
    <t>SB Medium</t>
  </si>
  <si>
    <t>NB medium</t>
  </si>
  <si>
    <t>XccA</t>
  </si>
  <si>
    <t>Biological replicate</t>
  </si>
  <si>
    <t>OD 600 nm (after 24 hours)</t>
  </si>
  <si>
    <t>Total CFU/mL</t>
  </si>
  <si>
    <t>OD 600nm</t>
  </si>
  <si>
    <t>MEDIA</t>
  </si>
  <si>
    <t>Composition</t>
  </si>
  <si>
    <t>SB</t>
  </si>
  <si>
    <t>5 g/L peptone</t>
  </si>
  <si>
    <t>5 g/L yeast extract</t>
  </si>
  <si>
    <t>Average</t>
  </si>
  <si>
    <t>1 g/L glutamic acid</t>
  </si>
  <si>
    <t>STDDEV</t>
  </si>
  <si>
    <t>5 g/L sucrose</t>
  </si>
  <si>
    <t>ΔmltB2.1</t>
  </si>
  <si>
    <t>NB</t>
  </si>
  <si>
    <t>3 g/L beef extract</t>
  </si>
  <si>
    <t>5 g/L yest extract</t>
  </si>
  <si>
    <t>ΔmltB2.2</t>
  </si>
  <si>
    <t>STEDDEV</t>
  </si>
  <si>
    <t xml:space="preserve">ΔmltB2.1-ΔmltB2.2  </t>
  </si>
  <si>
    <t>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</si>
</sst>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379D4"/>
        <bgColor rgb="FFCC99FF"/>
      </patternFill>
    </fill>
    <fill>
      <patternFill patternType="solid">
        <fgColor rgb="FFD45053"/>
        <bgColor rgb="FF993366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0" fontId="2" fillId="0" borderId="0" xfId="0" applyFont="1"/>
    <xf numFmtId="0" fontId="2" fillId="0" borderId="0" xfId="1" applyFont="1" applyBorder="1"/>
    <xf numFmtId="0" fontId="2" fillId="0" borderId="0" xfId="1" applyFont="1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3" xfId="1" applyFont="1" applyBorder="1"/>
    <xf numFmtId="0" fontId="0" fillId="0" borderId="0" xfId="0" applyBorder="1" applyAlignment="1"/>
    <xf numFmtId="0" fontId="2" fillId="0" borderId="4" xfId="1" applyFont="1" applyBorder="1" applyAlignment="1"/>
    <xf numFmtId="0" fontId="3" fillId="0" borderId="3" xfId="0" applyFont="1" applyBorder="1" applyAlignment="1">
      <alignment vertical="center" wrapText="1"/>
    </xf>
    <xf numFmtId="0" fontId="2" fillId="0" borderId="6" xfId="1" applyFont="1" applyBorder="1" applyAlignment="1"/>
    <xf numFmtId="0" fontId="4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D4505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379D4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abSelected="1" zoomScale="80" zoomScaleNormal="80" workbookViewId="0">
      <selection activeCell="P34" sqref="P34"/>
    </sheetView>
  </sheetViews>
  <sheetFormatPr defaultRowHeight="15" x14ac:dyDescent="0.25"/>
  <cols>
    <col min="1" max="1" width="8.625" customWidth="1"/>
    <col min="2" max="2" width="21.375" customWidth="1"/>
    <col min="3" max="3" width="15.125" customWidth="1"/>
    <col min="4" max="5" width="22.125" customWidth="1"/>
    <col min="6" max="6" width="29.25" customWidth="1"/>
    <col min="7" max="8" width="16.625" customWidth="1"/>
    <col min="9" max="9" width="22.125" customWidth="1"/>
    <col min="10" max="10" width="12.75" customWidth="1"/>
    <col min="11" max="11" width="22.125" customWidth="1"/>
    <col min="12" max="12" width="21.125" customWidth="1"/>
    <col min="13" max="13" width="29.25" customWidth="1"/>
    <col min="14" max="15" width="16.625" customWidth="1"/>
    <col min="16" max="16" width="22.125" customWidth="1"/>
    <col min="17" max="17" width="14.25" customWidth="1"/>
    <col min="18" max="18" width="15.25" customWidth="1"/>
    <col min="19" max="19" width="8.625" customWidth="1"/>
    <col min="20" max="21" width="22.125" customWidth="1"/>
    <col min="22" max="22" width="28.375" customWidth="1"/>
    <col min="23" max="23" width="14.875" customWidth="1"/>
    <col min="24" max="24" width="22.125" customWidth="1"/>
    <col min="25" max="26" width="14.875" customWidth="1"/>
    <col min="27" max="27" width="11.875" customWidth="1"/>
    <col min="28" max="28" width="22.125" customWidth="1"/>
    <col min="29" max="29" width="21.125" customWidth="1"/>
    <col min="30" max="30" width="28.375" customWidth="1"/>
    <col min="31" max="31" width="16.25" customWidth="1"/>
    <col min="32" max="32" width="22.125" customWidth="1"/>
    <col min="33" max="33" width="11.625" customWidth="1"/>
    <col min="34" max="34" width="14.875" customWidth="1"/>
    <col min="35" max="35" width="12.875" customWidth="1"/>
    <col min="36" max="36" width="21.125" customWidth="1"/>
    <col min="37" max="37" width="21.125" style="1" customWidth="1"/>
    <col min="38" max="39" width="13.75" customWidth="1"/>
    <col min="40" max="40" width="22.125" customWidth="1"/>
    <col min="41" max="1027" width="8.625" customWidth="1"/>
  </cols>
  <sheetData>
    <row r="1" spans="1:34" x14ac:dyDescent="0.25">
      <c r="C1" s="2"/>
      <c r="D1" s="44" t="s">
        <v>0</v>
      </c>
      <c r="E1" s="44"/>
      <c r="F1" s="44"/>
      <c r="G1" s="44"/>
      <c r="H1" s="44"/>
      <c r="I1" s="44"/>
      <c r="K1" s="45" t="s">
        <v>1</v>
      </c>
      <c r="L1" s="45"/>
      <c r="M1" s="45"/>
      <c r="N1" s="45"/>
      <c r="O1" s="45"/>
      <c r="P1" s="45"/>
      <c r="Q1" s="3"/>
      <c r="R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</row>
    <row r="2" spans="1:34" x14ac:dyDescent="0.25">
      <c r="C2" s="4"/>
      <c r="D2" s="44"/>
      <c r="E2" s="44"/>
      <c r="F2" s="44"/>
      <c r="G2" s="44"/>
      <c r="H2" s="44"/>
      <c r="I2" s="44"/>
      <c r="K2" s="45"/>
      <c r="L2" s="45"/>
      <c r="M2" s="45"/>
      <c r="N2" s="45"/>
      <c r="O2" s="45"/>
      <c r="P2" s="45"/>
      <c r="Q2" s="3"/>
      <c r="R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</row>
    <row r="3" spans="1:34" ht="15" customHeight="1" x14ac:dyDescent="0.25">
      <c r="C3" s="5"/>
      <c r="D3" s="46" t="s">
        <v>2</v>
      </c>
      <c r="E3" s="7" t="s">
        <v>3</v>
      </c>
      <c r="F3" s="8" t="s">
        <v>4</v>
      </c>
      <c r="G3" s="9">
        <v>-8</v>
      </c>
      <c r="H3" s="10" t="s">
        <v>23</v>
      </c>
      <c r="I3" s="10" t="s">
        <v>5</v>
      </c>
      <c r="K3" s="11" t="s">
        <v>2</v>
      </c>
      <c r="L3" s="7" t="s">
        <v>3</v>
      </c>
      <c r="M3" s="7" t="s">
        <v>6</v>
      </c>
      <c r="N3" s="7">
        <v>-8</v>
      </c>
      <c r="O3" s="7" t="s">
        <v>23</v>
      </c>
      <c r="P3" s="7" t="s">
        <v>5</v>
      </c>
      <c r="Q3" s="12"/>
      <c r="R3" s="12"/>
      <c r="T3" s="13"/>
      <c r="U3" s="14"/>
      <c r="V3" s="15"/>
      <c r="W3" s="12"/>
      <c r="X3" s="12"/>
      <c r="Y3" s="12"/>
      <c r="Z3" s="12"/>
      <c r="AB3" s="13"/>
      <c r="AC3" s="14"/>
      <c r="AD3" s="15"/>
      <c r="AE3" s="12"/>
      <c r="AF3" s="12"/>
      <c r="AG3" s="12"/>
      <c r="AH3" s="12"/>
    </row>
    <row r="4" spans="1:34" x14ac:dyDescent="0.25">
      <c r="A4" s="47" t="s">
        <v>7</v>
      </c>
      <c r="B4" s="47"/>
      <c r="C4" s="5"/>
      <c r="D4" s="46"/>
      <c r="E4" s="6">
        <v>1</v>
      </c>
      <c r="F4" s="16">
        <v>1.2410000000000001</v>
      </c>
      <c r="G4" s="16">
        <v>2589</v>
      </c>
      <c r="H4" s="16">
        <f>LOG(I4)</f>
        <v>12.714162046098853</v>
      </c>
      <c r="I4" s="16">
        <f>G4*100000000*20</f>
        <v>5178000000000</v>
      </c>
      <c r="K4" s="17"/>
      <c r="L4" s="9">
        <v>1</v>
      </c>
      <c r="M4" s="16">
        <v>1.1240000000000001</v>
      </c>
      <c r="N4" s="16">
        <v>1352</v>
      </c>
      <c r="O4" s="16">
        <f>LOG(P4)</f>
        <v>12.432006687269599</v>
      </c>
      <c r="P4" s="16">
        <f>N4*100000000*20</f>
        <v>2704000000000</v>
      </c>
      <c r="Q4" s="18"/>
      <c r="R4" s="18"/>
      <c r="T4" s="13"/>
      <c r="U4" s="19"/>
      <c r="V4" s="20"/>
      <c r="W4" s="18"/>
      <c r="X4" s="18"/>
      <c r="Y4" s="18"/>
      <c r="Z4" s="18"/>
      <c r="AB4" s="13"/>
      <c r="AC4" s="19"/>
      <c r="AD4" s="18"/>
      <c r="AE4" s="18"/>
      <c r="AF4" s="18"/>
      <c r="AG4" s="18"/>
      <c r="AH4" s="18"/>
    </row>
    <row r="5" spans="1:34" x14ac:dyDescent="0.25">
      <c r="A5" s="42" t="s">
        <v>8</v>
      </c>
      <c r="B5" s="42"/>
      <c r="C5" s="5"/>
      <c r="D5" s="46"/>
      <c r="E5" s="6">
        <v>2</v>
      </c>
      <c r="F5" s="16">
        <v>1.1659999999999999</v>
      </c>
      <c r="G5" s="16">
        <v>1537</v>
      </c>
      <c r="H5" s="16">
        <f t="shared" ref="H5:H8" si="0">LOG(I5)</f>
        <v>12.487703863163727</v>
      </c>
      <c r="I5" s="16">
        <f>G5*100000000*20</f>
        <v>3074000000000</v>
      </c>
      <c r="K5" s="17"/>
      <c r="L5" s="9">
        <v>2</v>
      </c>
      <c r="M5" s="16">
        <v>1.135</v>
      </c>
      <c r="N5" s="16">
        <v>1829</v>
      </c>
      <c r="O5" s="16">
        <f t="shared" ref="O5:O7" si="1">LOG(P5)</f>
        <v>12.563243701140397</v>
      </c>
      <c r="P5" s="16">
        <f>N5*100000000*20</f>
        <v>3658000000000</v>
      </c>
      <c r="Q5" s="18"/>
      <c r="R5" s="18"/>
      <c r="T5" s="13"/>
      <c r="U5" s="19"/>
      <c r="V5" s="20"/>
      <c r="W5" s="18"/>
      <c r="X5" s="18"/>
      <c r="Y5" s="18"/>
      <c r="Z5" s="18"/>
      <c r="AB5" s="13"/>
      <c r="AC5" s="19"/>
      <c r="AD5" s="18"/>
      <c r="AE5" s="18"/>
      <c r="AF5" s="18"/>
      <c r="AG5" s="18"/>
      <c r="AH5" s="18"/>
    </row>
    <row r="6" spans="1:34" x14ac:dyDescent="0.25">
      <c r="A6" s="48" t="s">
        <v>9</v>
      </c>
      <c r="B6" s="21" t="s">
        <v>10</v>
      </c>
      <c r="C6" s="5"/>
      <c r="D6" s="46"/>
      <c r="E6" s="6">
        <v>3</v>
      </c>
      <c r="F6" s="16">
        <v>1.02</v>
      </c>
      <c r="G6" s="16">
        <v>1579</v>
      </c>
      <c r="H6" s="16">
        <f t="shared" si="0"/>
        <v>12.499412125672276</v>
      </c>
      <c r="I6" s="16">
        <f>G6*100000000*20</f>
        <v>3158000000000</v>
      </c>
      <c r="K6" s="17"/>
      <c r="L6" s="9">
        <v>3</v>
      </c>
      <c r="M6" s="16">
        <v>1.173</v>
      </c>
      <c r="N6" s="16">
        <v>1371</v>
      </c>
      <c r="O6" s="16">
        <f t="shared" si="1"/>
        <v>12.438067450453493</v>
      </c>
      <c r="P6" s="16">
        <f>N6*100000000*20</f>
        <v>2742000000000</v>
      </c>
      <c r="Q6" s="18"/>
      <c r="R6" s="18"/>
      <c r="T6" s="13"/>
      <c r="U6" s="19"/>
      <c r="V6" s="20"/>
      <c r="W6" s="18"/>
      <c r="X6" s="18"/>
      <c r="Y6" s="18"/>
      <c r="Z6" s="18"/>
      <c r="AB6" s="13"/>
      <c r="AC6" s="19"/>
      <c r="AD6" s="18"/>
      <c r="AE6" s="18"/>
      <c r="AF6" s="18"/>
      <c r="AG6" s="18"/>
      <c r="AH6" s="18"/>
    </row>
    <row r="7" spans="1:34" x14ac:dyDescent="0.25">
      <c r="A7" s="48"/>
      <c r="B7" s="21" t="s">
        <v>11</v>
      </c>
      <c r="D7" s="46"/>
      <c r="E7" s="6">
        <v>4</v>
      </c>
      <c r="F7" s="16">
        <v>1.1890000000000001</v>
      </c>
      <c r="G7" s="16">
        <v>883</v>
      </c>
      <c r="H7" s="16">
        <f t="shared" si="0"/>
        <v>12.24699069924155</v>
      </c>
      <c r="I7" s="16">
        <f>G7*100000000*20</f>
        <v>1766000000000</v>
      </c>
      <c r="K7" s="17"/>
      <c r="L7" s="47"/>
      <c r="M7" s="16" t="s">
        <v>12</v>
      </c>
      <c r="N7" s="16">
        <f>AVERAGE(N4:N6)</f>
        <v>1517.3333333333333</v>
      </c>
      <c r="O7" s="16">
        <f t="shared" si="1"/>
        <v>12.482110994331334</v>
      </c>
      <c r="P7" s="16">
        <f>AVERAGE(P4:P6)</f>
        <v>3034666666666.6665</v>
      </c>
      <c r="Q7" s="18"/>
      <c r="R7" s="18"/>
      <c r="T7" s="13"/>
      <c r="U7" s="19"/>
      <c r="V7" s="20"/>
      <c r="W7" s="18"/>
      <c r="X7" s="18"/>
      <c r="Y7" s="18"/>
      <c r="Z7" s="18"/>
      <c r="AB7" s="13"/>
      <c r="AC7" s="19"/>
      <c r="AD7" s="18"/>
      <c r="AE7" s="18"/>
      <c r="AF7" s="18"/>
      <c r="AG7" s="18"/>
      <c r="AH7" s="18"/>
    </row>
    <row r="8" spans="1:34" x14ac:dyDescent="0.25">
      <c r="A8" s="48"/>
      <c r="B8" s="21" t="s">
        <v>13</v>
      </c>
      <c r="D8" s="46"/>
      <c r="E8" s="40"/>
      <c r="F8" s="23" t="s">
        <v>12</v>
      </c>
      <c r="G8" s="24">
        <f>AVERAGE(G4:G7)</f>
        <v>1647</v>
      </c>
      <c r="H8" s="16">
        <f t="shared" si="0"/>
        <v>12.517723594833736</v>
      </c>
      <c r="I8" s="16">
        <f>AVERAGE(I4:I7)</f>
        <v>3294000000000</v>
      </c>
      <c r="K8" s="17"/>
      <c r="L8" s="47"/>
      <c r="M8" s="16" t="s">
        <v>14</v>
      </c>
      <c r="N8" s="16">
        <f>STDEVP(N4:N6)</f>
        <v>220.51807686042935</v>
      </c>
      <c r="O8" s="16">
        <f>STDEVP(O4:O6)</f>
        <v>6.0487813645143031E-2</v>
      </c>
      <c r="P8" s="16">
        <f>STDEVP(P4:P6)</f>
        <v>441036153720.85944</v>
      </c>
      <c r="Q8" s="25"/>
      <c r="R8" s="18"/>
      <c r="T8" s="13"/>
      <c r="U8" s="26"/>
      <c r="V8" s="25"/>
      <c r="W8" s="25"/>
      <c r="X8" s="18"/>
      <c r="Y8" s="25"/>
      <c r="Z8" s="18"/>
      <c r="AB8" s="13"/>
      <c r="AC8" s="26"/>
      <c r="AD8" s="26"/>
      <c r="AE8" s="26"/>
      <c r="AF8" s="18"/>
      <c r="AG8" s="25"/>
      <c r="AH8" s="18"/>
    </row>
    <row r="9" spans="1:34" x14ac:dyDescent="0.25">
      <c r="A9" s="48"/>
      <c r="B9" s="21" t="s">
        <v>15</v>
      </c>
      <c r="D9" s="46"/>
      <c r="E9" s="40"/>
      <c r="F9" s="16" t="s">
        <v>14</v>
      </c>
      <c r="G9" s="16">
        <f>STDEVP(G4:G7)</f>
        <v>609.87375742853533</v>
      </c>
      <c r="H9" s="16">
        <f>STDEVP(H4:H7)</f>
        <v>0.16534932557385928</v>
      </c>
      <c r="I9" s="16">
        <f>STDEVP(I4:I7)</f>
        <v>1219747514857.071</v>
      </c>
      <c r="K9" s="27"/>
      <c r="L9" s="28" t="s">
        <v>14</v>
      </c>
      <c r="M9" s="16"/>
      <c r="N9" s="16"/>
      <c r="O9" s="16"/>
      <c r="P9" s="16"/>
      <c r="Q9" s="18"/>
      <c r="R9" s="18"/>
      <c r="T9" s="13"/>
      <c r="U9" s="26"/>
      <c r="V9" s="18"/>
      <c r="W9" s="18"/>
      <c r="X9" s="18"/>
      <c r="Y9" s="18"/>
      <c r="Z9" s="18"/>
      <c r="AB9" s="13"/>
      <c r="AC9" s="26"/>
      <c r="AD9" s="18"/>
      <c r="AE9" s="18"/>
      <c r="AF9" s="18"/>
      <c r="AG9" s="18"/>
      <c r="AH9" s="18"/>
    </row>
    <row r="10" spans="1:34" ht="15" customHeight="1" x14ac:dyDescent="0.25">
      <c r="A10" s="42" t="s">
        <v>8</v>
      </c>
      <c r="B10" s="42"/>
      <c r="D10" s="39" t="s">
        <v>16</v>
      </c>
      <c r="E10" s="7" t="s">
        <v>3</v>
      </c>
      <c r="F10" s="8" t="s">
        <v>4</v>
      </c>
      <c r="G10" s="9">
        <v>-8</v>
      </c>
      <c r="H10" s="10"/>
      <c r="I10" s="10" t="s">
        <v>5</v>
      </c>
      <c r="K10" s="29" t="s">
        <v>16</v>
      </c>
      <c r="L10" s="7" t="s">
        <v>3</v>
      </c>
      <c r="M10" s="7" t="s">
        <v>6</v>
      </c>
      <c r="N10" s="7">
        <v>-8</v>
      </c>
      <c r="O10" s="16"/>
      <c r="P10" s="7" t="s">
        <v>5</v>
      </c>
      <c r="Q10" s="12"/>
      <c r="R10" s="12"/>
      <c r="T10" s="30"/>
      <c r="U10" s="14"/>
      <c r="V10" s="15"/>
      <c r="W10" s="12"/>
      <c r="X10" s="12"/>
      <c r="Y10" s="12"/>
      <c r="Z10" s="12"/>
      <c r="AB10" s="30"/>
      <c r="AC10" s="14"/>
      <c r="AD10" s="15"/>
      <c r="AE10" s="12"/>
      <c r="AF10" s="12"/>
      <c r="AG10" s="12"/>
      <c r="AH10" s="12"/>
    </row>
    <row r="11" spans="1:34" x14ac:dyDescent="0.25">
      <c r="A11" s="43" t="s">
        <v>17</v>
      </c>
      <c r="B11" s="21" t="s">
        <v>18</v>
      </c>
      <c r="D11" s="39"/>
      <c r="E11" s="6">
        <v>1</v>
      </c>
      <c r="F11" s="16">
        <v>0.79200000000000004</v>
      </c>
      <c r="G11" s="16">
        <v>388</v>
      </c>
      <c r="H11" s="16">
        <f>LOG(I11)</f>
        <v>11.889861721258189</v>
      </c>
      <c r="I11" s="16">
        <f>G11*100000000*20</f>
        <v>776000000000</v>
      </c>
      <c r="K11" s="31"/>
      <c r="L11" s="9">
        <v>1</v>
      </c>
      <c r="M11" s="16">
        <v>0.94899999999999995</v>
      </c>
      <c r="N11" s="16">
        <v>791</v>
      </c>
      <c r="O11" s="16">
        <f>LOG(P11)</f>
        <v>12.199206479161658</v>
      </c>
      <c r="P11" s="16">
        <f>N11*100000000*20</f>
        <v>1582000000000</v>
      </c>
      <c r="Q11" s="18"/>
      <c r="R11" s="18"/>
      <c r="T11" s="30"/>
      <c r="U11" s="19"/>
      <c r="V11" s="20"/>
      <c r="W11" s="18"/>
      <c r="X11" s="18"/>
      <c r="Y11" s="18"/>
      <c r="Z11" s="18"/>
      <c r="AB11" s="30"/>
      <c r="AC11" s="19"/>
      <c r="AD11" s="18"/>
      <c r="AE11" s="18"/>
      <c r="AF11" s="18"/>
      <c r="AG11" s="18"/>
      <c r="AH11" s="18"/>
    </row>
    <row r="12" spans="1:34" x14ac:dyDescent="0.25">
      <c r="A12" s="43"/>
      <c r="B12" s="21" t="s">
        <v>19</v>
      </c>
      <c r="D12" s="39"/>
      <c r="E12" s="6">
        <v>2</v>
      </c>
      <c r="F12" s="16">
        <v>0.86499999999999999</v>
      </c>
      <c r="G12" s="16">
        <v>384</v>
      </c>
      <c r="H12" s="16">
        <f t="shared" ref="H12:H15" si="2">LOG(I12)</f>
        <v>11.885361220031513</v>
      </c>
      <c r="I12" s="16">
        <f>G12*100000000*20</f>
        <v>768000000000</v>
      </c>
      <c r="K12" s="31"/>
      <c r="L12" s="9">
        <v>2</v>
      </c>
      <c r="M12" s="16">
        <v>0.82099999999999995</v>
      </c>
      <c r="N12" s="16">
        <v>419</v>
      </c>
      <c r="O12" s="16">
        <f t="shared" ref="O12:O14" si="3">LOG(P12)</f>
        <v>11.923244018630276</v>
      </c>
      <c r="P12" s="16">
        <f>N12*100000000*20</f>
        <v>838000000000</v>
      </c>
      <c r="Q12" s="18"/>
      <c r="R12" s="18"/>
      <c r="T12" s="30"/>
      <c r="U12" s="19"/>
      <c r="V12" s="20"/>
      <c r="W12" s="18"/>
      <c r="X12" s="18"/>
      <c r="Y12" s="18"/>
      <c r="Z12" s="18"/>
      <c r="AB12" s="30"/>
      <c r="AC12" s="19"/>
      <c r="AD12" s="18"/>
      <c r="AE12" s="18"/>
      <c r="AF12" s="18"/>
      <c r="AG12" s="18"/>
      <c r="AH12" s="18"/>
    </row>
    <row r="13" spans="1:34" x14ac:dyDescent="0.25">
      <c r="A13" s="43"/>
      <c r="B13" s="21"/>
      <c r="D13" s="39"/>
      <c r="E13" s="6">
        <v>3</v>
      </c>
      <c r="F13" s="16">
        <v>1.014</v>
      </c>
      <c r="G13" s="16">
        <v>220</v>
      </c>
      <c r="H13" s="16">
        <f t="shared" si="2"/>
        <v>11.643452676486188</v>
      </c>
      <c r="I13" s="16">
        <f>G13*100000000*20</f>
        <v>440000000000</v>
      </c>
      <c r="K13" s="31"/>
      <c r="L13" s="9">
        <v>3</v>
      </c>
      <c r="M13" s="16">
        <v>0.747</v>
      </c>
      <c r="N13" s="23">
        <v>1252</v>
      </c>
      <c r="O13" s="16">
        <f t="shared" si="3"/>
        <v>12.082785370316451</v>
      </c>
      <c r="P13" s="23">
        <f>AVERAGE(P10:P12)</f>
        <v>1210000000000</v>
      </c>
      <c r="Q13" s="18"/>
      <c r="R13" s="18"/>
      <c r="T13" s="30"/>
      <c r="U13" s="19"/>
      <c r="V13" s="20"/>
      <c r="W13" s="18"/>
      <c r="X13" s="18"/>
      <c r="Y13" s="18"/>
      <c r="Z13" s="18"/>
      <c r="AB13" s="30"/>
      <c r="AC13" s="19"/>
      <c r="AD13" s="18"/>
      <c r="AE13" s="18"/>
      <c r="AF13" s="18"/>
      <c r="AG13" s="18"/>
      <c r="AH13" s="18"/>
    </row>
    <row r="14" spans="1:34" x14ac:dyDescent="0.25">
      <c r="D14" s="39"/>
      <c r="E14" s="6">
        <v>4</v>
      </c>
      <c r="F14" s="16">
        <v>0.97</v>
      </c>
      <c r="G14" s="16">
        <v>402</v>
      </c>
      <c r="H14" s="16">
        <f t="shared" si="2"/>
        <v>11.905256048748452</v>
      </c>
      <c r="I14" s="16">
        <f>G14*100000000*20</f>
        <v>804000000000</v>
      </c>
      <c r="K14" s="31"/>
      <c r="L14" s="40"/>
      <c r="M14" s="16" t="s">
        <v>12</v>
      </c>
      <c r="N14" s="16">
        <f>AVERAGE(N11:N13)</f>
        <v>820.66666666666663</v>
      </c>
      <c r="O14" s="16">
        <f t="shared" si="3"/>
        <v>12.082785370316451</v>
      </c>
      <c r="P14" s="16">
        <f>AVERAGE(P11:P13)</f>
        <v>1210000000000</v>
      </c>
      <c r="Q14" s="18"/>
      <c r="R14" s="18"/>
      <c r="T14" s="30"/>
      <c r="U14" s="19"/>
      <c r="V14" s="20"/>
      <c r="W14" s="18"/>
      <c r="X14" s="18"/>
      <c r="Y14" s="18"/>
      <c r="Z14" s="18"/>
      <c r="AB14" s="30"/>
      <c r="AC14" s="19"/>
      <c r="AD14" s="18"/>
      <c r="AE14" s="18"/>
      <c r="AF14" s="18"/>
      <c r="AG14" s="18"/>
      <c r="AH14" s="18"/>
    </row>
    <row r="15" spans="1:34" x14ac:dyDescent="0.25">
      <c r="D15" s="39"/>
      <c r="E15" s="40"/>
      <c r="F15" s="23" t="s">
        <v>12</v>
      </c>
      <c r="G15" s="16">
        <f>AVERAGE(G11:G14)</f>
        <v>348.5</v>
      </c>
      <c r="H15" s="16">
        <f t="shared" si="2"/>
        <v>11.84323277809801</v>
      </c>
      <c r="I15" s="16">
        <f>AVERAGE(I11:I14)</f>
        <v>697000000000</v>
      </c>
      <c r="K15" s="31"/>
      <c r="L15" s="40"/>
      <c r="M15" s="23" t="s">
        <v>14</v>
      </c>
      <c r="N15" s="23">
        <f>STDEVP(N11:N13)</f>
        <v>340.71721738447883</v>
      </c>
      <c r="O15" s="16">
        <f>STDEVP(O11:O13)</f>
        <v>0.11311871694283233</v>
      </c>
      <c r="P15" s="23">
        <f>STDEVP(P11:P13)</f>
        <v>303736728105.11401</v>
      </c>
      <c r="Q15" s="25"/>
      <c r="R15" s="18"/>
      <c r="T15" s="30"/>
      <c r="U15" s="26"/>
      <c r="V15" s="25"/>
      <c r="W15" s="25"/>
      <c r="X15" s="18"/>
      <c r="Y15" s="25"/>
      <c r="Z15" s="18"/>
      <c r="AB15" s="30"/>
      <c r="AC15" s="26"/>
      <c r="AD15" s="32"/>
      <c r="AE15" s="32"/>
      <c r="AF15" s="18"/>
      <c r="AG15" s="25"/>
      <c r="AH15" s="18"/>
    </row>
    <row r="16" spans="1:34" x14ac:dyDescent="0.25">
      <c r="D16" s="39"/>
      <c r="E16" s="40"/>
      <c r="F16" s="16" t="s">
        <v>14</v>
      </c>
      <c r="G16" s="16">
        <f>STDEVP(G11:G14)</f>
        <v>74.489932205634346</v>
      </c>
      <c r="H16" s="16">
        <f>STDEVP(H11:H14)</f>
        <v>0.1085216598637713</v>
      </c>
      <c r="I16" s="16">
        <f>STDEVP(I11:I14)</f>
        <v>148979864411.26852</v>
      </c>
      <c r="K16" s="33"/>
      <c r="L16" s="40"/>
      <c r="M16" s="23"/>
      <c r="N16" s="34"/>
      <c r="O16" s="16"/>
      <c r="P16" s="34"/>
      <c r="Q16" s="18"/>
      <c r="R16" s="18"/>
      <c r="T16" s="30"/>
      <c r="U16" s="26"/>
      <c r="V16" s="18"/>
      <c r="W16" s="18"/>
      <c r="X16" s="18"/>
      <c r="Y16" s="18"/>
      <c r="Z16" s="18"/>
      <c r="AB16" s="30"/>
      <c r="AC16" s="26"/>
      <c r="AD16" s="18"/>
      <c r="AE16" s="18"/>
      <c r="AF16" s="18"/>
      <c r="AG16" s="18"/>
      <c r="AH16" s="18"/>
    </row>
    <row r="17" spans="4:34" ht="15" customHeight="1" x14ac:dyDescent="0.25">
      <c r="D17" s="39" t="s">
        <v>20</v>
      </c>
      <c r="E17" s="7" t="s">
        <v>3</v>
      </c>
      <c r="F17" s="8" t="s">
        <v>4</v>
      </c>
      <c r="G17" s="9">
        <v>-8</v>
      </c>
      <c r="H17" s="10"/>
      <c r="I17" s="10" t="s">
        <v>5</v>
      </c>
      <c r="K17" s="39" t="s">
        <v>20</v>
      </c>
      <c r="L17" s="7" t="s">
        <v>3</v>
      </c>
      <c r="M17" s="7" t="s">
        <v>6</v>
      </c>
      <c r="N17" s="7">
        <v>-8</v>
      </c>
      <c r="O17" s="16"/>
      <c r="P17" s="7" t="s">
        <v>5</v>
      </c>
      <c r="Q17" s="12"/>
      <c r="R17" s="12"/>
      <c r="T17" s="30"/>
      <c r="U17" s="14"/>
      <c r="V17" s="15"/>
      <c r="W17" s="12"/>
      <c r="X17" s="12"/>
      <c r="Y17" s="12"/>
      <c r="Z17" s="12"/>
      <c r="AB17" s="30"/>
      <c r="AC17" s="14"/>
      <c r="AD17" s="15"/>
      <c r="AE17" s="12"/>
      <c r="AF17" s="12"/>
      <c r="AG17" s="12"/>
      <c r="AH17" s="12"/>
    </row>
    <row r="18" spans="4:34" x14ac:dyDescent="0.25">
      <c r="D18" s="39"/>
      <c r="E18" s="6">
        <v>1</v>
      </c>
      <c r="F18" s="16">
        <v>1.0449999999999999</v>
      </c>
      <c r="G18" s="16">
        <v>195</v>
      </c>
      <c r="H18" s="16">
        <f>LOG(I18)</f>
        <v>11.5910646070265</v>
      </c>
      <c r="I18" s="16">
        <f>G18*100000000*20</f>
        <v>390000000000</v>
      </c>
      <c r="K18" s="39"/>
      <c r="L18" s="9">
        <v>1</v>
      </c>
      <c r="M18" s="16">
        <v>1.1539999999999999</v>
      </c>
      <c r="N18" s="16">
        <v>367</v>
      </c>
      <c r="O18" s="16">
        <f>LOG(P18)</f>
        <v>11.86569605991607</v>
      </c>
      <c r="P18" s="16">
        <f>N18*100000000*20</f>
        <v>734000000000</v>
      </c>
      <c r="Q18" s="18"/>
      <c r="R18" s="18"/>
      <c r="T18" s="30"/>
      <c r="U18" s="19"/>
      <c r="V18" s="20"/>
      <c r="W18" s="18"/>
      <c r="X18" s="18"/>
      <c r="Y18" s="18"/>
      <c r="Z18" s="18"/>
      <c r="AB18" s="30"/>
      <c r="AC18" s="19"/>
      <c r="AD18" s="18"/>
      <c r="AE18" s="18"/>
      <c r="AF18" s="18"/>
      <c r="AG18" s="18"/>
      <c r="AH18" s="18"/>
    </row>
    <row r="19" spans="4:34" x14ac:dyDescent="0.25">
      <c r="D19" s="39"/>
      <c r="E19" s="6">
        <v>2</v>
      </c>
      <c r="F19" s="16">
        <v>0.98199999999999998</v>
      </c>
      <c r="G19" s="16">
        <v>400</v>
      </c>
      <c r="H19" s="16">
        <f t="shared" ref="H19:H22" si="4">LOG(I19)</f>
        <v>11.903089986991944</v>
      </c>
      <c r="I19" s="16">
        <f>G19*100000000*20</f>
        <v>800000000000</v>
      </c>
      <c r="K19" s="39"/>
      <c r="L19" s="9">
        <v>2</v>
      </c>
      <c r="M19" s="16">
        <v>1.2410000000000001</v>
      </c>
      <c r="N19" s="16">
        <v>125</v>
      </c>
      <c r="O19" s="16">
        <f t="shared" ref="O19:O21" si="5">LOG(P19)</f>
        <v>11.397940008672037</v>
      </c>
      <c r="P19" s="16">
        <f>N19*100000000*20</f>
        <v>250000000000</v>
      </c>
      <c r="Q19" s="18"/>
      <c r="R19" s="18"/>
      <c r="T19" s="30"/>
      <c r="U19" s="19"/>
      <c r="V19" s="20"/>
      <c r="W19" s="18"/>
      <c r="X19" s="18"/>
      <c r="Y19" s="18"/>
      <c r="Z19" s="18"/>
      <c r="AB19" s="30"/>
      <c r="AC19" s="19"/>
      <c r="AD19" s="18"/>
      <c r="AE19" s="18"/>
      <c r="AF19" s="18"/>
      <c r="AG19" s="18"/>
      <c r="AH19" s="18"/>
    </row>
    <row r="20" spans="4:34" x14ac:dyDescent="0.25">
      <c r="D20" s="39"/>
      <c r="E20" s="6">
        <v>3</v>
      </c>
      <c r="F20" s="16">
        <v>1.0249999999999999</v>
      </c>
      <c r="G20" s="16">
        <v>438</v>
      </c>
      <c r="H20" s="16">
        <f t="shared" si="4"/>
        <v>11.94250410616808</v>
      </c>
      <c r="I20" s="16">
        <f>G20*100000000*20</f>
        <v>876000000000</v>
      </c>
      <c r="K20" s="39"/>
      <c r="L20" s="9">
        <v>3</v>
      </c>
      <c r="M20" s="16">
        <v>1.2410000000000001</v>
      </c>
      <c r="N20" s="16">
        <v>252</v>
      </c>
      <c r="O20" s="16">
        <f t="shared" si="5"/>
        <v>11.702430536445526</v>
      </c>
      <c r="P20" s="16">
        <f>N20*100000000*20</f>
        <v>504000000000</v>
      </c>
      <c r="Q20" s="18"/>
      <c r="R20" s="18"/>
      <c r="T20" s="30"/>
      <c r="U20" s="19"/>
      <c r="V20" s="20"/>
      <c r="W20" s="18"/>
      <c r="X20" s="18"/>
      <c r="Y20" s="18"/>
      <c r="Z20" s="18"/>
      <c r="AB20" s="30"/>
      <c r="AC20" s="19"/>
      <c r="AD20" s="18"/>
      <c r="AE20" s="18"/>
      <c r="AF20" s="18"/>
      <c r="AG20" s="18"/>
      <c r="AH20" s="18"/>
    </row>
    <row r="21" spans="4:34" x14ac:dyDescent="0.25">
      <c r="D21" s="39"/>
      <c r="E21" s="6">
        <v>4</v>
      </c>
      <c r="F21" s="16">
        <v>1.0029999999999999</v>
      </c>
      <c r="G21" s="16">
        <v>482</v>
      </c>
      <c r="H21" s="16">
        <f t="shared" si="4"/>
        <v>11.98407703390283</v>
      </c>
      <c r="I21" s="16">
        <f>G21*100000000*20</f>
        <v>964000000000</v>
      </c>
      <c r="K21" s="39"/>
      <c r="L21" s="40"/>
      <c r="M21" s="23" t="s">
        <v>12</v>
      </c>
      <c r="N21" s="23">
        <f>AVERAGE(N18:N20)</f>
        <v>248</v>
      </c>
      <c r="O21" s="16">
        <f t="shared" si="5"/>
        <v>11.695481676490198</v>
      </c>
      <c r="P21" s="23">
        <f>AVERAGE(P18:P20)</f>
        <v>496000000000</v>
      </c>
      <c r="Q21" s="18"/>
      <c r="R21" s="18"/>
      <c r="T21" s="30"/>
      <c r="U21" s="19"/>
      <c r="V21" s="20"/>
      <c r="W21" s="18"/>
      <c r="X21" s="18"/>
      <c r="Y21" s="18"/>
      <c r="Z21" s="18"/>
      <c r="AB21" s="30"/>
      <c r="AC21" s="19"/>
      <c r="AD21" s="18"/>
      <c r="AE21" s="18"/>
      <c r="AF21" s="18"/>
      <c r="AG21" s="18"/>
      <c r="AH21" s="18"/>
    </row>
    <row r="22" spans="4:34" x14ac:dyDescent="0.25">
      <c r="D22" s="39"/>
      <c r="E22" s="41"/>
      <c r="F22" s="23" t="s">
        <v>12</v>
      </c>
      <c r="G22" s="16">
        <f>AVERAGE(G18:G21)</f>
        <v>378.75</v>
      </c>
      <c r="H22" s="16">
        <f t="shared" si="4"/>
        <v>11.879382637174343</v>
      </c>
      <c r="I22" s="16">
        <f>AVERAGE(I18:I21)</f>
        <v>757500000000</v>
      </c>
      <c r="K22" s="39"/>
      <c r="L22" s="40"/>
      <c r="M22" s="16" t="s">
        <v>21</v>
      </c>
      <c r="N22" s="16">
        <f>STDEVP(N18:N20)</f>
        <v>98.836565433379292</v>
      </c>
      <c r="O22" s="16">
        <f>STDEVP(O18:O20)</f>
        <v>0.19384009335684069</v>
      </c>
      <c r="P22" s="16">
        <f>AVERAGE(P18:P20)</f>
        <v>496000000000</v>
      </c>
      <c r="Q22" s="25"/>
      <c r="R22" s="18"/>
      <c r="T22" s="30"/>
      <c r="U22" s="35"/>
      <c r="V22" s="25"/>
      <c r="W22" s="25"/>
      <c r="X22" s="18"/>
      <c r="Y22" s="25"/>
      <c r="Z22" s="18"/>
      <c r="AB22" s="30"/>
      <c r="AC22" s="35"/>
      <c r="AD22" s="26"/>
      <c r="AE22" s="26"/>
      <c r="AF22" s="18"/>
      <c r="AG22" s="25"/>
      <c r="AH22" s="18"/>
    </row>
    <row r="23" spans="4:34" x14ac:dyDescent="0.25">
      <c r="D23" s="39"/>
      <c r="E23" s="41"/>
      <c r="F23" s="16" t="s">
        <v>14</v>
      </c>
      <c r="G23" s="16">
        <f>STDEVP(G18:G21)</f>
        <v>109.98494215118723</v>
      </c>
      <c r="H23" s="16">
        <f>STDEVP(H18:H21)</f>
        <v>0.15515496484501054</v>
      </c>
      <c r="I23" s="16">
        <f>STDEVP(I18:I21)</f>
        <v>219969884302.37457</v>
      </c>
      <c r="K23" s="39"/>
      <c r="L23" s="40"/>
      <c r="M23" s="23"/>
      <c r="N23" s="23"/>
      <c r="O23" s="16"/>
      <c r="P23" s="23">
        <f>STDEVP(P18:P20)</f>
        <v>197673130866.75858</v>
      </c>
      <c r="Q23" s="18"/>
      <c r="R23" s="18"/>
      <c r="T23" s="30"/>
      <c r="U23" s="35"/>
      <c r="V23" s="18"/>
      <c r="W23" s="18"/>
      <c r="X23" s="18"/>
      <c r="Y23" s="18"/>
      <c r="Z23" s="18"/>
      <c r="AB23" s="30"/>
      <c r="AC23" s="35"/>
      <c r="AD23" s="18"/>
      <c r="AE23" s="18"/>
      <c r="AF23" s="18"/>
      <c r="AG23" s="18"/>
      <c r="AH23" s="18"/>
    </row>
    <row r="24" spans="4:34" ht="15" customHeight="1" x14ac:dyDescent="0.25">
      <c r="D24" s="39" t="s">
        <v>22</v>
      </c>
      <c r="E24" s="7" t="s">
        <v>3</v>
      </c>
      <c r="F24" s="8" t="s">
        <v>4</v>
      </c>
      <c r="G24" s="9">
        <v>-8</v>
      </c>
      <c r="H24" s="10"/>
      <c r="I24" s="10" t="s">
        <v>5</v>
      </c>
      <c r="K24" s="29" t="s">
        <v>22</v>
      </c>
      <c r="L24" s="7" t="s">
        <v>3</v>
      </c>
      <c r="M24" s="7" t="s">
        <v>6</v>
      </c>
      <c r="N24" s="7">
        <v>-8</v>
      </c>
      <c r="O24" s="16"/>
      <c r="P24" s="7" t="s">
        <v>5</v>
      </c>
      <c r="Q24" s="12"/>
      <c r="R24" s="12"/>
      <c r="T24" s="30"/>
      <c r="U24" s="14"/>
      <c r="V24" s="15"/>
      <c r="W24" s="12"/>
      <c r="X24" s="12"/>
      <c r="Y24" s="12"/>
      <c r="Z24" s="12"/>
      <c r="AB24" s="30"/>
      <c r="AC24" s="14"/>
      <c r="AD24" s="15"/>
      <c r="AE24" s="12"/>
      <c r="AF24" s="12"/>
      <c r="AG24" s="12"/>
      <c r="AH24" s="12"/>
    </row>
    <row r="25" spans="4:34" x14ac:dyDescent="0.25">
      <c r="D25" s="39"/>
      <c r="E25" s="6">
        <v>1</v>
      </c>
      <c r="F25" s="16">
        <v>1.0029999999999999</v>
      </c>
      <c r="G25" s="16">
        <v>79</v>
      </c>
      <c r="H25" s="16">
        <f>LOG(I25)</f>
        <v>11.198657086954423</v>
      </c>
      <c r="I25" s="16">
        <f>G25*100000000*20</f>
        <v>158000000000</v>
      </c>
      <c r="K25" s="31"/>
      <c r="L25" s="9">
        <v>1</v>
      </c>
      <c r="M25" s="16">
        <v>1.085</v>
      </c>
      <c r="N25" s="16">
        <v>84</v>
      </c>
      <c r="O25" s="16">
        <f>LOG(P25)</f>
        <v>11.225309281725863</v>
      </c>
      <c r="P25" s="16">
        <f>N25*100000000*20</f>
        <v>168000000000</v>
      </c>
      <c r="Q25" s="18"/>
      <c r="R25" s="18"/>
      <c r="T25" s="30"/>
      <c r="U25" s="19"/>
      <c r="V25" s="20"/>
      <c r="W25" s="18"/>
      <c r="X25" s="18"/>
      <c r="Y25" s="18"/>
      <c r="Z25" s="18"/>
      <c r="AB25" s="30"/>
      <c r="AC25" s="19"/>
      <c r="AD25" s="18"/>
      <c r="AE25" s="18"/>
      <c r="AF25" s="18"/>
      <c r="AG25" s="18"/>
      <c r="AH25" s="18"/>
    </row>
    <row r="26" spans="4:34" x14ac:dyDescent="0.25">
      <c r="D26" s="39"/>
      <c r="E26" s="6">
        <v>2</v>
      </c>
      <c r="F26" s="16">
        <v>0.91800000000000004</v>
      </c>
      <c r="G26" s="16">
        <v>149</v>
      </c>
      <c r="H26" s="16">
        <f t="shared" ref="H26:H29" si="6">LOG(I26)</f>
        <v>11.474216264076254</v>
      </c>
      <c r="I26" s="16">
        <f>G26*100000000*20</f>
        <v>298000000000</v>
      </c>
      <c r="K26" s="31"/>
      <c r="L26" s="9">
        <v>2</v>
      </c>
      <c r="M26" s="16">
        <v>1.159</v>
      </c>
      <c r="N26" s="16">
        <v>64</v>
      </c>
      <c r="O26" s="16">
        <f t="shared" ref="O26:O28" si="7">LOG(P26)</f>
        <v>11.107209969647869</v>
      </c>
      <c r="P26" s="16">
        <f>N26*100000000*20</f>
        <v>128000000000</v>
      </c>
      <c r="Q26" s="18"/>
      <c r="R26" s="18"/>
      <c r="T26" s="30"/>
      <c r="U26" s="19"/>
      <c r="V26" s="20"/>
      <c r="W26" s="18"/>
      <c r="X26" s="18"/>
      <c r="Y26" s="18"/>
      <c r="Z26" s="18"/>
      <c r="AB26" s="30"/>
      <c r="AC26" s="19"/>
      <c r="AD26" s="18"/>
      <c r="AE26" s="18"/>
      <c r="AF26" s="18"/>
      <c r="AG26" s="18"/>
      <c r="AH26" s="18"/>
    </row>
    <row r="27" spans="4:34" x14ac:dyDescent="0.25">
      <c r="D27" s="39"/>
      <c r="E27" s="6">
        <v>3</v>
      </c>
      <c r="F27" s="16">
        <v>1.0669999999999999</v>
      </c>
      <c r="G27" s="16">
        <v>305</v>
      </c>
      <c r="H27" s="16">
        <f t="shared" si="6"/>
        <v>11.785329835010767</v>
      </c>
      <c r="I27" s="16">
        <f>G27*100000000*20</f>
        <v>610000000000</v>
      </c>
      <c r="K27" s="31"/>
      <c r="L27" s="9">
        <v>3</v>
      </c>
      <c r="M27" s="16">
        <v>1.101</v>
      </c>
      <c r="N27" s="16">
        <v>28</v>
      </c>
      <c r="O27" s="16">
        <f t="shared" si="7"/>
        <v>10.748188027006201</v>
      </c>
      <c r="P27" s="16">
        <f>N27*100000000*20</f>
        <v>56000000000</v>
      </c>
      <c r="Q27" s="18"/>
      <c r="R27" s="18"/>
      <c r="T27" s="30"/>
      <c r="U27" s="19"/>
      <c r="V27" s="20"/>
      <c r="W27" s="18"/>
      <c r="X27" s="18"/>
      <c r="Y27" s="18"/>
      <c r="Z27" s="18"/>
      <c r="AB27" s="30"/>
      <c r="AC27" s="19"/>
      <c r="AD27" s="18"/>
      <c r="AE27" s="18"/>
      <c r="AF27" s="18"/>
      <c r="AG27" s="18"/>
      <c r="AH27" s="18"/>
    </row>
    <row r="28" spans="4:34" x14ac:dyDescent="0.25">
      <c r="D28" s="39"/>
      <c r="E28" s="6">
        <v>4</v>
      </c>
      <c r="F28" s="16">
        <v>0.92300000000000004</v>
      </c>
      <c r="G28" s="16">
        <v>291</v>
      </c>
      <c r="H28" s="16">
        <f t="shared" si="6"/>
        <v>11.764922984649889</v>
      </c>
      <c r="I28" s="16">
        <f>G28*100000000*20</f>
        <v>582000000000</v>
      </c>
      <c r="K28" s="31"/>
      <c r="L28" s="36"/>
      <c r="M28" s="23" t="s">
        <v>12</v>
      </c>
      <c r="N28" s="23">
        <f>AVERAGE(N25:N27)</f>
        <v>58.666666666666664</v>
      </c>
      <c r="O28" s="16">
        <f t="shared" si="7"/>
        <v>11.069421408758469</v>
      </c>
      <c r="P28" s="23">
        <f>AVERAGE(P25:P27)</f>
        <v>117333333333.33333</v>
      </c>
      <c r="Q28" s="18"/>
      <c r="R28" s="18"/>
      <c r="T28" s="30"/>
      <c r="U28" s="19"/>
      <c r="V28" s="20"/>
      <c r="W28" s="18"/>
      <c r="X28" s="18"/>
      <c r="Y28" s="18"/>
      <c r="Z28" s="18"/>
      <c r="AB28" s="30"/>
      <c r="AC28" s="19"/>
      <c r="AD28" s="18"/>
      <c r="AE28" s="18"/>
      <c r="AF28" s="18"/>
      <c r="AG28" s="18"/>
      <c r="AH28" s="18"/>
    </row>
    <row r="29" spans="4:34" x14ac:dyDescent="0.25">
      <c r="D29" s="39"/>
      <c r="E29" s="37"/>
      <c r="F29" s="23" t="s">
        <v>12</v>
      </c>
      <c r="G29" s="23">
        <f>AVERAGE(G25:G28)</f>
        <v>206</v>
      </c>
      <c r="H29" s="16">
        <f t="shared" si="6"/>
        <v>11.614897216033135</v>
      </c>
      <c r="I29" s="16">
        <f>AVERAGE(I25:I28)</f>
        <v>412000000000</v>
      </c>
      <c r="K29" s="31"/>
      <c r="L29" s="38"/>
      <c r="M29" s="16" t="s">
        <v>14</v>
      </c>
      <c r="N29" s="16">
        <f>STDEVP(N25:N27)</f>
        <v>23.170862929310356</v>
      </c>
      <c r="O29" s="16">
        <f>STDEVP(O25:O27)</f>
        <v>0.20289266306124579</v>
      </c>
      <c r="P29" s="16">
        <f>STDEVP(P25:P27)</f>
        <v>46341725858.620712</v>
      </c>
      <c r="Q29" s="25"/>
      <c r="R29" s="18"/>
      <c r="T29" s="30"/>
      <c r="U29" s="13"/>
      <c r="V29" s="25"/>
      <c r="W29" s="25"/>
      <c r="X29" s="18"/>
      <c r="Y29" s="25"/>
      <c r="Z29" s="18"/>
      <c r="AB29" s="30"/>
      <c r="AC29" s="13"/>
      <c r="AD29" s="25"/>
      <c r="AE29" s="25"/>
      <c r="AF29" s="18"/>
      <c r="AG29" s="25"/>
      <c r="AH29" s="18"/>
    </row>
    <row r="30" spans="4:34" x14ac:dyDescent="0.25">
      <c r="D30" s="39"/>
      <c r="E30" s="37"/>
      <c r="F30" s="16" t="s">
        <v>14</v>
      </c>
      <c r="G30" s="16">
        <f>STDEVP(G25:G28)</f>
        <v>95.399161421890909</v>
      </c>
      <c r="H30" s="16">
        <f>STDEVP(H25:H28)</f>
        <v>0.24011629099886789</v>
      </c>
      <c r="I30" s="16">
        <f>STDEVP(I25:I28)</f>
        <v>190798322843.78189</v>
      </c>
      <c r="K30" s="33"/>
      <c r="L30" s="22"/>
      <c r="M30" s="23"/>
      <c r="N30" s="23"/>
      <c r="O30" s="23"/>
      <c r="P30" s="23"/>
      <c r="Q30" s="18"/>
      <c r="R30" s="18"/>
      <c r="T30" s="30"/>
      <c r="U30" s="13"/>
      <c r="V30" s="18"/>
      <c r="W30" s="18"/>
      <c r="X30" s="18"/>
      <c r="Y30" s="18"/>
      <c r="Z30" s="18"/>
      <c r="AB30" s="30"/>
      <c r="AC30" s="13"/>
      <c r="AD30" s="18"/>
      <c r="AE30" s="18"/>
      <c r="AF30" s="18"/>
      <c r="AG30" s="18"/>
      <c r="AH30" s="18"/>
    </row>
  </sheetData>
  <mergeCells count="18">
    <mergeCell ref="D1:I2"/>
    <mergeCell ref="K1:P2"/>
    <mergeCell ref="D3:D9"/>
    <mergeCell ref="A4:B4"/>
    <mergeCell ref="A5:B5"/>
    <mergeCell ref="A6:A9"/>
    <mergeCell ref="L7:L8"/>
    <mergeCell ref="E8:E9"/>
    <mergeCell ref="A10:B10"/>
    <mergeCell ref="D10:D16"/>
    <mergeCell ref="A11:A13"/>
    <mergeCell ref="L14:L16"/>
    <mergeCell ref="E15:E16"/>
    <mergeCell ref="D17:D23"/>
    <mergeCell ref="K17:K23"/>
    <mergeCell ref="L21:L23"/>
    <mergeCell ref="E22:E23"/>
    <mergeCell ref="D24:D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>UNESP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Paulino</dc:creator>
  <dc:description/>
  <cp:lastModifiedBy>Alessandro de Mello Varani</cp:lastModifiedBy>
  <cp:revision>1</cp:revision>
  <dcterms:created xsi:type="dcterms:W3CDTF">2018-09-04T23:57:12Z</dcterms:created>
  <dcterms:modified xsi:type="dcterms:W3CDTF">2018-10-29T20:52:26Z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UNESP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