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da Acadêmica\Pos-Doc\Artigo mlt Amanda\Submetidos\peerj-28184\"/>
    </mc:Choice>
  </mc:AlternateContent>
  <bookViews>
    <workbookView xWindow="240" yWindow="75" windowWidth="15600" windowHeight="7935"/>
  </bookViews>
  <sheets>
    <sheet name="Xanthan gum" sheetId="2" r:id="rId1"/>
  </sheets>
  <calcPr calcId="162913"/>
</workbook>
</file>

<file path=xl/calcChain.xml><?xml version="1.0" encoding="utf-8"?>
<calcChain xmlns="http://schemas.openxmlformats.org/spreadsheetml/2006/main">
  <c r="Y13" i="2" l="1"/>
  <c r="Y12" i="2"/>
  <c r="Y11" i="2"/>
  <c r="Y6" i="2"/>
  <c r="Z6" i="2" s="1"/>
  <c r="AA6" i="2" s="1"/>
  <c r="Y5" i="2"/>
  <c r="Z5" i="2" s="1"/>
  <c r="AA5" i="2" s="1"/>
  <c r="Y4" i="2"/>
  <c r="K13" i="2"/>
  <c r="D13" i="2"/>
  <c r="E13" i="2" s="1"/>
  <c r="F13" i="2" s="1"/>
  <c r="R13" i="2"/>
  <c r="S13" i="2" s="1"/>
  <c r="T13" i="2" s="1"/>
  <c r="K12" i="2"/>
  <c r="R12" i="2"/>
  <c r="S12" i="2" s="1"/>
  <c r="T12" i="2" s="1"/>
  <c r="K11" i="2"/>
  <c r="L11" i="2" s="1"/>
  <c r="M11" i="2" s="1"/>
  <c r="D12" i="2"/>
  <c r="R11" i="2"/>
  <c r="D11" i="2"/>
  <c r="K6" i="2"/>
  <c r="L6" i="2" s="1"/>
  <c r="M6" i="2" s="1"/>
  <c r="D6" i="2"/>
  <c r="R6" i="2"/>
  <c r="S6" i="2" s="1"/>
  <c r="T6" i="2" s="1"/>
  <c r="K5" i="2"/>
  <c r="L5" i="2" s="1"/>
  <c r="M5" i="2" s="1"/>
  <c r="R5" i="2"/>
  <c r="S5" i="2" s="1"/>
  <c r="T5" i="2" s="1"/>
  <c r="K4" i="2"/>
  <c r="L4" i="2" s="1"/>
  <c r="M4" i="2" s="1"/>
  <c r="D5" i="2"/>
  <c r="R4" i="2"/>
  <c r="D4" i="2"/>
  <c r="E4" i="2" s="1"/>
  <c r="F4" i="2" s="1"/>
  <c r="K14" i="2" l="1"/>
  <c r="L14" i="2" s="1"/>
  <c r="M14" i="2" s="1"/>
  <c r="B20" i="2"/>
  <c r="B18" i="2"/>
  <c r="I19" i="2"/>
  <c r="I23" i="2" s="1"/>
  <c r="I21" i="2"/>
  <c r="Z11" i="2"/>
  <c r="AA11" i="2" s="1"/>
  <c r="Y14" i="2"/>
  <c r="Z14" i="2" s="1"/>
  <c r="AA14" i="2" s="1"/>
  <c r="R7" i="2"/>
  <c r="S7" i="2" s="1"/>
  <c r="T7" i="2" s="1"/>
  <c r="R14" i="2"/>
  <c r="S14" i="2" s="1"/>
  <c r="T14" i="2" s="1"/>
  <c r="D7" i="2"/>
  <c r="Z4" i="2"/>
  <c r="AA4" i="2" s="1"/>
  <c r="AA8" i="2" s="1"/>
  <c r="Y7" i="2"/>
  <c r="Z7" i="2" s="1"/>
  <c r="AA7" i="2" s="1"/>
  <c r="W20" i="2"/>
  <c r="E5" i="2"/>
  <c r="B19" i="2"/>
  <c r="B22" i="2" s="1"/>
  <c r="D14" i="2"/>
  <c r="E14" i="2" s="1"/>
  <c r="F14" i="2" s="1"/>
  <c r="M8" i="2"/>
  <c r="E11" i="2"/>
  <c r="F11" i="2" s="1"/>
  <c r="I20" i="2"/>
  <c r="W19" i="2"/>
  <c r="P18" i="2"/>
  <c r="W18" i="2"/>
  <c r="Z13" i="2"/>
  <c r="AA13" i="2" s="1"/>
  <c r="Z12" i="2"/>
  <c r="AA12" i="2" s="1"/>
  <c r="P20" i="2"/>
  <c r="S4" i="2"/>
  <c r="T4" i="2" s="1"/>
  <c r="T8" i="2" s="1"/>
  <c r="E12" i="2"/>
  <c r="F12" i="2" s="1"/>
  <c r="F15" i="2" s="1"/>
  <c r="L12" i="2"/>
  <c r="M12" i="2" s="1"/>
  <c r="P19" i="2"/>
  <c r="E6" i="2"/>
  <c r="F6" i="2" s="1"/>
  <c r="K7" i="2"/>
  <c r="L7" i="2" s="1"/>
  <c r="M7" i="2" s="1"/>
  <c r="S11" i="2"/>
  <c r="T11" i="2" s="1"/>
  <c r="T15" i="2" s="1"/>
  <c r="L13" i="2"/>
  <c r="M13" i="2" s="1"/>
  <c r="M15" i="2" l="1"/>
  <c r="W21" i="2"/>
  <c r="I22" i="2"/>
  <c r="P21" i="2"/>
  <c r="AA15" i="2"/>
  <c r="B21" i="2"/>
  <c r="F5" i="2"/>
  <c r="F8" i="2" s="1"/>
  <c r="E7" i="2"/>
  <c r="W22" i="2"/>
  <c r="P22" i="2"/>
  <c r="F7" i="2" l="1"/>
</calcChain>
</file>

<file path=xl/sharedStrings.xml><?xml version="1.0" encoding="utf-8"?>
<sst xmlns="http://schemas.openxmlformats.org/spreadsheetml/2006/main" count="72" uniqueCount="18">
  <si>
    <t>XccA</t>
  </si>
  <si>
    <t>ΔmltB2.2</t>
  </si>
  <si>
    <t>ΔmltB2.1</t>
  </si>
  <si>
    <t>ΔmltB2.1-ΔmltB2.2</t>
  </si>
  <si>
    <t>STDEV</t>
  </si>
  <si>
    <t>Average</t>
  </si>
  <si>
    <t>Gum (mg)</t>
  </si>
  <si>
    <t>mg gum/mg bacteria</t>
  </si>
  <si>
    <t>Before</t>
  </si>
  <si>
    <t>After</t>
  </si>
  <si>
    <t>mg cell/ml medium</t>
  </si>
  <si>
    <t>mg gum/ ml medium</t>
  </si>
  <si>
    <t>mg cell / ml medium</t>
  </si>
  <si>
    <t>Gum (mg/mL)</t>
  </si>
  <si>
    <t>Berofe</t>
  </si>
  <si>
    <t>Biomass(mg)</t>
  </si>
  <si>
    <t>In mg (*1000)</t>
  </si>
  <si>
    <t xml:space="preserve">In 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</si>
</sst>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/>
    <xf numFmtId="0" fontId="1" fillId="0" borderId="0" xfId="0" applyFont="1" applyBorder="1" applyAlignment="1"/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/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E7AB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'Xanthan gum'!$A$1</c:f>
              <c:strCache>
                <c:ptCount val="1"/>
                <c:pt idx="0">
                  <c:v>XccA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'Xanthan gum'!$B$22</c:f>
                <c:numCache>
                  <c:formatCode>General</c:formatCode>
                  <c:ptCount val="1"/>
                  <c:pt idx="0">
                    <c:v>0.10181218664595759</c:v>
                  </c:pt>
                </c:numCache>
              </c:numRef>
            </c:plus>
            <c:minus>
              <c:numRef>
                <c:f>'Xanthan gum'!$B$22</c:f>
                <c:numCache>
                  <c:formatCode>General</c:formatCode>
                  <c:ptCount val="1"/>
                  <c:pt idx="0">
                    <c:v>0.10181218664595759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'Xanthan gum'!$B$21</c:f>
              <c:numCache>
                <c:formatCode>General</c:formatCode>
                <c:ptCount val="1"/>
                <c:pt idx="0">
                  <c:v>1.6629676875678907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E-4F6D-8802-D898AA13FDD9}"/>
            </c:ext>
          </c:extLst>
        </c:ser>
        <c:ser>
          <c:idx val="3"/>
          <c:order val="1"/>
          <c:tx>
            <c:strRef>
              <c:f>'Xanthan gum'!$V$1</c:f>
              <c:strCache>
                <c:ptCount val="1"/>
                <c:pt idx="0">
                  <c:v>ΔmltB2.2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'Xanthan gum'!$W$22</c:f>
                <c:numCache>
                  <c:formatCode>General</c:formatCode>
                  <c:ptCount val="1"/>
                  <c:pt idx="0">
                    <c:v>0.31570794742504399</c:v>
                  </c:pt>
                </c:numCache>
              </c:numRef>
            </c:plus>
            <c:minus>
              <c:numRef>
                <c:f>'Xanthan gum'!$W$22</c:f>
                <c:numCache>
                  <c:formatCode>General</c:formatCode>
                  <c:ptCount val="1"/>
                  <c:pt idx="0">
                    <c:v>0.31570794742504399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'Xanthan gum'!$W$21</c:f>
              <c:numCache>
                <c:formatCode>General</c:formatCode>
                <c:ptCount val="1"/>
                <c:pt idx="0">
                  <c:v>2.2847640149596917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E-4F6D-8802-D898AA13FDD9}"/>
            </c:ext>
          </c:extLst>
        </c:ser>
        <c:ser>
          <c:idx val="2"/>
          <c:order val="2"/>
          <c:tx>
            <c:strRef>
              <c:f>'Xanthan gum'!$O$1</c:f>
              <c:strCache>
                <c:ptCount val="1"/>
                <c:pt idx="0">
                  <c:v>ΔmltB2.1-ΔmltB2.2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'Xanthan gum'!$P$22</c:f>
                <c:numCache>
                  <c:formatCode>General</c:formatCode>
                  <c:ptCount val="1"/>
                  <c:pt idx="0">
                    <c:v>0.10652670408151164</c:v>
                  </c:pt>
                </c:numCache>
              </c:numRef>
            </c:plus>
            <c:minus>
              <c:numRef>
                <c:f>'Xanthan gum'!$P$22</c:f>
                <c:numCache>
                  <c:formatCode>General</c:formatCode>
                  <c:ptCount val="1"/>
                  <c:pt idx="0">
                    <c:v>0.10652670408151164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'Xanthan gum'!$P$21</c:f>
              <c:numCache>
                <c:formatCode>General</c:formatCode>
                <c:ptCount val="1"/>
                <c:pt idx="0">
                  <c:v>1.8014047784203682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9E-4F6D-8802-D898AA13FDD9}"/>
            </c:ext>
          </c:extLst>
        </c:ser>
        <c:ser>
          <c:idx val="1"/>
          <c:order val="3"/>
          <c:tx>
            <c:strRef>
              <c:f>'Xanthan gum'!$H$1</c:f>
              <c:strCache>
                <c:ptCount val="1"/>
                <c:pt idx="0">
                  <c:v>ΔmltB2.1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'Xanthan gum'!$I$23</c:f>
                <c:numCache>
                  <c:formatCode>General</c:formatCode>
                  <c:ptCount val="1"/>
                  <c:pt idx="0">
                    <c:v>6.8252545553419822E-2</c:v>
                  </c:pt>
                </c:numCache>
              </c:numRef>
            </c:plus>
            <c:minus>
              <c:numRef>
                <c:f>'Xanthan gum'!$I$23</c:f>
                <c:numCache>
                  <c:formatCode>General</c:formatCode>
                  <c:ptCount val="1"/>
                  <c:pt idx="0">
                    <c:v>6.8252545553419822E-2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'Xanthan gum'!$I$22</c:f>
              <c:numCache>
                <c:formatCode>General</c:formatCode>
                <c:ptCount val="1"/>
                <c:pt idx="0">
                  <c:v>2.0335348234649477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9E-4F6D-8802-D898AA13F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20169968"/>
        <c:axId val="-1420169424"/>
      </c:barChart>
      <c:catAx>
        <c:axId val="-1420169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0169424"/>
        <c:crosses val="autoZero"/>
        <c:auto val="1"/>
        <c:lblAlgn val="ctr"/>
        <c:lblOffset val="100"/>
        <c:noMultiLvlLbl val="0"/>
      </c:catAx>
      <c:valAx>
        <c:axId val="-1420169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mg gum/mg bacteria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016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349249</xdr:colOff>
      <xdr:row>24</xdr:row>
      <xdr:rowOff>137584</xdr:rowOff>
    </xdr:from>
    <xdr:to>
      <xdr:col>6</xdr:col>
      <xdr:colOff>613833</xdr:colOff>
      <xdr:row>40</xdr:row>
      <xdr:rowOff>170390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="90" zoomScaleNormal="90" workbookViewId="0">
      <selection activeCell="I37" sqref="I37"/>
    </sheetView>
  </sheetViews>
  <sheetFormatPr defaultRowHeight="15" x14ac:dyDescent="0.25"/>
  <cols>
    <col min="1" max="1" width="15.85546875" bestFit="1" customWidth="1"/>
    <col min="2" max="2" width="9.7109375" customWidth="1"/>
    <col min="3" max="3" width="10.85546875" customWidth="1"/>
    <col min="5" max="5" width="13.85546875" bestFit="1" customWidth="1"/>
    <col min="6" max="6" width="17.85546875" bestFit="1" customWidth="1"/>
    <col min="7" max="7" width="15" bestFit="1" customWidth="1"/>
    <col min="8" max="8" width="14.5703125" bestFit="1" customWidth="1"/>
    <col min="9" max="9" width="10.28515625" customWidth="1"/>
    <col min="10" max="10" width="9.7109375" customWidth="1"/>
    <col min="11" max="11" width="11.42578125" customWidth="1"/>
    <col min="12" max="12" width="13.85546875" bestFit="1" customWidth="1"/>
    <col min="13" max="13" width="17.85546875" bestFit="1" customWidth="1"/>
    <col min="15" max="15" width="14.5703125" bestFit="1" customWidth="1"/>
    <col min="16" max="16" width="10.28515625" customWidth="1"/>
    <col min="17" max="17" width="10.5703125" customWidth="1"/>
    <col min="19" max="19" width="13.85546875" bestFit="1" customWidth="1"/>
    <col min="20" max="20" width="17.85546875" bestFit="1" customWidth="1"/>
    <col min="22" max="22" width="15.7109375" bestFit="1" customWidth="1"/>
    <col min="23" max="23" width="10.5703125" customWidth="1"/>
    <col min="24" max="24" width="11" customWidth="1"/>
    <col min="25" max="25" width="13.42578125" customWidth="1"/>
    <col min="26" max="26" width="15.140625" bestFit="1" customWidth="1"/>
    <col min="27" max="27" width="18.5703125" bestFit="1" customWidth="1"/>
  </cols>
  <sheetData>
    <row r="1" spans="1:27" ht="15.75" x14ac:dyDescent="0.25">
      <c r="A1" s="45" t="s">
        <v>0</v>
      </c>
      <c r="B1" s="45"/>
      <c r="C1" s="45"/>
      <c r="D1" s="45"/>
      <c r="E1" s="45"/>
      <c r="F1" s="45"/>
      <c r="G1" s="8"/>
      <c r="H1" s="46" t="s">
        <v>2</v>
      </c>
      <c r="I1" s="47"/>
      <c r="J1" s="47"/>
      <c r="K1" s="47"/>
      <c r="L1" s="47"/>
      <c r="M1" s="47"/>
      <c r="N1" s="8"/>
      <c r="O1" s="48" t="s">
        <v>3</v>
      </c>
      <c r="P1" s="49"/>
      <c r="Q1" s="49"/>
      <c r="R1" s="49"/>
      <c r="S1" s="49"/>
      <c r="T1" s="49"/>
      <c r="V1" s="42" t="s">
        <v>1</v>
      </c>
      <c r="W1" s="43"/>
      <c r="X1" s="43"/>
      <c r="Y1" s="43"/>
      <c r="Z1" s="43"/>
      <c r="AA1" s="44"/>
    </row>
    <row r="2" spans="1:27" ht="15.75" x14ac:dyDescent="0.25">
      <c r="A2" s="50"/>
      <c r="B2" s="50"/>
      <c r="C2" s="50"/>
      <c r="D2" s="50"/>
      <c r="E2" s="9"/>
      <c r="F2" s="9"/>
      <c r="G2" s="8"/>
      <c r="H2" s="51"/>
      <c r="I2" s="51"/>
      <c r="J2" s="51"/>
      <c r="K2" s="51"/>
      <c r="L2" s="9"/>
      <c r="M2" s="9"/>
      <c r="N2" s="8"/>
      <c r="O2" s="51"/>
      <c r="P2" s="51"/>
      <c r="Q2" s="51"/>
      <c r="R2" s="51"/>
      <c r="S2" s="9"/>
      <c r="T2" s="9"/>
      <c r="V2" s="7"/>
      <c r="W2" s="7"/>
      <c r="X2" s="7"/>
      <c r="Y2" s="7"/>
      <c r="Z2" s="3"/>
      <c r="AA2" s="3"/>
    </row>
    <row r="3" spans="1:27" ht="15.75" x14ac:dyDescent="0.25">
      <c r="A3" s="10" t="s">
        <v>15</v>
      </c>
      <c r="B3" s="10" t="s">
        <v>8</v>
      </c>
      <c r="C3" s="10" t="s">
        <v>9</v>
      </c>
      <c r="D3" s="11"/>
      <c r="E3" s="12" t="s">
        <v>16</v>
      </c>
      <c r="F3" s="12" t="s">
        <v>10</v>
      </c>
      <c r="G3" s="8"/>
      <c r="H3" s="40" t="s">
        <v>15</v>
      </c>
      <c r="I3" s="10" t="s">
        <v>8</v>
      </c>
      <c r="J3" s="10" t="s">
        <v>9</v>
      </c>
      <c r="K3" s="10"/>
      <c r="L3" s="12" t="s">
        <v>16</v>
      </c>
      <c r="M3" s="12" t="s">
        <v>12</v>
      </c>
      <c r="N3" s="8"/>
      <c r="O3" s="40" t="s">
        <v>15</v>
      </c>
      <c r="P3" s="10" t="s">
        <v>14</v>
      </c>
      <c r="Q3" s="10" t="s">
        <v>9</v>
      </c>
      <c r="R3" s="10"/>
      <c r="S3" s="12" t="s">
        <v>16</v>
      </c>
      <c r="T3" s="39" t="s">
        <v>12</v>
      </c>
      <c r="V3" s="40" t="s">
        <v>15</v>
      </c>
      <c r="W3" s="40" t="s">
        <v>14</v>
      </c>
      <c r="X3" s="40" t="s">
        <v>9</v>
      </c>
      <c r="Y3" s="7"/>
      <c r="Z3" s="6" t="s">
        <v>16</v>
      </c>
      <c r="AA3" s="39" t="s">
        <v>12</v>
      </c>
    </row>
    <row r="4" spans="1:27" ht="15.75" x14ac:dyDescent="0.25">
      <c r="A4" s="21">
        <v>1</v>
      </c>
      <c r="B4" s="21">
        <v>31.471599999999999</v>
      </c>
      <c r="C4" s="22">
        <v>31.6279</v>
      </c>
      <c r="D4" s="23">
        <f>C4-B4</f>
        <v>0.15630000000000166</v>
      </c>
      <c r="E4" s="21">
        <f>D4*1000</f>
        <v>156.30000000000166</v>
      </c>
      <c r="F4" s="24">
        <f>E4/100</f>
        <v>1.5630000000000166</v>
      </c>
      <c r="G4" s="8"/>
      <c r="H4" s="12">
        <v>1</v>
      </c>
      <c r="I4" s="12">
        <v>24.780100000000001</v>
      </c>
      <c r="J4" s="12">
        <v>24.877099999999999</v>
      </c>
      <c r="K4" s="12">
        <f t="shared" ref="K4:K13" si="0">J4-I4</f>
        <v>9.6999999999997755E-2</v>
      </c>
      <c r="L4" s="12">
        <f>K4*1000</f>
        <v>96.999999999997755</v>
      </c>
      <c r="M4" s="12">
        <f>L4/100</f>
        <v>0.96999999999997755</v>
      </c>
      <c r="N4" s="8"/>
      <c r="O4" s="12">
        <v>1</v>
      </c>
      <c r="P4" s="12">
        <v>49.723300000000002</v>
      </c>
      <c r="Q4" s="12">
        <v>49.830800000000004</v>
      </c>
      <c r="R4" s="12">
        <f>Q4-P4</f>
        <v>0.10750000000000171</v>
      </c>
      <c r="S4" s="12">
        <f>R4*1000</f>
        <v>107.50000000000171</v>
      </c>
      <c r="T4" s="12">
        <f>S4/100</f>
        <v>1.0750000000000171</v>
      </c>
      <c r="V4" s="6">
        <v>1</v>
      </c>
      <c r="W4" s="4">
        <v>31.434799999999999</v>
      </c>
      <c r="X4" s="4">
        <v>31.577200000000001</v>
      </c>
      <c r="Y4" s="4">
        <f>X4-W4</f>
        <v>0.14240000000000208</v>
      </c>
      <c r="Z4" s="6">
        <f>Y4*1000</f>
        <v>142.40000000000208</v>
      </c>
      <c r="AA4" s="6">
        <f>Z4/100</f>
        <v>1.4240000000000208</v>
      </c>
    </row>
    <row r="5" spans="1:27" ht="15.75" x14ac:dyDescent="0.25">
      <c r="A5" s="12">
        <v>2</v>
      </c>
      <c r="B5" s="12">
        <v>29.483499999999999</v>
      </c>
      <c r="C5" s="13">
        <v>29.642499999999998</v>
      </c>
      <c r="D5" s="14">
        <f>C5-B5</f>
        <v>0.15899999999999892</v>
      </c>
      <c r="E5" s="12">
        <f>D5*1000</f>
        <v>158.99999999999892</v>
      </c>
      <c r="F5" s="13">
        <f>E5/100</f>
        <v>1.5899999999999892</v>
      </c>
      <c r="G5" s="8"/>
      <c r="H5" s="12">
        <v>2</v>
      </c>
      <c r="I5" s="12">
        <v>22.934799999999999</v>
      </c>
      <c r="J5" s="12">
        <v>23.008500000000002</v>
      </c>
      <c r="K5" s="12">
        <f t="shared" si="0"/>
        <v>7.3700000000002319E-2</v>
      </c>
      <c r="L5" s="12">
        <f>K5*1000</f>
        <v>73.700000000002319</v>
      </c>
      <c r="M5" s="12">
        <f>L5/100</f>
        <v>0.73700000000002319</v>
      </c>
      <c r="N5" s="8"/>
      <c r="O5" s="12">
        <v>2</v>
      </c>
      <c r="P5" s="12">
        <v>49.978400000000001</v>
      </c>
      <c r="Q5" s="12">
        <v>50.071399999999997</v>
      </c>
      <c r="R5" s="12">
        <f>Q5-P5</f>
        <v>9.2999999999996419E-2</v>
      </c>
      <c r="S5" s="12">
        <f>R5*1000</f>
        <v>92.999999999996419</v>
      </c>
      <c r="T5" s="12">
        <f>S5/100</f>
        <v>0.92999999999996419</v>
      </c>
      <c r="V5" s="27">
        <v>2</v>
      </c>
      <c r="W5" s="28">
        <v>33.724699999999999</v>
      </c>
      <c r="X5" s="28">
        <v>33.873399999999997</v>
      </c>
      <c r="Y5" s="28">
        <f>X5-W5</f>
        <v>0.14869999999999806</v>
      </c>
      <c r="Z5" s="27">
        <f>Y5*1000</f>
        <v>148.69999999999806</v>
      </c>
      <c r="AA5" s="27">
        <f>Z5/100</f>
        <v>1.4869999999999806</v>
      </c>
    </row>
    <row r="6" spans="1:27" ht="15.75" x14ac:dyDescent="0.25">
      <c r="A6" s="12">
        <v>3</v>
      </c>
      <c r="B6" s="12">
        <v>35.763100000000001</v>
      </c>
      <c r="C6" s="13">
        <v>35.925800000000002</v>
      </c>
      <c r="D6" s="12">
        <f>C6-B6</f>
        <v>0.16270000000000095</v>
      </c>
      <c r="E6" s="12">
        <f>D6*1000</f>
        <v>162.70000000000095</v>
      </c>
      <c r="F6" s="16">
        <f>E6/100</f>
        <v>1.6270000000000095</v>
      </c>
      <c r="G6" s="8"/>
      <c r="H6" s="12">
        <v>3</v>
      </c>
      <c r="I6" s="12">
        <v>23.232600000000001</v>
      </c>
      <c r="J6" s="12">
        <v>23.320399999999999</v>
      </c>
      <c r="K6" s="12">
        <f t="shared" si="0"/>
        <v>8.779999999999788E-2</v>
      </c>
      <c r="L6" s="12">
        <f>K6*1000</f>
        <v>87.79999999999788</v>
      </c>
      <c r="M6" s="12">
        <f>L6/100</f>
        <v>0.8779999999999788</v>
      </c>
      <c r="N6" s="8"/>
      <c r="O6" s="12">
        <v>3</v>
      </c>
      <c r="P6" s="12">
        <v>49.873699999999999</v>
      </c>
      <c r="Q6" s="12">
        <v>49.983400000000003</v>
      </c>
      <c r="R6" s="12">
        <f>Q6-P6</f>
        <v>0.10970000000000368</v>
      </c>
      <c r="S6" s="12">
        <f>R6*1000</f>
        <v>109.70000000000368</v>
      </c>
      <c r="T6" s="12">
        <f>S6/100</f>
        <v>1.0970000000000368</v>
      </c>
      <c r="V6" s="29">
        <v>3</v>
      </c>
      <c r="W6" s="30">
        <v>45.633699999999997</v>
      </c>
      <c r="X6" s="30">
        <v>45.802399999999999</v>
      </c>
      <c r="Y6" s="30">
        <f>X6-W6</f>
        <v>0.16870000000000118</v>
      </c>
      <c r="Z6" s="29">
        <f>Y6*1000</f>
        <v>168.70000000000118</v>
      </c>
      <c r="AA6" s="29">
        <f>Z6/100</f>
        <v>1.6870000000000118</v>
      </c>
    </row>
    <row r="7" spans="1:27" ht="15.75" x14ac:dyDescent="0.25">
      <c r="A7" s="39" t="s">
        <v>5</v>
      </c>
      <c r="B7" s="12"/>
      <c r="C7" s="13"/>
      <c r="D7" s="16">
        <f>AVERAGE(D5:D6)</f>
        <v>0.16084999999999994</v>
      </c>
      <c r="E7" s="12">
        <f>AVERAGE(E5:E6)</f>
        <v>160.84999999999994</v>
      </c>
      <c r="F7" s="17">
        <f>AVERAGE(F6,F5,F4)</f>
        <v>1.5933333333333384</v>
      </c>
      <c r="G7" s="8"/>
      <c r="H7" s="39" t="s">
        <v>5</v>
      </c>
      <c r="I7" s="12"/>
      <c r="J7" s="12"/>
      <c r="K7" s="12">
        <f>AVERAGE(K6,K5,K4)</f>
        <v>8.6166666666665989E-2</v>
      </c>
      <c r="L7" s="12">
        <f>K7*1000</f>
        <v>86.166666666665989</v>
      </c>
      <c r="M7" s="12">
        <f>L7/100</f>
        <v>0.86166666666665992</v>
      </c>
      <c r="N7" s="8"/>
      <c r="O7" s="39" t="s">
        <v>5</v>
      </c>
      <c r="P7" s="12"/>
      <c r="Q7" s="12"/>
      <c r="R7" s="12">
        <f>AVERAGE(R4:R6)</f>
        <v>0.1034000000000006</v>
      </c>
      <c r="S7" s="12">
        <f>R7*1000</f>
        <v>103.4000000000006</v>
      </c>
      <c r="T7" s="12">
        <f>S7/100</f>
        <v>1.034000000000006</v>
      </c>
      <c r="V7" s="39" t="s">
        <v>5</v>
      </c>
      <c r="W7" s="6"/>
      <c r="X7" s="6"/>
      <c r="Y7" s="5">
        <f>AVERAGE(Y4,Y5,Y6)</f>
        <v>0.15326666666666711</v>
      </c>
      <c r="Z7" s="6">
        <f>Y7*1000</f>
        <v>153.26666666666711</v>
      </c>
      <c r="AA7" s="6">
        <f>Z7/100</f>
        <v>1.5326666666666711</v>
      </c>
    </row>
    <row r="8" spans="1:27" ht="15.75" x14ac:dyDescent="0.25">
      <c r="A8" s="9"/>
      <c r="B8" s="9"/>
      <c r="C8" s="18"/>
      <c r="D8" s="9"/>
      <c r="E8" s="9" t="s">
        <v>4</v>
      </c>
      <c r="F8" s="9">
        <f>STDEVP(F5:F6)</f>
        <v>1.8500000000010175E-2</v>
      </c>
      <c r="G8" s="8"/>
      <c r="I8" s="9"/>
      <c r="J8" s="9"/>
      <c r="K8" s="9"/>
      <c r="L8" s="9" t="s">
        <v>4</v>
      </c>
      <c r="M8" s="9">
        <f>STDEVP(M4:M6)</f>
        <v>9.5820433914441061E-2</v>
      </c>
      <c r="N8" s="8"/>
      <c r="O8" s="9"/>
      <c r="P8" s="9"/>
      <c r="Q8" s="9"/>
      <c r="R8" s="9"/>
      <c r="S8" s="9" t="s">
        <v>4</v>
      </c>
      <c r="T8" s="9">
        <f>STDEVP(T4:T6)</f>
        <v>7.4085536150257841E-2</v>
      </c>
      <c r="V8" s="3"/>
      <c r="W8" s="3"/>
      <c r="X8" s="3"/>
      <c r="Y8" s="3"/>
      <c r="Z8" s="3" t="s">
        <v>4</v>
      </c>
      <c r="AA8" s="3">
        <f>STDEVP(AA4,AA5,AA6)</f>
        <v>0.11211997542315637</v>
      </c>
    </row>
    <row r="9" spans="1:27" ht="15.75" x14ac:dyDescent="0.25">
      <c r="A9" s="8"/>
      <c r="B9" s="8"/>
      <c r="C9" s="19"/>
      <c r="D9" s="8"/>
      <c r="E9" s="8"/>
      <c r="F9" s="8"/>
      <c r="G9" s="8"/>
      <c r="H9" s="9"/>
      <c r="I9" s="9"/>
      <c r="J9" s="9"/>
      <c r="K9" s="9"/>
      <c r="L9" s="9"/>
      <c r="M9" s="9"/>
      <c r="N9" s="8"/>
      <c r="O9" s="9"/>
      <c r="P9" s="9"/>
      <c r="Q9" s="9"/>
      <c r="R9" s="9"/>
      <c r="S9" s="9"/>
      <c r="T9" s="9"/>
      <c r="V9" s="3"/>
      <c r="W9" s="3"/>
      <c r="X9" s="3"/>
      <c r="Y9" s="3"/>
      <c r="Z9" s="3"/>
      <c r="AA9" s="3"/>
    </row>
    <row r="10" spans="1:27" ht="15.75" x14ac:dyDescent="0.25">
      <c r="A10" s="12" t="s">
        <v>6</v>
      </c>
      <c r="B10" s="12" t="s">
        <v>8</v>
      </c>
      <c r="C10" s="13" t="s">
        <v>9</v>
      </c>
      <c r="D10" s="15"/>
      <c r="E10" s="12" t="s">
        <v>17</v>
      </c>
      <c r="F10" s="12" t="s">
        <v>11</v>
      </c>
      <c r="G10" s="8"/>
      <c r="H10" s="9"/>
      <c r="I10" s="12" t="s">
        <v>8</v>
      </c>
      <c r="J10" s="12" t="s">
        <v>9</v>
      </c>
      <c r="K10" s="12"/>
      <c r="L10" s="12" t="s">
        <v>16</v>
      </c>
      <c r="M10" s="12" t="s">
        <v>10</v>
      </c>
      <c r="N10" s="8"/>
      <c r="O10" s="12" t="s">
        <v>13</v>
      </c>
      <c r="P10" s="12" t="s">
        <v>8</v>
      </c>
      <c r="Q10" s="12" t="s">
        <v>9</v>
      </c>
      <c r="R10" s="12"/>
      <c r="S10" s="12" t="s">
        <v>16</v>
      </c>
      <c r="T10" s="39" t="s">
        <v>12</v>
      </c>
      <c r="V10" s="6" t="s">
        <v>13</v>
      </c>
      <c r="W10" s="39" t="s">
        <v>14</v>
      </c>
      <c r="X10" s="39" t="s">
        <v>9</v>
      </c>
      <c r="Y10" s="6"/>
      <c r="Z10" s="6" t="s">
        <v>16</v>
      </c>
      <c r="AA10" s="39" t="s">
        <v>12</v>
      </c>
    </row>
    <row r="11" spans="1:27" ht="15.75" x14ac:dyDescent="0.25">
      <c r="A11" s="21">
        <v>1</v>
      </c>
      <c r="B11" s="21">
        <v>0.76019999999999999</v>
      </c>
      <c r="C11" s="24">
        <v>0.98329999999999995</v>
      </c>
      <c r="D11" s="25">
        <f>C11-B11</f>
        <v>0.22309999999999997</v>
      </c>
      <c r="E11" s="26">
        <f>D11*1000</f>
        <v>223.09999999999997</v>
      </c>
      <c r="F11" s="24">
        <f>E11/100</f>
        <v>2.2309999999999999</v>
      </c>
      <c r="G11" s="8"/>
      <c r="H11" s="12" t="s">
        <v>13</v>
      </c>
      <c r="I11" s="12">
        <v>0.76619999999999999</v>
      </c>
      <c r="J11" s="12">
        <v>0.95589999999999997</v>
      </c>
      <c r="K11" s="12">
        <f t="shared" si="0"/>
        <v>0.18969999999999998</v>
      </c>
      <c r="L11" s="12">
        <f>K11*1000</f>
        <v>189.7</v>
      </c>
      <c r="M11" s="12">
        <f>L11/100</f>
        <v>1.8969999999999998</v>
      </c>
      <c r="N11" s="8"/>
      <c r="O11" s="12">
        <v>1</v>
      </c>
      <c r="P11" s="12">
        <v>0.72150000000000003</v>
      </c>
      <c r="Q11" s="12">
        <v>0.92269999999999996</v>
      </c>
      <c r="R11" s="12">
        <f>Q11-P11</f>
        <v>0.20119999999999993</v>
      </c>
      <c r="S11" s="12">
        <f>R11*1000</f>
        <v>201.19999999999993</v>
      </c>
      <c r="T11" s="12">
        <f>S11/100</f>
        <v>2.0119999999999991</v>
      </c>
      <c r="V11" s="6">
        <v>1</v>
      </c>
      <c r="W11" s="6">
        <v>0.77200000000000002</v>
      </c>
      <c r="X11" s="6">
        <v>1.145</v>
      </c>
      <c r="Y11" s="6">
        <f>X11-W11</f>
        <v>0.373</v>
      </c>
      <c r="Z11" s="6">
        <f>Y11*1000</f>
        <v>373</v>
      </c>
      <c r="AA11" s="6">
        <f>Z11/100</f>
        <v>3.73</v>
      </c>
    </row>
    <row r="12" spans="1:27" ht="15.75" x14ac:dyDescent="0.25">
      <c r="A12" s="12">
        <v>2</v>
      </c>
      <c r="B12" s="12">
        <v>0.76590000000000003</v>
      </c>
      <c r="C12" s="16">
        <v>1.0465</v>
      </c>
      <c r="D12" s="14">
        <f>C12-B12</f>
        <v>0.28059999999999996</v>
      </c>
      <c r="E12" s="20">
        <f>D12*1000</f>
        <v>280.59999999999997</v>
      </c>
      <c r="F12" s="16">
        <f>E12/100</f>
        <v>2.8059999999999996</v>
      </c>
      <c r="G12" s="8"/>
      <c r="H12" s="12">
        <v>1</v>
      </c>
      <c r="I12" s="12">
        <v>0.72140000000000004</v>
      </c>
      <c r="J12" s="12">
        <v>0.87050000000000005</v>
      </c>
      <c r="K12" s="12">
        <f t="shared" si="0"/>
        <v>0.14910000000000001</v>
      </c>
      <c r="L12" s="12">
        <f>K12*1000</f>
        <v>149.10000000000002</v>
      </c>
      <c r="M12" s="12">
        <f>L12/100</f>
        <v>1.4910000000000003</v>
      </c>
      <c r="N12" s="8"/>
      <c r="O12" s="12">
        <v>2</v>
      </c>
      <c r="P12" s="12">
        <v>0.78149999999999997</v>
      </c>
      <c r="Q12" s="12">
        <v>0.95650000000000002</v>
      </c>
      <c r="R12" s="12">
        <f>Q12-P12</f>
        <v>0.17500000000000004</v>
      </c>
      <c r="S12" s="12">
        <f>R12*1000</f>
        <v>175.00000000000006</v>
      </c>
      <c r="T12" s="12">
        <f>S12/100</f>
        <v>1.7500000000000007</v>
      </c>
      <c r="V12" s="27">
        <v>2</v>
      </c>
      <c r="W12" s="27">
        <v>0.69499999999999995</v>
      </c>
      <c r="X12" s="27">
        <v>0.9718</v>
      </c>
      <c r="Y12" s="31">
        <f>X12-W12</f>
        <v>0.27680000000000005</v>
      </c>
      <c r="Z12" s="27">
        <f>Y12*1000</f>
        <v>276.80000000000007</v>
      </c>
      <c r="AA12" s="27">
        <f>Z12/100</f>
        <v>2.7680000000000007</v>
      </c>
    </row>
    <row r="13" spans="1:27" ht="15.75" x14ac:dyDescent="0.25">
      <c r="A13" s="12">
        <v>3</v>
      </c>
      <c r="B13" s="12">
        <v>0.76980000000000004</v>
      </c>
      <c r="C13" s="16">
        <v>1.0238</v>
      </c>
      <c r="D13" s="16">
        <f>C13-B13</f>
        <v>0.254</v>
      </c>
      <c r="E13" s="20">
        <f>D13*1000</f>
        <v>254</v>
      </c>
      <c r="F13" s="16">
        <f>E13/100</f>
        <v>2.54</v>
      </c>
      <c r="G13" s="8"/>
      <c r="H13" s="12">
        <v>2</v>
      </c>
      <c r="I13" s="12">
        <v>0.74960000000000004</v>
      </c>
      <c r="J13" s="12">
        <v>0.93589999999999995</v>
      </c>
      <c r="K13" s="12">
        <f t="shared" si="0"/>
        <v>0.18629999999999991</v>
      </c>
      <c r="L13" s="12">
        <f>K13*1000</f>
        <v>186.2999999999999</v>
      </c>
      <c r="M13" s="12">
        <f>L13/100</f>
        <v>1.8629999999999989</v>
      </c>
      <c r="N13" s="8"/>
      <c r="O13" s="12">
        <v>3</v>
      </c>
      <c r="P13" s="12">
        <v>0.7712</v>
      </c>
      <c r="Q13" s="12">
        <v>0.95230000000000004</v>
      </c>
      <c r="R13" s="12">
        <f>Q13-P13</f>
        <v>0.18110000000000004</v>
      </c>
      <c r="S13" s="12">
        <f>R13*1000</f>
        <v>181.10000000000005</v>
      </c>
      <c r="T13" s="12">
        <f>S13/100</f>
        <v>1.8110000000000006</v>
      </c>
      <c r="V13" s="29">
        <v>3</v>
      </c>
      <c r="W13" s="29">
        <v>0.75370000000000004</v>
      </c>
      <c r="X13" s="29">
        <v>1.1540999999999999</v>
      </c>
      <c r="Y13" s="29">
        <f>X13-W13</f>
        <v>0.40039999999999987</v>
      </c>
      <c r="Z13" s="29">
        <f>Y13*1000</f>
        <v>400.39999999999986</v>
      </c>
      <c r="AA13" s="29">
        <f>Z13/100</f>
        <v>4.0039999999999987</v>
      </c>
    </row>
    <row r="14" spans="1:27" ht="15.75" x14ac:dyDescent="0.25">
      <c r="A14" s="39" t="s">
        <v>5</v>
      </c>
      <c r="B14" s="12"/>
      <c r="C14" s="13"/>
      <c r="D14" s="16">
        <f>AVERAGE(D12:D13)</f>
        <v>0.26729999999999998</v>
      </c>
      <c r="E14" s="20">
        <f>D14*1000</f>
        <v>267.29999999999995</v>
      </c>
      <c r="F14" s="16">
        <f>E14/100</f>
        <v>2.6729999999999996</v>
      </c>
      <c r="G14" s="8"/>
      <c r="H14" s="12">
        <v>3</v>
      </c>
      <c r="I14" s="12"/>
      <c r="J14" s="12"/>
      <c r="K14" s="12">
        <f>AVERAGE(K11:K13)</f>
        <v>0.17503333333333329</v>
      </c>
      <c r="L14" s="12">
        <f>K14*1000</f>
        <v>175.0333333333333</v>
      </c>
      <c r="M14" s="12">
        <f>L14/100</f>
        <v>1.7503333333333331</v>
      </c>
      <c r="N14" s="8"/>
      <c r="O14" s="39" t="s">
        <v>5</v>
      </c>
      <c r="P14" s="12"/>
      <c r="Q14" s="12"/>
      <c r="R14" s="12">
        <f>AVERAGE(R11:R13)</f>
        <v>0.18576666666666666</v>
      </c>
      <c r="S14" s="12">
        <f>R14*1000</f>
        <v>185.76666666666665</v>
      </c>
      <c r="T14" s="12">
        <f>S14/100</f>
        <v>1.8576666666666666</v>
      </c>
      <c r="V14" s="39" t="s">
        <v>5</v>
      </c>
      <c r="W14" s="6"/>
      <c r="X14" s="6"/>
      <c r="Y14" s="2">
        <f>AVERAGE(Y11,Y12,Y13)</f>
        <v>0.35006666666666658</v>
      </c>
      <c r="Z14" s="6">
        <f>Y14*1000</f>
        <v>350.06666666666661</v>
      </c>
      <c r="AA14" s="6">
        <f>Z14/100</f>
        <v>3.5006666666666661</v>
      </c>
    </row>
    <row r="15" spans="1:27" ht="15.75" x14ac:dyDescent="0.25">
      <c r="A15" s="9"/>
      <c r="B15" s="9"/>
      <c r="C15" s="18"/>
      <c r="D15" s="18"/>
      <c r="E15" s="18" t="s">
        <v>4</v>
      </c>
      <c r="F15" s="18">
        <f>STDEVP(F12:F13)</f>
        <v>0.13299999999999979</v>
      </c>
      <c r="G15" s="8"/>
      <c r="H15" s="39" t="s">
        <v>5</v>
      </c>
      <c r="I15" s="9"/>
      <c r="J15" s="9"/>
      <c r="K15" s="9"/>
      <c r="L15" s="9" t="s">
        <v>4</v>
      </c>
      <c r="M15" s="9">
        <f>STDEVP(M11:M13)</f>
        <v>0.18390093951787223</v>
      </c>
      <c r="N15" s="8"/>
      <c r="O15" s="9"/>
      <c r="P15" s="9"/>
      <c r="Q15" s="9"/>
      <c r="R15" s="9"/>
      <c r="S15" s="9" t="s">
        <v>4</v>
      </c>
      <c r="T15" s="9">
        <f>STDEVP(T11:T13)</f>
        <v>0.11193549729891497</v>
      </c>
      <c r="V15" s="3"/>
      <c r="W15" s="3"/>
      <c r="X15" s="3"/>
      <c r="Y15" s="3"/>
      <c r="Z15" s="3" t="s">
        <v>4</v>
      </c>
      <c r="AA15" s="3">
        <f>STDEVP(AA11,AA12,AA13)</f>
        <v>0.53001215918966182</v>
      </c>
    </row>
    <row r="16" spans="1:27" ht="15.75" x14ac:dyDescent="0.25">
      <c r="A16" s="8"/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V16" s="1"/>
      <c r="W16" s="1"/>
      <c r="X16" s="1"/>
      <c r="Y16" s="1"/>
      <c r="Z16" s="1"/>
      <c r="AA16" s="1"/>
    </row>
    <row r="17" spans="1:27" ht="15.75" x14ac:dyDescent="0.25">
      <c r="A17" s="52" t="s">
        <v>7</v>
      </c>
      <c r="B17" s="53"/>
      <c r="C17" s="53"/>
      <c r="D17" s="36"/>
      <c r="E17" s="9"/>
      <c r="F17" s="9"/>
      <c r="G17" s="8"/>
      <c r="H17" s="9"/>
      <c r="I17" s="9"/>
      <c r="J17" s="9"/>
      <c r="K17" s="9"/>
      <c r="L17" s="9"/>
      <c r="M17" s="9"/>
      <c r="N17" s="8"/>
      <c r="O17" s="52" t="s">
        <v>7</v>
      </c>
      <c r="P17" s="53"/>
      <c r="Q17" s="54"/>
      <c r="R17" s="9"/>
      <c r="S17" s="9"/>
      <c r="T17" s="9"/>
      <c r="V17" s="52" t="s">
        <v>7</v>
      </c>
      <c r="W17" s="53"/>
      <c r="X17" s="54"/>
      <c r="Y17" s="3"/>
      <c r="Z17" s="3"/>
      <c r="AA17" s="3"/>
    </row>
    <row r="18" spans="1:27" ht="15.75" x14ac:dyDescent="0.25">
      <c r="A18" s="21">
        <v>1</v>
      </c>
      <c r="B18" s="57">
        <f>D11/D4</f>
        <v>1.4273832373640281</v>
      </c>
      <c r="C18" s="58"/>
      <c r="D18" s="36"/>
      <c r="E18" s="9"/>
      <c r="F18" s="9"/>
      <c r="G18" s="8"/>
      <c r="H18" s="52" t="s">
        <v>7</v>
      </c>
      <c r="I18" s="53"/>
      <c r="J18" s="54"/>
      <c r="K18" s="36"/>
      <c r="L18" s="9"/>
      <c r="M18" s="9"/>
      <c r="N18" s="8"/>
      <c r="O18" s="33">
        <v>1</v>
      </c>
      <c r="P18" s="52">
        <f>R11/R4</f>
        <v>1.8716279069767139</v>
      </c>
      <c r="Q18" s="54"/>
      <c r="R18" s="9"/>
      <c r="S18" s="9"/>
      <c r="T18" s="9"/>
      <c r="V18" s="32">
        <v>1</v>
      </c>
      <c r="W18" s="55">
        <f>Y11/Y4</f>
        <v>2.6193820224718718</v>
      </c>
      <c r="X18" s="55"/>
      <c r="Y18" s="3"/>
      <c r="Z18" s="3"/>
      <c r="AA18" s="3"/>
    </row>
    <row r="19" spans="1:27" ht="15.75" x14ac:dyDescent="0.25">
      <c r="A19" s="12">
        <v>2</v>
      </c>
      <c r="B19" s="52">
        <f>D12/D5</f>
        <v>1.7647798742138483</v>
      </c>
      <c r="C19" s="53"/>
      <c r="D19" s="36"/>
      <c r="E19" s="9"/>
      <c r="F19" s="8"/>
      <c r="G19" s="8"/>
      <c r="H19" s="35">
        <v>1</v>
      </c>
      <c r="I19" s="52">
        <f>K11/K4</f>
        <v>1.9556701030928285</v>
      </c>
      <c r="J19" s="53"/>
      <c r="K19" s="36"/>
      <c r="L19" s="9"/>
      <c r="M19" s="9"/>
      <c r="N19" s="8"/>
      <c r="O19" s="33">
        <v>2</v>
      </c>
      <c r="P19" s="52">
        <f>R12/R5</f>
        <v>1.8817204301075998</v>
      </c>
      <c r="Q19" s="54"/>
      <c r="R19" s="9"/>
      <c r="S19" s="9"/>
      <c r="T19" s="9"/>
      <c r="V19" s="29">
        <v>2</v>
      </c>
      <c r="W19" s="56">
        <f>Y12/Y5</f>
        <v>1.8614660390047322</v>
      </c>
      <c r="X19" s="56"/>
      <c r="Y19" s="3"/>
      <c r="Z19" s="3"/>
      <c r="AA19" s="3"/>
    </row>
    <row r="20" spans="1:27" ht="15.75" x14ac:dyDescent="0.25">
      <c r="A20" s="12">
        <v>3</v>
      </c>
      <c r="B20" s="52">
        <f>D13/D6</f>
        <v>1.5611555009219331</v>
      </c>
      <c r="C20" s="53"/>
      <c r="D20" s="36"/>
      <c r="E20" s="9"/>
      <c r="F20" s="8"/>
      <c r="G20" s="8"/>
      <c r="H20" s="33">
        <v>2</v>
      </c>
      <c r="I20" s="52">
        <f>K12/K5</f>
        <v>2.0230664857529894</v>
      </c>
      <c r="J20" s="53"/>
      <c r="K20" s="36"/>
      <c r="L20" s="9"/>
      <c r="M20" s="9"/>
      <c r="N20" s="8"/>
      <c r="O20" s="33">
        <v>3</v>
      </c>
      <c r="P20" s="52">
        <f>R13/R6</f>
        <v>1.6508659981767908</v>
      </c>
      <c r="Q20" s="54"/>
      <c r="R20" s="9"/>
      <c r="S20" s="9"/>
      <c r="T20" s="9"/>
      <c r="V20" s="29">
        <v>3</v>
      </c>
      <c r="W20" s="56">
        <f>Y13/Y6</f>
        <v>2.3734439834024723</v>
      </c>
      <c r="X20" s="56"/>
      <c r="Y20" s="3"/>
      <c r="Z20" s="3"/>
      <c r="AA20" s="3"/>
    </row>
    <row r="21" spans="1:27" ht="15.75" x14ac:dyDescent="0.25">
      <c r="A21" s="12" t="s">
        <v>5</v>
      </c>
      <c r="B21" s="59">
        <f>AVERAGE(B19:C20)</f>
        <v>1.6629676875678907</v>
      </c>
      <c r="C21" s="60"/>
      <c r="D21" s="36"/>
      <c r="E21" s="9"/>
      <c r="F21" s="8"/>
      <c r="G21" s="8"/>
      <c r="H21" s="33">
        <v>3</v>
      </c>
      <c r="I21" s="51">
        <f>K13/K6</f>
        <v>2.1218678815490253</v>
      </c>
      <c r="J21" s="52"/>
      <c r="K21" s="36"/>
      <c r="L21" s="9"/>
      <c r="M21" s="9"/>
      <c r="N21" s="8"/>
      <c r="O21" s="39" t="s">
        <v>5</v>
      </c>
      <c r="P21" s="52">
        <f>AVERAGE(P18:Q20)</f>
        <v>1.8014047784203682</v>
      </c>
      <c r="Q21" s="54"/>
      <c r="R21" s="9"/>
      <c r="S21" s="9"/>
      <c r="T21" s="9"/>
      <c r="V21" s="39" t="s">
        <v>5</v>
      </c>
      <c r="W21" s="55">
        <f>AVERAGE(W20,W19,W18)</f>
        <v>2.2847640149596917</v>
      </c>
      <c r="X21" s="55"/>
      <c r="Y21" s="38"/>
      <c r="Z21" s="3"/>
      <c r="AA21" s="3"/>
    </row>
    <row r="22" spans="1:27" ht="15.75" x14ac:dyDescent="0.25">
      <c r="A22" s="8" t="s">
        <v>4</v>
      </c>
      <c r="B22" s="61">
        <f>STDEVP(B19:C20)</f>
        <v>0.10181218664595759</v>
      </c>
      <c r="C22" s="61"/>
      <c r="D22" s="9"/>
      <c r="E22" s="9"/>
      <c r="F22" s="34"/>
      <c r="G22" s="8"/>
      <c r="H22" s="39" t="s">
        <v>5</v>
      </c>
      <c r="I22" s="52">
        <f>AVERAGE(I19:J21)</f>
        <v>2.0335348234649477</v>
      </c>
      <c r="J22" s="54"/>
      <c r="K22" s="37"/>
      <c r="L22" s="9"/>
      <c r="M22" s="9"/>
      <c r="N22" s="8"/>
      <c r="O22" s="8" t="s">
        <v>4</v>
      </c>
      <c r="P22" s="8">
        <f>STDEVP(P18:Q20)</f>
        <v>0.10652670408151164</v>
      </c>
      <c r="Q22" s="8"/>
      <c r="R22" s="8"/>
      <c r="S22" s="9"/>
      <c r="T22" s="9"/>
      <c r="V22" s="1" t="s">
        <v>4</v>
      </c>
      <c r="W22" s="1">
        <f>STDEVP(W20,W19,W18)</f>
        <v>0.31570794742504399</v>
      </c>
      <c r="X22" s="1"/>
      <c r="Y22" s="1"/>
      <c r="Z22" s="3"/>
      <c r="AA22" s="3"/>
    </row>
    <row r="23" spans="1:27" ht="15.75" x14ac:dyDescent="0.25">
      <c r="B23" s="41"/>
      <c r="C23" s="41"/>
      <c r="D23" s="8"/>
      <c r="E23" s="8"/>
      <c r="F23" s="34"/>
      <c r="G23" s="8"/>
      <c r="H23" s="8" t="s">
        <v>4</v>
      </c>
      <c r="I23" s="8">
        <f>STDEVP(I19:J21)</f>
        <v>6.8252545553419822E-2</v>
      </c>
      <c r="J23" s="8"/>
      <c r="K23" s="8"/>
      <c r="L23" s="8"/>
      <c r="M23" s="8"/>
      <c r="N23" s="8"/>
      <c r="S23" s="8"/>
      <c r="T23" s="8"/>
      <c r="Z23" s="1"/>
      <c r="AA23" s="1"/>
    </row>
    <row r="24" spans="1:27" x14ac:dyDescent="0.25">
      <c r="G24" s="34"/>
      <c r="N24" s="8"/>
    </row>
    <row r="25" spans="1:27" x14ac:dyDescent="0.25">
      <c r="G25" s="34"/>
      <c r="N25" s="8"/>
    </row>
  </sheetData>
  <mergeCells count="28">
    <mergeCell ref="W21:X21"/>
    <mergeCell ref="B21:C21"/>
    <mergeCell ref="B22:C22"/>
    <mergeCell ref="W20:X20"/>
    <mergeCell ref="I22:J22"/>
    <mergeCell ref="V17:X17"/>
    <mergeCell ref="W18:X18"/>
    <mergeCell ref="W19:X19"/>
    <mergeCell ref="B20:C20"/>
    <mergeCell ref="I21:J21"/>
    <mergeCell ref="B19:C19"/>
    <mergeCell ref="I19:J19"/>
    <mergeCell ref="P19:Q19"/>
    <mergeCell ref="I20:J20"/>
    <mergeCell ref="P20:Q20"/>
    <mergeCell ref="A17:C17"/>
    <mergeCell ref="O17:Q17"/>
    <mergeCell ref="B18:C18"/>
    <mergeCell ref="P18:Q18"/>
    <mergeCell ref="H18:J18"/>
    <mergeCell ref="P21:Q21"/>
    <mergeCell ref="V1:AA1"/>
    <mergeCell ref="A1:F1"/>
    <mergeCell ref="H1:M1"/>
    <mergeCell ref="O1:T1"/>
    <mergeCell ref="A2:D2"/>
    <mergeCell ref="H2:K2"/>
    <mergeCell ref="O2:R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Xanthan gum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Rafael Marini Ferreira</cp:lastModifiedBy>
  <dcterms:created xsi:type="dcterms:W3CDTF">2015-08-21T21:26:33Z</dcterms:created>
  <dcterms:modified xsi:type="dcterms:W3CDTF">2018-07-24T14:35:21Z</dcterms:modified>
</cp:coreProperties>
</file>