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75" yWindow="465" windowWidth="20730" windowHeight="11760"/>
  </bookViews>
  <sheets>
    <sheet name="Group data" sheetId="9" r:id="rId1"/>
    <sheet name="Metabolic data" sheetId="1" r:id="rId2"/>
    <sheet name="BF" sheetId="3" r:id="rId3"/>
    <sheet name="RER" sheetId="4" r:id="rId4"/>
    <sheet name="VO2" sheetId="5" r:id="rId5"/>
    <sheet name="CO2" sheetId="6" r:id="rId6"/>
    <sheet name="Ventilation" sheetId="7" r:id="rId7"/>
    <sheet name="Tidal Volume" sheetId="8" r:id="rId8"/>
    <sheet name="RPE data" sheetId="10" r:id="rId9"/>
    <sheet name="Heart rate data" sheetId="11" r:id="rId10"/>
  </sheets>
  <calcPr calcId="145621"/>
</workbook>
</file>

<file path=xl/calcChain.xml><?xml version="1.0" encoding="utf-8"?>
<calcChain xmlns="http://schemas.openxmlformats.org/spreadsheetml/2006/main">
  <c r="N73" i="10" l="1"/>
  <c r="M73" i="10"/>
  <c r="I73" i="10"/>
  <c r="E73" i="10"/>
  <c r="N72" i="10"/>
  <c r="M72" i="10"/>
  <c r="I72" i="10"/>
  <c r="E72" i="10"/>
  <c r="L70" i="10"/>
  <c r="K70" i="10"/>
  <c r="J70" i="10"/>
  <c r="I70" i="10"/>
  <c r="F70" i="10"/>
  <c r="E70" i="10"/>
  <c r="D70" i="10"/>
  <c r="C70" i="10"/>
  <c r="L69" i="10"/>
  <c r="K69" i="10"/>
  <c r="J69" i="10"/>
  <c r="I69" i="10"/>
  <c r="F69" i="10"/>
  <c r="E69" i="10"/>
  <c r="D69" i="10"/>
  <c r="C69" i="10"/>
  <c r="L68" i="10"/>
  <c r="K68" i="10"/>
  <c r="J68" i="10"/>
  <c r="I68" i="10"/>
  <c r="F68" i="10"/>
  <c r="E68" i="10"/>
  <c r="D68" i="10"/>
  <c r="C68" i="10"/>
  <c r="L67" i="10"/>
  <c r="K67" i="10"/>
  <c r="J67" i="10"/>
  <c r="I67" i="10"/>
  <c r="F67" i="10"/>
  <c r="E67" i="10"/>
  <c r="D67" i="10"/>
  <c r="C67" i="10"/>
  <c r="L66" i="10"/>
  <c r="K66" i="10"/>
  <c r="J66" i="10"/>
  <c r="I66" i="10"/>
  <c r="F66" i="10"/>
  <c r="E66" i="10"/>
  <c r="D66" i="10"/>
  <c r="C66" i="10"/>
  <c r="L65" i="10"/>
  <c r="K65" i="10"/>
  <c r="J65" i="10"/>
  <c r="I65" i="10"/>
  <c r="F65" i="10"/>
  <c r="E65" i="10"/>
  <c r="D65" i="10"/>
  <c r="C65" i="10"/>
  <c r="L64" i="10"/>
  <c r="K64" i="10"/>
  <c r="J64" i="10"/>
  <c r="I64" i="10"/>
  <c r="F64" i="10"/>
  <c r="E64" i="10"/>
  <c r="D64" i="10"/>
  <c r="C64" i="10"/>
  <c r="L63" i="10"/>
  <c r="K63" i="10"/>
  <c r="J63" i="10"/>
  <c r="I63" i="10"/>
  <c r="F63" i="10"/>
  <c r="E63" i="10"/>
  <c r="D63" i="10"/>
  <c r="C63" i="10"/>
  <c r="L62" i="10"/>
  <c r="K62" i="10"/>
  <c r="J62" i="10"/>
  <c r="I62" i="10"/>
  <c r="F62" i="10"/>
  <c r="E62" i="10"/>
  <c r="D62" i="10"/>
  <c r="C62" i="10"/>
  <c r="L61" i="10"/>
  <c r="K61" i="10"/>
  <c r="J61" i="10"/>
  <c r="I61" i="10"/>
  <c r="F61" i="10"/>
  <c r="E61" i="10"/>
  <c r="D61" i="10"/>
  <c r="C61" i="10"/>
  <c r="L60" i="10"/>
  <c r="K60" i="10"/>
  <c r="J60" i="10"/>
  <c r="I60" i="10"/>
  <c r="F60" i="10"/>
  <c r="E60" i="10"/>
  <c r="D60" i="10"/>
  <c r="C60" i="10"/>
  <c r="L59" i="10"/>
  <c r="K59" i="10"/>
  <c r="J59" i="10"/>
  <c r="I59" i="10"/>
  <c r="F59" i="10"/>
  <c r="E59" i="10"/>
  <c r="D59" i="10"/>
  <c r="C59" i="10"/>
  <c r="L58" i="10"/>
  <c r="K58" i="10"/>
  <c r="J58" i="10"/>
  <c r="I58" i="10"/>
  <c r="F58" i="10"/>
  <c r="E58" i="10"/>
  <c r="D58" i="10"/>
  <c r="C58" i="10"/>
  <c r="L57" i="10"/>
  <c r="K57" i="10"/>
  <c r="J57" i="10"/>
  <c r="I57" i="10"/>
  <c r="F57" i="10"/>
  <c r="E57" i="10"/>
  <c r="D57" i="10"/>
  <c r="C57" i="10"/>
  <c r="L56" i="10"/>
  <c r="K56" i="10"/>
  <c r="J56" i="10"/>
  <c r="I56" i="10"/>
  <c r="F56" i="10"/>
  <c r="E56" i="10"/>
  <c r="D56" i="10"/>
  <c r="C56" i="10"/>
  <c r="L55" i="10"/>
  <c r="L73" i="10" s="1"/>
  <c r="K55" i="10"/>
  <c r="K73" i="10" s="1"/>
  <c r="J55" i="10"/>
  <c r="I55" i="10"/>
  <c r="F55" i="10"/>
  <c r="F73" i="10" s="1"/>
  <c r="E55" i="10"/>
  <c r="D55" i="10"/>
  <c r="C55" i="10"/>
  <c r="C73" i="10" s="1"/>
  <c r="I47" i="10"/>
  <c r="G47" i="10"/>
  <c r="E47" i="10"/>
  <c r="C47" i="10"/>
  <c r="I46" i="10"/>
  <c r="G46" i="10"/>
  <c r="E46" i="10"/>
  <c r="C46" i="10"/>
  <c r="N44" i="10"/>
  <c r="M44" i="10"/>
  <c r="L44" i="10"/>
  <c r="K44" i="10"/>
  <c r="H44" i="10"/>
  <c r="G44" i="10"/>
  <c r="F44" i="10"/>
  <c r="E44" i="10"/>
  <c r="N43" i="10"/>
  <c r="M43" i="10"/>
  <c r="L43" i="10"/>
  <c r="K43" i="10"/>
  <c r="H43" i="10"/>
  <c r="G43" i="10"/>
  <c r="F43" i="10"/>
  <c r="E43" i="10"/>
  <c r="N42" i="10"/>
  <c r="M42" i="10"/>
  <c r="L42" i="10"/>
  <c r="K42" i="10"/>
  <c r="H42" i="10"/>
  <c r="G42" i="10"/>
  <c r="F42" i="10"/>
  <c r="E42" i="10"/>
  <c r="N41" i="10"/>
  <c r="M41" i="10"/>
  <c r="L41" i="10"/>
  <c r="K41" i="10"/>
  <c r="H41" i="10"/>
  <c r="G41" i="10"/>
  <c r="F41" i="10"/>
  <c r="E41" i="10"/>
  <c r="N40" i="10"/>
  <c r="M40" i="10"/>
  <c r="L40" i="10"/>
  <c r="K40" i="10"/>
  <c r="H40" i="10"/>
  <c r="G40" i="10"/>
  <c r="F40" i="10"/>
  <c r="E40" i="10"/>
  <c r="N39" i="10"/>
  <c r="M39" i="10"/>
  <c r="L39" i="10"/>
  <c r="K39" i="10"/>
  <c r="H39" i="10"/>
  <c r="G39" i="10"/>
  <c r="F39" i="10"/>
  <c r="E39" i="10"/>
  <c r="N38" i="10"/>
  <c r="M38" i="10"/>
  <c r="L38" i="10"/>
  <c r="K38" i="10"/>
  <c r="H38" i="10"/>
  <c r="G38" i="10"/>
  <c r="F38" i="10"/>
  <c r="E38" i="10"/>
  <c r="N37" i="10"/>
  <c r="M37" i="10"/>
  <c r="L37" i="10"/>
  <c r="K37" i="10"/>
  <c r="H37" i="10"/>
  <c r="G37" i="10"/>
  <c r="F37" i="10"/>
  <c r="E37" i="10"/>
  <c r="N36" i="10"/>
  <c r="M36" i="10"/>
  <c r="L36" i="10"/>
  <c r="K36" i="10"/>
  <c r="H36" i="10"/>
  <c r="G36" i="10"/>
  <c r="F36" i="10"/>
  <c r="E36" i="10"/>
  <c r="N35" i="10"/>
  <c r="M35" i="10"/>
  <c r="L35" i="10"/>
  <c r="K35" i="10"/>
  <c r="H35" i="10"/>
  <c r="G35" i="10"/>
  <c r="F35" i="10"/>
  <c r="E35" i="10"/>
  <c r="N34" i="10"/>
  <c r="M34" i="10"/>
  <c r="L34" i="10"/>
  <c r="K34" i="10"/>
  <c r="H34" i="10"/>
  <c r="G34" i="10"/>
  <c r="F34" i="10"/>
  <c r="E34" i="10"/>
  <c r="N33" i="10"/>
  <c r="M33" i="10"/>
  <c r="L33" i="10"/>
  <c r="K33" i="10"/>
  <c r="H33" i="10"/>
  <c r="G33" i="10"/>
  <c r="F33" i="10"/>
  <c r="E33" i="10"/>
  <c r="N32" i="10"/>
  <c r="M32" i="10"/>
  <c r="L32" i="10"/>
  <c r="K32" i="10"/>
  <c r="H32" i="10"/>
  <c r="G32" i="10"/>
  <c r="F32" i="10"/>
  <c r="E32" i="10"/>
  <c r="N31" i="10"/>
  <c r="M31" i="10"/>
  <c r="L31" i="10"/>
  <c r="K31" i="10"/>
  <c r="H31" i="10"/>
  <c r="G31" i="10"/>
  <c r="F31" i="10"/>
  <c r="E31" i="10"/>
  <c r="N30" i="10"/>
  <c r="M30" i="10"/>
  <c r="L30" i="10"/>
  <c r="K30" i="10"/>
  <c r="H30" i="10"/>
  <c r="G30" i="10"/>
  <c r="F30" i="10"/>
  <c r="E30" i="10"/>
  <c r="N29" i="10"/>
  <c r="N46" i="10" s="1"/>
  <c r="M29" i="10"/>
  <c r="M47" i="10" s="1"/>
  <c r="L29" i="10"/>
  <c r="L46" i="10" s="1"/>
  <c r="K29" i="10"/>
  <c r="K46" i="10" s="1"/>
  <c r="H29" i="10"/>
  <c r="H47" i="10" s="1"/>
  <c r="G29" i="10"/>
  <c r="F29" i="10"/>
  <c r="F46" i="10" s="1"/>
  <c r="E29" i="10"/>
  <c r="N23" i="10"/>
  <c r="M23" i="10"/>
  <c r="L23" i="10"/>
  <c r="K23" i="10"/>
  <c r="I23" i="10"/>
  <c r="H23" i="10"/>
  <c r="G23" i="10"/>
  <c r="F23" i="10"/>
  <c r="E23" i="10"/>
  <c r="C23" i="10"/>
  <c r="N22" i="10"/>
  <c r="M22" i="10"/>
  <c r="L22" i="10"/>
  <c r="K22" i="10"/>
  <c r="I22" i="10"/>
  <c r="H22" i="10"/>
  <c r="G22" i="10"/>
  <c r="F22" i="10"/>
  <c r="E22" i="10"/>
  <c r="C22" i="10"/>
  <c r="T18" i="9"/>
  <c r="R18" i="9"/>
  <c r="J18" i="9"/>
  <c r="H18" i="9"/>
  <c r="T17" i="9"/>
  <c r="R17" i="9"/>
  <c r="J17" i="9"/>
  <c r="H17" i="9"/>
  <c r="T16" i="9"/>
  <c r="R16" i="9"/>
  <c r="J16" i="9"/>
  <c r="H16" i="9"/>
  <c r="T15" i="9"/>
  <c r="R15" i="9"/>
  <c r="J15" i="9"/>
  <c r="H15" i="9"/>
  <c r="T14" i="9"/>
  <c r="R14" i="9"/>
  <c r="J14" i="9"/>
  <c r="H14" i="9"/>
  <c r="T13" i="9"/>
  <c r="R13" i="9"/>
  <c r="J13" i="9"/>
  <c r="H13" i="9"/>
  <c r="T12" i="9"/>
  <c r="R12" i="9"/>
  <c r="J12" i="9"/>
  <c r="H12" i="9"/>
  <c r="T11" i="9"/>
  <c r="R11" i="9"/>
  <c r="J11" i="9"/>
  <c r="H11" i="9"/>
  <c r="T10" i="9"/>
  <c r="R10" i="9"/>
  <c r="J10" i="9"/>
  <c r="H10" i="9"/>
  <c r="T9" i="9"/>
  <c r="R9" i="9"/>
  <c r="J9" i="9"/>
  <c r="H9" i="9"/>
  <c r="T8" i="9"/>
  <c r="R8" i="9"/>
  <c r="J8" i="9"/>
  <c r="H8" i="9"/>
  <c r="T7" i="9"/>
  <c r="R7" i="9"/>
  <c r="J7" i="9"/>
  <c r="H7" i="9"/>
  <c r="T6" i="9"/>
  <c r="R6" i="9"/>
  <c r="J6" i="9"/>
  <c r="H6" i="9"/>
  <c r="T5" i="9"/>
  <c r="R5" i="9"/>
  <c r="J5" i="9"/>
  <c r="H5" i="9"/>
  <c r="T4" i="9"/>
  <c r="R4" i="9"/>
  <c r="J4" i="9"/>
  <c r="H4" i="9"/>
  <c r="T3" i="9"/>
  <c r="R3" i="9"/>
  <c r="J3" i="9"/>
  <c r="H3" i="9"/>
  <c r="N47" i="10" l="1"/>
  <c r="H46" i="10"/>
  <c r="M46" i="10"/>
  <c r="F47" i="10"/>
  <c r="K47" i="10"/>
  <c r="C72" i="10"/>
  <c r="K72" i="10"/>
  <c r="L72" i="10"/>
  <c r="L47" i="10"/>
  <c r="F72" i="10"/>
</calcChain>
</file>

<file path=xl/sharedStrings.xml><?xml version="1.0" encoding="utf-8"?>
<sst xmlns="http://schemas.openxmlformats.org/spreadsheetml/2006/main" count="501" uniqueCount="73">
  <si>
    <t>Gender</t>
  </si>
  <si>
    <t>Condition</t>
  </si>
  <si>
    <t>Time</t>
  </si>
  <si>
    <t>BF</t>
  </si>
  <si>
    <t>RER</t>
  </si>
  <si>
    <t>VO2 (STPD)</t>
  </si>
  <si>
    <t>Ventilation</t>
  </si>
  <si>
    <t>VCO2 (STPD)</t>
  </si>
  <si>
    <t>Tidal Volume</t>
  </si>
  <si>
    <t>M</t>
  </si>
  <si>
    <t>Music</t>
  </si>
  <si>
    <t>F</t>
  </si>
  <si>
    <t>No Music</t>
  </si>
  <si>
    <t>BF 25</t>
  </si>
  <si>
    <t>BF 50</t>
  </si>
  <si>
    <t>BF 75</t>
  </si>
  <si>
    <t>BF 100</t>
  </si>
  <si>
    <t>NO Music</t>
  </si>
  <si>
    <t>RER 25</t>
  </si>
  <si>
    <t>RER 50</t>
  </si>
  <si>
    <t>RER 75</t>
  </si>
  <si>
    <t>RER 100</t>
  </si>
  <si>
    <t>1= male</t>
  </si>
  <si>
    <t>IT #1 - With Music</t>
  </si>
  <si>
    <t>IT#2 - Without Music</t>
  </si>
  <si>
    <t>Subject</t>
  </si>
  <si>
    <t>DOB</t>
  </si>
  <si>
    <t>Height (cm)</t>
  </si>
  <si>
    <t>Weight (kg)</t>
  </si>
  <si>
    <t>VO2 (L/min)</t>
  </si>
  <si>
    <t># of Intervals</t>
  </si>
  <si>
    <t>TTF (min)</t>
  </si>
  <si>
    <t>TTF (sec)</t>
  </si>
  <si>
    <t>TTF (No Rest)</t>
  </si>
  <si>
    <t>Pre BL</t>
  </si>
  <si>
    <t>Post BL</t>
  </si>
  <si>
    <t>5 Post BL</t>
  </si>
  <si>
    <t>Final RPE</t>
  </si>
  <si>
    <t>Reason End</t>
  </si>
  <si>
    <t>5 Min Post BL</t>
  </si>
  <si>
    <t>04/25/1983</t>
  </si>
  <si>
    <t>RPE</t>
  </si>
  <si>
    <t>01/21/1988</t>
  </si>
  <si>
    <t>↓60</t>
  </si>
  <si>
    <t>02/21/1992</t>
  </si>
  <si>
    <t>08/23/1988</t>
  </si>
  <si>
    <t>VF</t>
  </si>
  <si>
    <t>04/13/1992</t>
  </si>
  <si>
    <t>08/30/1990</t>
  </si>
  <si>
    <t>09/26/1989</t>
  </si>
  <si>
    <t>04/29/1992</t>
  </si>
  <si>
    <t>AVERAGE RPE AT EACH LEVEL</t>
  </si>
  <si>
    <t>MUSIC</t>
  </si>
  <si>
    <t>NO MUSIC</t>
  </si>
  <si>
    <t>Sex</t>
  </si>
  <si>
    <t>Stages Completed</t>
  </si>
  <si>
    <t>Baseline</t>
  </si>
  <si>
    <t xml:space="preserve">TTF </t>
  </si>
  <si>
    <t xml:space="preserve">AVERAGE STAGE COMPLETED </t>
  </si>
  <si>
    <t>Stage Completed</t>
  </si>
  <si>
    <t xml:space="preserve">Stage of percentage RPE </t>
  </si>
  <si>
    <t>Change in RPE</t>
  </si>
  <si>
    <t>25%-baseline</t>
  </si>
  <si>
    <t>50%-25%</t>
  </si>
  <si>
    <t>75%-50%</t>
  </si>
  <si>
    <t>100%-75%</t>
  </si>
  <si>
    <t>HR-Pre</t>
  </si>
  <si>
    <t>HR-INT1</t>
  </si>
  <si>
    <t>HR-INT2</t>
  </si>
  <si>
    <t>HR-INT3</t>
  </si>
  <si>
    <t>HR-INT4</t>
  </si>
  <si>
    <t>HR-Post</t>
  </si>
  <si>
    <t>HR-5Post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</si>
</sst>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8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482DA"/>
        <bgColor indexed="64"/>
      </patternFill>
    </fill>
    <fill>
      <patternFill patternType="solid">
        <fgColor rgb="FF5BD4FF"/>
        <bgColor indexed="64"/>
      </patternFill>
    </fill>
    <fill>
      <patternFill patternType="solid">
        <fgColor indexed="24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28"/>
        <bgColor indexed="20"/>
      </patternFill>
    </fill>
    <fill>
      <patternFill patternType="solid">
        <fgColor indexed="48"/>
        <bgColor indexed="40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0" fontId="0" fillId="0" borderId="0" xfId="0" applyNumberFormat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left"/>
      <protection locked="0"/>
    </xf>
    <xf numFmtId="0" fontId="0" fillId="0" borderId="0" xfId="0" applyNumberFormat="1" applyProtection="1">
      <protection locked="0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6" borderId="0" xfId="0" applyFont="1" applyFill="1" applyAlignment="1">
      <alignment horizontal="center"/>
    </xf>
    <xf numFmtId="0" fontId="6" fillId="6" borderId="0" xfId="0" applyNumberFormat="1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7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20" fontId="3" fillId="6" borderId="0" xfId="0" applyNumberFormat="1" applyFont="1" applyFill="1" applyAlignment="1">
      <alignment horizontal="center"/>
    </xf>
    <xf numFmtId="0" fontId="3" fillId="6" borderId="0" xfId="0" applyNumberFormat="1" applyFont="1" applyFill="1" applyAlignment="1">
      <alignment horizontal="center"/>
    </xf>
    <xf numFmtId="0" fontId="3" fillId="7" borderId="0" xfId="0" applyFont="1" applyFill="1" applyAlignment="1">
      <alignment horizontal="center"/>
    </xf>
    <xf numFmtId="20" fontId="3" fillId="7" borderId="0" xfId="0" applyNumberFormat="1" applyFont="1" applyFill="1" applyAlignment="1">
      <alignment horizontal="center"/>
    </xf>
    <xf numFmtId="0" fontId="3" fillId="7" borderId="0" xfId="0" applyNumberFormat="1" applyFont="1" applyFill="1" applyAlignment="1">
      <alignment horizontal="center"/>
    </xf>
    <xf numFmtId="1" fontId="3" fillId="6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2" fontId="0" fillId="0" borderId="0" xfId="0" applyNumberFormat="1"/>
    <xf numFmtId="0" fontId="7" fillId="8" borderId="0" xfId="0" applyFont="1" applyFill="1" applyBorder="1" applyAlignment="1">
      <alignment horizontal="center"/>
    </xf>
    <xf numFmtId="0" fontId="8" fillId="0" borderId="0" xfId="1"/>
    <xf numFmtId="10" fontId="8" fillId="0" borderId="0" xfId="1" applyNumberFormat="1"/>
    <xf numFmtId="10" fontId="8" fillId="0" borderId="0" xfId="1" applyNumberFormat="1" applyAlignment="1">
      <alignment horizontal="center"/>
    </xf>
    <xf numFmtId="0" fontId="0" fillId="9" borderId="0" xfId="0" applyFill="1" applyBorder="1"/>
    <xf numFmtId="0" fontId="7" fillId="10" borderId="0" xfId="0" applyFont="1" applyFill="1" applyBorder="1" applyAlignment="1">
      <alignment horizontal="center"/>
    </xf>
    <xf numFmtId="0" fontId="9" fillId="11" borderId="0" xfId="1" applyFont="1" applyFill="1" applyBorder="1" applyAlignment="1">
      <alignment horizontal="center"/>
    </xf>
    <xf numFmtId="0" fontId="9" fillId="12" borderId="0" xfId="1" applyFont="1" applyFill="1"/>
    <xf numFmtId="0" fontId="9" fillId="12" borderId="0" xfId="1" applyFont="1" applyFill="1" applyBorder="1" applyAlignment="1">
      <alignment horizontal="center"/>
    </xf>
    <xf numFmtId="0" fontId="8" fillId="13" borderId="0" xfId="1" applyFill="1"/>
    <xf numFmtId="0" fontId="9" fillId="13" borderId="0" xfId="1" applyFont="1" applyFill="1"/>
    <xf numFmtId="10" fontId="9" fillId="13" borderId="0" xfId="1" applyNumberFormat="1" applyFont="1" applyFill="1" applyAlignment="1">
      <alignment horizontal="center"/>
    </xf>
    <xf numFmtId="0" fontId="9" fillId="13" borderId="0" xfId="1" applyFont="1" applyFill="1" applyAlignment="1">
      <alignment horizontal="center"/>
    </xf>
    <xf numFmtId="0" fontId="10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1" applyNumberFormat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0" fillId="12" borderId="0" xfId="0" applyFill="1"/>
    <xf numFmtId="0" fontId="0" fillId="13" borderId="0" xfId="0" applyFill="1"/>
    <xf numFmtId="0" fontId="9" fillId="12" borderId="0" xfId="1" applyFont="1" applyFill="1" applyAlignment="1">
      <alignment horizontal="center"/>
    </xf>
    <xf numFmtId="0" fontId="8" fillId="12" borderId="0" xfId="1" applyFill="1"/>
    <xf numFmtId="0" fontId="9" fillId="12" borderId="0" xfId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workbookViewId="0">
      <selection activeCell="F22" sqref="F22"/>
    </sheetView>
  </sheetViews>
  <sheetFormatPr defaultRowHeight="15.75" x14ac:dyDescent="0.25"/>
  <cols>
    <col min="1" max="1" width="8.25" bestFit="1" customWidth="1"/>
    <col min="2" max="2" width="10.875" customWidth="1"/>
    <col min="3" max="3" width="10.625" bestFit="1" customWidth="1"/>
    <col min="4" max="4" width="10.625" customWidth="1"/>
    <col min="5" max="5" width="10.625" bestFit="1" customWidth="1"/>
    <col min="6" max="6" width="11.875" bestFit="1" customWidth="1"/>
    <col min="7" max="7" width="9.25" bestFit="1" customWidth="1"/>
    <col min="8" max="8" width="9" style="28" bestFit="1" customWidth="1"/>
    <col min="9" max="10" width="13.125" style="28" bestFit="1" customWidth="1"/>
    <col min="13" max="13" width="9.125" bestFit="1" customWidth="1"/>
    <col min="14" max="14" width="8.75" customWidth="1"/>
    <col min="15" max="15" width="10.75" bestFit="1" customWidth="1"/>
    <col min="16" max="16" width="11.875" style="27" bestFit="1" customWidth="1"/>
    <col min="17" max="17" width="13.375" style="27" bestFit="1" customWidth="1"/>
    <col min="18" max="18" width="9" style="29" bestFit="1" customWidth="1"/>
    <col min="19" max="20" width="13.125" style="29" bestFit="1" customWidth="1"/>
    <col min="21" max="21" width="6.875" bestFit="1" customWidth="1"/>
    <col min="22" max="22" width="7.625" bestFit="1" customWidth="1"/>
    <col min="23" max="23" width="13.125" bestFit="1" customWidth="1"/>
    <col min="24" max="24" width="9.125" bestFit="1" customWidth="1"/>
  </cols>
  <sheetData>
    <row r="1" spans="1:30" x14ac:dyDescent="0.25">
      <c r="A1" s="8" t="s">
        <v>22</v>
      </c>
      <c r="B1" s="7"/>
      <c r="C1" s="7"/>
      <c r="D1" s="7"/>
      <c r="E1" s="7"/>
      <c r="F1" s="9" t="s">
        <v>23</v>
      </c>
      <c r="G1" s="9"/>
      <c r="H1" s="9"/>
      <c r="I1" s="9"/>
      <c r="J1" s="9"/>
      <c r="K1" s="9"/>
      <c r="L1" s="9"/>
      <c r="M1" s="9"/>
      <c r="N1" s="9"/>
      <c r="O1" s="9"/>
      <c r="P1" s="10" t="s">
        <v>24</v>
      </c>
      <c r="Q1" s="10"/>
      <c r="R1" s="10"/>
      <c r="S1" s="10"/>
      <c r="T1" s="10"/>
      <c r="U1" s="10"/>
      <c r="V1" s="10"/>
      <c r="W1" s="10"/>
      <c r="X1" s="10"/>
    </row>
    <row r="2" spans="1:30" x14ac:dyDescent="0.25">
      <c r="A2" s="11" t="s">
        <v>0</v>
      </c>
      <c r="B2" s="11" t="s">
        <v>26</v>
      </c>
      <c r="C2" s="11" t="s">
        <v>27</v>
      </c>
      <c r="D2" s="11" t="s">
        <v>28</v>
      </c>
      <c r="E2" s="11" t="s">
        <v>29</v>
      </c>
      <c r="F2" s="12" t="s">
        <v>30</v>
      </c>
      <c r="G2" s="12" t="s">
        <v>31</v>
      </c>
      <c r="H2" s="13" t="s">
        <v>32</v>
      </c>
      <c r="I2" s="13" t="s">
        <v>33</v>
      </c>
      <c r="J2" s="13" t="s">
        <v>33</v>
      </c>
      <c r="K2" s="12" t="s">
        <v>34</v>
      </c>
      <c r="L2" s="12" t="s">
        <v>35</v>
      </c>
      <c r="M2" s="12" t="s">
        <v>36</v>
      </c>
      <c r="N2" s="12" t="s">
        <v>37</v>
      </c>
      <c r="O2" s="12" t="s">
        <v>38</v>
      </c>
      <c r="P2" s="14" t="s">
        <v>30</v>
      </c>
      <c r="Q2" s="14" t="s">
        <v>31</v>
      </c>
      <c r="R2" s="15" t="s">
        <v>32</v>
      </c>
      <c r="S2" s="15" t="s">
        <v>33</v>
      </c>
      <c r="T2" s="15" t="s">
        <v>33</v>
      </c>
      <c r="U2" s="14" t="s">
        <v>34</v>
      </c>
      <c r="V2" s="14" t="s">
        <v>35</v>
      </c>
      <c r="W2" s="14" t="s">
        <v>39</v>
      </c>
      <c r="X2" s="14" t="s">
        <v>37</v>
      </c>
    </row>
    <row r="3" spans="1:30" x14ac:dyDescent="0.25">
      <c r="A3" s="7">
        <v>2</v>
      </c>
      <c r="B3" s="16" t="s">
        <v>40</v>
      </c>
      <c r="C3" s="7">
        <v>177.5</v>
      </c>
      <c r="D3" s="7">
        <v>87.85</v>
      </c>
      <c r="E3" s="7">
        <v>3.8</v>
      </c>
      <c r="F3" s="17">
        <v>1.75</v>
      </c>
      <c r="G3" s="18">
        <v>0.37777777777777777</v>
      </c>
      <c r="H3" s="19">
        <f>(9*60)+4</f>
        <v>544</v>
      </c>
      <c r="I3" s="18">
        <v>0.29444444444444445</v>
      </c>
      <c r="J3" s="19">
        <f>7*60+4</f>
        <v>424</v>
      </c>
      <c r="K3" s="17">
        <v>1.8</v>
      </c>
      <c r="L3" s="17">
        <v>10.1</v>
      </c>
      <c r="M3" s="17">
        <v>6.1</v>
      </c>
      <c r="N3" s="17">
        <v>19</v>
      </c>
      <c r="O3" s="17" t="s">
        <v>41</v>
      </c>
      <c r="P3" s="20">
        <v>1.5</v>
      </c>
      <c r="Q3" s="21">
        <v>0.3347222222222222</v>
      </c>
      <c r="R3" s="22">
        <f>60*8+2</f>
        <v>482</v>
      </c>
      <c r="S3" s="21">
        <v>0.25138888888888888</v>
      </c>
      <c r="T3" s="22">
        <f>6*60+2</f>
        <v>362</v>
      </c>
      <c r="U3" s="20">
        <v>1.7</v>
      </c>
      <c r="V3" s="20">
        <v>13.4</v>
      </c>
      <c r="W3" s="20">
        <v>10.3</v>
      </c>
      <c r="X3" s="20">
        <v>19</v>
      </c>
    </row>
    <row r="4" spans="1:30" x14ac:dyDescent="0.25">
      <c r="A4" s="7">
        <v>1</v>
      </c>
      <c r="B4" s="16">
        <v>31234</v>
      </c>
      <c r="C4" s="7">
        <v>166.1</v>
      </c>
      <c r="D4" s="7">
        <v>68.8</v>
      </c>
      <c r="E4" s="7">
        <v>3</v>
      </c>
      <c r="F4" s="17">
        <v>3.75</v>
      </c>
      <c r="G4" s="18">
        <v>0.87638888888888899</v>
      </c>
      <c r="H4" s="19">
        <f>21*60+2</f>
        <v>1262</v>
      </c>
      <c r="I4" s="18">
        <v>0.62638888888888888</v>
      </c>
      <c r="J4" s="19">
        <f>15*60+2</f>
        <v>902</v>
      </c>
      <c r="K4" s="17">
        <v>2.1</v>
      </c>
      <c r="L4" s="17">
        <v>13.7</v>
      </c>
      <c r="M4" s="17">
        <v>7</v>
      </c>
      <c r="N4" s="17">
        <v>19</v>
      </c>
      <c r="O4" s="17" t="s">
        <v>41</v>
      </c>
      <c r="P4" s="20">
        <v>2.75</v>
      </c>
      <c r="Q4" s="21">
        <v>0.66180555555555554</v>
      </c>
      <c r="R4" s="22">
        <f>60*15+53</f>
        <v>953</v>
      </c>
      <c r="S4" s="21">
        <v>0.49513888888888885</v>
      </c>
      <c r="T4" s="22">
        <f>11*60+53</f>
        <v>713</v>
      </c>
      <c r="U4" s="20">
        <v>1</v>
      </c>
      <c r="V4" s="20">
        <v>10</v>
      </c>
      <c r="W4" s="20">
        <v>5.7</v>
      </c>
      <c r="X4" s="20">
        <v>19</v>
      </c>
    </row>
    <row r="5" spans="1:30" x14ac:dyDescent="0.25">
      <c r="A5" s="7">
        <v>2</v>
      </c>
      <c r="B5" s="16" t="s">
        <v>42</v>
      </c>
      <c r="C5" s="7">
        <v>173</v>
      </c>
      <c r="D5" s="7">
        <v>76.349999999999994</v>
      </c>
      <c r="E5" s="7">
        <v>3.7</v>
      </c>
      <c r="F5" s="17">
        <v>3.25</v>
      </c>
      <c r="G5" s="18">
        <v>0.7944444444444444</v>
      </c>
      <c r="H5" s="19">
        <f>19*60+4</f>
        <v>1144</v>
      </c>
      <c r="I5" s="18">
        <v>0.5444444444444444</v>
      </c>
      <c r="J5" s="19">
        <f>13*60+4</f>
        <v>784</v>
      </c>
      <c r="K5" s="17">
        <v>3.9</v>
      </c>
      <c r="L5" s="17">
        <v>13.6</v>
      </c>
      <c r="M5" s="17">
        <v>10.8</v>
      </c>
      <c r="N5" s="17">
        <v>19</v>
      </c>
      <c r="O5" s="17" t="s">
        <v>41</v>
      </c>
      <c r="P5" s="20">
        <v>3.25</v>
      </c>
      <c r="Q5" s="21">
        <v>0.80694444444444446</v>
      </c>
      <c r="R5" s="22">
        <f>60*19+22</f>
        <v>1162</v>
      </c>
      <c r="S5" s="21">
        <v>0.55694444444444446</v>
      </c>
      <c r="T5" s="22">
        <f>13*60+22</f>
        <v>802</v>
      </c>
      <c r="U5" s="20">
        <v>1.4</v>
      </c>
      <c r="V5" s="20">
        <v>17.2</v>
      </c>
      <c r="W5" s="20">
        <v>9.3000000000000007</v>
      </c>
      <c r="X5" s="20">
        <v>18</v>
      </c>
    </row>
    <row r="6" spans="1:30" x14ac:dyDescent="0.25">
      <c r="A6" s="7">
        <v>2</v>
      </c>
      <c r="B6" s="16">
        <v>31059</v>
      </c>
      <c r="C6" s="7">
        <v>178.2</v>
      </c>
      <c r="D6" s="7">
        <v>73.099999999999994</v>
      </c>
      <c r="E6" s="7">
        <v>3.5</v>
      </c>
      <c r="F6" s="17">
        <v>2</v>
      </c>
      <c r="G6" s="18">
        <v>0.41805555555555557</v>
      </c>
      <c r="H6" s="19">
        <f>60*10+2</f>
        <v>602</v>
      </c>
      <c r="I6" s="23">
        <v>8</v>
      </c>
      <c r="J6" s="19">
        <f>8*60</f>
        <v>480</v>
      </c>
      <c r="K6" s="17">
        <v>1</v>
      </c>
      <c r="L6" s="17">
        <v>12.8</v>
      </c>
      <c r="M6" s="17">
        <v>10.9</v>
      </c>
      <c r="N6" s="17">
        <v>18</v>
      </c>
      <c r="O6" s="17" t="s">
        <v>43</v>
      </c>
      <c r="P6" s="20">
        <v>2</v>
      </c>
      <c r="Q6" s="21">
        <v>0.41944444444444445</v>
      </c>
      <c r="R6" s="22">
        <f>60*10+4</f>
        <v>604</v>
      </c>
      <c r="S6" s="22">
        <v>8</v>
      </c>
      <c r="T6" s="22">
        <f>8*60</f>
        <v>480</v>
      </c>
      <c r="U6" s="20">
        <v>1.3</v>
      </c>
      <c r="V6" s="20">
        <v>13.3</v>
      </c>
      <c r="W6" s="20">
        <v>12</v>
      </c>
      <c r="X6" s="20">
        <v>19</v>
      </c>
    </row>
    <row r="7" spans="1:30" s="26" customFormat="1" x14ac:dyDescent="0.25">
      <c r="A7" s="24">
        <v>1</v>
      </c>
      <c r="B7" s="25">
        <v>32243</v>
      </c>
      <c r="C7" s="24">
        <v>161.9</v>
      </c>
      <c r="D7" s="24">
        <v>69.099999999999994</v>
      </c>
      <c r="E7" s="24">
        <v>3</v>
      </c>
      <c r="F7" s="17">
        <v>2</v>
      </c>
      <c r="G7" s="18">
        <v>0.4236111111111111</v>
      </c>
      <c r="H7" s="19">
        <f>60*10+10</f>
        <v>610</v>
      </c>
      <c r="I7" s="23">
        <v>8</v>
      </c>
      <c r="J7" s="19">
        <f>8*60</f>
        <v>480</v>
      </c>
      <c r="K7" s="17">
        <v>1.6</v>
      </c>
      <c r="L7" s="17">
        <v>15.9</v>
      </c>
      <c r="M7" s="17">
        <v>9.6</v>
      </c>
      <c r="N7" s="17">
        <v>19</v>
      </c>
      <c r="O7" s="17" t="s">
        <v>41</v>
      </c>
      <c r="P7" s="20">
        <v>1.5</v>
      </c>
      <c r="Q7" s="21">
        <v>0.33124999999999999</v>
      </c>
      <c r="R7" s="22">
        <f>60*7+57</f>
        <v>477</v>
      </c>
      <c r="S7" s="21">
        <v>0.24791666666666667</v>
      </c>
      <c r="T7" s="22">
        <f>5*60+57</f>
        <v>357</v>
      </c>
      <c r="U7" s="20">
        <v>2.1</v>
      </c>
      <c r="V7" s="20">
        <v>8.9</v>
      </c>
      <c r="W7" s="20">
        <v>4.3</v>
      </c>
      <c r="X7" s="20">
        <v>18</v>
      </c>
    </row>
    <row r="8" spans="1:30" x14ac:dyDescent="0.25">
      <c r="A8" s="24">
        <v>1</v>
      </c>
      <c r="B8" s="25" t="s">
        <v>44</v>
      </c>
      <c r="C8" s="24">
        <v>159.9</v>
      </c>
      <c r="D8" s="24">
        <v>55.8</v>
      </c>
      <c r="E8" s="24">
        <v>2.6</v>
      </c>
      <c r="F8" s="17">
        <v>2.5</v>
      </c>
      <c r="G8" s="18">
        <v>0.58680555555555558</v>
      </c>
      <c r="H8" s="19">
        <f>60*14+5</f>
        <v>845</v>
      </c>
      <c r="I8" s="18">
        <v>0.4201388888888889</v>
      </c>
      <c r="J8" s="19">
        <f>10*60+5</f>
        <v>605</v>
      </c>
      <c r="K8" s="17">
        <v>1.6</v>
      </c>
      <c r="L8" s="17">
        <v>13</v>
      </c>
      <c r="M8" s="17">
        <v>11.3</v>
      </c>
      <c r="N8" s="17">
        <v>19</v>
      </c>
      <c r="O8" s="17" t="s">
        <v>41</v>
      </c>
      <c r="P8" s="20">
        <v>2.75</v>
      </c>
      <c r="Q8" s="21">
        <v>0.62569444444444444</v>
      </c>
      <c r="R8" s="22">
        <f>60*15+1</f>
        <v>901</v>
      </c>
      <c r="S8" s="21">
        <v>0.45902777777777781</v>
      </c>
      <c r="T8" s="22">
        <f>11*60+1</f>
        <v>661</v>
      </c>
      <c r="U8" s="20">
        <v>1.1000000000000001</v>
      </c>
      <c r="V8" s="20">
        <v>13.7</v>
      </c>
      <c r="W8" s="20">
        <v>11.3</v>
      </c>
      <c r="X8" s="20">
        <v>17</v>
      </c>
    </row>
    <row r="9" spans="1:30" s="26" customFormat="1" x14ac:dyDescent="0.25">
      <c r="A9" s="24">
        <v>1</v>
      </c>
      <c r="B9" s="25">
        <v>33852</v>
      </c>
      <c r="C9" s="24">
        <v>158</v>
      </c>
      <c r="D9" s="24">
        <v>68.2</v>
      </c>
      <c r="E9" s="24">
        <v>3.3</v>
      </c>
      <c r="F9" s="17">
        <v>2.5</v>
      </c>
      <c r="G9" s="18">
        <v>0.57847222222222217</v>
      </c>
      <c r="H9" s="19">
        <f>60*13+53</f>
        <v>833</v>
      </c>
      <c r="I9" s="18">
        <v>0.41180555555555554</v>
      </c>
      <c r="J9" s="19">
        <f>9*60+53</f>
        <v>593</v>
      </c>
      <c r="K9" s="17">
        <v>1.6</v>
      </c>
      <c r="L9" s="17">
        <v>17</v>
      </c>
      <c r="M9" s="17">
        <v>4.3</v>
      </c>
      <c r="N9" s="17">
        <v>19</v>
      </c>
      <c r="O9" s="17" t="s">
        <v>41</v>
      </c>
      <c r="P9" s="20">
        <v>1.75</v>
      </c>
      <c r="Q9" s="21">
        <v>0.37847222222222227</v>
      </c>
      <c r="R9" s="22">
        <f>60*9+5</f>
        <v>545</v>
      </c>
      <c r="S9" s="21">
        <v>0.2951388888888889</v>
      </c>
      <c r="T9" s="22">
        <f>7*60+5</f>
        <v>425</v>
      </c>
      <c r="U9" s="20">
        <v>2.9</v>
      </c>
      <c r="V9" s="20">
        <v>10</v>
      </c>
      <c r="W9" s="20">
        <v>14.9</v>
      </c>
      <c r="X9" s="20">
        <v>19</v>
      </c>
    </row>
    <row r="10" spans="1:30" s="26" customFormat="1" x14ac:dyDescent="0.25">
      <c r="A10" s="24">
        <v>1</v>
      </c>
      <c r="B10" s="25" t="s">
        <v>45</v>
      </c>
      <c r="C10" s="24">
        <v>163.6</v>
      </c>
      <c r="D10" s="24">
        <v>70.05</v>
      </c>
      <c r="E10" s="24">
        <v>2.8</v>
      </c>
      <c r="F10" s="17">
        <v>1.75</v>
      </c>
      <c r="G10" s="18">
        <v>0.37777777777777777</v>
      </c>
      <c r="H10" s="19">
        <f>9*60+4</f>
        <v>544</v>
      </c>
      <c r="I10" s="18">
        <v>0.29444444444444445</v>
      </c>
      <c r="J10" s="19">
        <f>7*60+4</f>
        <v>424</v>
      </c>
      <c r="K10" s="17">
        <v>2.2999999999999998</v>
      </c>
      <c r="L10" s="17">
        <v>11.9</v>
      </c>
      <c r="M10" s="17">
        <v>19.7</v>
      </c>
      <c r="N10" s="17">
        <v>18</v>
      </c>
      <c r="O10" s="17" t="s">
        <v>46</v>
      </c>
      <c r="P10" s="20">
        <v>2</v>
      </c>
      <c r="Q10" s="21">
        <v>0.41875000000000001</v>
      </c>
      <c r="R10" s="22">
        <f>60*10+3</f>
        <v>603</v>
      </c>
      <c r="S10" s="22">
        <v>8</v>
      </c>
      <c r="T10" s="22">
        <f>8*60</f>
        <v>480</v>
      </c>
      <c r="U10" s="20">
        <v>1.4</v>
      </c>
      <c r="V10" s="20">
        <v>12.9</v>
      </c>
      <c r="W10" s="20">
        <v>10.8</v>
      </c>
      <c r="X10" s="20">
        <v>19</v>
      </c>
    </row>
    <row r="11" spans="1:30" x14ac:dyDescent="0.25">
      <c r="A11" s="24">
        <v>2</v>
      </c>
      <c r="B11" s="25" t="s">
        <v>47</v>
      </c>
      <c r="C11" s="24">
        <v>190.5</v>
      </c>
      <c r="D11" s="24">
        <v>75.05</v>
      </c>
      <c r="E11" s="24">
        <v>4.5999999999999996</v>
      </c>
      <c r="F11" s="17">
        <v>2.25</v>
      </c>
      <c r="G11" s="18">
        <v>0.53541666666666665</v>
      </c>
      <c r="H11" s="19">
        <f>60*12+51</f>
        <v>771</v>
      </c>
      <c r="I11" s="18">
        <v>0.36874999999999997</v>
      </c>
      <c r="J11" s="19">
        <f>8*60+51</f>
        <v>531</v>
      </c>
      <c r="K11" s="17">
        <v>1.6</v>
      </c>
      <c r="L11" s="17">
        <v>10.8</v>
      </c>
      <c r="M11" s="17">
        <v>5.0999999999999996</v>
      </c>
      <c r="N11" s="17">
        <v>17</v>
      </c>
      <c r="O11" s="17" t="s">
        <v>46</v>
      </c>
      <c r="P11" s="20">
        <v>1.75</v>
      </c>
      <c r="Q11" s="21">
        <v>0.35138888888888892</v>
      </c>
      <c r="R11" s="22">
        <f>60*8+26</f>
        <v>506</v>
      </c>
      <c r="S11" s="21">
        <v>0.26805555555555555</v>
      </c>
      <c r="T11" s="22">
        <f>6*60+26</f>
        <v>386</v>
      </c>
      <c r="U11" s="20">
        <v>0.9</v>
      </c>
      <c r="V11" s="20">
        <v>9.1</v>
      </c>
      <c r="W11" s="20">
        <v>9.3000000000000007</v>
      </c>
      <c r="X11" s="20">
        <v>18</v>
      </c>
    </row>
    <row r="12" spans="1:30" x14ac:dyDescent="0.25">
      <c r="A12" s="7">
        <v>2</v>
      </c>
      <c r="B12" s="16">
        <v>30659</v>
      </c>
      <c r="C12" s="7">
        <v>179.6</v>
      </c>
      <c r="D12" s="7">
        <v>81.75</v>
      </c>
      <c r="E12" s="24">
        <v>4.5</v>
      </c>
      <c r="F12" s="17">
        <v>4</v>
      </c>
      <c r="G12" s="18">
        <v>0.91875000000000007</v>
      </c>
      <c r="H12" s="19">
        <f>60*22+3</f>
        <v>1323</v>
      </c>
      <c r="I12" s="23">
        <v>16</v>
      </c>
      <c r="J12" s="19">
        <f>16*60</f>
        <v>960</v>
      </c>
      <c r="K12" s="17">
        <v>1.6</v>
      </c>
      <c r="L12" s="17">
        <v>9.8000000000000007</v>
      </c>
      <c r="M12" s="17">
        <v>6.3</v>
      </c>
      <c r="N12" s="17">
        <v>19</v>
      </c>
      <c r="O12" s="17" t="s">
        <v>41</v>
      </c>
      <c r="P12" s="20">
        <v>3.75</v>
      </c>
      <c r="Q12" s="21">
        <v>0.8340277777777777</v>
      </c>
      <c r="R12" s="22">
        <f>60*20+1</f>
        <v>1201</v>
      </c>
      <c r="S12" s="21">
        <v>0.58402777777777781</v>
      </c>
      <c r="T12" s="22">
        <f>14*60+1</f>
        <v>841</v>
      </c>
      <c r="U12" s="20">
        <v>1.9</v>
      </c>
      <c r="V12" s="20">
        <v>7.8</v>
      </c>
      <c r="W12" s="20">
        <v>3.9</v>
      </c>
      <c r="X12" s="20">
        <v>19</v>
      </c>
    </row>
    <row r="13" spans="1:30" x14ac:dyDescent="0.25">
      <c r="A13" s="7">
        <v>2</v>
      </c>
      <c r="B13" s="16">
        <v>32997</v>
      </c>
      <c r="C13" s="7">
        <v>177.6</v>
      </c>
      <c r="D13" s="7">
        <v>64.400000000000006</v>
      </c>
      <c r="E13" s="24">
        <v>4.5</v>
      </c>
      <c r="F13" s="17">
        <v>3</v>
      </c>
      <c r="G13" s="18">
        <v>0.68402777777777779</v>
      </c>
      <c r="H13" s="19">
        <f>60*16+25</f>
        <v>985</v>
      </c>
      <c r="I13" s="23">
        <v>12</v>
      </c>
      <c r="J13" s="19">
        <f>12*60</f>
        <v>720</v>
      </c>
      <c r="K13" s="17">
        <v>4.9000000000000004</v>
      </c>
      <c r="L13" s="17">
        <v>14.1</v>
      </c>
      <c r="M13" s="17">
        <v>6.7</v>
      </c>
      <c r="N13" s="17">
        <v>14</v>
      </c>
      <c r="O13" s="17" t="s">
        <v>46</v>
      </c>
      <c r="P13" s="20">
        <v>2</v>
      </c>
      <c r="Q13" s="21">
        <v>0.4680555555555555</v>
      </c>
      <c r="R13" s="22">
        <f>60*11+14</f>
        <v>674</v>
      </c>
      <c r="S13" s="22">
        <v>8</v>
      </c>
      <c r="T13" s="22">
        <f>8*60</f>
        <v>480</v>
      </c>
      <c r="U13" s="20">
        <v>1.1000000000000001</v>
      </c>
      <c r="V13" s="20">
        <v>11.8</v>
      </c>
      <c r="W13" s="20">
        <v>8.6999999999999993</v>
      </c>
      <c r="X13" s="20">
        <v>16</v>
      </c>
    </row>
    <row r="14" spans="1:30" x14ac:dyDescent="0.25">
      <c r="A14" s="7">
        <v>2</v>
      </c>
      <c r="B14" s="16" t="s">
        <v>48</v>
      </c>
      <c r="C14" s="7">
        <v>180.7</v>
      </c>
      <c r="D14" s="7">
        <v>67.5</v>
      </c>
      <c r="E14" s="24">
        <v>4.2</v>
      </c>
      <c r="F14" s="17">
        <v>1.25</v>
      </c>
      <c r="G14" s="18">
        <v>0.28333333333333333</v>
      </c>
      <c r="H14" s="19">
        <f>60*6+48</f>
        <v>408</v>
      </c>
      <c r="I14" s="18">
        <v>0.19999999999999998</v>
      </c>
      <c r="J14" s="19">
        <f>4*60+48</f>
        <v>288</v>
      </c>
      <c r="K14" s="17">
        <v>1.4</v>
      </c>
      <c r="L14" s="17">
        <v>11</v>
      </c>
      <c r="M14" s="17">
        <v>6.8</v>
      </c>
      <c r="N14" s="17">
        <v>17</v>
      </c>
      <c r="O14" s="17" t="s">
        <v>43</v>
      </c>
      <c r="P14" s="20">
        <v>0.75</v>
      </c>
      <c r="Q14" s="21">
        <v>0.1423611111111111</v>
      </c>
      <c r="R14" s="22">
        <f>60*3+25</f>
        <v>205</v>
      </c>
      <c r="S14" s="21">
        <v>0.1423611111111111</v>
      </c>
      <c r="T14" s="22">
        <f>3*60+25</f>
        <v>205</v>
      </c>
      <c r="U14" s="20">
        <v>2.6</v>
      </c>
      <c r="V14" s="20">
        <v>10.4</v>
      </c>
      <c r="W14" s="20">
        <v>9.3000000000000007</v>
      </c>
      <c r="X14" s="20">
        <v>19</v>
      </c>
    </row>
    <row r="15" spans="1:30" x14ac:dyDescent="0.25">
      <c r="A15" s="7">
        <v>1</v>
      </c>
      <c r="B15" s="16">
        <v>31236</v>
      </c>
      <c r="C15" s="7">
        <v>172.1</v>
      </c>
      <c r="D15" s="7">
        <v>65.099999999999994</v>
      </c>
      <c r="E15" s="24">
        <v>3.6</v>
      </c>
      <c r="F15" s="17">
        <v>2</v>
      </c>
      <c r="G15" s="18">
        <v>0.41875000000000001</v>
      </c>
      <c r="H15" s="19">
        <f>60*10+3</f>
        <v>603</v>
      </c>
      <c r="I15" s="23">
        <v>8</v>
      </c>
      <c r="J15" s="19">
        <f>8*60</f>
        <v>480</v>
      </c>
      <c r="K15" s="17">
        <v>0.9</v>
      </c>
      <c r="L15" s="17">
        <v>12.3</v>
      </c>
      <c r="M15" s="17">
        <v>10.3</v>
      </c>
      <c r="N15" s="17">
        <v>19</v>
      </c>
      <c r="O15" s="17" t="s">
        <v>41</v>
      </c>
      <c r="P15" s="20">
        <v>2</v>
      </c>
      <c r="Q15" s="21">
        <v>0.41805555555555557</v>
      </c>
      <c r="R15" s="22">
        <f>60*10+2</f>
        <v>602</v>
      </c>
      <c r="S15" s="22">
        <v>8</v>
      </c>
      <c r="T15" s="22">
        <f>8*60</f>
        <v>480</v>
      </c>
      <c r="U15" s="20">
        <v>2.2999999999999998</v>
      </c>
      <c r="V15" s="20">
        <v>12.7</v>
      </c>
      <c r="W15" s="20">
        <v>11.9</v>
      </c>
      <c r="X15" s="20">
        <v>19</v>
      </c>
    </row>
    <row r="16" spans="1:30" s="26" customFormat="1" x14ac:dyDescent="0.25">
      <c r="A16" s="24">
        <v>2</v>
      </c>
      <c r="B16" s="25" t="s">
        <v>49</v>
      </c>
      <c r="C16" s="24">
        <v>169.1</v>
      </c>
      <c r="D16" s="24">
        <v>75.25</v>
      </c>
      <c r="E16" s="24">
        <v>4.2</v>
      </c>
      <c r="F16" s="17">
        <v>4</v>
      </c>
      <c r="G16" s="18">
        <v>0.97083333333333333</v>
      </c>
      <c r="H16" s="19">
        <f>60*23+18</f>
        <v>1398</v>
      </c>
      <c r="I16" s="19">
        <v>16</v>
      </c>
      <c r="J16" s="19">
        <f>16*60</f>
        <v>960</v>
      </c>
      <c r="K16" s="17">
        <v>1.1000000000000001</v>
      </c>
      <c r="L16" s="17">
        <v>20.399999999999999</v>
      </c>
      <c r="M16" s="17">
        <v>10.199999999999999</v>
      </c>
      <c r="N16" s="17">
        <v>18</v>
      </c>
      <c r="O16" s="17" t="s">
        <v>46</v>
      </c>
      <c r="P16" s="20">
        <v>4</v>
      </c>
      <c r="Q16" s="21">
        <v>0.92222222222222217</v>
      </c>
      <c r="R16" s="22">
        <f>60*22+8</f>
        <v>1328</v>
      </c>
      <c r="S16" s="22">
        <v>16</v>
      </c>
      <c r="T16" s="22">
        <f>16*60</f>
        <v>960</v>
      </c>
      <c r="U16" s="20">
        <v>2.1</v>
      </c>
      <c r="V16" s="20">
        <v>19.100000000000001</v>
      </c>
      <c r="W16" s="20">
        <v>10.6</v>
      </c>
      <c r="X16" s="20">
        <v>19</v>
      </c>
      <c r="AD16" s="27"/>
    </row>
    <row r="17" spans="1:24" s="26" customFormat="1" x14ac:dyDescent="0.25">
      <c r="A17" s="24">
        <v>1</v>
      </c>
      <c r="B17" s="25">
        <v>32883</v>
      </c>
      <c r="C17" s="24">
        <v>172.5</v>
      </c>
      <c r="D17" s="24">
        <v>67.349999999999994</v>
      </c>
      <c r="E17" s="24">
        <v>2.7</v>
      </c>
      <c r="F17" s="17">
        <v>2.25</v>
      </c>
      <c r="G17" s="18">
        <v>0.54375000000000007</v>
      </c>
      <c r="H17" s="19">
        <f>13*60+3</f>
        <v>783</v>
      </c>
      <c r="I17" s="18">
        <v>0.37708333333333338</v>
      </c>
      <c r="J17" s="19">
        <f>9*60+3</f>
        <v>543</v>
      </c>
      <c r="K17" s="17">
        <v>1.6</v>
      </c>
      <c r="L17" s="17">
        <v>14</v>
      </c>
      <c r="M17" s="17">
        <v>11.1</v>
      </c>
      <c r="N17" s="17">
        <v>19</v>
      </c>
      <c r="O17" s="17" t="s">
        <v>41</v>
      </c>
      <c r="P17" s="20">
        <v>2.75</v>
      </c>
      <c r="Q17" s="21">
        <v>0.62708333333333333</v>
      </c>
      <c r="R17" s="22">
        <f>15*60+3</f>
        <v>903</v>
      </c>
      <c r="S17" s="21">
        <v>0.4604166666666667</v>
      </c>
      <c r="T17" s="22">
        <f>11*60+3</f>
        <v>663</v>
      </c>
      <c r="U17" s="20">
        <v>2.2000000000000002</v>
      </c>
      <c r="V17" s="20">
        <v>10.1</v>
      </c>
      <c r="W17" s="20">
        <v>5.9</v>
      </c>
      <c r="X17" s="20">
        <v>19</v>
      </c>
    </row>
    <row r="18" spans="1:24" s="26" customFormat="1" x14ac:dyDescent="0.25">
      <c r="A18" s="24">
        <v>1</v>
      </c>
      <c r="B18" s="25" t="s">
        <v>50</v>
      </c>
      <c r="C18" s="24">
        <v>165.5</v>
      </c>
      <c r="D18" s="24">
        <v>62.85</v>
      </c>
      <c r="E18" s="24">
        <v>2.7</v>
      </c>
      <c r="F18" s="17">
        <v>3</v>
      </c>
      <c r="G18" s="18">
        <v>0.66666666666666663</v>
      </c>
      <c r="H18" s="19">
        <f>16*60</f>
        <v>960</v>
      </c>
      <c r="I18" s="19">
        <v>12</v>
      </c>
      <c r="J18" s="19">
        <f>60*12</f>
        <v>720</v>
      </c>
      <c r="K18" s="17">
        <v>1.6</v>
      </c>
      <c r="L18" s="17">
        <v>15.2</v>
      </c>
      <c r="M18" s="17">
        <v>15.7</v>
      </c>
      <c r="N18" s="17">
        <v>17</v>
      </c>
      <c r="O18" s="17" t="s">
        <v>46</v>
      </c>
      <c r="P18" s="20">
        <v>2.75</v>
      </c>
      <c r="Q18" s="21">
        <v>0.62777777777777777</v>
      </c>
      <c r="R18" s="22">
        <f>60*15+4</f>
        <v>904</v>
      </c>
      <c r="S18" s="21">
        <v>0.46111111111111108</v>
      </c>
      <c r="T18" s="22">
        <f>11*60+4</f>
        <v>664</v>
      </c>
      <c r="U18" s="20">
        <v>1.7</v>
      </c>
      <c r="V18" s="20">
        <v>11.8</v>
      </c>
      <c r="W18" s="20">
        <v>15.6</v>
      </c>
      <c r="X18" s="20">
        <v>17</v>
      </c>
    </row>
    <row r="20" spans="1:24" x14ac:dyDescent="0.25">
      <c r="H20"/>
      <c r="I20"/>
      <c r="J20"/>
      <c r="R20" s="27"/>
      <c r="S20" s="27"/>
      <c r="T20" s="27"/>
    </row>
    <row r="21" spans="1:24" x14ac:dyDescent="0.25">
      <c r="B21" s="25"/>
      <c r="C21" s="30"/>
      <c r="D21" s="30"/>
      <c r="E21" s="30"/>
      <c r="F21" s="30"/>
    </row>
    <row r="22" spans="1:24" x14ac:dyDescent="0.25">
      <c r="B22" s="25"/>
      <c r="C22" s="30"/>
      <c r="D22" s="30"/>
      <c r="E22" s="30"/>
    </row>
    <row r="23" spans="1:24" x14ac:dyDescent="0.25">
      <c r="B23" s="25"/>
      <c r="C23" s="30"/>
      <c r="D23" s="30"/>
      <c r="E23" s="30"/>
    </row>
    <row r="24" spans="1:24" x14ac:dyDescent="0.25">
      <c r="C24" s="30"/>
      <c r="D24" s="30"/>
      <c r="E24" s="30"/>
    </row>
    <row r="25" spans="1:24" x14ac:dyDescent="0.25">
      <c r="Q25"/>
      <c r="R25"/>
      <c r="S25"/>
      <c r="T25"/>
      <c r="U25" s="28"/>
    </row>
    <row r="26" spans="1:24" x14ac:dyDescent="0.25">
      <c r="Q26"/>
      <c r="R26"/>
      <c r="S26"/>
      <c r="T26"/>
      <c r="U26" s="28"/>
    </row>
  </sheetData>
  <mergeCells count="2">
    <mergeCell ref="F1:O1"/>
    <mergeCell ref="P1:X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/>
  </sheetViews>
  <sheetFormatPr defaultRowHeight="15.75" x14ac:dyDescent="0.25"/>
  <sheetData>
    <row r="1" spans="1:15" x14ac:dyDescent="0.25">
      <c r="A1" s="8" t="s">
        <v>22</v>
      </c>
      <c r="B1" s="53" t="s">
        <v>10</v>
      </c>
      <c r="C1" s="53"/>
      <c r="D1" s="53"/>
      <c r="E1" s="53"/>
      <c r="F1" s="53"/>
      <c r="G1" s="53"/>
      <c r="H1" s="53"/>
      <c r="I1" s="54" t="s">
        <v>12</v>
      </c>
      <c r="J1" s="54"/>
      <c r="K1" s="54"/>
      <c r="L1" s="54"/>
      <c r="M1" s="54"/>
      <c r="N1" s="54"/>
      <c r="O1" s="54"/>
    </row>
    <row r="2" spans="1:15" x14ac:dyDescent="0.25">
      <c r="A2" s="11" t="s">
        <v>0</v>
      </c>
      <c r="B2" s="11" t="s">
        <v>66</v>
      </c>
      <c r="C2" s="11" t="s">
        <v>67</v>
      </c>
      <c r="D2" s="11" t="s">
        <v>68</v>
      </c>
      <c r="E2" s="11" t="s">
        <v>69</v>
      </c>
      <c r="F2" s="11" t="s">
        <v>70</v>
      </c>
      <c r="G2" s="11" t="s">
        <v>71</v>
      </c>
      <c r="H2" s="11" t="s">
        <v>72</v>
      </c>
      <c r="I2" s="11" t="s">
        <v>66</v>
      </c>
      <c r="J2" s="11" t="s">
        <v>67</v>
      </c>
      <c r="K2" s="11" t="s">
        <v>68</v>
      </c>
      <c r="L2" s="11" t="s">
        <v>69</v>
      </c>
      <c r="M2" s="11" t="s">
        <v>70</v>
      </c>
      <c r="N2" s="11" t="s">
        <v>71</v>
      </c>
      <c r="O2" s="11" t="s">
        <v>72</v>
      </c>
    </row>
    <row r="3" spans="1:15" x14ac:dyDescent="0.25">
      <c r="A3" s="7">
        <v>2</v>
      </c>
      <c r="B3" s="27">
        <v>55</v>
      </c>
      <c r="C3" s="7">
        <v>152</v>
      </c>
      <c r="D3" s="27"/>
      <c r="E3" s="27"/>
      <c r="F3" s="27"/>
      <c r="G3" s="27">
        <v>161</v>
      </c>
      <c r="H3" s="27">
        <v>93</v>
      </c>
      <c r="I3" s="27">
        <v>58</v>
      </c>
      <c r="J3" s="27">
        <v>159</v>
      </c>
      <c r="K3" s="27"/>
      <c r="L3" s="27"/>
      <c r="M3" s="27"/>
      <c r="N3" s="27">
        <v>165</v>
      </c>
      <c r="O3" s="27">
        <v>100</v>
      </c>
    </row>
    <row r="4" spans="1:15" x14ac:dyDescent="0.25">
      <c r="A4" s="7">
        <v>1</v>
      </c>
      <c r="B4" s="27">
        <v>68</v>
      </c>
      <c r="C4" s="7">
        <v>161</v>
      </c>
      <c r="D4" s="7">
        <v>167</v>
      </c>
      <c r="E4" s="7">
        <v>170</v>
      </c>
      <c r="F4" s="27"/>
      <c r="G4" s="7">
        <v>175</v>
      </c>
      <c r="H4" s="7">
        <v>89</v>
      </c>
      <c r="I4" s="27">
        <v>63</v>
      </c>
      <c r="J4" s="27">
        <v>164</v>
      </c>
      <c r="K4" s="27">
        <v>170</v>
      </c>
      <c r="L4" s="27"/>
      <c r="M4" s="27"/>
      <c r="N4" s="27">
        <v>173</v>
      </c>
      <c r="O4" s="27">
        <v>99</v>
      </c>
    </row>
    <row r="5" spans="1:15" x14ac:dyDescent="0.25">
      <c r="A5" s="7">
        <v>2</v>
      </c>
      <c r="B5" s="27">
        <v>64</v>
      </c>
      <c r="C5" s="27">
        <v>171</v>
      </c>
      <c r="D5" s="27">
        <v>179</v>
      </c>
      <c r="E5" s="27">
        <v>184</v>
      </c>
      <c r="F5" s="27"/>
      <c r="G5" s="27">
        <v>185</v>
      </c>
      <c r="H5" s="27">
        <v>99</v>
      </c>
      <c r="I5" s="27">
        <v>65</v>
      </c>
      <c r="J5" s="27">
        <v>174</v>
      </c>
      <c r="K5" s="27">
        <v>181</v>
      </c>
      <c r="L5" s="27">
        <v>186</v>
      </c>
      <c r="M5" s="27"/>
      <c r="N5" s="27">
        <v>182</v>
      </c>
      <c r="O5" s="27">
        <v>125</v>
      </c>
    </row>
    <row r="6" spans="1:15" x14ac:dyDescent="0.25">
      <c r="A6" s="7">
        <v>2</v>
      </c>
      <c r="B6" s="27">
        <v>68</v>
      </c>
      <c r="C6" s="27">
        <v>165</v>
      </c>
      <c r="D6" s="27">
        <v>180</v>
      </c>
      <c r="E6" s="27"/>
      <c r="F6" s="27"/>
      <c r="G6" s="27">
        <v>180</v>
      </c>
      <c r="H6" s="27">
        <v>98</v>
      </c>
      <c r="I6" s="27">
        <v>73</v>
      </c>
      <c r="J6" s="27">
        <v>165</v>
      </c>
      <c r="K6" s="27">
        <v>178</v>
      </c>
      <c r="L6" s="27"/>
      <c r="M6" s="27"/>
      <c r="N6" s="27">
        <v>178</v>
      </c>
      <c r="O6" s="27">
        <v>121</v>
      </c>
    </row>
    <row r="7" spans="1:15" x14ac:dyDescent="0.25">
      <c r="A7" s="24">
        <v>1</v>
      </c>
      <c r="B7" s="27">
        <v>61</v>
      </c>
      <c r="C7" s="27">
        <v>169</v>
      </c>
      <c r="D7" s="27">
        <v>181</v>
      </c>
      <c r="E7" s="27"/>
      <c r="F7" s="27"/>
      <c r="G7" s="27">
        <v>181</v>
      </c>
      <c r="H7" s="27">
        <v>94</v>
      </c>
      <c r="I7" s="27">
        <v>64</v>
      </c>
      <c r="J7" s="27">
        <v>172</v>
      </c>
      <c r="K7" s="27"/>
      <c r="L7" s="27"/>
      <c r="M7" s="27"/>
      <c r="N7" s="27">
        <v>175</v>
      </c>
      <c r="O7" s="27">
        <v>119</v>
      </c>
    </row>
    <row r="8" spans="1:15" x14ac:dyDescent="0.25">
      <c r="A8" s="24">
        <v>1</v>
      </c>
      <c r="B8" s="27">
        <v>68</v>
      </c>
      <c r="C8" s="27">
        <v>182</v>
      </c>
      <c r="D8" s="27">
        <v>191</v>
      </c>
      <c r="E8" s="27"/>
      <c r="F8" s="27"/>
      <c r="G8" s="27">
        <v>196</v>
      </c>
      <c r="H8" s="27">
        <v>102</v>
      </c>
      <c r="I8" s="27">
        <v>56</v>
      </c>
      <c r="J8" s="27">
        <v>178</v>
      </c>
      <c r="K8" s="27">
        <v>188</v>
      </c>
      <c r="L8" s="27"/>
      <c r="M8" s="27"/>
      <c r="N8" s="27">
        <v>190</v>
      </c>
      <c r="O8" s="27">
        <v>126</v>
      </c>
    </row>
    <row r="9" spans="1:15" x14ac:dyDescent="0.25">
      <c r="A9" s="24">
        <v>1</v>
      </c>
      <c r="B9" s="27">
        <v>60</v>
      </c>
      <c r="C9" s="27">
        <v>174</v>
      </c>
      <c r="D9" s="27">
        <v>180</v>
      </c>
      <c r="E9" s="27"/>
      <c r="F9" s="27"/>
      <c r="G9" s="27">
        <v>181</v>
      </c>
      <c r="H9" s="27">
        <v>89</v>
      </c>
      <c r="I9" s="27">
        <v>60</v>
      </c>
      <c r="J9" s="27">
        <v>175</v>
      </c>
      <c r="K9" s="27"/>
      <c r="L9" s="27"/>
      <c r="M9" s="27"/>
      <c r="N9" s="27">
        <v>178</v>
      </c>
      <c r="O9" s="27">
        <v>93</v>
      </c>
    </row>
    <row r="10" spans="1:15" x14ac:dyDescent="0.25">
      <c r="A10" s="24">
        <v>1</v>
      </c>
      <c r="B10" s="27">
        <v>73</v>
      </c>
      <c r="C10" s="27">
        <v>195</v>
      </c>
      <c r="D10" s="27"/>
      <c r="E10" s="27"/>
      <c r="F10" s="27"/>
      <c r="G10" s="27">
        <v>200</v>
      </c>
      <c r="H10" s="27">
        <v>104</v>
      </c>
      <c r="I10" s="27">
        <v>60</v>
      </c>
      <c r="J10" s="27">
        <v>190</v>
      </c>
      <c r="K10" s="27">
        <v>197</v>
      </c>
      <c r="L10" s="27"/>
      <c r="M10" s="27"/>
      <c r="N10" s="27">
        <v>197</v>
      </c>
      <c r="O10" s="27">
        <v>119</v>
      </c>
    </row>
    <row r="11" spans="1:15" x14ac:dyDescent="0.25">
      <c r="A11" s="24">
        <v>2</v>
      </c>
      <c r="B11" s="27">
        <v>50</v>
      </c>
      <c r="C11" s="27">
        <v>160</v>
      </c>
      <c r="D11" s="27">
        <v>176</v>
      </c>
      <c r="E11" s="27"/>
      <c r="F11" s="27"/>
      <c r="G11" s="27">
        <v>172</v>
      </c>
      <c r="H11" s="27">
        <v>109</v>
      </c>
      <c r="I11" s="27">
        <v>48</v>
      </c>
      <c r="J11" s="27">
        <v>166</v>
      </c>
      <c r="K11" s="27"/>
      <c r="L11" s="27"/>
      <c r="M11" s="27"/>
      <c r="N11" s="27">
        <v>176</v>
      </c>
      <c r="O11" s="27">
        <v>102</v>
      </c>
    </row>
    <row r="12" spans="1:15" x14ac:dyDescent="0.25">
      <c r="A12" s="7">
        <v>2</v>
      </c>
      <c r="B12" s="27">
        <v>71</v>
      </c>
      <c r="C12" s="27">
        <v>161</v>
      </c>
      <c r="D12" s="27">
        <v>170</v>
      </c>
      <c r="E12" s="27">
        <v>174</v>
      </c>
      <c r="F12" s="27">
        <v>176</v>
      </c>
      <c r="G12" s="27">
        <v>176</v>
      </c>
      <c r="H12" s="27">
        <v>100</v>
      </c>
      <c r="I12" s="27">
        <v>74</v>
      </c>
      <c r="J12" s="27">
        <v>160</v>
      </c>
      <c r="K12" s="27">
        <v>167</v>
      </c>
      <c r="L12" s="27">
        <v>169</v>
      </c>
      <c r="M12" s="27"/>
      <c r="N12" s="27">
        <v>172</v>
      </c>
      <c r="O12" s="27">
        <v>115</v>
      </c>
    </row>
    <row r="13" spans="1:15" x14ac:dyDescent="0.25">
      <c r="A13" s="7">
        <v>2</v>
      </c>
      <c r="B13" s="27">
        <v>57</v>
      </c>
      <c r="C13" s="27">
        <v>170</v>
      </c>
      <c r="D13" s="27">
        <v>194</v>
      </c>
      <c r="E13" s="27">
        <v>195</v>
      </c>
      <c r="F13" s="27"/>
      <c r="G13" s="27">
        <v>195</v>
      </c>
      <c r="H13" s="27">
        <v>94</v>
      </c>
      <c r="I13" s="27">
        <v>60</v>
      </c>
      <c r="J13" s="27">
        <v>179</v>
      </c>
      <c r="K13" s="27">
        <v>190</v>
      </c>
      <c r="L13" s="27"/>
      <c r="M13" s="27"/>
      <c r="N13" s="27">
        <v>190</v>
      </c>
      <c r="O13" s="27">
        <v>117</v>
      </c>
    </row>
    <row r="14" spans="1:15" x14ac:dyDescent="0.25">
      <c r="A14" s="7">
        <v>2</v>
      </c>
      <c r="B14" s="27">
        <v>63</v>
      </c>
      <c r="C14" s="27">
        <v>195</v>
      </c>
      <c r="D14" s="27"/>
      <c r="E14" s="27"/>
      <c r="F14" s="27"/>
      <c r="G14" s="27">
        <v>185</v>
      </c>
      <c r="H14" s="27">
        <v>105</v>
      </c>
      <c r="I14" s="27">
        <v>51</v>
      </c>
      <c r="J14" s="27"/>
      <c r="K14" s="27"/>
      <c r="L14" s="27"/>
      <c r="M14" s="27"/>
      <c r="N14" s="27">
        <v>181</v>
      </c>
      <c r="O14" s="27">
        <v>112</v>
      </c>
    </row>
    <row r="15" spans="1:15" x14ac:dyDescent="0.25">
      <c r="A15" s="7">
        <v>1</v>
      </c>
      <c r="B15" s="27">
        <v>70</v>
      </c>
      <c r="C15" s="27">
        <v>167</v>
      </c>
      <c r="D15" s="27">
        <v>174</v>
      </c>
      <c r="E15" s="27"/>
      <c r="F15" s="27"/>
      <c r="G15" s="27">
        <v>174</v>
      </c>
      <c r="H15" s="27">
        <v>98</v>
      </c>
      <c r="I15" s="27">
        <v>65</v>
      </c>
      <c r="J15" s="27">
        <v>164</v>
      </c>
      <c r="K15" s="27">
        <v>172</v>
      </c>
      <c r="L15" s="27"/>
      <c r="M15" s="27"/>
      <c r="N15" s="27">
        <v>172</v>
      </c>
      <c r="O15" s="27">
        <v>103</v>
      </c>
    </row>
    <row r="16" spans="1:15" x14ac:dyDescent="0.25">
      <c r="A16" s="24">
        <v>2</v>
      </c>
      <c r="B16" s="27">
        <v>71</v>
      </c>
      <c r="C16" s="27">
        <v>175</v>
      </c>
      <c r="D16" s="27">
        <v>184</v>
      </c>
      <c r="E16" s="27">
        <v>191</v>
      </c>
      <c r="F16" s="27">
        <v>193</v>
      </c>
      <c r="G16" s="27">
        <v>193</v>
      </c>
      <c r="H16" s="27">
        <v>119</v>
      </c>
      <c r="I16" s="27">
        <v>75</v>
      </c>
      <c r="J16" s="27">
        <v>178</v>
      </c>
      <c r="K16" s="27">
        <v>191</v>
      </c>
      <c r="L16" s="27">
        <v>194</v>
      </c>
      <c r="M16" s="27">
        <v>195</v>
      </c>
      <c r="N16" s="27">
        <v>195</v>
      </c>
      <c r="O16" s="27">
        <v>123</v>
      </c>
    </row>
    <row r="17" spans="1:15" x14ac:dyDescent="0.25">
      <c r="A17" s="24">
        <v>1</v>
      </c>
      <c r="B17" s="27">
        <v>70</v>
      </c>
      <c r="C17" s="27">
        <v>179</v>
      </c>
      <c r="D17" s="27">
        <v>187</v>
      </c>
      <c r="E17" s="27"/>
      <c r="F17" s="27"/>
      <c r="G17" s="27">
        <v>189</v>
      </c>
      <c r="H17" s="27">
        <v>103</v>
      </c>
      <c r="I17" s="27">
        <v>60</v>
      </c>
      <c r="J17" s="27">
        <v>174</v>
      </c>
      <c r="K17" s="27">
        <v>182</v>
      </c>
      <c r="L17" s="27"/>
      <c r="M17" s="27"/>
      <c r="N17" s="27">
        <v>185</v>
      </c>
      <c r="O17" s="27">
        <v>105</v>
      </c>
    </row>
    <row r="18" spans="1:15" x14ac:dyDescent="0.25">
      <c r="A18" s="24">
        <v>1</v>
      </c>
      <c r="B18" s="27">
        <v>60</v>
      </c>
      <c r="C18" s="27">
        <v>176</v>
      </c>
      <c r="D18" s="27">
        <v>184</v>
      </c>
      <c r="E18" s="27">
        <v>187</v>
      </c>
      <c r="F18" s="27"/>
      <c r="G18" s="27">
        <v>187</v>
      </c>
      <c r="H18" s="27">
        <v>98</v>
      </c>
      <c r="I18" s="27">
        <v>64</v>
      </c>
      <c r="J18" s="27">
        <v>178</v>
      </c>
      <c r="K18" s="27">
        <v>184</v>
      </c>
      <c r="L18" s="27"/>
      <c r="M18" s="27"/>
      <c r="N18" s="27">
        <v>188</v>
      </c>
      <c r="O18" s="27">
        <v>122</v>
      </c>
    </row>
  </sheetData>
  <mergeCells count="2">
    <mergeCell ref="B1:H1"/>
    <mergeCell ref="I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opLeftCell="A16" workbookViewId="0">
      <selection activeCell="C13" sqref="C13"/>
    </sheetView>
  </sheetViews>
  <sheetFormatPr defaultColWidth="11" defaultRowHeight="15.75" x14ac:dyDescent="0.25"/>
  <cols>
    <col min="1" max="3" width="14" customWidth="1"/>
    <col min="4" max="4" width="9.625" customWidth="1"/>
    <col min="5" max="5" width="10.5" customWidth="1"/>
    <col min="6" max="6" width="14" customWidth="1"/>
    <col min="7" max="7" width="14.625" customWidth="1"/>
    <col min="8" max="8" width="14.375" customWidth="1"/>
    <col min="9" max="9" width="16.5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2" t="s">
        <v>10</v>
      </c>
      <c r="C2" s="2">
        <v>2.5</v>
      </c>
      <c r="D2" s="3">
        <v>30.93</v>
      </c>
      <c r="E2" s="3">
        <v>0.83099999999999996</v>
      </c>
      <c r="F2" s="3">
        <v>2.556</v>
      </c>
      <c r="G2" s="3">
        <v>71.076999999999998</v>
      </c>
      <c r="H2" s="3">
        <v>2.6579999999999999</v>
      </c>
      <c r="I2" s="3">
        <v>2.298</v>
      </c>
    </row>
    <row r="3" spans="1:9" x14ac:dyDescent="0.25">
      <c r="A3" s="2" t="s">
        <v>9</v>
      </c>
      <c r="B3" s="2" t="s">
        <v>10</v>
      </c>
      <c r="C3" s="2">
        <v>5</v>
      </c>
      <c r="D3" s="3">
        <v>37.5</v>
      </c>
      <c r="E3" s="3">
        <v>0.89600000000000002</v>
      </c>
      <c r="F3" s="3">
        <v>2.8879999999999999</v>
      </c>
      <c r="G3" s="3">
        <v>89.174999999999997</v>
      </c>
      <c r="H3" s="3">
        <v>2.907</v>
      </c>
      <c r="I3" s="3">
        <v>2.3780000000000001</v>
      </c>
    </row>
    <row r="4" spans="1:9" x14ac:dyDescent="0.25">
      <c r="A4" s="2" t="s">
        <v>9</v>
      </c>
      <c r="B4" s="2" t="s">
        <v>10</v>
      </c>
      <c r="C4" s="2">
        <v>7.5</v>
      </c>
      <c r="D4" s="3">
        <v>41.67</v>
      </c>
      <c r="E4" s="3">
        <v>0.95</v>
      </c>
      <c r="F4" s="3">
        <v>2.8410000000000002</v>
      </c>
      <c r="G4" s="3">
        <v>84.548000000000002</v>
      </c>
      <c r="H4" s="3">
        <v>2.59</v>
      </c>
      <c r="I4" s="3">
        <v>2.0289999999999999</v>
      </c>
    </row>
    <row r="5" spans="1:9" x14ac:dyDescent="0.25">
      <c r="A5" s="2" t="s">
        <v>9</v>
      </c>
      <c r="B5" s="2" t="s">
        <v>10</v>
      </c>
      <c r="C5" s="2">
        <v>100</v>
      </c>
      <c r="D5" s="3">
        <v>51.72</v>
      </c>
      <c r="E5" s="3">
        <v>1.0349999999999999</v>
      </c>
      <c r="F5" s="3">
        <v>3.5390000000000001</v>
      </c>
      <c r="G5" s="3">
        <v>132.61000000000001</v>
      </c>
      <c r="H5" s="3">
        <v>3.6629999999999998</v>
      </c>
      <c r="I5" s="3">
        <v>2.5640000000000001</v>
      </c>
    </row>
    <row r="6" spans="1:9" x14ac:dyDescent="0.25">
      <c r="A6" s="2" t="s">
        <v>11</v>
      </c>
      <c r="B6" s="2" t="s">
        <v>10</v>
      </c>
      <c r="C6" s="2">
        <v>2.5</v>
      </c>
      <c r="D6" s="3">
        <v>42.86</v>
      </c>
      <c r="E6" s="3">
        <v>0.9</v>
      </c>
      <c r="F6" s="3">
        <v>2.5840000000000001</v>
      </c>
      <c r="G6" s="3">
        <v>78.52</v>
      </c>
      <c r="H6" s="3">
        <v>2.4670000000000001</v>
      </c>
      <c r="I6" s="3">
        <v>1.8320000000000001</v>
      </c>
    </row>
    <row r="7" spans="1:9" x14ac:dyDescent="0.25">
      <c r="A7" s="2" t="s">
        <v>11</v>
      </c>
      <c r="B7" s="2" t="s">
        <v>10</v>
      </c>
      <c r="C7" s="2">
        <v>5</v>
      </c>
      <c r="D7" s="3">
        <v>48.39</v>
      </c>
      <c r="E7" s="3">
        <v>0.92400000000000004</v>
      </c>
      <c r="F7" s="3">
        <v>2.9980000000000002</v>
      </c>
      <c r="G7" s="3">
        <v>92.956999999999994</v>
      </c>
      <c r="H7" s="3">
        <v>2.77</v>
      </c>
      <c r="I7" s="3">
        <v>1.921</v>
      </c>
    </row>
    <row r="8" spans="1:9" x14ac:dyDescent="0.25">
      <c r="A8" s="2" t="s">
        <v>11</v>
      </c>
      <c r="B8" s="2" t="s">
        <v>10</v>
      </c>
      <c r="C8" s="2">
        <v>7.5</v>
      </c>
      <c r="D8" s="3">
        <v>48.39</v>
      </c>
      <c r="E8" s="3">
        <v>0.95099999999999996</v>
      </c>
      <c r="F8" s="3">
        <v>2.83</v>
      </c>
      <c r="G8" s="3">
        <v>90.634</v>
      </c>
      <c r="H8" s="3">
        <v>2.5499999999999998</v>
      </c>
      <c r="I8" s="3">
        <v>1.873</v>
      </c>
    </row>
    <row r="9" spans="1:9" x14ac:dyDescent="0.25">
      <c r="A9" s="2" t="s">
        <v>11</v>
      </c>
      <c r="B9" s="2" t="s">
        <v>10</v>
      </c>
      <c r="C9" s="2">
        <v>100</v>
      </c>
      <c r="D9" s="3">
        <v>25.42</v>
      </c>
      <c r="E9" s="3">
        <v>0.99</v>
      </c>
      <c r="F9" s="3">
        <v>2.0579999999999998</v>
      </c>
      <c r="G9" s="3">
        <v>63.372</v>
      </c>
      <c r="H9" s="3">
        <v>1.8819999999999999</v>
      </c>
      <c r="I9" s="3">
        <v>2.4929999999999999</v>
      </c>
    </row>
    <row r="10" spans="1:9" x14ac:dyDescent="0.25">
      <c r="A10" s="2" t="s">
        <v>9</v>
      </c>
      <c r="B10" s="2" t="s">
        <v>10</v>
      </c>
      <c r="C10" s="2">
        <v>2.5</v>
      </c>
      <c r="D10" s="3">
        <v>28.3</v>
      </c>
      <c r="E10" s="3">
        <v>0.88</v>
      </c>
      <c r="F10" s="3">
        <v>3.7519999999999998</v>
      </c>
      <c r="G10" s="3">
        <v>74.683999999999997</v>
      </c>
      <c r="H10" s="3">
        <v>3.782</v>
      </c>
      <c r="I10" s="3">
        <v>2.6389999999999998</v>
      </c>
    </row>
    <row r="11" spans="1:9" x14ac:dyDescent="0.25">
      <c r="A11" s="2" t="s">
        <v>9</v>
      </c>
      <c r="B11" s="2" t="s">
        <v>10</v>
      </c>
      <c r="C11" s="2">
        <v>5</v>
      </c>
      <c r="D11" s="3">
        <v>36.14</v>
      </c>
      <c r="E11" s="3">
        <v>0.98899999999999999</v>
      </c>
      <c r="F11" s="3">
        <v>3.5750000000000002</v>
      </c>
      <c r="G11" s="3">
        <v>91.614999999999995</v>
      </c>
      <c r="H11" s="3">
        <v>3.536</v>
      </c>
      <c r="I11" s="3">
        <v>2.5350000000000001</v>
      </c>
    </row>
    <row r="12" spans="1:9" x14ac:dyDescent="0.25">
      <c r="A12" s="2" t="s">
        <v>9</v>
      </c>
      <c r="B12" s="2" t="s">
        <v>10</v>
      </c>
      <c r="C12" s="2">
        <v>7.5</v>
      </c>
      <c r="D12" s="3">
        <v>50</v>
      </c>
      <c r="E12" s="3">
        <v>0.90400000000000003</v>
      </c>
      <c r="F12" s="3">
        <v>3.645</v>
      </c>
      <c r="G12" s="3">
        <v>100.4</v>
      </c>
      <c r="H12" s="3">
        <v>3.294</v>
      </c>
      <c r="I12" s="3">
        <v>2.008</v>
      </c>
    </row>
    <row r="13" spans="1:9" x14ac:dyDescent="0.25">
      <c r="A13" s="2" t="s">
        <v>9</v>
      </c>
      <c r="B13" s="2" t="s">
        <v>10</v>
      </c>
      <c r="C13" s="2">
        <v>100</v>
      </c>
      <c r="D13" s="3">
        <v>49.18</v>
      </c>
      <c r="E13" s="3">
        <v>0.98</v>
      </c>
      <c r="F13" s="3">
        <v>3.4449999999999998</v>
      </c>
      <c r="G13" s="3">
        <v>88.671999999999997</v>
      </c>
      <c r="H13" s="3">
        <v>2.9580000000000002</v>
      </c>
      <c r="I13" s="3">
        <v>1.8029999999999999</v>
      </c>
    </row>
    <row r="14" spans="1:9" x14ac:dyDescent="0.25">
      <c r="A14" s="2" t="s">
        <v>9</v>
      </c>
      <c r="B14" s="2" t="s">
        <v>10</v>
      </c>
      <c r="C14" s="2">
        <v>2.5</v>
      </c>
      <c r="D14" s="3">
        <v>35.29</v>
      </c>
      <c r="E14" s="3">
        <v>0.92400000000000004</v>
      </c>
      <c r="F14" s="3">
        <v>2.633</v>
      </c>
      <c r="G14" s="3">
        <v>72.343999999999994</v>
      </c>
      <c r="H14" s="3">
        <v>2.6970000000000001</v>
      </c>
      <c r="I14" s="3">
        <v>2.0499999999999998</v>
      </c>
    </row>
    <row r="15" spans="1:9" x14ac:dyDescent="0.25">
      <c r="A15" s="2" t="s">
        <v>9</v>
      </c>
      <c r="B15" s="2" t="s">
        <v>10</v>
      </c>
      <c r="C15" s="2">
        <v>5</v>
      </c>
      <c r="D15" s="3">
        <v>46.15</v>
      </c>
      <c r="E15" s="3">
        <v>0.98</v>
      </c>
      <c r="F15" s="3">
        <v>2.9380000000000002</v>
      </c>
      <c r="G15" s="3">
        <v>100.607</v>
      </c>
      <c r="H15" s="3">
        <v>3.173</v>
      </c>
      <c r="I15" s="3">
        <v>2.1800000000000002</v>
      </c>
    </row>
    <row r="16" spans="1:9" x14ac:dyDescent="0.25">
      <c r="A16" s="2" t="s">
        <v>9</v>
      </c>
      <c r="B16" s="2" t="s">
        <v>10</v>
      </c>
      <c r="C16" s="2">
        <v>7.5</v>
      </c>
      <c r="D16" s="3">
        <v>48.39</v>
      </c>
      <c r="E16" s="3">
        <v>0.97899999999999998</v>
      </c>
      <c r="F16" s="3">
        <v>3.044</v>
      </c>
      <c r="G16" s="3">
        <v>100.21599999999999</v>
      </c>
      <c r="H16" s="3">
        <v>2.98</v>
      </c>
      <c r="I16" s="3">
        <v>2.0710000000000002</v>
      </c>
    </row>
    <row r="17" spans="1:9" x14ac:dyDescent="0.25">
      <c r="A17" s="2" t="s">
        <v>9</v>
      </c>
      <c r="B17" s="2" t="s">
        <v>10</v>
      </c>
      <c r="C17" s="2">
        <v>100</v>
      </c>
      <c r="D17" s="3">
        <v>66.67</v>
      </c>
      <c r="E17" s="3">
        <v>1.0589999999999999</v>
      </c>
      <c r="F17" s="3">
        <v>3.524</v>
      </c>
      <c r="G17" s="3">
        <v>159.74100000000001</v>
      </c>
      <c r="H17" s="3">
        <v>3.7330000000000001</v>
      </c>
      <c r="I17" s="3">
        <v>2.3959999999999999</v>
      </c>
    </row>
    <row r="18" spans="1:9" x14ac:dyDescent="0.25">
      <c r="A18" s="2" t="s">
        <v>11</v>
      </c>
      <c r="B18" s="2" t="s">
        <v>10</v>
      </c>
      <c r="C18" s="2">
        <v>2.5</v>
      </c>
      <c r="D18" s="3">
        <v>32.26</v>
      </c>
      <c r="E18" s="3">
        <v>0.89</v>
      </c>
      <c r="F18" s="3">
        <v>2.081</v>
      </c>
      <c r="G18" s="3">
        <v>60.841999999999999</v>
      </c>
      <c r="H18" s="3">
        <v>2.0710000000000002</v>
      </c>
      <c r="I18" s="3">
        <v>1.8859999999999999</v>
      </c>
    </row>
    <row r="19" spans="1:9" x14ac:dyDescent="0.25">
      <c r="A19" s="2" t="s">
        <v>11</v>
      </c>
      <c r="B19" s="2" t="s">
        <v>10</v>
      </c>
      <c r="C19" s="2">
        <v>5</v>
      </c>
      <c r="D19" s="3">
        <v>40.54</v>
      </c>
      <c r="E19" s="3">
        <v>0.92</v>
      </c>
      <c r="F19" s="3">
        <v>2.3420000000000001</v>
      </c>
      <c r="G19" s="3">
        <v>75.403999999999996</v>
      </c>
      <c r="H19" s="3">
        <v>2.3149999999999999</v>
      </c>
      <c r="I19" s="3">
        <v>1.86</v>
      </c>
    </row>
    <row r="20" spans="1:9" x14ac:dyDescent="0.25">
      <c r="A20" s="2" t="s">
        <v>11</v>
      </c>
      <c r="B20" s="2" t="s">
        <v>10</v>
      </c>
      <c r="C20" s="2">
        <v>7.5</v>
      </c>
      <c r="D20" s="3">
        <v>47.62</v>
      </c>
      <c r="E20" s="3">
        <v>0.91</v>
      </c>
      <c r="F20" s="3">
        <v>2.2200000000000002</v>
      </c>
      <c r="G20" s="3">
        <v>74.096999999999994</v>
      </c>
      <c r="H20" s="3">
        <v>2</v>
      </c>
      <c r="I20" s="3">
        <v>1.556</v>
      </c>
    </row>
    <row r="21" spans="1:9" x14ac:dyDescent="0.25">
      <c r="A21" s="2" t="s">
        <v>11</v>
      </c>
      <c r="B21" s="2" t="s">
        <v>10</v>
      </c>
      <c r="C21" s="2">
        <v>100</v>
      </c>
      <c r="D21" s="3">
        <v>52.63</v>
      </c>
      <c r="E21" s="3">
        <v>0.99</v>
      </c>
      <c r="F21" s="3">
        <v>2.3260000000000001</v>
      </c>
      <c r="G21" s="3">
        <v>87.944999999999993</v>
      </c>
      <c r="H21" s="3">
        <v>2.165</v>
      </c>
      <c r="I21" s="3">
        <v>1.671</v>
      </c>
    </row>
    <row r="22" spans="1:9" x14ac:dyDescent="0.25">
      <c r="A22" s="2" t="s">
        <v>11</v>
      </c>
      <c r="B22" s="2" t="s">
        <v>10</v>
      </c>
      <c r="C22" s="2">
        <v>2.5</v>
      </c>
      <c r="D22" s="3">
        <v>46.88</v>
      </c>
      <c r="E22" s="3">
        <v>0.87</v>
      </c>
      <c r="F22" s="3">
        <v>2.0649999999999999</v>
      </c>
      <c r="G22" s="3">
        <v>71.725999999999999</v>
      </c>
      <c r="H22" s="3">
        <v>2.1</v>
      </c>
      <c r="I22" s="3">
        <v>1.53</v>
      </c>
    </row>
    <row r="23" spans="1:9" x14ac:dyDescent="0.25">
      <c r="A23" s="2" t="s">
        <v>11</v>
      </c>
      <c r="B23" s="2" t="s">
        <v>10</v>
      </c>
      <c r="C23" s="2">
        <v>5</v>
      </c>
      <c r="D23" s="3">
        <v>54.55</v>
      </c>
      <c r="E23" s="3">
        <v>0.96099999999999997</v>
      </c>
      <c r="F23" s="3">
        <v>2.0859999999999999</v>
      </c>
      <c r="G23" s="3">
        <v>83.897999999999996</v>
      </c>
      <c r="H23" s="3">
        <v>2.2130000000000001</v>
      </c>
      <c r="I23" s="3">
        <v>1.538</v>
      </c>
    </row>
    <row r="24" spans="1:9" x14ac:dyDescent="0.25">
      <c r="A24" s="2" t="s">
        <v>11</v>
      </c>
      <c r="B24" s="2" t="s">
        <v>10</v>
      </c>
      <c r="C24" s="2">
        <v>7.5</v>
      </c>
      <c r="D24" s="3">
        <v>60</v>
      </c>
      <c r="E24" s="3">
        <v>0.93700000000000006</v>
      </c>
      <c r="F24" s="3">
        <v>2.1349999999999998</v>
      </c>
      <c r="G24" s="3">
        <v>83.4</v>
      </c>
      <c r="H24" s="3">
        <v>2</v>
      </c>
      <c r="I24" s="3">
        <v>1.39</v>
      </c>
    </row>
    <row r="25" spans="1:9" x14ac:dyDescent="0.25">
      <c r="A25" s="2" t="s">
        <v>11</v>
      </c>
      <c r="B25" s="2" t="s">
        <v>10</v>
      </c>
      <c r="C25" s="2">
        <v>100</v>
      </c>
      <c r="D25" s="3">
        <v>68.180000000000007</v>
      </c>
      <c r="E25" s="3">
        <v>0.97</v>
      </c>
      <c r="F25" s="3">
        <v>2.3290000000000002</v>
      </c>
      <c r="G25" s="3">
        <v>98.861000000000004</v>
      </c>
      <c r="H25" s="3">
        <v>2.2160000000000002</v>
      </c>
      <c r="I25" s="3">
        <v>1.45</v>
      </c>
    </row>
    <row r="26" spans="1:9" x14ac:dyDescent="0.25">
      <c r="A26" s="2" t="s">
        <v>11</v>
      </c>
      <c r="B26" s="2" t="s">
        <v>10</v>
      </c>
      <c r="C26" s="2">
        <v>2.5</v>
      </c>
      <c r="D26" s="3">
        <v>40.54</v>
      </c>
      <c r="E26" s="3">
        <v>0.86299999999999999</v>
      </c>
      <c r="F26" s="3">
        <v>2.4510000000000001</v>
      </c>
      <c r="G26" s="3">
        <v>63.405000000000001</v>
      </c>
      <c r="H26" s="3">
        <v>2.3610000000000002</v>
      </c>
      <c r="I26" s="3">
        <v>1.5640000000000001</v>
      </c>
    </row>
    <row r="27" spans="1:9" x14ac:dyDescent="0.25">
      <c r="A27" s="2" t="s">
        <v>11</v>
      </c>
      <c r="B27" s="2" t="s">
        <v>10</v>
      </c>
      <c r="C27" s="2">
        <v>5</v>
      </c>
      <c r="D27" s="3">
        <v>36.590000000000003</v>
      </c>
      <c r="E27" s="3">
        <v>0.83099999999999996</v>
      </c>
      <c r="F27" s="3">
        <v>2.0699999999999998</v>
      </c>
      <c r="G27" s="3">
        <v>53.494999999999997</v>
      </c>
      <c r="H27" s="3">
        <v>1.7210000000000001</v>
      </c>
      <c r="I27" s="3">
        <v>1.462</v>
      </c>
    </row>
    <row r="28" spans="1:9" x14ac:dyDescent="0.25">
      <c r="A28" s="2" t="s">
        <v>11</v>
      </c>
      <c r="B28" s="2" t="s">
        <v>10</v>
      </c>
      <c r="C28" s="2">
        <v>7.5</v>
      </c>
      <c r="D28" s="3">
        <v>48.39</v>
      </c>
      <c r="E28" s="3">
        <v>0.89600000000000002</v>
      </c>
      <c r="F28" s="3">
        <v>2.706</v>
      </c>
      <c r="G28" s="3">
        <v>77.569000000000003</v>
      </c>
      <c r="H28" s="3">
        <v>2.4239999999999999</v>
      </c>
      <c r="I28" s="3">
        <v>1.603</v>
      </c>
    </row>
    <row r="29" spans="1:9" x14ac:dyDescent="0.25">
      <c r="A29" s="2" t="s">
        <v>11</v>
      </c>
      <c r="B29" s="2" t="s">
        <v>10</v>
      </c>
      <c r="C29" s="2">
        <v>100</v>
      </c>
      <c r="D29" s="3">
        <v>34.090000000000003</v>
      </c>
      <c r="E29" s="3">
        <v>0.95</v>
      </c>
      <c r="F29" s="3">
        <v>1.548</v>
      </c>
      <c r="G29" s="3">
        <v>43.908000000000001</v>
      </c>
      <c r="H29" s="3">
        <v>1.2929999999999999</v>
      </c>
      <c r="I29" s="3">
        <v>1.288</v>
      </c>
    </row>
    <row r="30" spans="1:9" x14ac:dyDescent="0.25">
      <c r="A30" s="2" t="s">
        <v>11</v>
      </c>
      <c r="B30" s="2" t="s">
        <v>10</v>
      </c>
      <c r="C30" s="2">
        <v>2.5</v>
      </c>
      <c r="D30" s="3">
        <v>40</v>
      </c>
      <c r="E30" s="3">
        <v>0.88</v>
      </c>
      <c r="F30" s="3">
        <v>2.2570000000000001</v>
      </c>
      <c r="G30" s="3">
        <v>79.56</v>
      </c>
      <c r="H30" s="3">
        <v>2.456</v>
      </c>
      <c r="I30" s="3">
        <v>1.9890000000000001</v>
      </c>
    </row>
    <row r="31" spans="1:9" x14ac:dyDescent="0.25">
      <c r="A31" s="2" t="s">
        <v>11</v>
      </c>
      <c r="B31" s="2" t="s">
        <v>10</v>
      </c>
      <c r="C31" s="2">
        <v>5</v>
      </c>
      <c r="D31" s="3">
        <v>55.56</v>
      </c>
      <c r="E31" s="3">
        <v>0.99</v>
      </c>
      <c r="F31" s="3">
        <v>2.69</v>
      </c>
      <c r="G31" s="3">
        <v>100.84099999999999</v>
      </c>
      <c r="H31" s="3">
        <v>2.79</v>
      </c>
      <c r="I31" s="3">
        <v>1.8149999999999999</v>
      </c>
    </row>
    <row r="32" spans="1:9" x14ac:dyDescent="0.25">
      <c r="A32" s="2" t="s">
        <v>11</v>
      </c>
      <c r="B32" s="2" t="s">
        <v>10</v>
      </c>
      <c r="C32" s="2">
        <v>7.5</v>
      </c>
      <c r="D32" s="3">
        <v>49.18</v>
      </c>
      <c r="E32" s="3">
        <v>0.98699999999999999</v>
      </c>
      <c r="F32" s="3">
        <v>2.4049999999999998</v>
      </c>
      <c r="G32" s="3">
        <v>99.491</v>
      </c>
      <c r="H32" s="3">
        <v>2.3730000000000002</v>
      </c>
      <c r="I32" s="3">
        <v>2.0230000000000001</v>
      </c>
    </row>
    <row r="33" spans="1:9" x14ac:dyDescent="0.25">
      <c r="A33" s="2" t="s">
        <v>11</v>
      </c>
      <c r="B33" s="2" t="s">
        <v>10</v>
      </c>
      <c r="C33" s="2">
        <v>100</v>
      </c>
      <c r="D33" s="3">
        <v>58.82</v>
      </c>
      <c r="E33" s="3">
        <v>1.07</v>
      </c>
      <c r="F33" s="3">
        <v>2.464</v>
      </c>
      <c r="G33" s="3">
        <v>102.053</v>
      </c>
      <c r="H33" s="3">
        <v>2.3580000000000001</v>
      </c>
      <c r="I33" s="3">
        <v>1.7350000000000001</v>
      </c>
    </row>
    <row r="34" spans="1:9" x14ac:dyDescent="0.25">
      <c r="A34" s="2" t="s">
        <v>9</v>
      </c>
      <c r="B34" s="2" t="s">
        <v>10</v>
      </c>
      <c r="C34" s="2">
        <v>2.5</v>
      </c>
      <c r="D34" s="3">
        <v>34.090000000000003</v>
      </c>
      <c r="E34" s="3">
        <v>0.86899999999999999</v>
      </c>
      <c r="F34" s="3">
        <v>3.4510000000000001</v>
      </c>
      <c r="G34" s="3">
        <v>94.122</v>
      </c>
      <c r="H34" s="3">
        <v>3.3450000000000002</v>
      </c>
      <c r="I34" s="3">
        <v>2.7610000000000001</v>
      </c>
    </row>
    <row r="35" spans="1:9" x14ac:dyDescent="0.25">
      <c r="A35" s="2" t="s">
        <v>9</v>
      </c>
      <c r="B35" s="2" t="s">
        <v>10</v>
      </c>
      <c r="C35" s="2">
        <v>5</v>
      </c>
      <c r="D35" s="3">
        <v>37.5</v>
      </c>
      <c r="E35" s="3">
        <v>0.91500000000000004</v>
      </c>
      <c r="F35" s="3">
        <v>2.68</v>
      </c>
      <c r="G35" s="3">
        <v>72.974999999999994</v>
      </c>
      <c r="H35" s="3">
        <v>2.1829999999999998</v>
      </c>
      <c r="I35" s="3">
        <v>1.946</v>
      </c>
    </row>
    <row r="36" spans="1:9" x14ac:dyDescent="0.25">
      <c r="A36" s="2" t="s">
        <v>9</v>
      </c>
      <c r="B36" s="2" t="s">
        <v>10</v>
      </c>
      <c r="C36" s="2">
        <v>7.5</v>
      </c>
      <c r="D36" s="3">
        <v>50.85</v>
      </c>
      <c r="E36" s="3">
        <v>0.92600000000000005</v>
      </c>
      <c r="F36" s="3">
        <v>3.464</v>
      </c>
      <c r="G36" s="3">
        <v>114.819</v>
      </c>
      <c r="H36" s="3">
        <v>3.2080000000000002</v>
      </c>
      <c r="I36" s="3">
        <v>2.258</v>
      </c>
    </row>
    <row r="37" spans="1:9" x14ac:dyDescent="0.25">
      <c r="A37" s="2" t="s">
        <v>9</v>
      </c>
      <c r="B37" s="2" t="s">
        <v>10</v>
      </c>
      <c r="C37" s="2">
        <v>100</v>
      </c>
      <c r="D37" s="3">
        <v>50</v>
      </c>
      <c r="E37" s="3">
        <v>0.95099999999999996</v>
      </c>
      <c r="F37" s="3">
        <v>3.0489999999999999</v>
      </c>
      <c r="G37" s="3">
        <v>100.9</v>
      </c>
      <c r="H37" s="3">
        <v>2.593</v>
      </c>
      <c r="I37" s="3">
        <v>2.0179999999999998</v>
      </c>
    </row>
    <row r="38" spans="1:9" x14ac:dyDescent="0.25">
      <c r="A38" s="2" t="s">
        <v>9</v>
      </c>
      <c r="B38" s="2" t="s">
        <v>10</v>
      </c>
      <c r="C38" s="2">
        <v>2.5</v>
      </c>
      <c r="D38" s="3">
        <v>33.33</v>
      </c>
      <c r="E38" s="3">
        <v>0.90400000000000003</v>
      </c>
      <c r="F38" s="3">
        <v>3.5009999999999999</v>
      </c>
      <c r="G38" s="3">
        <v>84.257999999999996</v>
      </c>
      <c r="H38" s="3">
        <v>3.1640000000000001</v>
      </c>
      <c r="I38" s="3">
        <v>2.528</v>
      </c>
    </row>
    <row r="39" spans="1:9" x14ac:dyDescent="0.25">
      <c r="A39" s="2" t="s">
        <v>9</v>
      </c>
      <c r="B39" s="2" t="s">
        <v>10</v>
      </c>
      <c r="C39" s="2">
        <v>5</v>
      </c>
      <c r="D39" s="3">
        <v>41.1</v>
      </c>
      <c r="E39" s="3">
        <v>1.008</v>
      </c>
      <c r="F39" s="3">
        <v>3.641</v>
      </c>
      <c r="G39" s="3">
        <v>112.039</v>
      </c>
      <c r="H39" s="3">
        <v>3.6720000000000002</v>
      </c>
      <c r="I39" s="3">
        <v>2.726</v>
      </c>
    </row>
    <row r="40" spans="1:9" x14ac:dyDescent="0.25">
      <c r="A40" s="2" t="s">
        <v>9</v>
      </c>
      <c r="B40" s="2" t="s">
        <v>10</v>
      </c>
      <c r="C40" s="2">
        <v>7.5</v>
      </c>
      <c r="D40" s="3">
        <v>42.86</v>
      </c>
      <c r="E40" s="3">
        <v>0.92100000000000004</v>
      </c>
      <c r="F40" s="3">
        <v>3.883</v>
      </c>
      <c r="G40" s="3">
        <v>113.836</v>
      </c>
      <c r="H40" s="3">
        <v>3.5760000000000001</v>
      </c>
      <c r="I40" s="3">
        <v>2.6560000000000001</v>
      </c>
    </row>
    <row r="41" spans="1:9" x14ac:dyDescent="0.25">
      <c r="A41" s="2" t="s">
        <v>9</v>
      </c>
      <c r="B41" s="2" t="s">
        <v>10</v>
      </c>
      <c r="C41" s="2">
        <v>100</v>
      </c>
      <c r="D41" s="3">
        <v>48.39</v>
      </c>
      <c r="E41" s="3">
        <v>0.94399999999999995</v>
      </c>
      <c r="F41" s="3">
        <v>3.8210000000000002</v>
      </c>
      <c r="G41" s="3">
        <v>123.20099999999999</v>
      </c>
      <c r="H41" s="3">
        <v>3.6080000000000001</v>
      </c>
      <c r="I41" s="3">
        <v>2.5459999999999998</v>
      </c>
    </row>
    <row r="42" spans="1:9" x14ac:dyDescent="0.25">
      <c r="A42" s="2" t="s">
        <v>9</v>
      </c>
      <c r="B42" s="2" t="s">
        <v>10</v>
      </c>
      <c r="C42" s="2">
        <v>2.5</v>
      </c>
      <c r="D42" s="3">
        <v>37.97</v>
      </c>
      <c r="E42" s="3">
        <v>0.92</v>
      </c>
      <c r="F42" s="3">
        <v>4.1040000000000001</v>
      </c>
      <c r="G42" s="3">
        <v>129.47800000000001</v>
      </c>
      <c r="H42" s="3">
        <v>4.1100000000000003</v>
      </c>
      <c r="I42" s="3">
        <v>3.41</v>
      </c>
    </row>
    <row r="43" spans="1:9" x14ac:dyDescent="0.25">
      <c r="A43" s="2" t="s">
        <v>9</v>
      </c>
      <c r="B43" s="2" t="s">
        <v>10</v>
      </c>
      <c r="C43" s="2">
        <v>5</v>
      </c>
      <c r="D43" s="3">
        <v>53.57</v>
      </c>
      <c r="E43" s="3">
        <v>0.85699999999999998</v>
      </c>
      <c r="F43" s="3">
        <v>4.0629999999999997</v>
      </c>
      <c r="G43" s="3">
        <v>111.104</v>
      </c>
      <c r="H43" s="3">
        <v>3.4820000000000002</v>
      </c>
      <c r="I43" s="3">
        <v>2.0739999999999998</v>
      </c>
    </row>
    <row r="44" spans="1:9" x14ac:dyDescent="0.25">
      <c r="A44" s="2" t="s">
        <v>9</v>
      </c>
      <c r="B44" s="2" t="s">
        <v>10</v>
      </c>
      <c r="C44" s="2">
        <v>7.5</v>
      </c>
      <c r="D44" s="3">
        <v>55.56</v>
      </c>
      <c r="E44" s="3">
        <v>0.89200000000000002</v>
      </c>
      <c r="F44" s="3">
        <v>3.5569999999999999</v>
      </c>
      <c r="G44" s="3">
        <v>97.507999999999996</v>
      </c>
      <c r="H44" s="3">
        <v>2.8180000000000001</v>
      </c>
      <c r="I44" s="3">
        <v>1.7549999999999999</v>
      </c>
    </row>
    <row r="45" spans="1:9" x14ac:dyDescent="0.25">
      <c r="A45" s="2" t="s">
        <v>9</v>
      </c>
      <c r="B45" s="2" t="s">
        <v>10</v>
      </c>
      <c r="C45" s="2">
        <v>100</v>
      </c>
      <c r="D45" s="3">
        <v>42.86</v>
      </c>
      <c r="E45" s="3">
        <v>0.99</v>
      </c>
      <c r="F45" s="3">
        <v>3.7090000000000001</v>
      </c>
      <c r="G45" s="3">
        <v>123.73699999999999</v>
      </c>
      <c r="H45" s="3">
        <v>3.45</v>
      </c>
      <c r="I45" s="3">
        <v>2.887</v>
      </c>
    </row>
    <row r="46" spans="1:9" x14ac:dyDescent="0.25">
      <c r="A46" s="2" t="s">
        <v>9</v>
      </c>
      <c r="B46" s="2" t="s">
        <v>10</v>
      </c>
      <c r="C46" s="2">
        <v>2.5</v>
      </c>
      <c r="D46" s="3">
        <v>34.479999999999997</v>
      </c>
      <c r="E46" s="3">
        <v>0.88200000000000001</v>
      </c>
      <c r="F46" s="3">
        <v>2.8370000000000002</v>
      </c>
      <c r="G46" s="3">
        <v>65.512</v>
      </c>
      <c r="H46" s="3">
        <v>2.5030000000000001</v>
      </c>
      <c r="I46" s="3">
        <v>1.9</v>
      </c>
    </row>
    <row r="47" spans="1:9" x14ac:dyDescent="0.25">
      <c r="A47" s="2" t="s">
        <v>9</v>
      </c>
      <c r="B47" s="2" t="s">
        <v>10</v>
      </c>
      <c r="C47" s="2">
        <v>5</v>
      </c>
      <c r="D47" s="3">
        <v>43.48</v>
      </c>
      <c r="E47" s="3">
        <v>1.1779999999999999</v>
      </c>
      <c r="F47" s="3">
        <v>2.8210000000000002</v>
      </c>
      <c r="G47" s="3">
        <v>92.046999999999997</v>
      </c>
      <c r="H47" s="3">
        <v>3.3220000000000001</v>
      </c>
      <c r="I47" s="3">
        <v>2.117</v>
      </c>
    </row>
    <row r="48" spans="1:9" x14ac:dyDescent="0.25">
      <c r="A48" s="2" t="s">
        <v>9</v>
      </c>
      <c r="B48" s="2" t="s">
        <v>10</v>
      </c>
      <c r="C48" s="2">
        <v>7.5</v>
      </c>
      <c r="D48" s="3">
        <v>45.45</v>
      </c>
      <c r="E48" s="3">
        <v>1.0980000000000001</v>
      </c>
      <c r="F48" s="3">
        <v>2.6629999999999998</v>
      </c>
      <c r="G48" s="3">
        <v>88.445999999999998</v>
      </c>
      <c r="H48" s="3">
        <v>2.923</v>
      </c>
      <c r="I48" s="3">
        <v>1.946</v>
      </c>
    </row>
    <row r="49" spans="1:9" x14ac:dyDescent="0.25">
      <c r="A49" s="2" t="s">
        <v>9</v>
      </c>
      <c r="B49" s="2" t="s">
        <v>10</v>
      </c>
      <c r="C49" s="2">
        <v>100</v>
      </c>
      <c r="D49" s="3">
        <v>36.590000000000003</v>
      </c>
      <c r="E49" s="3">
        <v>0.89500000000000002</v>
      </c>
      <c r="F49" s="3">
        <v>2.0430000000000001</v>
      </c>
      <c r="G49" s="3">
        <v>52.36</v>
      </c>
      <c r="H49" s="3">
        <v>1.8280000000000001</v>
      </c>
      <c r="I49" s="3">
        <v>1.431</v>
      </c>
    </row>
    <row r="50" spans="1:9" x14ac:dyDescent="0.25">
      <c r="A50" s="2" t="s">
        <v>11</v>
      </c>
      <c r="B50" s="2" t="s">
        <v>10</v>
      </c>
      <c r="C50" s="2">
        <v>2.5</v>
      </c>
      <c r="D50" s="3">
        <v>33.71</v>
      </c>
      <c r="E50" s="3">
        <v>0.96899999999999997</v>
      </c>
      <c r="F50" s="3">
        <v>2.1669999999999998</v>
      </c>
      <c r="G50" s="3">
        <v>58.959000000000003</v>
      </c>
      <c r="H50" s="3">
        <v>2.1</v>
      </c>
      <c r="I50" s="3">
        <v>1.7490000000000001</v>
      </c>
    </row>
    <row r="51" spans="1:9" x14ac:dyDescent="0.25">
      <c r="A51" s="2" t="s">
        <v>11</v>
      </c>
      <c r="B51" s="2" t="s">
        <v>10</v>
      </c>
      <c r="C51" s="2">
        <v>5</v>
      </c>
      <c r="D51" s="3">
        <v>44.78</v>
      </c>
      <c r="E51" s="3">
        <v>1.0229999999999999</v>
      </c>
      <c r="F51" s="3">
        <v>2.5750000000000002</v>
      </c>
      <c r="G51" s="3">
        <v>86.111999999999995</v>
      </c>
      <c r="H51" s="3">
        <v>2.6339999999999999</v>
      </c>
      <c r="I51" s="3">
        <v>1.923</v>
      </c>
    </row>
    <row r="52" spans="1:9" x14ac:dyDescent="0.25">
      <c r="A52" s="2" t="s">
        <v>11</v>
      </c>
      <c r="B52" s="2" t="s">
        <v>10</v>
      </c>
      <c r="C52" s="2">
        <v>7.5</v>
      </c>
      <c r="D52" s="3">
        <v>43.48</v>
      </c>
      <c r="E52" s="3">
        <v>0.88300000000000001</v>
      </c>
      <c r="F52" s="3">
        <v>2.827</v>
      </c>
      <c r="G52" s="3">
        <v>87.786000000000001</v>
      </c>
      <c r="H52" s="3">
        <v>2.4969999999999999</v>
      </c>
      <c r="I52" s="3">
        <v>2.0190000000000001</v>
      </c>
    </row>
    <row r="53" spans="1:9" x14ac:dyDescent="0.25">
      <c r="A53" s="2" t="s">
        <v>11</v>
      </c>
      <c r="B53" s="2" t="s">
        <v>10</v>
      </c>
      <c r="C53" s="2">
        <v>100</v>
      </c>
      <c r="D53" s="3">
        <v>53.57</v>
      </c>
      <c r="E53" s="3">
        <v>0.92400000000000004</v>
      </c>
      <c r="F53" s="3">
        <v>2.9750000000000001</v>
      </c>
      <c r="G53" s="3">
        <v>99.694000000000003</v>
      </c>
      <c r="H53" s="3">
        <v>2.7490000000000001</v>
      </c>
      <c r="I53" s="3">
        <v>1.861</v>
      </c>
    </row>
    <row r="54" spans="1:9" x14ac:dyDescent="0.25">
      <c r="A54" s="2" t="s">
        <v>9</v>
      </c>
      <c r="B54" s="2" t="s">
        <v>10</v>
      </c>
      <c r="C54" s="2">
        <v>2.5</v>
      </c>
      <c r="D54" s="3">
        <v>38.46</v>
      </c>
      <c r="E54" s="3">
        <v>0.95199999999999996</v>
      </c>
      <c r="F54" s="3">
        <v>3.4319999999999999</v>
      </c>
      <c r="G54" s="3">
        <v>84.227000000000004</v>
      </c>
      <c r="H54" s="3">
        <v>3.2669999999999999</v>
      </c>
      <c r="I54" s="3">
        <v>2.19</v>
      </c>
    </row>
    <row r="55" spans="1:9" x14ac:dyDescent="0.25">
      <c r="A55" s="2" t="s">
        <v>9</v>
      </c>
      <c r="B55" s="2" t="s">
        <v>10</v>
      </c>
      <c r="C55" s="2">
        <v>5</v>
      </c>
      <c r="D55" s="3">
        <v>40.54</v>
      </c>
      <c r="E55" s="3">
        <v>0.93500000000000005</v>
      </c>
      <c r="F55" s="3">
        <v>3.6859999999999999</v>
      </c>
      <c r="G55" s="3">
        <v>104.026</v>
      </c>
      <c r="H55" s="3">
        <v>3.4470000000000001</v>
      </c>
      <c r="I55" s="3">
        <v>2.5659999999999998</v>
      </c>
    </row>
    <row r="56" spans="1:9" x14ac:dyDescent="0.25">
      <c r="A56" s="2" t="s">
        <v>9</v>
      </c>
      <c r="B56" s="2" t="s">
        <v>10</v>
      </c>
      <c r="C56" s="2">
        <v>7.5</v>
      </c>
      <c r="D56" s="3">
        <v>46.88</v>
      </c>
      <c r="E56" s="3">
        <v>0.96699999999999997</v>
      </c>
      <c r="F56" s="3">
        <v>3.403</v>
      </c>
      <c r="G56" s="3">
        <v>114.575</v>
      </c>
      <c r="H56" s="3">
        <v>3.2930000000000001</v>
      </c>
      <c r="I56" s="3">
        <v>2.444</v>
      </c>
    </row>
    <row r="57" spans="1:9" x14ac:dyDescent="0.25">
      <c r="A57" s="2" t="s">
        <v>9</v>
      </c>
      <c r="B57" s="2" t="s">
        <v>10</v>
      </c>
      <c r="C57" s="2">
        <v>100</v>
      </c>
      <c r="D57" s="3">
        <v>26.09</v>
      </c>
      <c r="E57" s="3">
        <v>1.05</v>
      </c>
      <c r="F57" s="3">
        <v>2.2400000000000002</v>
      </c>
      <c r="G57" s="3">
        <v>47.561999999999998</v>
      </c>
      <c r="H57" s="3">
        <v>1.9159999999999999</v>
      </c>
      <c r="I57" s="3">
        <v>1.823</v>
      </c>
    </row>
    <row r="58" spans="1:9" x14ac:dyDescent="0.25">
      <c r="A58" s="2" t="s">
        <v>11</v>
      </c>
      <c r="B58" s="2" t="s">
        <v>10</v>
      </c>
      <c r="C58" s="2">
        <v>2.5</v>
      </c>
      <c r="D58" s="3">
        <v>22.22</v>
      </c>
      <c r="E58" s="3">
        <v>0.96899999999999997</v>
      </c>
      <c r="F58" s="3">
        <v>2.2160000000000002</v>
      </c>
      <c r="G58" s="3">
        <v>44.24</v>
      </c>
      <c r="H58" s="3">
        <v>2.1459999999999999</v>
      </c>
      <c r="I58" s="3">
        <v>1.9910000000000001</v>
      </c>
    </row>
    <row r="59" spans="1:9" x14ac:dyDescent="0.25">
      <c r="A59" s="2" t="s">
        <v>11</v>
      </c>
      <c r="B59" s="2" t="s">
        <v>10</v>
      </c>
      <c r="C59" s="2">
        <v>5</v>
      </c>
      <c r="D59" s="3">
        <v>28.57</v>
      </c>
      <c r="E59" s="3">
        <v>0.94</v>
      </c>
      <c r="F59" s="3">
        <v>2.3220000000000001</v>
      </c>
      <c r="G59" s="3">
        <v>57.883000000000003</v>
      </c>
      <c r="H59" s="3">
        <v>2.4119999999999999</v>
      </c>
      <c r="I59" s="3">
        <v>2.0259999999999998</v>
      </c>
    </row>
    <row r="60" spans="1:9" x14ac:dyDescent="0.25">
      <c r="A60" s="2" t="s">
        <v>11</v>
      </c>
      <c r="B60" s="2" t="s">
        <v>10</v>
      </c>
      <c r="C60" s="2">
        <v>7.5</v>
      </c>
      <c r="D60" s="3">
        <v>43.48</v>
      </c>
      <c r="E60" s="3">
        <v>0.9</v>
      </c>
      <c r="F60" s="3">
        <v>3.06</v>
      </c>
      <c r="G60" s="3">
        <v>74.655000000000001</v>
      </c>
      <c r="H60" s="3">
        <v>2.7549999999999999</v>
      </c>
      <c r="I60" s="3">
        <v>1.7170000000000001</v>
      </c>
    </row>
    <row r="61" spans="1:9" x14ac:dyDescent="0.25">
      <c r="A61" s="2" t="s">
        <v>11</v>
      </c>
      <c r="B61" s="2" t="s">
        <v>10</v>
      </c>
      <c r="C61" s="2">
        <v>100</v>
      </c>
      <c r="D61" s="3">
        <v>56.6</v>
      </c>
      <c r="E61" s="3">
        <v>1.0069999999999999</v>
      </c>
      <c r="F61" s="3">
        <v>2.5859999999999999</v>
      </c>
      <c r="G61" s="3">
        <v>90.843000000000004</v>
      </c>
      <c r="H61" s="3">
        <v>2.6040000000000001</v>
      </c>
      <c r="I61" s="3">
        <v>1.605</v>
      </c>
    </row>
    <row r="62" spans="1:9" x14ac:dyDescent="0.25">
      <c r="A62" s="2" t="s">
        <v>11</v>
      </c>
      <c r="B62" s="2" t="s">
        <v>10</v>
      </c>
      <c r="C62" s="2">
        <v>2.5</v>
      </c>
      <c r="D62" s="3">
        <v>36.14</v>
      </c>
      <c r="E62" s="3">
        <v>0.84</v>
      </c>
      <c r="F62" s="3">
        <v>2.149</v>
      </c>
      <c r="G62" s="3">
        <v>66.822999999999993</v>
      </c>
      <c r="H62" s="3">
        <v>2.1549999999999998</v>
      </c>
      <c r="I62" s="3">
        <v>1.849</v>
      </c>
    </row>
    <row r="63" spans="1:9" x14ac:dyDescent="0.25">
      <c r="A63" s="2" t="s">
        <v>11</v>
      </c>
      <c r="B63" s="2" t="s">
        <v>10</v>
      </c>
      <c r="C63" s="2">
        <v>5</v>
      </c>
      <c r="D63" s="3">
        <v>37.97</v>
      </c>
      <c r="E63" s="3">
        <v>0.91200000000000003</v>
      </c>
      <c r="F63" s="3">
        <v>2.0670000000000002</v>
      </c>
      <c r="G63" s="3">
        <v>67.662999999999997</v>
      </c>
      <c r="H63" s="3">
        <v>1.885</v>
      </c>
      <c r="I63" s="3">
        <v>1.782</v>
      </c>
    </row>
    <row r="64" spans="1:9" x14ac:dyDescent="0.25">
      <c r="A64" s="2" t="s">
        <v>11</v>
      </c>
      <c r="B64" s="2" t="s">
        <v>10</v>
      </c>
      <c r="C64" s="2">
        <v>7.5</v>
      </c>
      <c r="D64" s="3">
        <v>30.3</v>
      </c>
      <c r="E64" s="3">
        <v>0.83799999999999997</v>
      </c>
      <c r="F64" s="3">
        <v>2.1040000000000001</v>
      </c>
      <c r="G64" s="3">
        <v>62.841999999999999</v>
      </c>
      <c r="H64" s="3">
        <v>1.7629999999999999</v>
      </c>
      <c r="I64" s="3">
        <v>2.0739999999999998</v>
      </c>
    </row>
    <row r="65" spans="1:9" x14ac:dyDescent="0.25">
      <c r="A65" s="2" t="s">
        <v>11</v>
      </c>
      <c r="B65" s="2" t="s">
        <v>10</v>
      </c>
      <c r="C65" s="2">
        <v>100</v>
      </c>
      <c r="D65" s="3">
        <v>42.86</v>
      </c>
      <c r="E65" s="3">
        <v>0.93600000000000005</v>
      </c>
      <c r="F65" s="3">
        <v>2.2410000000000001</v>
      </c>
      <c r="G65" s="3">
        <v>88.977000000000004</v>
      </c>
      <c r="H65" s="3">
        <v>2.097</v>
      </c>
      <c r="I65" s="3">
        <v>2.0760000000000001</v>
      </c>
    </row>
    <row r="66" spans="1:9" x14ac:dyDescent="0.25">
      <c r="A66" s="2" t="s">
        <v>9</v>
      </c>
      <c r="B66" s="2" t="s">
        <v>12</v>
      </c>
      <c r="C66" s="2">
        <v>2.5</v>
      </c>
      <c r="D66" s="3">
        <v>29.41</v>
      </c>
      <c r="E66" s="3">
        <v>0.89</v>
      </c>
      <c r="F66" s="3">
        <v>2.5830000000000002</v>
      </c>
      <c r="G66" s="3">
        <v>64.701999999999998</v>
      </c>
      <c r="H66" s="3">
        <v>2.5640000000000001</v>
      </c>
      <c r="I66" s="3">
        <v>2.2000000000000002</v>
      </c>
    </row>
    <row r="67" spans="1:9" x14ac:dyDescent="0.25">
      <c r="A67" s="2" t="s">
        <v>9</v>
      </c>
      <c r="B67" s="2" t="s">
        <v>12</v>
      </c>
      <c r="C67" s="2">
        <v>5</v>
      </c>
      <c r="D67" s="3">
        <v>37.5</v>
      </c>
      <c r="E67" s="3">
        <v>0.9</v>
      </c>
      <c r="F67" s="3">
        <v>2.9860000000000002</v>
      </c>
      <c r="G67" s="3">
        <v>89.887</v>
      </c>
      <c r="H67" s="3">
        <v>3.1629999999999998</v>
      </c>
      <c r="I67" s="3">
        <v>2.3969999999999998</v>
      </c>
    </row>
    <row r="68" spans="1:9" x14ac:dyDescent="0.25">
      <c r="A68" s="2" t="s">
        <v>9</v>
      </c>
      <c r="B68" s="2" t="s">
        <v>12</v>
      </c>
      <c r="C68" s="2">
        <v>7.5</v>
      </c>
      <c r="D68" s="3">
        <v>35.29</v>
      </c>
      <c r="E68" s="3">
        <v>0.88100000000000001</v>
      </c>
      <c r="F68" s="3">
        <v>2.67</v>
      </c>
      <c r="G68" s="3">
        <v>76.296999999999997</v>
      </c>
      <c r="H68" s="3">
        <v>2.351</v>
      </c>
      <c r="I68" s="3">
        <v>2.1619999999999999</v>
      </c>
    </row>
    <row r="69" spans="1:9" x14ac:dyDescent="0.25">
      <c r="A69" s="2" t="s">
        <v>9</v>
      </c>
      <c r="B69" s="2" t="s">
        <v>12</v>
      </c>
      <c r="C69" s="2">
        <v>100</v>
      </c>
      <c r="D69" s="3">
        <v>57.69</v>
      </c>
      <c r="E69" s="3">
        <v>0.93</v>
      </c>
      <c r="F69" s="3">
        <v>3.4079999999999999</v>
      </c>
      <c r="G69" s="3">
        <v>127.956</v>
      </c>
      <c r="H69" s="3">
        <v>3.169</v>
      </c>
      <c r="I69" s="3">
        <v>2.218</v>
      </c>
    </row>
    <row r="70" spans="1:9" x14ac:dyDescent="0.25">
      <c r="A70" s="2" t="s">
        <v>11</v>
      </c>
      <c r="B70" s="2" t="s">
        <v>12</v>
      </c>
      <c r="C70" s="2">
        <v>2.5</v>
      </c>
      <c r="D70" s="3">
        <v>32.26</v>
      </c>
      <c r="E70" s="3">
        <v>0.9</v>
      </c>
      <c r="F70" s="3">
        <v>2.6019999999999999</v>
      </c>
      <c r="G70" s="3">
        <v>74.358999999999995</v>
      </c>
      <c r="H70" s="3">
        <v>2.5939999999999999</v>
      </c>
      <c r="I70" s="3">
        <v>2.3050000000000002</v>
      </c>
    </row>
    <row r="71" spans="1:9" x14ac:dyDescent="0.25">
      <c r="A71" s="2" t="s">
        <v>11</v>
      </c>
      <c r="B71" s="2" t="s">
        <v>12</v>
      </c>
      <c r="C71" s="2">
        <v>5</v>
      </c>
      <c r="D71" s="3">
        <v>37.5</v>
      </c>
      <c r="E71" s="3">
        <v>0.89100000000000001</v>
      </c>
      <c r="F71" s="3">
        <v>2.6749999999999998</v>
      </c>
      <c r="G71" s="3">
        <v>76.462999999999994</v>
      </c>
      <c r="H71" s="3">
        <v>2.3839999999999999</v>
      </c>
      <c r="I71" s="3">
        <v>2.0390000000000001</v>
      </c>
    </row>
    <row r="72" spans="1:9" x14ac:dyDescent="0.25">
      <c r="A72" s="2" t="s">
        <v>11</v>
      </c>
      <c r="B72" s="2" t="s">
        <v>12</v>
      </c>
      <c r="C72" s="2">
        <v>7.5</v>
      </c>
      <c r="D72" s="3">
        <v>42.86</v>
      </c>
      <c r="E72" s="3">
        <v>0.80300000000000005</v>
      </c>
      <c r="F72" s="3">
        <v>2.5840000000000001</v>
      </c>
      <c r="G72" s="3">
        <v>75.347999999999999</v>
      </c>
      <c r="H72" s="3">
        <v>2.0760000000000001</v>
      </c>
      <c r="I72" s="3">
        <v>1.758</v>
      </c>
    </row>
    <row r="73" spans="1:9" x14ac:dyDescent="0.25">
      <c r="A73" s="2" t="s">
        <v>11</v>
      </c>
      <c r="B73" s="2" t="s">
        <v>12</v>
      </c>
      <c r="C73" s="2">
        <v>100</v>
      </c>
      <c r="D73" s="3">
        <v>30.61</v>
      </c>
      <c r="E73" s="3">
        <v>0.89300000000000002</v>
      </c>
      <c r="F73" s="3">
        <v>2.1720000000000002</v>
      </c>
      <c r="G73" s="3">
        <v>72.546000000000006</v>
      </c>
      <c r="H73" s="3">
        <v>1.9390000000000001</v>
      </c>
      <c r="I73" s="3">
        <v>2.37</v>
      </c>
    </row>
    <row r="74" spans="1:9" x14ac:dyDescent="0.25">
      <c r="A74" s="2" t="s">
        <v>9</v>
      </c>
      <c r="B74" s="2" t="s">
        <v>12</v>
      </c>
      <c r="C74" s="2">
        <v>2.5</v>
      </c>
      <c r="D74" s="3">
        <v>37.97</v>
      </c>
      <c r="E74" s="3">
        <v>0.9</v>
      </c>
      <c r="F74" s="3">
        <v>3.85</v>
      </c>
      <c r="G74" s="3">
        <v>89.950999999999993</v>
      </c>
      <c r="H74" s="3">
        <v>3.93</v>
      </c>
      <c r="I74" s="3">
        <v>2.3690000000000002</v>
      </c>
    </row>
    <row r="75" spans="1:9" x14ac:dyDescent="0.25">
      <c r="A75" s="2" t="s">
        <v>9</v>
      </c>
      <c r="B75" s="2" t="s">
        <v>12</v>
      </c>
      <c r="C75" s="2">
        <v>5</v>
      </c>
      <c r="D75" s="3">
        <v>41.67</v>
      </c>
      <c r="E75" s="3">
        <v>0.89</v>
      </c>
      <c r="F75" s="3">
        <v>4.1769999999999996</v>
      </c>
      <c r="G75" s="3">
        <v>106.3</v>
      </c>
      <c r="H75" s="3">
        <v>3.7160000000000002</v>
      </c>
      <c r="I75" s="3">
        <v>2.5510000000000002</v>
      </c>
    </row>
    <row r="76" spans="1:9" x14ac:dyDescent="0.25">
      <c r="A76" s="2" t="s">
        <v>9</v>
      </c>
      <c r="B76" s="2" t="s">
        <v>12</v>
      </c>
      <c r="C76" s="2">
        <v>7.5</v>
      </c>
      <c r="D76" s="3">
        <v>40</v>
      </c>
      <c r="E76" s="3">
        <v>0.873</v>
      </c>
      <c r="F76" s="3">
        <v>3.45</v>
      </c>
      <c r="G76" s="3">
        <v>91.36</v>
      </c>
      <c r="H76" s="3">
        <v>3.0110000000000001</v>
      </c>
      <c r="I76" s="3">
        <v>2.2839999999999998</v>
      </c>
    </row>
    <row r="77" spans="1:9" x14ac:dyDescent="0.25">
      <c r="A77" s="2" t="s">
        <v>9</v>
      </c>
      <c r="B77" s="2" t="s">
        <v>12</v>
      </c>
      <c r="C77" s="2">
        <v>100</v>
      </c>
      <c r="D77" s="3">
        <v>50.85</v>
      </c>
      <c r="E77" s="3">
        <v>0.85199999999999998</v>
      </c>
      <c r="F77" s="3">
        <v>3.8359999999999999</v>
      </c>
      <c r="G77" s="3">
        <v>108.819</v>
      </c>
      <c r="H77" s="3">
        <v>3.27</v>
      </c>
      <c r="I77" s="3">
        <v>2.14</v>
      </c>
    </row>
    <row r="78" spans="1:9" x14ac:dyDescent="0.25">
      <c r="A78" s="2" t="s">
        <v>9</v>
      </c>
      <c r="B78" s="2" t="s">
        <v>12</v>
      </c>
      <c r="C78" s="2">
        <v>2.5</v>
      </c>
      <c r="D78" s="3">
        <v>22.9</v>
      </c>
      <c r="E78" s="3">
        <v>0.9</v>
      </c>
      <c r="F78" s="3">
        <v>2.7320000000000002</v>
      </c>
      <c r="G78" s="3">
        <v>74.311000000000007</v>
      </c>
      <c r="H78" s="3">
        <v>2.8580000000000001</v>
      </c>
      <c r="I78" s="3">
        <v>3.2450000000000001</v>
      </c>
    </row>
    <row r="79" spans="1:9" x14ac:dyDescent="0.25">
      <c r="A79" s="2" t="s">
        <v>9</v>
      </c>
      <c r="B79" s="2" t="s">
        <v>12</v>
      </c>
      <c r="C79" s="2">
        <v>5</v>
      </c>
      <c r="D79" s="3">
        <v>23.26</v>
      </c>
      <c r="E79" s="3">
        <v>0.93</v>
      </c>
      <c r="F79" s="3">
        <v>2.1440000000000001</v>
      </c>
      <c r="G79" s="3">
        <v>52.241999999999997</v>
      </c>
      <c r="H79" s="3">
        <v>2.1419999999999999</v>
      </c>
      <c r="I79" s="3">
        <v>2.246</v>
      </c>
    </row>
    <row r="80" spans="1:9" x14ac:dyDescent="0.25">
      <c r="A80" s="2" t="s">
        <v>9</v>
      </c>
      <c r="B80" s="2" t="s">
        <v>12</v>
      </c>
      <c r="C80" s="2">
        <v>7.5</v>
      </c>
      <c r="D80" s="3">
        <v>45.45</v>
      </c>
      <c r="E80" s="3">
        <v>0.98599999999999999</v>
      </c>
      <c r="F80" s="3">
        <v>3.2320000000000002</v>
      </c>
      <c r="G80" s="3">
        <v>107.217</v>
      </c>
      <c r="H80" s="3">
        <v>3.1869999999999998</v>
      </c>
      <c r="I80" s="3">
        <v>2.359</v>
      </c>
    </row>
    <row r="81" spans="1:9" x14ac:dyDescent="0.25">
      <c r="A81" s="2" t="s">
        <v>9</v>
      </c>
      <c r="B81" s="2" t="s">
        <v>12</v>
      </c>
      <c r="C81" s="2">
        <v>100</v>
      </c>
      <c r="D81" s="3">
        <v>51.72</v>
      </c>
      <c r="E81" s="3">
        <v>0.94199999999999995</v>
      </c>
      <c r="F81" s="3">
        <v>3.6480000000000001</v>
      </c>
      <c r="G81" s="3">
        <v>134.78200000000001</v>
      </c>
      <c r="H81" s="3">
        <v>3.4359999999999999</v>
      </c>
      <c r="I81" s="3">
        <v>2.6059999999999999</v>
      </c>
    </row>
    <row r="82" spans="1:9" x14ac:dyDescent="0.25">
      <c r="A82" s="2" t="s">
        <v>11</v>
      </c>
      <c r="B82" s="2" t="s">
        <v>12</v>
      </c>
      <c r="C82" s="2">
        <v>2.5</v>
      </c>
      <c r="D82" s="3">
        <v>32.61</v>
      </c>
      <c r="E82" s="3">
        <v>0.84</v>
      </c>
      <c r="F82" s="3">
        <v>1.9339999999999999</v>
      </c>
      <c r="G82" s="3">
        <v>53.154000000000003</v>
      </c>
      <c r="H82" s="3">
        <v>1.825</v>
      </c>
      <c r="I82" s="3">
        <v>1.63</v>
      </c>
    </row>
    <row r="83" spans="1:9" x14ac:dyDescent="0.25">
      <c r="A83" s="2" t="s">
        <v>11</v>
      </c>
      <c r="B83" s="2" t="s">
        <v>12</v>
      </c>
      <c r="C83" s="2">
        <v>5</v>
      </c>
      <c r="D83" s="3">
        <v>32.97</v>
      </c>
      <c r="E83" s="3">
        <v>0.97099999999999997</v>
      </c>
      <c r="F83" s="3">
        <v>2.3029999999999999</v>
      </c>
      <c r="G83" s="3">
        <v>67.489999999999995</v>
      </c>
      <c r="H83" s="3">
        <v>2.2370000000000001</v>
      </c>
      <c r="I83" s="3">
        <v>2.0470000000000002</v>
      </c>
    </row>
    <row r="84" spans="1:9" x14ac:dyDescent="0.25">
      <c r="A84" s="2" t="s">
        <v>11</v>
      </c>
      <c r="B84" s="2" t="s">
        <v>12</v>
      </c>
      <c r="C84" s="2">
        <v>7.5</v>
      </c>
      <c r="D84" s="3">
        <v>26.09</v>
      </c>
      <c r="E84" s="3">
        <v>0.9</v>
      </c>
      <c r="F84" s="3">
        <v>1.857</v>
      </c>
      <c r="G84" s="3">
        <v>60.268000000000001</v>
      </c>
      <c r="H84" s="3">
        <v>1.5209999999999999</v>
      </c>
      <c r="I84" s="3">
        <v>2.31</v>
      </c>
    </row>
    <row r="85" spans="1:9" x14ac:dyDescent="0.25">
      <c r="A85" s="2" t="s">
        <v>11</v>
      </c>
      <c r="B85" s="2" t="s">
        <v>12</v>
      </c>
      <c r="C85" s="2">
        <v>100</v>
      </c>
      <c r="D85" s="3">
        <v>28.57</v>
      </c>
      <c r="E85" s="3">
        <v>0.89</v>
      </c>
      <c r="F85" s="3">
        <v>2.3490000000000002</v>
      </c>
      <c r="G85" s="3">
        <v>60.768000000000001</v>
      </c>
      <c r="H85" s="3">
        <v>1.91</v>
      </c>
      <c r="I85" s="3">
        <v>2.1269999999999998</v>
      </c>
    </row>
    <row r="86" spans="1:9" x14ac:dyDescent="0.25">
      <c r="A86" s="2" t="s">
        <v>11</v>
      </c>
      <c r="B86" s="2" t="s">
        <v>12</v>
      </c>
      <c r="C86" s="2">
        <v>2.5</v>
      </c>
      <c r="D86" s="3">
        <v>51.72</v>
      </c>
      <c r="E86" s="3">
        <v>0.8</v>
      </c>
      <c r="F86" s="3">
        <v>2.0529999999999999</v>
      </c>
      <c r="G86" s="3">
        <v>78.045000000000002</v>
      </c>
      <c r="H86" s="3">
        <v>2.2799999999999998</v>
      </c>
      <c r="I86" s="3">
        <v>1.5089999999999999</v>
      </c>
    </row>
    <row r="87" spans="1:9" x14ac:dyDescent="0.25">
      <c r="A87" s="2" t="s">
        <v>11</v>
      </c>
      <c r="B87" s="2" t="s">
        <v>12</v>
      </c>
      <c r="C87" s="2">
        <v>5</v>
      </c>
      <c r="D87" s="3">
        <v>53.57</v>
      </c>
      <c r="E87" s="3">
        <v>0.97099999999999997</v>
      </c>
      <c r="F87" s="3">
        <v>2.113</v>
      </c>
      <c r="G87" s="3">
        <v>81.426000000000002</v>
      </c>
      <c r="H87" s="3">
        <v>2.0510000000000002</v>
      </c>
      <c r="I87" s="3">
        <v>1.52</v>
      </c>
    </row>
    <row r="88" spans="1:9" x14ac:dyDescent="0.25">
      <c r="A88" s="2" t="s">
        <v>11</v>
      </c>
      <c r="B88" s="2" t="s">
        <v>12</v>
      </c>
      <c r="C88" s="2">
        <v>7.5</v>
      </c>
      <c r="D88" s="3">
        <v>51.72</v>
      </c>
      <c r="E88" s="3">
        <v>0.88300000000000001</v>
      </c>
      <c r="F88" s="3">
        <v>1.792</v>
      </c>
      <c r="G88" s="3">
        <v>72.046000000000006</v>
      </c>
      <c r="H88" s="3">
        <v>1.5820000000000001</v>
      </c>
      <c r="I88" s="3">
        <v>1.393</v>
      </c>
    </row>
    <row r="89" spans="1:9" x14ac:dyDescent="0.25">
      <c r="A89" s="2" t="s">
        <v>11</v>
      </c>
      <c r="B89" s="2" t="s">
        <v>12</v>
      </c>
      <c r="C89" s="2">
        <v>100</v>
      </c>
      <c r="D89" s="3">
        <v>38.46</v>
      </c>
      <c r="E89" s="3">
        <v>0.95699999999999996</v>
      </c>
      <c r="F89" s="3">
        <v>2.2370000000000001</v>
      </c>
      <c r="G89" s="3">
        <v>80.073999999999998</v>
      </c>
      <c r="H89" s="3">
        <v>2.1419999999999999</v>
      </c>
      <c r="I89" s="3">
        <v>2.0819999999999999</v>
      </c>
    </row>
    <row r="90" spans="1:9" x14ac:dyDescent="0.25">
      <c r="A90" s="2" t="s">
        <v>11</v>
      </c>
      <c r="B90" s="2" t="s">
        <v>12</v>
      </c>
      <c r="C90" s="2">
        <v>2.5</v>
      </c>
      <c r="D90" s="3">
        <v>34.880000000000003</v>
      </c>
      <c r="E90" s="3">
        <v>0.88700000000000001</v>
      </c>
      <c r="F90" s="3">
        <v>1.681</v>
      </c>
      <c r="G90" s="3">
        <v>35.264000000000003</v>
      </c>
      <c r="H90" s="3">
        <v>1.4910000000000001</v>
      </c>
      <c r="I90" s="3">
        <v>1.0109999999999999</v>
      </c>
    </row>
    <row r="91" spans="1:9" x14ac:dyDescent="0.25">
      <c r="A91" s="2" t="s">
        <v>11</v>
      </c>
      <c r="B91" s="2" t="s">
        <v>12</v>
      </c>
      <c r="C91" s="2">
        <v>5</v>
      </c>
      <c r="D91" s="3">
        <v>34.880000000000003</v>
      </c>
      <c r="E91" s="3">
        <v>0.96899999999999997</v>
      </c>
      <c r="F91" s="3">
        <v>1.831</v>
      </c>
      <c r="G91" s="3">
        <v>43.46</v>
      </c>
      <c r="H91" s="3">
        <v>1.7729999999999999</v>
      </c>
      <c r="I91" s="3">
        <v>1.246</v>
      </c>
    </row>
    <row r="92" spans="1:9" x14ac:dyDescent="0.25">
      <c r="A92" s="2" t="s">
        <v>11</v>
      </c>
      <c r="B92" s="2" t="s">
        <v>12</v>
      </c>
      <c r="C92" s="2">
        <v>7.5</v>
      </c>
      <c r="D92" s="3">
        <v>37.5</v>
      </c>
      <c r="E92" s="3">
        <v>0.82099999999999995</v>
      </c>
      <c r="F92" s="3">
        <v>2.37</v>
      </c>
      <c r="G92" s="3">
        <v>54.6</v>
      </c>
      <c r="H92" s="3">
        <v>1.946</v>
      </c>
      <c r="I92" s="3">
        <v>1.456</v>
      </c>
    </row>
    <row r="93" spans="1:9" x14ac:dyDescent="0.25">
      <c r="A93" s="2" t="s">
        <v>11</v>
      </c>
      <c r="B93" s="2" t="s">
        <v>12</v>
      </c>
      <c r="C93" s="2">
        <v>100</v>
      </c>
      <c r="D93" s="3">
        <v>38.96</v>
      </c>
      <c r="E93" s="3">
        <v>0.92800000000000005</v>
      </c>
      <c r="F93" s="3">
        <v>2.6230000000000002</v>
      </c>
      <c r="G93" s="3">
        <v>71.959000000000003</v>
      </c>
      <c r="H93" s="3">
        <v>2.4340000000000002</v>
      </c>
      <c r="I93" s="3">
        <v>1.847</v>
      </c>
    </row>
    <row r="94" spans="1:9" x14ac:dyDescent="0.25">
      <c r="A94" s="2" t="s">
        <v>11</v>
      </c>
      <c r="B94" s="2" t="s">
        <v>12</v>
      </c>
      <c r="C94" s="2">
        <v>2.5</v>
      </c>
      <c r="D94" s="3">
        <v>38.96</v>
      </c>
      <c r="E94" s="3">
        <v>0.93</v>
      </c>
      <c r="F94" s="3">
        <v>2.6150000000000002</v>
      </c>
      <c r="G94" s="3">
        <v>78.153999999999996</v>
      </c>
      <c r="H94" s="3">
        <v>2.6930000000000001</v>
      </c>
      <c r="I94" s="3">
        <v>2.0059999999999998</v>
      </c>
    </row>
    <row r="95" spans="1:9" x14ac:dyDescent="0.25">
      <c r="A95" s="2" t="s">
        <v>11</v>
      </c>
      <c r="B95" s="2" t="s">
        <v>12</v>
      </c>
      <c r="C95" s="2">
        <v>5</v>
      </c>
      <c r="D95" s="3">
        <v>46.88</v>
      </c>
      <c r="E95" s="3">
        <v>0.87</v>
      </c>
      <c r="F95" s="3">
        <v>2.6890000000000001</v>
      </c>
      <c r="G95" s="3">
        <v>90.994</v>
      </c>
      <c r="H95" s="3">
        <v>2.7629999999999999</v>
      </c>
      <c r="I95" s="3">
        <v>1.9410000000000001</v>
      </c>
    </row>
    <row r="96" spans="1:9" x14ac:dyDescent="0.25">
      <c r="A96" s="2" t="s">
        <v>11</v>
      </c>
      <c r="B96" s="2" t="s">
        <v>12</v>
      </c>
      <c r="C96" s="2">
        <v>7.5</v>
      </c>
      <c r="D96" s="3">
        <v>56.6</v>
      </c>
      <c r="E96" s="3">
        <v>0.92200000000000004</v>
      </c>
      <c r="F96" s="3">
        <v>2.6280000000000001</v>
      </c>
      <c r="G96" s="3">
        <v>98.653999999999996</v>
      </c>
      <c r="H96" s="3">
        <v>2.4220000000000002</v>
      </c>
      <c r="I96" s="3">
        <v>1.7430000000000001</v>
      </c>
    </row>
    <row r="97" spans="1:9" x14ac:dyDescent="0.25">
      <c r="A97" s="2" t="s">
        <v>11</v>
      </c>
      <c r="B97" s="2" t="s">
        <v>12</v>
      </c>
      <c r="C97" s="2">
        <v>100</v>
      </c>
      <c r="D97" s="3">
        <v>57.69</v>
      </c>
      <c r="E97" s="3">
        <v>0.93799999999999994</v>
      </c>
      <c r="F97" s="3">
        <v>2.7650000000000001</v>
      </c>
      <c r="G97" s="3">
        <v>110.53400000000001</v>
      </c>
      <c r="H97" s="3">
        <v>2.593</v>
      </c>
      <c r="I97" s="3">
        <v>1.9159999999999999</v>
      </c>
    </row>
    <row r="98" spans="1:9" x14ac:dyDescent="0.25">
      <c r="A98" s="2" t="s">
        <v>9</v>
      </c>
      <c r="B98" s="2" t="s">
        <v>12</v>
      </c>
      <c r="C98" s="2">
        <v>2.5</v>
      </c>
      <c r="D98" s="3">
        <v>32.61</v>
      </c>
      <c r="E98" s="3">
        <v>0.89</v>
      </c>
      <c r="F98" s="3">
        <v>5.4210000000000003</v>
      </c>
      <c r="G98" s="3">
        <v>95.677999999999997</v>
      </c>
      <c r="H98" s="3">
        <v>3.78</v>
      </c>
      <c r="I98" s="3">
        <v>2.9340000000000002</v>
      </c>
    </row>
    <row r="99" spans="1:9" x14ac:dyDescent="0.25">
      <c r="A99" s="2" t="s">
        <v>9</v>
      </c>
      <c r="B99" s="2" t="s">
        <v>12</v>
      </c>
      <c r="C99" s="2">
        <v>5</v>
      </c>
      <c r="D99" s="3">
        <v>29.41</v>
      </c>
      <c r="E99" s="3">
        <v>0.99399999999999999</v>
      </c>
      <c r="F99" s="3">
        <v>3.4390000000000001</v>
      </c>
      <c r="G99" s="3">
        <v>97.965000000000003</v>
      </c>
      <c r="H99" s="3">
        <v>3.42</v>
      </c>
      <c r="I99" s="3">
        <v>3.331</v>
      </c>
    </row>
    <row r="100" spans="1:9" x14ac:dyDescent="0.25">
      <c r="A100" s="2" t="s">
        <v>9</v>
      </c>
      <c r="B100" s="2" t="s">
        <v>12</v>
      </c>
      <c r="C100" s="2">
        <v>7.5</v>
      </c>
      <c r="D100" s="3">
        <v>41.1</v>
      </c>
      <c r="E100" s="3">
        <v>0.85399999999999998</v>
      </c>
      <c r="F100" s="3">
        <v>3.2930000000000001</v>
      </c>
      <c r="G100" s="3">
        <v>90.543000000000006</v>
      </c>
      <c r="H100" s="3">
        <v>2.8109999999999999</v>
      </c>
      <c r="I100" s="3">
        <v>2.2029999999999998</v>
      </c>
    </row>
    <row r="101" spans="1:9" x14ac:dyDescent="0.25">
      <c r="A101" s="2" t="s">
        <v>9</v>
      </c>
      <c r="B101" s="2" t="s">
        <v>12</v>
      </c>
      <c r="C101" s="2">
        <v>100</v>
      </c>
      <c r="D101" s="3">
        <v>42.86</v>
      </c>
      <c r="E101" s="3">
        <v>0.89200000000000002</v>
      </c>
      <c r="F101" s="3">
        <v>3.7160000000000002</v>
      </c>
      <c r="G101" s="3">
        <v>113.536</v>
      </c>
      <c r="H101" s="3">
        <v>3.3149999999999999</v>
      </c>
      <c r="I101" s="3">
        <v>2.649</v>
      </c>
    </row>
    <row r="102" spans="1:9" x14ac:dyDescent="0.25">
      <c r="A102" s="2" t="s">
        <v>9</v>
      </c>
      <c r="B102" s="2" t="s">
        <v>12</v>
      </c>
      <c r="C102" s="2">
        <v>2.5</v>
      </c>
      <c r="D102" s="3">
        <v>29.41</v>
      </c>
      <c r="E102" s="3">
        <v>0.96599999999999997</v>
      </c>
      <c r="F102" s="3">
        <v>3.2</v>
      </c>
      <c r="G102" s="3">
        <v>76.084000000000003</v>
      </c>
      <c r="H102" s="3">
        <v>3.093</v>
      </c>
      <c r="I102" s="3">
        <v>2.5870000000000002</v>
      </c>
    </row>
    <row r="103" spans="1:9" x14ac:dyDescent="0.25">
      <c r="A103" s="2" t="s">
        <v>9</v>
      </c>
      <c r="B103" s="2" t="s">
        <v>12</v>
      </c>
      <c r="C103" s="2">
        <v>5</v>
      </c>
      <c r="D103" s="3">
        <v>32.61</v>
      </c>
      <c r="E103" s="3">
        <v>0.89600000000000002</v>
      </c>
      <c r="F103" s="3">
        <v>3.2290000000000001</v>
      </c>
      <c r="G103" s="3">
        <v>76.861999999999995</v>
      </c>
      <c r="H103" s="3">
        <v>2.8940000000000001</v>
      </c>
      <c r="I103" s="3">
        <v>2.3570000000000002</v>
      </c>
    </row>
    <row r="104" spans="1:9" x14ac:dyDescent="0.25">
      <c r="A104" s="2" t="s">
        <v>9</v>
      </c>
      <c r="B104" s="2" t="s">
        <v>12</v>
      </c>
      <c r="C104" s="2">
        <v>7.5</v>
      </c>
      <c r="D104" s="3">
        <v>29.7</v>
      </c>
      <c r="E104" s="3">
        <v>0.81599999999999995</v>
      </c>
      <c r="F104" s="3">
        <v>3.1280000000000001</v>
      </c>
      <c r="G104" s="3">
        <v>71.576999999999998</v>
      </c>
      <c r="H104" s="3">
        <v>2.552</v>
      </c>
      <c r="I104" s="3">
        <v>2.41</v>
      </c>
    </row>
    <row r="105" spans="1:9" x14ac:dyDescent="0.25">
      <c r="A105" s="2" t="s">
        <v>9</v>
      </c>
      <c r="B105" s="2" t="s">
        <v>12</v>
      </c>
      <c r="C105" s="2">
        <v>100</v>
      </c>
      <c r="D105" s="3">
        <v>34.479999999999997</v>
      </c>
      <c r="E105" s="3">
        <v>0.90200000000000002</v>
      </c>
      <c r="F105" s="3">
        <v>3.4740000000000002</v>
      </c>
      <c r="G105" s="3">
        <v>92.233999999999995</v>
      </c>
      <c r="H105" s="3">
        <v>3.1339999999999999</v>
      </c>
      <c r="I105" s="3">
        <v>2.6749999999999998</v>
      </c>
    </row>
    <row r="106" spans="1:9" x14ac:dyDescent="0.25">
      <c r="A106" s="2" t="s">
        <v>9</v>
      </c>
      <c r="B106" s="2" t="s">
        <v>12</v>
      </c>
      <c r="C106" s="2">
        <v>2.5</v>
      </c>
      <c r="D106" s="3">
        <v>40.54</v>
      </c>
      <c r="E106" s="3">
        <v>0.91500000000000004</v>
      </c>
      <c r="F106" s="3">
        <v>3.6720000000000002</v>
      </c>
      <c r="G106" s="3">
        <v>89.552999999999997</v>
      </c>
      <c r="H106" s="3">
        <v>3.36</v>
      </c>
      <c r="I106" s="3">
        <v>2.2090000000000001</v>
      </c>
    </row>
    <row r="107" spans="1:9" x14ac:dyDescent="0.25">
      <c r="A107" s="2" t="s">
        <v>9</v>
      </c>
      <c r="B107" s="2" t="s">
        <v>12</v>
      </c>
      <c r="C107" s="2">
        <v>5</v>
      </c>
      <c r="D107" s="3">
        <v>48.39</v>
      </c>
      <c r="E107" s="3">
        <v>0.91</v>
      </c>
      <c r="F107" s="3">
        <v>3.7919999999999998</v>
      </c>
      <c r="G107" s="3">
        <v>103.748</v>
      </c>
      <c r="H107" s="3">
        <v>3.4529999999999998</v>
      </c>
      <c r="I107" s="3">
        <v>2.1440000000000001</v>
      </c>
    </row>
    <row r="108" spans="1:9" x14ac:dyDescent="0.25">
      <c r="A108" s="2" t="s">
        <v>9</v>
      </c>
      <c r="B108" s="2" t="s">
        <v>12</v>
      </c>
      <c r="C108" s="2">
        <v>7.5</v>
      </c>
      <c r="D108" s="3">
        <v>49.18</v>
      </c>
      <c r="E108" s="3">
        <v>0.88800000000000001</v>
      </c>
      <c r="F108" s="3">
        <v>3.6739999999999999</v>
      </c>
      <c r="G108" s="3">
        <v>102.491</v>
      </c>
      <c r="H108" s="3">
        <v>3.2629999999999999</v>
      </c>
      <c r="I108" s="3">
        <v>2.0840000000000001</v>
      </c>
    </row>
    <row r="109" spans="1:9" x14ac:dyDescent="0.25">
      <c r="A109" s="2" t="s">
        <v>9</v>
      </c>
      <c r="B109" s="2" t="s">
        <v>12</v>
      </c>
      <c r="C109" s="2">
        <v>100</v>
      </c>
      <c r="D109" s="3">
        <v>49.18</v>
      </c>
      <c r="E109" s="3">
        <v>0.873</v>
      </c>
      <c r="F109" s="3">
        <v>2.9009999999999998</v>
      </c>
      <c r="G109" s="3">
        <v>79.77</v>
      </c>
      <c r="H109" s="3">
        <v>2.5310000000000001</v>
      </c>
      <c r="I109" s="3">
        <v>1.6220000000000001</v>
      </c>
    </row>
    <row r="110" spans="1:9" x14ac:dyDescent="0.25">
      <c r="A110" s="2" t="s">
        <v>9</v>
      </c>
      <c r="B110" s="2" t="s">
        <v>12</v>
      </c>
      <c r="C110" s="2">
        <v>2.5</v>
      </c>
      <c r="D110" s="3">
        <v>37.97</v>
      </c>
      <c r="E110" s="3">
        <v>0.9</v>
      </c>
      <c r="F110" s="3">
        <v>3.024</v>
      </c>
      <c r="G110" s="3">
        <v>70.396000000000001</v>
      </c>
      <c r="H110" s="3">
        <v>2.7210000000000001</v>
      </c>
      <c r="I110" s="3">
        <v>1.8540000000000001</v>
      </c>
    </row>
    <row r="111" spans="1:9" x14ac:dyDescent="0.25">
      <c r="A111" s="2" t="s">
        <v>9</v>
      </c>
      <c r="B111" s="2" t="s">
        <v>12</v>
      </c>
      <c r="C111" s="2">
        <v>5</v>
      </c>
      <c r="D111" s="3">
        <v>38.46</v>
      </c>
      <c r="E111" s="3">
        <v>0.94</v>
      </c>
      <c r="F111" s="3">
        <v>2.83</v>
      </c>
      <c r="G111" s="3">
        <v>81.957999999999998</v>
      </c>
      <c r="H111" s="3">
        <v>2.9670000000000001</v>
      </c>
      <c r="I111" s="3">
        <v>2.1309999999999998</v>
      </c>
    </row>
    <row r="112" spans="1:9" x14ac:dyDescent="0.25">
      <c r="A112" s="2" t="s">
        <v>9</v>
      </c>
      <c r="B112" s="2" t="s">
        <v>12</v>
      </c>
      <c r="C112" s="2">
        <v>7.5</v>
      </c>
      <c r="D112" s="3">
        <v>39.47</v>
      </c>
      <c r="E112" s="3">
        <v>0.99</v>
      </c>
      <c r="F112" s="3">
        <v>3.1560000000000001</v>
      </c>
      <c r="G112" s="3">
        <v>95.36</v>
      </c>
      <c r="H112" s="3">
        <v>3.569</v>
      </c>
      <c r="I112" s="3">
        <v>2.4159999999999999</v>
      </c>
    </row>
    <row r="113" spans="1:9" x14ac:dyDescent="0.25">
      <c r="A113" s="2" t="s">
        <v>9</v>
      </c>
      <c r="B113" s="2" t="s">
        <v>12</v>
      </c>
      <c r="C113" s="2">
        <v>100</v>
      </c>
      <c r="D113" s="3">
        <v>46.88</v>
      </c>
      <c r="E113" s="3">
        <v>1.0980000000000001</v>
      </c>
      <c r="F113" s="3">
        <v>3.1920000000000002</v>
      </c>
      <c r="G113" s="3">
        <v>107.449</v>
      </c>
      <c r="H113" s="3">
        <v>3.5030000000000001</v>
      </c>
      <c r="I113" s="3">
        <v>2.2919999999999998</v>
      </c>
    </row>
    <row r="114" spans="1:9" x14ac:dyDescent="0.25">
      <c r="A114" s="2" t="s">
        <v>11</v>
      </c>
      <c r="B114" s="2" t="s">
        <v>12</v>
      </c>
      <c r="C114" s="2">
        <v>2.5</v>
      </c>
      <c r="D114" s="3">
        <v>35.71</v>
      </c>
      <c r="E114" s="3">
        <v>0.94</v>
      </c>
      <c r="F114" s="3">
        <v>2.52</v>
      </c>
      <c r="G114" s="3">
        <v>75.777000000000001</v>
      </c>
      <c r="H114" s="3">
        <v>2.782</v>
      </c>
      <c r="I114" s="3">
        <v>2.1219999999999999</v>
      </c>
    </row>
    <row r="115" spans="1:9" x14ac:dyDescent="0.25">
      <c r="A115" s="2" t="s">
        <v>11</v>
      </c>
      <c r="B115" s="2" t="s">
        <v>12</v>
      </c>
      <c r="C115" s="2">
        <v>5</v>
      </c>
      <c r="D115" s="3">
        <v>27.27</v>
      </c>
      <c r="E115" s="3">
        <v>0.97</v>
      </c>
      <c r="F115" s="3">
        <v>1.98</v>
      </c>
      <c r="G115" s="3">
        <v>60.975999999999999</v>
      </c>
      <c r="H115" s="3">
        <v>2.1669999999999998</v>
      </c>
      <c r="I115" s="3">
        <v>2.2360000000000002</v>
      </c>
    </row>
    <row r="116" spans="1:9" x14ac:dyDescent="0.25">
      <c r="A116" s="2" t="s">
        <v>11</v>
      </c>
      <c r="B116" s="2" t="s">
        <v>12</v>
      </c>
      <c r="C116" s="2">
        <v>7.5</v>
      </c>
      <c r="D116" s="3">
        <v>38.96</v>
      </c>
      <c r="E116" s="3">
        <v>0.95899999999999996</v>
      </c>
      <c r="F116" s="3">
        <v>2.5979999999999999</v>
      </c>
      <c r="G116" s="3">
        <v>82.438999999999993</v>
      </c>
      <c r="H116" s="3">
        <v>2.492</v>
      </c>
      <c r="I116" s="3">
        <v>2.1160000000000001</v>
      </c>
    </row>
    <row r="117" spans="1:9" x14ac:dyDescent="0.25">
      <c r="A117" s="2" t="s">
        <v>11</v>
      </c>
      <c r="B117" s="2" t="s">
        <v>12</v>
      </c>
      <c r="C117" s="2">
        <v>100</v>
      </c>
      <c r="D117" s="3">
        <v>49.18</v>
      </c>
      <c r="E117" s="3">
        <v>0.93799999999999994</v>
      </c>
      <c r="F117" s="3">
        <v>2.8090000000000002</v>
      </c>
      <c r="G117" s="3">
        <v>92.753</v>
      </c>
      <c r="H117" s="3">
        <v>2.6349999999999998</v>
      </c>
      <c r="I117" s="3">
        <v>1.8859999999999999</v>
      </c>
    </row>
    <row r="118" spans="1:9" x14ac:dyDescent="0.25">
      <c r="A118" s="2" t="s">
        <v>9</v>
      </c>
      <c r="B118" s="2" t="s">
        <v>12</v>
      </c>
      <c r="C118" s="2">
        <v>2.5</v>
      </c>
      <c r="D118" s="3">
        <v>33.33</v>
      </c>
      <c r="E118" s="3">
        <v>0.97</v>
      </c>
      <c r="F118" s="3">
        <v>3.1269999999999998</v>
      </c>
      <c r="G118" s="3">
        <v>87.125</v>
      </c>
      <c r="H118" s="3">
        <v>3.149</v>
      </c>
      <c r="I118" s="3">
        <v>2.6139999999999999</v>
      </c>
    </row>
    <row r="119" spans="1:9" x14ac:dyDescent="0.25">
      <c r="A119" s="2" t="s">
        <v>9</v>
      </c>
      <c r="B119" s="2" t="s">
        <v>12</v>
      </c>
      <c r="C119" s="2">
        <v>5</v>
      </c>
      <c r="D119" s="3">
        <v>43.48</v>
      </c>
      <c r="E119" s="3">
        <v>0.90200000000000002</v>
      </c>
      <c r="F119" s="3">
        <v>4.3849999999999998</v>
      </c>
      <c r="G119" s="3">
        <v>118.22199999999999</v>
      </c>
      <c r="H119" s="3">
        <v>3.9529999999999998</v>
      </c>
      <c r="I119" s="3">
        <v>2.7189999999999999</v>
      </c>
    </row>
    <row r="120" spans="1:9" x14ac:dyDescent="0.25">
      <c r="A120" s="2" t="s">
        <v>9</v>
      </c>
      <c r="B120" s="2" t="s">
        <v>12</v>
      </c>
      <c r="C120" s="2">
        <v>7.5</v>
      </c>
      <c r="D120" s="3">
        <v>50.85</v>
      </c>
      <c r="E120" s="3">
        <v>0.83899999999999997</v>
      </c>
      <c r="F120" s="3">
        <v>4.194</v>
      </c>
      <c r="G120" s="3">
        <v>126.31100000000001</v>
      </c>
      <c r="H120" s="3">
        <v>3.5190000000000001</v>
      </c>
      <c r="I120" s="3">
        <v>2.484</v>
      </c>
    </row>
    <row r="121" spans="1:9" x14ac:dyDescent="0.25">
      <c r="A121" s="2" t="s">
        <v>9</v>
      </c>
      <c r="B121" s="2" t="s">
        <v>12</v>
      </c>
      <c r="C121" s="2">
        <v>100</v>
      </c>
      <c r="D121" s="3">
        <v>51.72</v>
      </c>
      <c r="E121" s="3">
        <v>0.77400000000000002</v>
      </c>
      <c r="F121" s="3">
        <v>4.1180000000000003</v>
      </c>
      <c r="G121" s="3">
        <v>107.009</v>
      </c>
      <c r="H121" s="3">
        <v>3.1890000000000001</v>
      </c>
      <c r="I121" s="3">
        <v>2.069</v>
      </c>
    </row>
    <row r="122" spans="1:9" x14ac:dyDescent="0.25">
      <c r="A122" s="2" t="s">
        <v>11</v>
      </c>
      <c r="B122" s="2" t="s">
        <v>12</v>
      </c>
      <c r="C122" s="2">
        <v>2.5</v>
      </c>
      <c r="D122" s="3">
        <v>25.21</v>
      </c>
      <c r="E122" s="3">
        <v>0.96199999999999997</v>
      </c>
      <c r="F122" s="3">
        <v>2.3029999999999999</v>
      </c>
      <c r="G122" s="3">
        <v>49.033000000000001</v>
      </c>
      <c r="H122" s="3">
        <v>2.2160000000000002</v>
      </c>
      <c r="I122" s="3">
        <v>1.9450000000000001</v>
      </c>
    </row>
    <row r="123" spans="1:9" x14ac:dyDescent="0.25">
      <c r="A123" s="2" t="s">
        <v>11</v>
      </c>
      <c r="B123" s="2" t="s">
        <v>12</v>
      </c>
      <c r="C123" s="2">
        <v>5</v>
      </c>
      <c r="D123" s="3">
        <v>32.26</v>
      </c>
      <c r="E123" s="3">
        <v>0.872</v>
      </c>
      <c r="F123" s="3">
        <v>2.339</v>
      </c>
      <c r="G123" s="3">
        <v>60.164999999999999</v>
      </c>
      <c r="H123" s="3">
        <v>2.0390000000000001</v>
      </c>
      <c r="I123" s="3">
        <v>1.865</v>
      </c>
    </row>
    <row r="124" spans="1:9" x14ac:dyDescent="0.25">
      <c r="A124" s="2" t="s">
        <v>11</v>
      </c>
      <c r="B124" s="2" t="s">
        <v>12</v>
      </c>
      <c r="C124" s="2">
        <v>7.5</v>
      </c>
      <c r="D124" s="3">
        <v>25.21</v>
      </c>
      <c r="E124" s="3">
        <v>0.872</v>
      </c>
      <c r="F124" s="3">
        <v>1.9359999999999999</v>
      </c>
      <c r="G124" s="3">
        <v>47.747999999999998</v>
      </c>
      <c r="H124" s="3">
        <v>1.6890000000000001</v>
      </c>
      <c r="I124" s="3">
        <v>1.8939999999999999</v>
      </c>
    </row>
    <row r="125" spans="1:9" x14ac:dyDescent="0.25">
      <c r="A125" s="2" t="s">
        <v>11</v>
      </c>
      <c r="B125" s="2" t="s">
        <v>12</v>
      </c>
      <c r="C125" s="2">
        <v>100</v>
      </c>
      <c r="D125" s="3">
        <v>27.78</v>
      </c>
      <c r="E125" s="3">
        <v>0.96699999999999997</v>
      </c>
      <c r="F125" s="3">
        <v>1.998</v>
      </c>
      <c r="G125" s="3">
        <v>61.616</v>
      </c>
      <c r="H125" s="3">
        <v>1.9330000000000001</v>
      </c>
      <c r="I125" s="3">
        <v>2.218</v>
      </c>
    </row>
    <row r="126" spans="1:9" x14ac:dyDescent="0.25">
      <c r="A126" s="2" t="s">
        <v>11</v>
      </c>
      <c r="B126" s="2" t="s">
        <v>12</v>
      </c>
      <c r="C126" s="2">
        <v>2.5</v>
      </c>
      <c r="D126" s="3">
        <v>30.61</v>
      </c>
      <c r="E126" s="3">
        <v>0.98499999999999999</v>
      </c>
      <c r="F126" s="3">
        <v>2.4630000000000001</v>
      </c>
      <c r="G126" s="3">
        <v>72.087000000000003</v>
      </c>
      <c r="H126" s="3">
        <v>2.4249999999999998</v>
      </c>
      <c r="I126" s="3">
        <v>2.355</v>
      </c>
    </row>
    <row r="127" spans="1:9" x14ac:dyDescent="0.25">
      <c r="A127" s="2" t="s">
        <v>11</v>
      </c>
      <c r="B127" s="2" t="s">
        <v>12</v>
      </c>
      <c r="C127" s="2">
        <v>5</v>
      </c>
      <c r="D127" s="3">
        <v>35.71</v>
      </c>
      <c r="E127" s="3">
        <v>0.875</v>
      </c>
      <c r="F127" s="3">
        <v>2.629</v>
      </c>
      <c r="G127" s="3">
        <v>73.884</v>
      </c>
      <c r="H127" s="3">
        <v>2.2999999999999998</v>
      </c>
      <c r="I127" s="3">
        <v>2.069</v>
      </c>
    </row>
    <row r="128" spans="1:9" x14ac:dyDescent="0.25">
      <c r="A128" s="2" t="s">
        <v>11</v>
      </c>
      <c r="B128" s="2" t="s">
        <v>12</v>
      </c>
      <c r="C128" s="2">
        <v>7.5</v>
      </c>
      <c r="D128" s="3">
        <v>33.33</v>
      </c>
      <c r="E128" s="3">
        <v>0.78200000000000003</v>
      </c>
      <c r="F128" s="3">
        <v>2.3029999999999999</v>
      </c>
      <c r="G128" s="3">
        <v>59.427</v>
      </c>
      <c r="H128" s="3">
        <v>1.8009999999999999</v>
      </c>
      <c r="I128" s="3">
        <v>1.7829999999999999</v>
      </c>
    </row>
    <row r="129" spans="1:9" x14ac:dyDescent="0.25">
      <c r="A129" s="2" t="s">
        <v>11</v>
      </c>
      <c r="B129" s="2" t="s">
        <v>12</v>
      </c>
      <c r="C129" s="2">
        <v>100</v>
      </c>
      <c r="D129" s="3">
        <v>36.14</v>
      </c>
      <c r="E129" s="3">
        <v>0.88100000000000001</v>
      </c>
      <c r="F129" s="3">
        <v>2.5510000000000002</v>
      </c>
      <c r="G129" s="3">
        <v>76.87</v>
      </c>
      <c r="H129" s="3">
        <v>2.2480000000000002</v>
      </c>
      <c r="I129" s="3">
        <v>2.1269999999999998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0"/>
  <sheetViews>
    <sheetView workbookViewId="0">
      <selection activeCell="G2" sqref="G2"/>
    </sheetView>
  </sheetViews>
  <sheetFormatPr defaultRowHeight="15.75" x14ac:dyDescent="0.25"/>
  <sheetData>
    <row r="1" spans="2:16" ht="21" x14ac:dyDescent="0.35">
      <c r="B1" s="1"/>
      <c r="C1" s="2"/>
      <c r="D1" s="2"/>
      <c r="E1" s="2"/>
      <c r="F1" s="1"/>
      <c r="G1" s="1"/>
      <c r="H1" s="5" t="s">
        <v>10</v>
      </c>
      <c r="I1" s="5"/>
      <c r="J1" s="5"/>
      <c r="K1" s="5"/>
      <c r="M1" s="6" t="s">
        <v>17</v>
      </c>
      <c r="N1" s="6"/>
      <c r="O1" s="6"/>
      <c r="P1" s="6"/>
    </row>
    <row r="2" spans="2:16" x14ac:dyDescent="0.25">
      <c r="B2" s="1"/>
      <c r="C2" s="2"/>
      <c r="D2" s="2"/>
      <c r="E2" s="2"/>
      <c r="F2" s="1"/>
      <c r="G2" s="8" t="s">
        <v>22</v>
      </c>
      <c r="H2" s="4" t="s">
        <v>13</v>
      </c>
      <c r="I2" s="4" t="s">
        <v>14</v>
      </c>
      <c r="J2" s="4" t="s">
        <v>15</v>
      </c>
      <c r="K2" s="4" t="s">
        <v>16</v>
      </c>
      <c r="M2" s="4" t="s">
        <v>13</v>
      </c>
      <c r="N2" s="4" t="s">
        <v>14</v>
      </c>
      <c r="O2" s="4" t="s">
        <v>15</v>
      </c>
      <c r="P2" s="4" t="s">
        <v>16</v>
      </c>
    </row>
    <row r="3" spans="2:16" x14ac:dyDescent="0.25">
      <c r="B3" s="3"/>
      <c r="C3" s="2"/>
      <c r="D3" s="2"/>
      <c r="E3" s="2"/>
      <c r="F3" s="3"/>
      <c r="G3">
        <v>1</v>
      </c>
      <c r="H3" s="3">
        <v>30.93</v>
      </c>
      <c r="I3" s="3">
        <v>37.5</v>
      </c>
      <c r="J3" s="3">
        <v>41.67</v>
      </c>
      <c r="K3" s="3">
        <v>51.72</v>
      </c>
      <c r="M3" s="3">
        <v>29.41</v>
      </c>
      <c r="N3" s="3">
        <v>37.5</v>
      </c>
      <c r="O3" s="3">
        <v>35.29</v>
      </c>
      <c r="P3" s="3">
        <v>57.69</v>
      </c>
    </row>
    <row r="4" spans="2:16" x14ac:dyDescent="0.25">
      <c r="B4" s="3"/>
      <c r="C4" s="2"/>
      <c r="D4" s="2"/>
      <c r="E4" s="2"/>
      <c r="F4" s="3"/>
      <c r="G4">
        <v>2</v>
      </c>
      <c r="H4" s="3">
        <v>42.86</v>
      </c>
      <c r="I4" s="3">
        <v>48.39</v>
      </c>
      <c r="J4" s="3">
        <v>48.39</v>
      </c>
      <c r="K4" s="3">
        <v>25.42</v>
      </c>
      <c r="M4" s="3">
        <v>32.26</v>
      </c>
      <c r="N4" s="3">
        <v>37.5</v>
      </c>
      <c r="O4" s="3">
        <v>42.86</v>
      </c>
      <c r="P4" s="3">
        <v>30.61</v>
      </c>
    </row>
    <row r="5" spans="2:16" x14ac:dyDescent="0.25">
      <c r="B5" s="3"/>
      <c r="C5" s="2"/>
      <c r="D5" s="2"/>
      <c r="E5" s="2"/>
      <c r="F5" s="3"/>
      <c r="G5">
        <v>1</v>
      </c>
      <c r="H5" s="3">
        <v>28.3</v>
      </c>
      <c r="I5" s="3">
        <v>36.14</v>
      </c>
      <c r="J5" s="3">
        <v>50</v>
      </c>
      <c r="K5" s="3">
        <v>49.18</v>
      </c>
      <c r="M5" s="3">
        <v>37.97</v>
      </c>
      <c r="N5" s="3">
        <v>41.67</v>
      </c>
      <c r="O5" s="3">
        <v>40</v>
      </c>
      <c r="P5" s="3">
        <v>50.85</v>
      </c>
    </row>
    <row r="6" spans="2:16" x14ac:dyDescent="0.25">
      <c r="B6" s="3"/>
      <c r="C6" s="2"/>
      <c r="D6" s="2"/>
      <c r="E6" s="2"/>
      <c r="F6" s="3"/>
      <c r="G6">
        <v>1</v>
      </c>
      <c r="H6" s="3">
        <v>35.29</v>
      </c>
      <c r="I6" s="3">
        <v>46.15</v>
      </c>
      <c r="J6" s="3">
        <v>48.39</v>
      </c>
      <c r="K6" s="3">
        <v>66.67</v>
      </c>
      <c r="M6" s="3">
        <v>22.9</v>
      </c>
      <c r="N6" s="3">
        <v>23.26</v>
      </c>
      <c r="O6" s="3">
        <v>45.45</v>
      </c>
      <c r="P6" s="3">
        <v>51.72</v>
      </c>
    </row>
    <row r="7" spans="2:16" x14ac:dyDescent="0.25">
      <c r="B7" s="3"/>
      <c r="C7" s="2"/>
      <c r="D7" s="2"/>
      <c r="E7" s="2"/>
      <c r="F7" s="3"/>
      <c r="G7">
        <v>2</v>
      </c>
      <c r="H7" s="3">
        <v>32.26</v>
      </c>
      <c r="I7" s="3">
        <v>40.54</v>
      </c>
      <c r="J7" s="3">
        <v>47.62</v>
      </c>
      <c r="K7" s="3">
        <v>52.63</v>
      </c>
      <c r="M7" s="3">
        <v>32.61</v>
      </c>
      <c r="N7" s="3">
        <v>32.97</v>
      </c>
      <c r="O7" s="3">
        <v>26.09</v>
      </c>
      <c r="P7" s="3">
        <v>28.57</v>
      </c>
    </row>
    <row r="8" spans="2:16" x14ac:dyDescent="0.25">
      <c r="B8" s="3"/>
      <c r="C8" s="2"/>
      <c r="D8" s="2"/>
      <c r="E8" s="2"/>
      <c r="F8" s="3"/>
      <c r="G8">
        <v>2</v>
      </c>
      <c r="H8" s="3">
        <v>46.88</v>
      </c>
      <c r="I8" s="3">
        <v>54.55</v>
      </c>
      <c r="J8" s="3">
        <v>60</v>
      </c>
      <c r="K8" s="3">
        <v>68.180000000000007</v>
      </c>
      <c r="M8" s="3">
        <v>51.72</v>
      </c>
      <c r="N8" s="3">
        <v>53.57</v>
      </c>
      <c r="O8" s="3">
        <v>51.72</v>
      </c>
      <c r="P8" s="3">
        <v>38.46</v>
      </c>
    </row>
    <row r="9" spans="2:16" x14ac:dyDescent="0.25">
      <c r="B9" s="3"/>
      <c r="C9" s="2"/>
      <c r="D9" s="2"/>
      <c r="E9" s="2"/>
      <c r="F9" s="3"/>
      <c r="G9">
        <v>2</v>
      </c>
      <c r="H9" s="3">
        <v>40.54</v>
      </c>
      <c r="I9" s="3">
        <v>36.590000000000003</v>
      </c>
      <c r="J9" s="3">
        <v>48.39</v>
      </c>
      <c r="K9" s="3">
        <v>34.090000000000003</v>
      </c>
      <c r="M9" s="3">
        <v>34.880000000000003</v>
      </c>
      <c r="N9" s="3">
        <v>34.880000000000003</v>
      </c>
      <c r="O9" s="3">
        <v>37.5</v>
      </c>
      <c r="P9" s="3">
        <v>38.96</v>
      </c>
    </row>
    <row r="10" spans="2:16" x14ac:dyDescent="0.25">
      <c r="B10" s="3"/>
      <c r="C10" s="2"/>
      <c r="D10" s="2"/>
      <c r="E10" s="2"/>
      <c r="F10" s="3"/>
      <c r="G10">
        <v>2</v>
      </c>
      <c r="H10" s="3">
        <v>40</v>
      </c>
      <c r="I10" s="3">
        <v>55.56</v>
      </c>
      <c r="J10" s="3">
        <v>49.18</v>
      </c>
      <c r="K10" s="3">
        <v>58.82</v>
      </c>
      <c r="M10" s="3">
        <v>38.96</v>
      </c>
      <c r="N10" s="3">
        <v>46.88</v>
      </c>
      <c r="O10" s="3">
        <v>56.6</v>
      </c>
      <c r="P10" s="3">
        <v>57.69</v>
      </c>
    </row>
    <row r="11" spans="2:16" x14ac:dyDescent="0.25">
      <c r="B11" s="3"/>
      <c r="C11" s="2"/>
      <c r="D11" s="2"/>
      <c r="E11" s="2"/>
      <c r="F11" s="3"/>
      <c r="G11">
        <v>1</v>
      </c>
      <c r="H11" s="3">
        <v>34.090000000000003</v>
      </c>
      <c r="I11" s="3">
        <v>37.5</v>
      </c>
      <c r="J11" s="3">
        <v>50.85</v>
      </c>
      <c r="K11" s="3">
        <v>50</v>
      </c>
      <c r="M11" s="3">
        <v>32.61</v>
      </c>
      <c r="N11" s="3">
        <v>29.41</v>
      </c>
      <c r="O11" s="3">
        <v>41.1</v>
      </c>
      <c r="P11" s="3">
        <v>42.86</v>
      </c>
    </row>
    <row r="12" spans="2:16" x14ac:dyDescent="0.25">
      <c r="B12" s="3"/>
      <c r="C12" s="2"/>
      <c r="D12" s="2"/>
      <c r="E12" s="2"/>
      <c r="F12" s="3"/>
      <c r="G12">
        <v>1</v>
      </c>
      <c r="H12" s="3">
        <v>33.33</v>
      </c>
      <c r="I12" s="3">
        <v>41.1</v>
      </c>
      <c r="J12" s="3">
        <v>42.86</v>
      </c>
      <c r="K12" s="3">
        <v>48.39</v>
      </c>
      <c r="M12" s="3">
        <v>29.41</v>
      </c>
      <c r="N12" s="3">
        <v>32.61</v>
      </c>
      <c r="O12" s="3">
        <v>29.7</v>
      </c>
      <c r="P12" s="3">
        <v>34.479999999999997</v>
      </c>
    </row>
    <row r="13" spans="2:16" x14ac:dyDescent="0.25">
      <c r="B13" s="3"/>
      <c r="C13" s="2"/>
      <c r="D13" s="2"/>
      <c r="E13" s="2"/>
      <c r="F13" s="3"/>
      <c r="G13">
        <v>1</v>
      </c>
      <c r="H13" s="3">
        <v>37.97</v>
      </c>
      <c r="I13" s="3">
        <v>53.57</v>
      </c>
      <c r="J13" s="3">
        <v>55.56</v>
      </c>
      <c r="K13" s="3">
        <v>42.86</v>
      </c>
      <c r="M13" s="3">
        <v>40.54</v>
      </c>
      <c r="N13" s="3">
        <v>48.39</v>
      </c>
      <c r="O13" s="3">
        <v>49.18</v>
      </c>
      <c r="P13" s="3">
        <v>49.18</v>
      </c>
    </row>
    <row r="14" spans="2:16" x14ac:dyDescent="0.25">
      <c r="B14" s="3"/>
      <c r="C14" s="2"/>
      <c r="D14" s="2"/>
      <c r="E14" s="2"/>
      <c r="F14" s="3"/>
      <c r="G14">
        <v>1</v>
      </c>
      <c r="H14" s="3">
        <v>34.479999999999997</v>
      </c>
      <c r="I14" s="3">
        <v>43.48</v>
      </c>
      <c r="J14" s="3">
        <v>45.45</v>
      </c>
      <c r="K14" s="3">
        <v>36.590000000000003</v>
      </c>
      <c r="M14" s="3">
        <v>37.97</v>
      </c>
      <c r="N14" s="3">
        <v>38.46</v>
      </c>
      <c r="O14" s="3">
        <v>39.47</v>
      </c>
      <c r="P14" s="3">
        <v>46.88</v>
      </c>
    </row>
    <row r="15" spans="2:16" x14ac:dyDescent="0.25">
      <c r="B15" s="3"/>
      <c r="C15" s="2"/>
      <c r="D15" s="2"/>
      <c r="E15" s="2"/>
      <c r="F15" s="3"/>
      <c r="G15">
        <v>2</v>
      </c>
      <c r="H15" s="3">
        <v>33.71</v>
      </c>
      <c r="I15" s="3">
        <v>44.78</v>
      </c>
      <c r="J15" s="3">
        <v>43.48</v>
      </c>
      <c r="K15" s="3">
        <v>53.57</v>
      </c>
      <c r="M15" s="3">
        <v>35.71</v>
      </c>
      <c r="N15" s="3">
        <v>27.27</v>
      </c>
      <c r="O15" s="3">
        <v>38.96</v>
      </c>
      <c r="P15" s="3">
        <v>49.18</v>
      </c>
    </row>
    <row r="16" spans="2:16" x14ac:dyDescent="0.25">
      <c r="B16" s="3"/>
      <c r="C16" s="2"/>
      <c r="D16" s="2"/>
      <c r="E16" s="2"/>
      <c r="F16" s="3"/>
      <c r="G16">
        <v>1</v>
      </c>
      <c r="H16" s="3">
        <v>38.46</v>
      </c>
      <c r="I16" s="3">
        <v>40.54</v>
      </c>
      <c r="J16" s="3">
        <v>46.88</v>
      </c>
      <c r="K16" s="3">
        <v>26.09</v>
      </c>
      <c r="M16" s="3">
        <v>33.33</v>
      </c>
      <c r="N16" s="3">
        <v>43.48</v>
      </c>
      <c r="O16" s="3">
        <v>50.85</v>
      </c>
      <c r="P16" s="3">
        <v>51.72</v>
      </c>
    </row>
    <row r="17" spans="2:16" x14ac:dyDescent="0.25">
      <c r="B17" s="3"/>
      <c r="C17" s="2"/>
      <c r="D17" s="2"/>
      <c r="E17" s="2"/>
      <c r="F17" s="3"/>
      <c r="G17">
        <v>2</v>
      </c>
      <c r="H17" s="3">
        <v>22.22</v>
      </c>
      <c r="I17" s="3">
        <v>28.57</v>
      </c>
      <c r="J17" s="3">
        <v>43.48</v>
      </c>
      <c r="K17" s="3">
        <v>56.6</v>
      </c>
      <c r="M17" s="3">
        <v>25.21</v>
      </c>
      <c r="N17" s="3">
        <v>32.26</v>
      </c>
      <c r="O17" s="3">
        <v>25.21</v>
      </c>
      <c r="P17" s="3">
        <v>27.78</v>
      </c>
    </row>
    <row r="18" spans="2:16" x14ac:dyDescent="0.25">
      <c r="B18" s="3"/>
      <c r="C18" s="2"/>
      <c r="D18" s="2"/>
      <c r="E18" s="2"/>
      <c r="F18" s="3"/>
      <c r="G18">
        <v>2</v>
      </c>
      <c r="H18" s="3">
        <v>36.14</v>
      </c>
      <c r="I18" s="3">
        <v>37.97</v>
      </c>
      <c r="J18" s="3">
        <v>30.3</v>
      </c>
      <c r="K18" s="3">
        <v>42.86</v>
      </c>
      <c r="M18" s="3">
        <v>30.61</v>
      </c>
      <c r="N18" s="3">
        <v>35.71</v>
      </c>
      <c r="O18" s="3">
        <v>33.33</v>
      </c>
      <c r="P18" s="3">
        <v>36.14</v>
      </c>
    </row>
    <row r="19" spans="2:16" x14ac:dyDescent="0.25">
      <c r="B19" s="3"/>
      <c r="C19" s="2"/>
      <c r="D19" s="2"/>
      <c r="E19" s="2"/>
      <c r="F19" s="3"/>
      <c r="H19" s="3"/>
      <c r="I19" s="3"/>
      <c r="J19" s="3"/>
      <c r="K19" s="3"/>
    </row>
    <row r="20" spans="2:16" x14ac:dyDescent="0.25">
      <c r="B20" s="3"/>
      <c r="C20" s="2"/>
      <c r="D20" s="2"/>
      <c r="E20" s="2"/>
      <c r="F20" s="3"/>
      <c r="H20" s="3"/>
      <c r="I20" s="3"/>
      <c r="J20" s="3"/>
      <c r="K20" s="3"/>
      <c r="M20" s="3"/>
      <c r="N20" s="3"/>
      <c r="O20" s="3"/>
      <c r="P20" s="3"/>
    </row>
    <row r="21" spans="2:16" x14ac:dyDescent="0.25">
      <c r="B21" s="3"/>
      <c r="C21" s="2"/>
      <c r="D21" s="2"/>
      <c r="E21" s="2"/>
      <c r="F21" s="3"/>
      <c r="H21" s="3"/>
      <c r="I21" s="3"/>
      <c r="J21" s="3"/>
      <c r="K21" s="3"/>
      <c r="M21" s="3"/>
      <c r="N21" s="3"/>
      <c r="O21" s="3"/>
      <c r="P21" s="3"/>
    </row>
    <row r="22" spans="2:16" x14ac:dyDescent="0.25">
      <c r="B22" s="3"/>
      <c r="C22" s="2"/>
      <c r="D22" s="2"/>
      <c r="E22" s="2"/>
      <c r="F22" s="3"/>
      <c r="H22" s="3"/>
      <c r="I22" s="3"/>
      <c r="J22" s="3"/>
      <c r="K22" s="3"/>
    </row>
    <row r="23" spans="2:16" x14ac:dyDescent="0.25">
      <c r="B23" s="3"/>
      <c r="C23" s="2"/>
      <c r="D23" s="2"/>
      <c r="E23" s="2"/>
      <c r="F23" s="3"/>
      <c r="H23" s="3"/>
      <c r="I23" s="3"/>
      <c r="J23" s="3"/>
      <c r="K23" s="3"/>
      <c r="N23" s="3"/>
    </row>
    <row r="24" spans="2:16" x14ac:dyDescent="0.25">
      <c r="B24" s="3"/>
      <c r="C24" s="2"/>
      <c r="D24" s="2"/>
      <c r="E24" s="2"/>
      <c r="F24" s="3"/>
      <c r="H24" s="3"/>
      <c r="I24" s="3"/>
      <c r="J24" s="3"/>
      <c r="K24" s="3"/>
      <c r="N24" s="3"/>
    </row>
    <row r="25" spans="2:16" x14ac:dyDescent="0.25">
      <c r="B25" s="3"/>
      <c r="C25" s="2"/>
      <c r="D25" s="2"/>
      <c r="E25" s="2"/>
      <c r="F25" s="3"/>
      <c r="H25" s="3"/>
      <c r="I25" s="3"/>
      <c r="J25" s="3"/>
      <c r="K25" s="3"/>
    </row>
    <row r="26" spans="2:16" x14ac:dyDescent="0.25">
      <c r="B26" s="3"/>
      <c r="C26" s="2"/>
      <c r="D26" s="2"/>
      <c r="E26" s="2"/>
      <c r="F26" s="3"/>
      <c r="H26" s="3"/>
      <c r="I26" s="3"/>
      <c r="J26" s="3"/>
      <c r="K26" s="3"/>
    </row>
    <row r="27" spans="2:16" x14ac:dyDescent="0.25">
      <c r="B27" s="3"/>
      <c r="C27" s="2"/>
      <c r="D27" s="2"/>
      <c r="E27" s="2"/>
      <c r="F27" s="3"/>
      <c r="H27" s="3"/>
      <c r="I27" s="3"/>
      <c r="J27" s="3"/>
      <c r="K27" s="3"/>
    </row>
    <row r="28" spans="2:16" x14ac:dyDescent="0.25">
      <c r="B28" s="3"/>
      <c r="C28" s="2"/>
      <c r="D28" s="2"/>
      <c r="E28" s="2"/>
      <c r="F28" s="3"/>
      <c r="H28" s="3"/>
      <c r="I28" s="3"/>
      <c r="J28" s="3"/>
      <c r="K28" s="3"/>
    </row>
    <row r="29" spans="2:16" x14ac:dyDescent="0.25">
      <c r="B29" s="3"/>
      <c r="C29" s="2"/>
      <c r="D29" s="2"/>
      <c r="E29" s="2"/>
      <c r="F29" s="3"/>
      <c r="H29" s="3"/>
      <c r="I29" s="3"/>
      <c r="J29" s="3"/>
      <c r="K29" s="3"/>
    </row>
    <row r="30" spans="2:16" x14ac:dyDescent="0.25">
      <c r="B30" s="3"/>
      <c r="C30" s="2"/>
      <c r="D30" s="2"/>
      <c r="E30" s="2"/>
      <c r="F30" s="3"/>
      <c r="H30" s="3"/>
      <c r="I30" s="3"/>
      <c r="J30" s="3"/>
      <c r="K30" s="3"/>
    </row>
    <row r="31" spans="2:16" x14ac:dyDescent="0.25">
      <c r="B31" s="3"/>
      <c r="C31" s="2"/>
      <c r="D31" s="2"/>
      <c r="E31" s="2"/>
      <c r="F31" s="3"/>
      <c r="H31" s="3"/>
      <c r="I31" s="3"/>
      <c r="J31" s="3"/>
      <c r="K31" s="3"/>
    </row>
    <row r="32" spans="2:16" x14ac:dyDescent="0.25">
      <c r="B32" s="3"/>
      <c r="C32" s="2"/>
      <c r="D32" s="2"/>
      <c r="E32" s="2"/>
      <c r="F32" s="3"/>
      <c r="H32" s="3"/>
      <c r="I32" s="3"/>
      <c r="J32" s="3"/>
      <c r="K32" s="3"/>
    </row>
    <row r="33" spans="2:11" x14ac:dyDescent="0.25">
      <c r="B33" s="3"/>
      <c r="C33" s="2"/>
      <c r="D33" s="2"/>
      <c r="E33" s="2"/>
      <c r="F33" s="3"/>
      <c r="H33" s="3"/>
      <c r="I33" s="3"/>
      <c r="J33" s="3"/>
      <c r="K33" s="3"/>
    </row>
    <row r="34" spans="2:11" x14ac:dyDescent="0.25">
      <c r="B34" s="3"/>
      <c r="C34" s="2"/>
      <c r="D34" s="2"/>
      <c r="E34" s="2"/>
      <c r="F34" s="3"/>
      <c r="H34" s="3"/>
      <c r="I34" s="3"/>
      <c r="J34" s="3"/>
      <c r="K34" s="3"/>
    </row>
    <row r="35" spans="2:11" x14ac:dyDescent="0.25">
      <c r="B35" s="3"/>
      <c r="C35" s="2"/>
      <c r="D35" s="2"/>
      <c r="E35" s="2"/>
      <c r="F35" s="3"/>
      <c r="H35" s="3"/>
      <c r="I35" s="3"/>
      <c r="J35" s="3"/>
      <c r="K35" s="3"/>
    </row>
    <row r="36" spans="2:11" x14ac:dyDescent="0.25">
      <c r="B36" s="3"/>
      <c r="C36" s="2"/>
      <c r="D36" s="2"/>
      <c r="E36" s="2"/>
      <c r="F36" s="3"/>
      <c r="H36" s="3"/>
      <c r="I36" s="3"/>
      <c r="J36" s="3"/>
      <c r="K36" s="3"/>
    </row>
    <row r="37" spans="2:11" x14ac:dyDescent="0.25">
      <c r="B37" s="3"/>
      <c r="C37" s="2"/>
      <c r="D37" s="2"/>
      <c r="E37" s="2"/>
      <c r="F37" s="3"/>
      <c r="H37" s="3"/>
      <c r="I37" s="3"/>
      <c r="J37" s="3"/>
      <c r="K37" s="3"/>
    </row>
    <row r="38" spans="2:11" x14ac:dyDescent="0.25">
      <c r="B38" s="3"/>
      <c r="C38" s="2"/>
      <c r="D38" s="2"/>
      <c r="E38" s="2"/>
      <c r="F38" s="3"/>
      <c r="H38" s="3"/>
      <c r="I38" s="3"/>
      <c r="J38" s="3"/>
      <c r="K38" s="3"/>
    </row>
    <row r="39" spans="2:11" x14ac:dyDescent="0.25">
      <c r="B39" s="3"/>
      <c r="C39" s="2"/>
      <c r="D39" s="2"/>
      <c r="E39" s="2"/>
      <c r="F39" s="3"/>
      <c r="H39" s="3"/>
      <c r="I39" s="3"/>
      <c r="J39" s="3"/>
      <c r="K39" s="3"/>
    </row>
    <row r="40" spans="2:11" x14ac:dyDescent="0.25">
      <c r="B40" s="3"/>
      <c r="C40" s="2"/>
      <c r="D40" s="2"/>
      <c r="E40" s="2"/>
      <c r="F40" s="3"/>
      <c r="H40" s="3"/>
      <c r="I40" s="3"/>
      <c r="J40" s="3"/>
      <c r="K40" s="3"/>
    </row>
    <row r="41" spans="2:11" x14ac:dyDescent="0.25">
      <c r="B41" s="3"/>
      <c r="C41" s="2"/>
      <c r="D41" s="2"/>
      <c r="E41" s="2"/>
      <c r="F41" s="3"/>
      <c r="H41" s="3"/>
      <c r="I41" s="3"/>
      <c r="J41" s="3"/>
      <c r="K41" s="3"/>
    </row>
    <row r="42" spans="2:11" x14ac:dyDescent="0.25">
      <c r="B42" s="3"/>
      <c r="C42" s="2"/>
      <c r="D42" s="2"/>
      <c r="E42" s="2"/>
      <c r="F42" s="3"/>
      <c r="H42" s="3"/>
      <c r="I42" s="3"/>
      <c r="J42" s="3"/>
      <c r="K42" s="3"/>
    </row>
    <row r="43" spans="2:11" x14ac:dyDescent="0.25">
      <c r="B43" s="3"/>
      <c r="C43" s="2"/>
      <c r="D43" s="2"/>
      <c r="E43" s="2"/>
      <c r="F43" s="3"/>
      <c r="H43" s="3"/>
      <c r="I43" s="3"/>
      <c r="J43" s="3"/>
      <c r="K43" s="3"/>
    </row>
    <row r="44" spans="2:11" x14ac:dyDescent="0.25">
      <c r="B44" s="3"/>
      <c r="C44" s="2"/>
      <c r="D44" s="2"/>
      <c r="E44" s="2"/>
      <c r="F44" s="3"/>
      <c r="H44" s="3"/>
      <c r="I44" s="3"/>
      <c r="J44" s="3"/>
      <c r="K44" s="3"/>
    </row>
    <row r="45" spans="2:11" x14ac:dyDescent="0.25">
      <c r="B45" s="3"/>
      <c r="C45" s="2"/>
      <c r="D45" s="2"/>
      <c r="E45" s="2"/>
      <c r="F45" s="3"/>
      <c r="H45" s="3"/>
      <c r="I45" s="3"/>
      <c r="J45" s="3"/>
      <c r="K45" s="3"/>
    </row>
    <row r="46" spans="2:11" x14ac:dyDescent="0.25">
      <c r="B46" s="3"/>
      <c r="C46" s="2"/>
      <c r="D46" s="2"/>
      <c r="E46" s="2"/>
      <c r="F46" s="3"/>
      <c r="H46" s="3"/>
      <c r="I46" s="3"/>
      <c r="J46" s="3"/>
      <c r="K46" s="3"/>
    </row>
    <row r="47" spans="2:11" x14ac:dyDescent="0.25">
      <c r="B47" s="3"/>
      <c r="C47" s="2"/>
      <c r="D47" s="2"/>
      <c r="E47" s="2"/>
      <c r="F47" s="3"/>
      <c r="G47" t="s">
        <v>9</v>
      </c>
      <c r="H47" s="3"/>
      <c r="I47" s="3"/>
      <c r="J47" s="3"/>
      <c r="K47" s="3"/>
    </row>
    <row r="48" spans="2:11" x14ac:dyDescent="0.25">
      <c r="B48" s="3"/>
      <c r="C48" s="2"/>
      <c r="D48" s="2"/>
      <c r="E48" s="2"/>
      <c r="F48" s="3"/>
      <c r="H48" s="3"/>
      <c r="I48" s="3"/>
      <c r="J48" s="3"/>
      <c r="K48" s="3"/>
    </row>
    <row r="49" spans="2:11" x14ac:dyDescent="0.25">
      <c r="B49" s="3"/>
      <c r="C49" s="2"/>
      <c r="D49" s="2"/>
      <c r="E49" s="2"/>
      <c r="F49" s="3"/>
      <c r="H49" s="3"/>
      <c r="I49" s="3"/>
      <c r="J49" s="3"/>
      <c r="K49" s="3"/>
    </row>
    <row r="50" spans="2:11" x14ac:dyDescent="0.25">
      <c r="B50" s="3"/>
      <c r="C50" s="2"/>
      <c r="D50" s="2"/>
      <c r="E50" s="2"/>
      <c r="F50" s="3"/>
      <c r="H50" s="3"/>
      <c r="I50" s="3"/>
      <c r="J50" s="3"/>
      <c r="K50" s="3"/>
    </row>
    <row r="51" spans="2:11" x14ac:dyDescent="0.25">
      <c r="B51" s="3"/>
      <c r="C51" s="2"/>
      <c r="D51" s="2"/>
      <c r="E51" s="2"/>
      <c r="F51" s="3"/>
      <c r="H51" s="3"/>
      <c r="I51" s="3"/>
      <c r="J51" s="3"/>
      <c r="K51" s="3"/>
    </row>
    <row r="52" spans="2:11" x14ac:dyDescent="0.25">
      <c r="B52" s="3"/>
      <c r="C52" s="2"/>
      <c r="D52" s="2"/>
      <c r="E52" s="2"/>
      <c r="F52" s="3"/>
      <c r="G52" t="s">
        <v>9</v>
      </c>
      <c r="H52" s="3"/>
      <c r="I52" s="3"/>
      <c r="J52" s="3"/>
      <c r="K52" s="3"/>
    </row>
    <row r="53" spans="2:11" x14ac:dyDescent="0.25">
      <c r="B53" s="3"/>
      <c r="C53" s="2"/>
      <c r="D53" s="2"/>
      <c r="E53" s="2"/>
      <c r="F53" s="3"/>
      <c r="H53" s="3"/>
      <c r="I53" s="3"/>
      <c r="J53" s="3"/>
      <c r="K53" s="3"/>
    </row>
    <row r="54" spans="2:11" x14ac:dyDescent="0.25">
      <c r="B54" s="3"/>
      <c r="C54" s="2"/>
      <c r="D54" s="2"/>
      <c r="E54" s="2"/>
      <c r="F54" s="3"/>
      <c r="H54" s="3"/>
      <c r="I54" s="3"/>
      <c r="J54" s="3"/>
      <c r="K54" s="3"/>
    </row>
    <row r="55" spans="2:11" x14ac:dyDescent="0.25">
      <c r="B55" s="3"/>
      <c r="C55" s="2"/>
      <c r="D55" s="2"/>
      <c r="E55" s="2"/>
      <c r="F55" s="3"/>
      <c r="G55" t="s">
        <v>11</v>
      </c>
      <c r="H55" s="3"/>
      <c r="I55" s="3"/>
      <c r="J55" s="3"/>
      <c r="K55" s="3"/>
    </row>
    <row r="56" spans="2:11" x14ac:dyDescent="0.25">
      <c r="B56" s="3"/>
      <c r="C56" s="2"/>
      <c r="D56" s="2"/>
      <c r="E56" s="2"/>
      <c r="F56" s="3"/>
      <c r="H56" s="3"/>
      <c r="I56" s="3"/>
      <c r="J56" s="3"/>
      <c r="K56" s="3"/>
    </row>
    <row r="57" spans="2:11" x14ac:dyDescent="0.25">
      <c r="B57" s="3"/>
      <c r="C57" s="2"/>
      <c r="D57" s="2"/>
      <c r="E57" s="2"/>
      <c r="F57" s="3"/>
      <c r="H57" s="3"/>
      <c r="I57" s="3"/>
      <c r="J57" s="3"/>
      <c r="K57" s="3"/>
    </row>
    <row r="58" spans="2:11" x14ac:dyDescent="0.25">
      <c r="B58" s="3"/>
      <c r="C58" s="2"/>
      <c r="D58" s="2"/>
      <c r="E58" s="2"/>
      <c r="F58" s="3"/>
      <c r="H58" s="3"/>
      <c r="I58" s="3"/>
      <c r="J58" s="3"/>
      <c r="K58" s="3"/>
    </row>
    <row r="59" spans="2:11" x14ac:dyDescent="0.25">
      <c r="B59" s="3"/>
      <c r="C59" s="2"/>
      <c r="D59" s="2"/>
      <c r="E59" s="2"/>
      <c r="F59" s="3"/>
      <c r="H59" s="3"/>
      <c r="I59" s="3"/>
      <c r="J59" s="3"/>
      <c r="K59" s="3"/>
    </row>
    <row r="60" spans="2:11" x14ac:dyDescent="0.25">
      <c r="B60" s="3"/>
      <c r="C60" s="2"/>
      <c r="D60" s="2"/>
      <c r="E60" s="2"/>
      <c r="F60" s="3"/>
      <c r="H60" s="3"/>
      <c r="I60" s="3"/>
      <c r="J60" s="3"/>
      <c r="K60" s="3"/>
    </row>
    <row r="61" spans="2:11" x14ac:dyDescent="0.25">
      <c r="B61" s="3"/>
      <c r="C61" s="2"/>
      <c r="D61" s="2"/>
      <c r="E61" s="2"/>
      <c r="F61" s="3"/>
      <c r="G61" t="s">
        <v>11</v>
      </c>
      <c r="H61" s="3"/>
      <c r="I61" s="3"/>
      <c r="J61" s="3"/>
      <c r="K61" s="3"/>
    </row>
    <row r="62" spans="2:11" x14ac:dyDescent="0.25">
      <c r="B62" s="3"/>
      <c r="C62" s="2"/>
      <c r="D62" s="2"/>
      <c r="E62" s="2"/>
      <c r="F62" s="3"/>
      <c r="H62" s="3"/>
      <c r="I62" s="3"/>
      <c r="J62" s="3"/>
      <c r="K62" s="3"/>
    </row>
    <row r="63" spans="2:11" x14ac:dyDescent="0.25">
      <c r="B63" s="3"/>
      <c r="C63" s="2"/>
      <c r="D63" s="2"/>
      <c r="E63" s="2"/>
      <c r="F63" s="3"/>
      <c r="H63" s="3"/>
      <c r="I63" s="3"/>
      <c r="J63" s="3"/>
      <c r="K63" s="3"/>
    </row>
    <row r="64" spans="2:11" x14ac:dyDescent="0.25">
      <c r="B64" s="3"/>
      <c r="C64" s="2"/>
      <c r="D64" s="2"/>
      <c r="E64" s="2"/>
      <c r="F64" s="3"/>
      <c r="H64" s="3"/>
      <c r="I64" s="3"/>
      <c r="J64" s="3"/>
      <c r="K64" s="3"/>
    </row>
    <row r="65" spans="2:11" x14ac:dyDescent="0.25">
      <c r="B65" s="3"/>
      <c r="C65" s="2"/>
      <c r="D65" s="2"/>
      <c r="E65" s="2"/>
      <c r="F65" s="3"/>
      <c r="G65" t="s">
        <v>11</v>
      </c>
      <c r="H65" s="3"/>
      <c r="I65" s="3"/>
      <c r="J65" s="3"/>
      <c r="K65" s="3"/>
    </row>
    <row r="66" spans="2:11" x14ac:dyDescent="0.25">
      <c r="B66" s="3"/>
      <c r="C66" s="2"/>
      <c r="D66" s="2"/>
      <c r="E66" s="2"/>
      <c r="F66" s="3"/>
      <c r="H66" s="3"/>
      <c r="I66" s="3"/>
      <c r="J66" s="3"/>
      <c r="K66" s="3"/>
    </row>
    <row r="67" spans="2:11" x14ac:dyDescent="0.25">
      <c r="H67" s="3"/>
      <c r="I67" s="3"/>
      <c r="J67" s="3"/>
      <c r="K67" s="3"/>
    </row>
    <row r="68" spans="2:11" x14ac:dyDescent="0.25">
      <c r="H68" s="3"/>
      <c r="I68" s="3"/>
      <c r="J68" s="3"/>
      <c r="K68" s="3"/>
    </row>
    <row r="69" spans="2:11" x14ac:dyDescent="0.25">
      <c r="G69" t="s">
        <v>11</v>
      </c>
      <c r="H69" s="3"/>
      <c r="I69" s="3"/>
      <c r="J69" s="3"/>
      <c r="K69" s="3"/>
    </row>
    <row r="70" spans="2:11" x14ac:dyDescent="0.25">
      <c r="H70" s="3"/>
      <c r="I70" s="3"/>
      <c r="J70" s="3"/>
      <c r="K70" s="3"/>
    </row>
    <row r="71" spans="2:11" x14ac:dyDescent="0.25">
      <c r="H71" s="3"/>
      <c r="I71" s="3"/>
      <c r="J71" s="3"/>
      <c r="K71" s="3"/>
    </row>
    <row r="72" spans="2:11" x14ac:dyDescent="0.25">
      <c r="H72" s="3"/>
      <c r="I72" s="3"/>
      <c r="J72" s="3"/>
      <c r="K72" s="3"/>
    </row>
    <row r="73" spans="2:11" x14ac:dyDescent="0.25">
      <c r="G73" t="s">
        <v>9</v>
      </c>
      <c r="H73" s="3"/>
      <c r="I73" s="3"/>
      <c r="J73" s="3"/>
      <c r="K73" s="3"/>
    </row>
    <row r="74" spans="2:11" x14ac:dyDescent="0.25">
      <c r="H74" s="3"/>
      <c r="I74" s="3"/>
      <c r="J74" s="3"/>
      <c r="K74" s="3"/>
    </row>
    <row r="75" spans="2:11" x14ac:dyDescent="0.25">
      <c r="H75" s="3"/>
      <c r="I75" s="3"/>
      <c r="J75" s="3"/>
      <c r="K75" s="3"/>
    </row>
    <row r="76" spans="2:11" x14ac:dyDescent="0.25">
      <c r="H76" s="3"/>
      <c r="I76" s="3"/>
      <c r="J76" s="3"/>
      <c r="K76" s="3"/>
    </row>
    <row r="77" spans="2:11" x14ac:dyDescent="0.25">
      <c r="G77" t="s">
        <v>9</v>
      </c>
      <c r="H77" s="3"/>
      <c r="I77" s="3"/>
      <c r="J77" s="3"/>
      <c r="K77" s="3"/>
    </row>
    <row r="78" spans="2:11" x14ac:dyDescent="0.25">
      <c r="H78" s="3"/>
      <c r="I78" s="3"/>
      <c r="J78" s="3"/>
      <c r="K78" s="3"/>
    </row>
    <row r="79" spans="2:11" x14ac:dyDescent="0.25">
      <c r="H79" s="3"/>
      <c r="I79" s="3"/>
      <c r="J79" s="3"/>
      <c r="K79" s="3"/>
    </row>
    <row r="80" spans="2:11" x14ac:dyDescent="0.25">
      <c r="G80" t="s">
        <v>9</v>
      </c>
      <c r="H80" s="3"/>
      <c r="I80" s="3"/>
      <c r="J80" s="3"/>
      <c r="K80" s="3"/>
    </row>
    <row r="81" spans="7:11" x14ac:dyDescent="0.25">
      <c r="H81" s="3"/>
      <c r="I81" s="3"/>
      <c r="J81" s="3"/>
      <c r="K81" s="3"/>
    </row>
    <row r="82" spans="7:11" x14ac:dyDescent="0.25">
      <c r="H82" s="3"/>
      <c r="I82" s="3"/>
      <c r="J82" s="3"/>
      <c r="K82" s="3"/>
    </row>
    <row r="83" spans="7:11" x14ac:dyDescent="0.25">
      <c r="G83" t="s">
        <v>9</v>
      </c>
      <c r="H83" s="3"/>
      <c r="I83" s="3"/>
      <c r="J83" s="3"/>
      <c r="K83" s="3"/>
    </row>
    <row r="84" spans="7:11" x14ac:dyDescent="0.25">
      <c r="H84" s="3"/>
      <c r="I84" s="3"/>
      <c r="J84" s="3"/>
      <c r="K84" s="3"/>
    </row>
    <row r="85" spans="7:11" x14ac:dyDescent="0.25">
      <c r="H85" s="3"/>
      <c r="I85" s="3"/>
      <c r="J85" s="3"/>
      <c r="K85" s="3"/>
    </row>
    <row r="86" spans="7:11" x14ac:dyDescent="0.25">
      <c r="H86" s="3"/>
      <c r="I86" s="3"/>
      <c r="J86" s="3"/>
      <c r="K86" s="3"/>
    </row>
    <row r="87" spans="7:11" x14ac:dyDescent="0.25">
      <c r="H87" s="3"/>
      <c r="I87" s="3"/>
      <c r="J87" s="3"/>
      <c r="K87" s="3"/>
    </row>
    <row r="88" spans="7:11" x14ac:dyDescent="0.25">
      <c r="G88" t="s">
        <v>11</v>
      </c>
      <c r="H88" s="3"/>
      <c r="I88" s="3"/>
      <c r="J88" s="3"/>
      <c r="K88" s="3"/>
    </row>
    <row r="89" spans="7:11" x14ac:dyDescent="0.25">
      <c r="H89" s="3"/>
      <c r="I89" s="3"/>
      <c r="J89" s="3"/>
      <c r="K89" s="3"/>
    </row>
    <row r="90" spans="7:11" x14ac:dyDescent="0.25">
      <c r="H90" s="3"/>
      <c r="I90" s="3"/>
      <c r="J90" s="3"/>
      <c r="K90" s="3"/>
    </row>
    <row r="91" spans="7:11" x14ac:dyDescent="0.25">
      <c r="H91" s="3"/>
      <c r="I91" s="3"/>
      <c r="J91" s="3"/>
      <c r="K91" s="3"/>
    </row>
    <row r="92" spans="7:11" x14ac:dyDescent="0.25">
      <c r="G92" t="s">
        <v>9</v>
      </c>
      <c r="H92" s="3"/>
      <c r="I92" s="3"/>
      <c r="J92" s="3"/>
      <c r="K92" s="3"/>
    </row>
    <row r="93" spans="7:11" x14ac:dyDescent="0.25">
      <c r="H93" s="3"/>
      <c r="I93" s="3"/>
      <c r="J93" s="3"/>
      <c r="K93" s="3"/>
    </row>
    <row r="94" spans="7:11" x14ac:dyDescent="0.25">
      <c r="H94" s="3"/>
      <c r="I94" s="3"/>
      <c r="J94" s="3"/>
      <c r="K94" s="3"/>
    </row>
    <row r="95" spans="7:11" x14ac:dyDescent="0.25">
      <c r="H95" s="3"/>
      <c r="I95" s="3"/>
      <c r="J95" s="3"/>
      <c r="K95" s="3"/>
    </row>
    <row r="96" spans="7:11" x14ac:dyDescent="0.25">
      <c r="G96" t="s">
        <v>11</v>
      </c>
      <c r="H96" s="3"/>
      <c r="I96" s="3"/>
      <c r="J96" s="3"/>
      <c r="K96" s="3"/>
    </row>
    <row r="97" spans="7:11" x14ac:dyDescent="0.25">
      <c r="H97" s="3"/>
      <c r="I97" s="3"/>
      <c r="J97" s="3"/>
      <c r="K97" s="3"/>
    </row>
    <row r="98" spans="7:11" x14ac:dyDescent="0.25">
      <c r="H98" s="3"/>
      <c r="I98" s="3"/>
      <c r="J98" s="3"/>
      <c r="K98" s="3"/>
    </row>
    <row r="99" spans="7:11" x14ac:dyDescent="0.25">
      <c r="H99" s="3"/>
      <c r="I99" s="3"/>
      <c r="J99" s="3"/>
      <c r="K99" s="3"/>
    </row>
    <row r="100" spans="7:11" x14ac:dyDescent="0.25">
      <c r="G100" t="s">
        <v>11</v>
      </c>
      <c r="H100" s="3"/>
      <c r="I100" s="3"/>
      <c r="J100" s="3"/>
      <c r="K100" s="3"/>
    </row>
    <row r="101" spans="7:11" x14ac:dyDescent="0.25">
      <c r="H101" s="3"/>
      <c r="I101" s="3"/>
      <c r="J101" s="3"/>
      <c r="K101" s="3"/>
    </row>
    <row r="102" spans="7:11" x14ac:dyDescent="0.25">
      <c r="H102" s="3"/>
      <c r="I102" s="3"/>
      <c r="J102" s="3"/>
      <c r="K102" s="3"/>
    </row>
    <row r="103" spans="7:11" x14ac:dyDescent="0.25">
      <c r="H103" s="3"/>
      <c r="I103" s="3"/>
      <c r="J103" s="3"/>
      <c r="K103" s="3"/>
    </row>
    <row r="104" spans="7:11" x14ac:dyDescent="0.25">
      <c r="H104" s="3"/>
      <c r="I104" s="3"/>
      <c r="J104" s="3"/>
      <c r="K104" s="3"/>
    </row>
    <row r="105" spans="7:11" x14ac:dyDescent="0.25">
      <c r="H105" s="3"/>
      <c r="I105" s="3"/>
      <c r="J105" s="3"/>
      <c r="K105" s="3"/>
    </row>
    <row r="106" spans="7:11" x14ac:dyDescent="0.25">
      <c r="H106" s="3"/>
      <c r="I106" s="3"/>
      <c r="J106" s="3"/>
      <c r="K106" s="3"/>
    </row>
    <row r="107" spans="7:11" x14ac:dyDescent="0.25">
      <c r="H107" s="3"/>
      <c r="I107" s="3"/>
      <c r="J107" s="3"/>
      <c r="K107" s="3"/>
    </row>
    <row r="108" spans="7:11" x14ac:dyDescent="0.25">
      <c r="H108" s="3"/>
      <c r="I108" s="3"/>
      <c r="J108" s="3"/>
      <c r="K108" s="3"/>
    </row>
    <row r="109" spans="7:11" x14ac:dyDescent="0.25">
      <c r="H109" s="3"/>
      <c r="I109" s="3"/>
      <c r="J109" s="3"/>
      <c r="K109" s="3"/>
    </row>
    <row r="110" spans="7:11" x14ac:dyDescent="0.25">
      <c r="H110" s="3"/>
      <c r="I110" s="3"/>
      <c r="J110" s="3"/>
      <c r="K110" s="3"/>
    </row>
    <row r="111" spans="7:11" x14ac:dyDescent="0.25">
      <c r="H111" s="3"/>
      <c r="I111" s="3"/>
      <c r="J111" s="3"/>
      <c r="K111" s="3"/>
    </row>
    <row r="112" spans="7:11" x14ac:dyDescent="0.25">
      <c r="H112" s="3"/>
      <c r="I112" s="3"/>
      <c r="J112" s="3"/>
      <c r="K112" s="3"/>
    </row>
    <row r="113" spans="8:11" x14ac:dyDescent="0.25">
      <c r="H113" s="3"/>
      <c r="I113" s="3"/>
      <c r="J113" s="3"/>
      <c r="K113" s="3"/>
    </row>
    <row r="114" spans="8:11" x14ac:dyDescent="0.25">
      <c r="H114" s="3"/>
      <c r="I114" s="3"/>
      <c r="J114" s="3"/>
      <c r="K114" s="3"/>
    </row>
    <row r="115" spans="8:11" x14ac:dyDescent="0.25">
      <c r="H115" s="3"/>
      <c r="I115" s="3"/>
      <c r="J115" s="3"/>
      <c r="K115" s="3"/>
    </row>
    <row r="116" spans="8:11" x14ac:dyDescent="0.25">
      <c r="H116" s="3"/>
      <c r="I116" s="3"/>
      <c r="J116" s="3"/>
      <c r="K116" s="3"/>
    </row>
    <row r="117" spans="8:11" x14ac:dyDescent="0.25">
      <c r="H117" s="3"/>
      <c r="I117" s="3"/>
      <c r="J117" s="3"/>
      <c r="K117" s="3"/>
    </row>
    <row r="118" spans="8:11" x14ac:dyDescent="0.25">
      <c r="H118" s="3"/>
      <c r="I118" s="3"/>
      <c r="J118" s="3"/>
      <c r="K118" s="3"/>
    </row>
    <row r="119" spans="8:11" x14ac:dyDescent="0.25">
      <c r="H119" s="3"/>
      <c r="I119" s="3"/>
      <c r="J119" s="3"/>
      <c r="K119" s="3"/>
    </row>
    <row r="120" spans="8:11" x14ac:dyDescent="0.25">
      <c r="H120" s="3"/>
      <c r="I120" s="3"/>
      <c r="J120" s="3"/>
      <c r="K120" s="3"/>
    </row>
    <row r="121" spans="8:11" x14ac:dyDescent="0.25">
      <c r="H121" s="3"/>
      <c r="I121" s="3"/>
      <c r="J121" s="3"/>
      <c r="K121" s="3"/>
    </row>
    <row r="122" spans="8:11" x14ac:dyDescent="0.25">
      <c r="H122" s="3"/>
      <c r="I122" s="3"/>
      <c r="J122" s="3"/>
      <c r="K122" s="3"/>
    </row>
    <row r="123" spans="8:11" x14ac:dyDescent="0.25">
      <c r="H123" s="3"/>
      <c r="I123" s="3"/>
      <c r="J123" s="3"/>
      <c r="K123" s="3"/>
    </row>
    <row r="124" spans="8:11" x14ac:dyDescent="0.25">
      <c r="H124" s="3"/>
      <c r="I124" s="3"/>
      <c r="J124" s="3"/>
      <c r="K124" s="3"/>
    </row>
    <row r="125" spans="8:11" x14ac:dyDescent="0.25">
      <c r="H125" s="3"/>
      <c r="I125" s="3"/>
      <c r="J125" s="3"/>
      <c r="K125" s="3"/>
    </row>
    <row r="126" spans="8:11" x14ac:dyDescent="0.25">
      <c r="H126" s="3"/>
      <c r="I126" s="3"/>
      <c r="J126" s="3"/>
      <c r="K126" s="3"/>
    </row>
    <row r="127" spans="8:11" x14ac:dyDescent="0.25">
      <c r="H127" s="3"/>
      <c r="I127" s="3"/>
      <c r="J127" s="3"/>
      <c r="K127" s="3"/>
    </row>
    <row r="128" spans="8:11" x14ac:dyDescent="0.25">
      <c r="H128" s="3"/>
      <c r="I128" s="3"/>
      <c r="J128" s="3"/>
      <c r="K128" s="3"/>
    </row>
    <row r="129" spans="8:11" x14ac:dyDescent="0.25">
      <c r="H129" s="3"/>
      <c r="I129" s="3"/>
      <c r="J129" s="3"/>
      <c r="K129" s="3"/>
    </row>
    <row r="130" spans="8:11" x14ac:dyDescent="0.25">
      <c r="H130" s="3"/>
      <c r="I130" s="3"/>
      <c r="J130" s="3"/>
      <c r="K130" s="3"/>
    </row>
  </sheetData>
  <mergeCells count="2">
    <mergeCell ref="H1:K1"/>
    <mergeCell ref="M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workbookViewId="0">
      <selection activeCell="G2" sqref="G2"/>
    </sheetView>
  </sheetViews>
  <sheetFormatPr defaultRowHeight="15.75" x14ac:dyDescent="0.25"/>
  <cols>
    <col min="6" max="6" width="10.25" bestFit="1" customWidth="1"/>
    <col min="7" max="7" width="9.75" bestFit="1" customWidth="1"/>
    <col min="8" max="8" width="11.375" bestFit="1" customWidth="1"/>
    <col min="9" max="9" width="11.5" bestFit="1" customWidth="1"/>
  </cols>
  <sheetData>
    <row r="1" spans="1:16" ht="21" x14ac:dyDescent="0.35">
      <c r="A1" s="1"/>
      <c r="B1" s="2"/>
      <c r="C1" s="2"/>
      <c r="D1" s="2"/>
      <c r="E1" s="1"/>
      <c r="F1" s="1"/>
      <c r="G1" s="1"/>
      <c r="H1" s="5" t="s">
        <v>10</v>
      </c>
      <c r="I1" s="5"/>
      <c r="J1" s="5"/>
      <c r="K1" s="5"/>
      <c r="M1" s="6" t="s">
        <v>17</v>
      </c>
      <c r="N1" s="6"/>
      <c r="O1" s="6"/>
      <c r="P1" s="6"/>
    </row>
    <row r="2" spans="1:16" x14ac:dyDescent="0.25">
      <c r="A2" s="3"/>
      <c r="B2" s="2"/>
      <c r="C2" s="2"/>
      <c r="D2" s="2"/>
      <c r="E2" s="3"/>
      <c r="F2" s="3"/>
      <c r="G2" s="8" t="s">
        <v>22</v>
      </c>
      <c r="H2" s="4" t="s">
        <v>18</v>
      </c>
      <c r="I2" s="4" t="s">
        <v>19</v>
      </c>
      <c r="J2" s="4" t="s">
        <v>20</v>
      </c>
      <c r="K2" s="4" t="s">
        <v>21</v>
      </c>
      <c r="M2" s="4" t="s">
        <v>18</v>
      </c>
      <c r="N2" s="4" t="s">
        <v>19</v>
      </c>
      <c r="O2" s="4" t="s">
        <v>20</v>
      </c>
      <c r="P2" s="4" t="s">
        <v>21</v>
      </c>
    </row>
    <row r="3" spans="1:16" x14ac:dyDescent="0.25">
      <c r="A3" s="3"/>
      <c r="B3" s="2"/>
      <c r="C3" s="2"/>
      <c r="D3" s="2"/>
      <c r="E3" s="3"/>
      <c r="F3" s="3"/>
      <c r="G3">
        <v>1</v>
      </c>
      <c r="H3" s="3">
        <v>0.83099999999999996</v>
      </c>
      <c r="I3" s="3">
        <v>0.89600000000000002</v>
      </c>
      <c r="J3" s="3">
        <v>0.95</v>
      </c>
      <c r="K3" s="3">
        <v>1.0349999999999999</v>
      </c>
      <c r="M3" s="3">
        <v>0.89</v>
      </c>
      <c r="N3" s="3">
        <v>0.9</v>
      </c>
      <c r="O3" s="3">
        <v>0.88100000000000001</v>
      </c>
      <c r="P3" s="3">
        <v>0.93</v>
      </c>
    </row>
    <row r="4" spans="1:16" x14ac:dyDescent="0.25">
      <c r="A4" s="3"/>
      <c r="B4" s="2"/>
      <c r="C4" s="2"/>
      <c r="D4" s="2"/>
      <c r="E4" s="3"/>
      <c r="F4" s="3"/>
      <c r="G4">
        <v>2</v>
      </c>
      <c r="H4" s="3">
        <v>0.9</v>
      </c>
      <c r="I4" s="3">
        <v>0.92400000000000004</v>
      </c>
      <c r="J4" s="3">
        <v>0.95099999999999996</v>
      </c>
      <c r="K4" s="3">
        <v>0.99</v>
      </c>
      <c r="M4" s="3">
        <v>0.9</v>
      </c>
      <c r="N4" s="3">
        <v>0.89100000000000001</v>
      </c>
      <c r="O4" s="3">
        <v>0.80300000000000005</v>
      </c>
      <c r="P4" s="3">
        <v>0.89300000000000002</v>
      </c>
    </row>
    <row r="5" spans="1:16" x14ac:dyDescent="0.25">
      <c r="A5" s="3"/>
      <c r="B5" s="2"/>
      <c r="C5" s="2"/>
      <c r="D5" s="2"/>
      <c r="E5" s="3"/>
      <c r="F5" s="3"/>
      <c r="G5">
        <v>1</v>
      </c>
      <c r="H5" s="3">
        <v>0.88</v>
      </c>
      <c r="I5" s="3">
        <v>0.98899999999999999</v>
      </c>
      <c r="J5" s="3">
        <v>0.90400000000000003</v>
      </c>
      <c r="K5" s="3">
        <v>0.98</v>
      </c>
      <c r="M5" s="3">
        <v>0.9</v>
      </c>
      <c r="N5" s="3">
        <v>0.89</v>
      </c>
      <c r="O5" s="3">
        <v>0.873</v>
      </c>
      <c r="P5" s="3">
        <v>0.85199999999999998</v>
      </c>
    </row>
    <row r="6" spans="1:16" x14ac:dyDescent="0.25">
      <c r="A6" s="3"/>
      <c r="B6" s="2"/>
      <c r="C6" s="2"/>
      <c r="D6" s="2"/>
      <c r="E6" s="3"/>
      <c r="F6" s="3"/>
      <c r="G6">
        <v>1</v>
      </c>
      <c r="H6" s="3">
        <v>0.92400000000000004</v>
      </c>
      <c r="I6" s="3">
        <v>0.98</v>
      </c>
      <c r="J6" s="3">
        <v>0.97899999999999998</v>
      </c>
      <c r="K6" s="3">
        <v>1.0589999999999999</v>
      </c>
      <c r="M6" s="3">
        <v>0.9</v>
      </c>
      <c r="N6" s="3">
        <v>0.93</v>
      </c>
      <c r="O6" s="3">
        <v>0.98599999999999999</v>
      </c>
      <c r="P6" s="3">
        <v>0.94199999999999995</v>
      </c>
    </row>
    <row r="7" spans="1:16" x14ac:dyDescent="0.25">
      <c r="A7" s="3"/>
      <c r="B7" s="2"/>
      <c r="C7" s="2"/>
      <c r="D7" s="2"/>
      <c r="E7" s="3"/>
      <c r="F7" s="3"/>
      <c r="G7">
        <v>2</v>
      </c>
      <c r="H7" s="3">
        <v>0.89</v>
      </c>
      <c r="I7" s="3">
        <v>0.92</v>
      </c>
      <c r="J7" s="3">
        <v>0.91</v>
      </c>
      <c r="K7" s="3">
        <v>0.99</v>
      </c>
      <c r="M7" s="3">
        <v>0.84</v>
      </c>
      <c r="N7" s="3">
        <v>0.97099999999999997</v>
      </c>
      <c r="O7" s="3">
        <v>0.9</v>
      </c>
      <c r="P7" s="3">
        <v>0.89</v>
      </c>
    </row>
    <row r="8" spans="1:16" x14ac:dyDescent="0.25">
      <c r="A8" s="3"/>
      <c r="B8" s="2"/>
      <c r="C8" s="2"/>
      <c r="D8" s="2"/>
      <c r="E8" s="3"/>
      <c r="F8" s="3"/>
      <c r="G8">
        <v>2</v>
      </c>
      <c r="H8" s="3">
        <v>0.87</v>
      </c>
      <c r="I8" s="3">
        <v>0.96099999999999997</v>
      </c>
      <c r="J8" s="3">
        <v>0.93700000000000006</v>
      </c>
      <c r="K8" s="3">
        <v>0.97</v>
      </c>
      <c r="M8" s="3">
        <v>0.8</v>
      </c>
      <c r="N8" s="3">
        <v>0.97099999999999997</v>
      </c>
      <c r="O8" s="3">
        <v>0.88300000000000001</v>
      </c>
      <c r="P8" s="3">
        <v>0.95699999999999996</v>
      </c>
    </row>
    <row r="9" spans="1:16" x14ac:dyDescent="0.25">
      <c r="A9" s="3"/>
      <c r="B9" s="2"/>
      <c r="C9" s="2"/>
      <c r="D9" s="2"/>
      <c r="E9" s="3"/>
      <c r="F9" s="3"/>
      <c r="G9">
        <v>2</v>
      </c>
      <c r="H9" s="3">
        <v>0.86299999999999999</v>
      </c>
      <c r="I9" s="3">
        <v>0.83099999999999996</v>
      </c>
      <c r="J9" s="3">
        <v>0.89600000000000002</v>
      </c>
      <c r="K9" s="3">
        <v>0.95</v>
      </c>
      <c r="M9" s="3">
        <v>0.88700000000000001</v>
      </c>
      <c r="N9" s="3">
        <v>0.96899999999999997</v>
      </c>
      <c r="O9" s="3">
        <v>0.82099999999999995</v>
      </c>
      <c r="P9" s="3">
        <v>0.92800000000000005</v>
      </c>
    </row>
    <row r="10" spans="1:16" x14ac:dyDescent="0.25">
      <c r="A10" s="3"/>
      <c r="B10" s="2"/>
      <c r="C10" s="2"/>
      <c r="D10" s="2"/>
      <c r="E10" s="3"/>
      <c r="F10" s="3"/>
      <c r="G10">
        <v>2</v>
      </c>
      <c r="H10" s="3">
        <v>0.88</v>
      </c>
      <c r="I10" s="3">
        <v>0.99</v>
      </c>
      <c r="J10" s="3">
        <v>0.98699999999999999</v>
      </c>
      <c r="K10" s="3">
        <v>1.07</v>
      </c>
      <c r="M10" s="3">
        <v>0.93</v>
      </c>
      <c r="N10" s="3">
        <v>0.87</v>
      </c>
      <c r="O10" s="3">
        <v>0.92200000000000004</v>
      </c>
      <c r="P10" s="3">
        <v>0.93799999999999994</v>
      </c>
    </row>
    <row r="11" spans="1:16" x14ac:dyDescent="0.25">
      <c r="A11" s="3"/>
      <c r="B11" s="2"/>
      <c r="C11" s="2"/>
      <c r="D11" s="2"/>
      <c r="E11" s="3"/>
      <c r="F11" s="3"/>
      <c r="G11">
        <v>1</v>
      </c>
      <c r="H11" s="3">
        <v>0.86899999999999999</v>
      </c>
      <c r="I11" s="3">
        <v>0.91500000000000004</v>
      </c>
      <c r="J11" s="3">
        <v>0.92600000000000005</v>
      </c>
      <c r="K11" s="3">
        <v>0.95099999999999996</v>
      </c>
      <c r="M11" s="3">
        <v>0.89</v>
      </c>
      <c r="N11" s="3">
        <v>0.99399999999999999</v>
      </c>
      <c r="O11" s="3">
        <v>0.85399999999999998</v>
      </c>
      <c r="P11" s="3">
        <v>0.89200000000000002</v>
      </c>
    </row>
    <row r="12" spans="1:16" x14ac:dyDescent="0.25">
      <c r="A12" s="3"/>
      <c r="B12" s="2"/>
      <c r="C12" s="2"/>
      <c r="D12" s="2"/>
      <c r="E12" s="3"/>
      <c r="F12" s="3"/>
      <c r="G12">
        <v>1</v>
      </c>
      <c r="H12" s="3">
        <v>0.90400000000000003</v>
      </c>
      <c r="I12" s="3">
        <v>1.008</v>
      </c>
      <c r="J12" s="3">
        <v>0.92100000000000004</v>
      </c>
      <c r="K12" s="3">
        <v>0.94399999999999995</v>
      </c>
      <c r="M12" s="3">
        <v>0.96599999999999997</v>
      </c>
      <c r="N12" s="3">
        <v>0.89600000000000002</v>
      </c>
      <c r="O12" s="3">
        <v>0.81599999999999995</v>
      </c>
      <c r="P12" s="3">
        <v>0.90200000000000002</v>
      </c>
    </row>
    <row r="13" spans="1:16" x14ac:dyDescent="0.25">
      <c r="A13" s="3"/>
      <c r="B13" s="2"/>
      <c r="C13" s="2"/>
      <c r="D13" s="2"/>
      <c r="E13" s="3"/>
      <c r="F13" s="3"/>
      <c r="G13">
        <v>1</v>
      </c>
      <c r="H13" s="3">
        <v>0.92</v>
      </c>
      <c r="I13" s="3">
        <v>0.85699999999999998</v>
      </c>
      <c r="J13" s="3">
        <v>0.89200000000000002</v>
      </c>
      <c r="K13" s="3">
        <v>0.99</v>
      </c>
      <c r="M13" s="3">
        <v>0.91500000000000004</v>
      </c>
      <c r="N13" s="3">
        <v>0.91</v>
      </c>
      <c r="O13" s="3">
        <v>0.88800000000000001</v>
      </c>
      <c r="P13" s="3">
        <v>0.873</v>
      </c>
    </row>
    <row r="14" spans="1:16" x14ac:dyDescent="0.25">
      <c r="A14" s="3"/>
      <c r="B14" s="2"/>
      <c r="C14" s="2"/>
      <c r="D14" s="2"/>
      <c r="E14" s="3"/>
      <c r="F14" s="3"/>
      <c r="G14">
        <v>1</v>
      </c>
      <c r="H14" s="3">
        <v>0.88200000000000001</v>
      </c>
      <c r="I14" s="3">
        <v>1.1779999999999999</v>
      </c>
      <c r="J14" s="3">
        <v>1.0980000000000001</v>
      </c>
      <c r="K14" s="3">
        <v>0.89500000000000002</v>
      </c>
      <c r="M14" s="3">
        <v>0.9</v>
      </c>
      <c r="N14" s="3">
        <v>0.94</v>
      </c>
      <c r="O14" s="3">
        <v>0.99</v>
      </c>
      <c r="P14" s="3">
        <v>1.0980000000000001</v>
      </c>
    </row>
    <row r="15" spans="1:16" x14ac:dyDescent="0.25">
      <c r="A15" s="3"/>
      <c r="B15" s="2"/>
      <c r="C15" s="2"/>
      <c r="D15" s="2"/>
      <c r="E15" s="3"/>
      <c r="F15" s="3"/>
      <c r="G15">
        <v>2</v>
      </c>
      <c r="H15" s="3">
        <v>0.96899999999999997</v>
      </c>
      <c r="I15" s="3">
        <v>1.0229999999999999</v>
      </c>
      <c r="J15" s="3">
        <v>0.88300000000000001</v>
      </c>
      <c r="K15" s="3">
        <v>0.92400000000000004</v>
      </c>
      <c r="M15" s="3">
        <v>0.94</v>
      </c>
      <c r="N15" s="3">
        <v>0.97</v>
      </c>
      <c r="O15" s="3">
        <v>0.95899999999999996</v>
      </c>
      <c r="P15" s="3">
        <v>0.93799999999999994</v>
      </c>
    </row>
    <row r="16" spans="1:16" x14ac:dyDescent="0.25">
      <c r="A16" s="3"/>
      <c r="B16" s="2"/>
      <c r="C16" s="2"/>
      <c r="D16" s="2"/>
      <c r="E16" s="3"/>
      <c r="F16" s="3"/>
      <c r="G16">
        <v>1</v>
      </c>
      <c r="H16" s="3">
        <v>0.95199999999999996</v>
      </c>
      <c r="I16" s="3">
        <v>0.93500000000000005</v>
      </c>
      <c r="J16" s="3">
        <v>0.96699999999999997</v>
      </c>
      <c r="K16" s="3">
        <v>1.05</v>
      </c>
      <c r="M16" s="3">
        <v>0.97</v>
      </c>
      <c r="N16" s="3">
        <v>0.90200000000000002</v>
      </c>
      <c r="O16" s="3">
        <v>0.83899999999999997</v>
      </c>
      <c r="P16" s="3">
        <v>0.77400000000000002</v>
      </c>
    </row>
    <row r="17" spans="1:16" x14ac:dyDescent="0.25">
      <c r="A17" s="3"/>
      <c r="B17" s="2"/>
      <c r="C17" s="2"/>
      <c r="D17" s="2"/>
      <c r="E17" s="3"/>
      <c r="F17" s="3"/>
      <c r="G17">
        <v>2</v>
      </c>
      <c r="H17" s="3">
        <v>0.96899999999999997</v>
      </c>
      <c r="I17" s="3">
        <v>0.94</v>
      </c>
      <c r="J17" s="3">
        <v>0.9</v>
      </c>
      <c r="K17" s="3">
        <v>1.0069999999999999</v>
      </c>
      <c r="M17" s="3">
        <v>0.96199999999999997</v>
      </c>
      <c r="N17" s="3">
        <v>0.872</v>
      </c>
      <c r="O17" s="3">
        <v>0.872</v>
      </c>
      <c r="P17" s="3">
        <v>0.96699999999999997</v>
      </c>
    </row>
    <row r="18" spans="1:16" x14ac:dyDescent="0.25">
      <c r="A18" s="3"/>
      <c r="B18" s="2"/>
      <c r="C18" s="2"/>
      <c r="D18" s="2"/>
      <c r="E18" s="3"/>
      <c r="F18" s="3"/>
      <c r="G18">
        <v>2</v>
      </c>
      <c r="H18" s="3">
        <v>0.84</v>
      </c>
      <c r="I18" s="3">
        <v>0.91200000000000003</v>
      </c>
      <c r="J18" s="3">
        <v>0.83799999999999997</v>
      </c>
      <c r="K18" s="3">
        <v>0.93600000000000005</v>
      </c>
      <c r="M18" s="3">
        <v>0.98499999999999999</v>
      </c>
      <c r="N18" s="3">
        <v>0.875</v>
      </c>
      <c r="O18" s="3">
        <v>0.78200000000000003</v>
      </c>
      <c r="P18" s="3">
        <v>0.88100000000000001</v>
      </c>
    </row>
    <row r="19" spans="1:16" x14ac:dyDescent="0.25">
      <c r="A19" s="3"/>
      <c r="B19" s="2"/>
      <c r="C19" s="2"/>
      <c r="D19" s="2"/>
      <c r="E19" s="3"/>
      <c r="F19" s="3"/>
      <c r="G19" s="3"/>
      <c r="H19" s="3"/>
      <c r="I19" s="3"/>
    </row>
    <row r="20" spans="1:16" x14ac:dyDescent="0.25">
      <c r="A20" s="3"/>
      <c r="B20" s="2"/>
      <c r="C20" s="2"/>
      <c r="D20" s="2"/>
      <c r="E20" s="3"/>
      <c r="F20" s="3"/>
      <c r="G20" s="3"/>
      <c r="H20" s="3"/>
      <c r="I20" s="3"/>
      <c r="J20" s="3"/>
      <c r="K20" s="3"/>
      <c r="M20" s="3"/>
      <c r="N20" s="3"/>
      <c r="O20" s="3"/>
      <c r="P20" s="3"/>
    </row>
    <row r="21" spans="1:16" x14ac:dyDescent="0.25">
      <c r="A21" s="3"/>
      <c r="B21" s="2"/>
      <c r="C21" s="2"/>
      <c r="D21" s="2"/>
      <c r="E21" s="3"/>
      <c r="F21" s="3"/>
      <c r="G21" s="3"/>
      <c r="H21" s="3"/>
      <c r="I21" s="3"/>
      <c r="J21" s="3"/>
      <c r="K21" s="3"/>
      <c r="M21" s="3"/>
      <c r="N21" s="3"/>
      <c r="O21" s="3"/>
      <c r="P21" s="3"/>
    </row>
    <row r="22" spans="1:16" x14ac:dyDescent="0.25">
      <c r="A22" s="3"/>
      <c r="B22" s="2"/>
      <c r="C22" s="2"/>
      <c r="D22" s="2"/>
      <c r="E22" s="3"/>
      <c r="F22" s="3"/>
      <c r="G22" s="3"/>
      <c r="H22" s="3"/>
      <c r="I22" s="3"/>
      <c r="J22" s="3"/>
      <c r="K22" s="3"/>
    </row>
    <row r="23" spans="1:16" x14ac:dyDescent="0.25">
      <c r="A23" s="3"/>
      <c r="B23" s="2"/>
      <c r="C23" s="2"/>
      <c r="D23" s="2"/>
      <c r="E23" s="3"/>
      <c r="F23" s="3"/>
      <c r="G23" s="3"/>
      <c r="H23" s="3"/>
      <c r="I23" s="3"/>
      <c r="J23" s="3"/>
      <c r="K23" s="3"/>
      <c r="N23" s="3"/>
    </row>
    <row r="24" spans="1:16" x14ac:dyDescent="0.25">
      <c r="A24" s="3"/>
      <c r="B24" s="2"/>
      <c r="C24" s="2"/>
      <c r="D24" s="2"/>
      <c r="E24" s="3"/>
      <c r="F24" s="3"/>
      <c r="G24" s="3"/>
      <c r="H24" s="3"/>
      <c r="I24" s="3"/>
      <c r="J24" s="3"/>
      <c r="K24" s="3"/>
      <c r="N24" s="3"/>
    </row>
    <row r="25" spans="1:16" x14ac:dyDescent="0.25">
      <c r="A25" s="3"/>
      <c r="B25" s="2"/>
      <c r="C25" s="2"/>
      <c r="D25" s="2"/>
      <c r="E25" s="3"/>
      <c r="F25" s="3"/>
      <c r="G25" s="3"/>
      <c r="H25" s="3"/>
      <c r="I25" s="3"/>
      <c r="J25" s="3"/>
      <c r="K25" s="3"/>
    </row>
    <row r="26" spans="1:16" x14ac:dyDescent="0.25">
      <c r="A26" s="3"/>
      <c r="B26" s="2"/>
      <c r="C26" s="2"/>
      <c r="D26" s="2"/>
      <c r="F26" s="3"/>
      <c r="G26" s="3"/>
      <c r="H26" s="3"/>
      <c r="I26" s="3"/>
      <c r="J26" s="3"/>
      <c r="K26" s="3"/>
    </row>
    <row r="27" spans="1:16" x14ac:dyDescent="0.25">
      <c r="A27" s="3"/>
      <c r="B27" s="2"/>
      <c r="C27" s="2"/>
      <c r="D27" s="2"/>
      <c r="F27" s="3"/>
      <c r="G27" s="3"/>
      <c r="H27" s="3"/>
      <c r="I27" s="3"/>
      <c r="J27" s="3"/>
      <c r="K27" s="3"/>
    </row>
    <row r="28" spans="1:16" x14ac:dyDescent="0.25">
      <c r="A28" s="3"/>
      <c r="B28" s="2"/>
      <c r="C28" s="2"/>
      <c r="D28" s="2"/>
      <c r="F28" s="3"/>
      <c r="G28" s="3"/>
      <c r="H28" s="3"/>
      <c r="I28" s="3"/>
      <c r="J28" s="3"/>
      <c r="K28" s="3"/>
    </row>
    <row r="29" spans="1:16" x14ac:dyDescent="0.25">
      <c r="A29" s="3"/>
      <c r="B29" s="2"/>
      <c r="C29" s="2"/>
      <c r="D29" s="2"/>
      <c r="F29" s="3"/>
      <c r="G29" s="3"/>
      <c r="H29" s="3"/>
      <c r="I29" s="3"/>
      <c r="J29" s="3"/>
      <c r="K29" s="3"/>
    </row>
    <row r="30" spans="1:16" x14ac:dyDescent="0.25">
      <c r="A30" s="3"/>
      <c r="B30" s="2"/>
      <c r="C30" s="2"/>
      <c r="D30" s="2"/>
      <c r="F30" s="3"/>
      <c r="G30" s="3"/>
      <c r="H30" s="3"/>
      <c r="I30" s="3"/>
      <c r="J30" s="3"/>
      <c r="K30" s="3"/>
    </row>
    <row r="31" spans="1:16" x14ac:dyDescent="0.25">
      <c r="A31" s="3"/>
      <c r="B31" s="2"/>
      <c r="C31" s="2"/>
      <c r="D31" s="2"/>
      <c r="F31" s="3"/>
      <c r="G31" s="3"/>
      <c r="H31" s="3"/>
      <c r="I31" s="3"/>
      <c r="J31" s="3"/>
      <c r="K31" s="3"/>
    </row>
    <row r="32" spans="1:16" x14ac:dyDescent="0.25">
      <c r="A32" s="3"/>
      <c r="B32" s="2"/>
      <c r="C32" s="2"/>
      <c r="D32" s="2"/>
      <c r="F32" s="3"/>
      <c r="G32" s="3"/>
      <c r="H32" s="3"/>
      <c r="I32" s="3"/>
      <c r="J32" s="3"/>
      <c r="K32" s="3"/>
    </row>
    <row r="33" spans="1:9" x14ac:dyDescent="0.25">
      <c r="A33" s="3"/>
      <c r="B33" s="2"/>
      <c r="C33" s="2"/>
      <c r="D33" s="2"/>
      <c r="F33" s="3"/>
      <c r="G33" s="3"/>
      <c r="H33" s="3"/>
      <c r="I33" s="3"/>
    </row>
    <row r="34" spans="1:9" x14ac:dyDescent="0.25">
      <c r="A34" s="3"/>
      <c r="B34" s="2"/>
      <c r="C34" s="2"/>
      <c r="D34" s="2"/>
      <c r="F34" s="3"/>
      <c r="G34" s="3"/>
      <c r="H34" s="3"/>
      <c r="I34" s="3"/>
    </row>
    <row r="35" spans="1:9" x14ac:dyDescent="0.25">
      <c r="A35" s="3"/>
      <c r="B35" s="2"/>
      <c r="C35" s="2"/>
      <c r="D35" s="2"/>
      <c r="F35" s="3"/>
      <c r="G35" s="3"/>
      <c r="H35" s="3"/>
      <c r="I35" s="3"/>
    </row>
    <row r="36" spans="1:9" x14ac:dyDescent="0.25">
      <c r="A36" s="3"/>
      <c r="B36" s="2"/>
      <c r="C36" s="2"/>
      <c r="D36" s="2"/>
      <c r="F36" s="3"/>
      <c r="G36" s="3"/>
      <c r="H36" s="3"/>
      <c r="I36" s="3"/>
    </row>
    <row r="37" spans="1:9" x14ac:dyDescent="0.25">
      <c r="A37" s="3"/>
      <c r="B37" s="2"/>
      <c r="C37" s="2"/>
      <c r="D37" s="2"/>
      <c r="F37" s="3"/>
      <c r="G37" s="3"/>
      <c r="H37" s="3"/>
      <c r="I37" s="3"/>
    </row>
    <row r="38" spans="1:9" x14ac:dyDescent="0.25">
      <c r="A38" s="3"/>
      <c r="B38" s="2"/>
      <c r="C38" s="2"/>
      <c r="D38" s="2"/>
      <c r="F38" s="3"/>
      <c r="G38" s="3"/>
      <c r="H38" s="3"/>
      <c r="I38" s="3"/>
    </row>
    <row r="39" spans="1:9" x14ac:dyDescent="0.25">
      <c r="A39" s="3"/>
      <c r="B39" s="2"/>
      <c r="C39" s="2"/>
      <c r="D39" s="2"/>
      <c r="F39" s="3"/>
      <c r="G39" s="3"/>
      <c r="H39" s="3"/>
      <c r="I39" s="3"/>
    </row>
    <row r="40" spans="1:9" x14ac:dyDescent="0.25">
      <c r="A40" s="3"/>
      <c r="B40" s="2"/>
      <c r="C40" s="2"/>
      <c r="D40" s="2"/>
      <c r="F40" s="3"/>
      <c r="G40" s="3"/>
      <c r="H40" s="3"/>
      <c r="I40" s="3"/>
    </row>
    <row r="41" spans="1:9" x14ac:dyDescent="0.25">
      <c r="A41" s="3"/>
      <c r="B41" s="2"/>
      <c r="C41" s="2"/>
      <c r="D41" s="2"/>
      <c r="F41" s="3"/>
      <c r="G41" s="3"/>
      <c r="H41" s="3"/>
      <c r="I41" s="3"/>
    </row>
    <row r="42" spans="1:9" x14ac:dyDescent="0.25">
      <c r="A42" s="3"/>
      <c r="B42" s="2"/>
      <c r="C42" s="2"/>
      <c r="D42" s="2"/>
      <c r="F42" s="3"/>
      <c r="G42" s="3"/>
      <c r="H42" s="3"/>
      <c r="I42" s="3"/>
    </row>
    <row r="43" spans="1:9" x14ac:dyDescent="0.25">
      <c r="A43" s="3"/>
      <c r="B43" s="2"/>
      <c r="C43" s="2"/>
      <c r="D43" s="2"/>
      <c r="F43" s="3"/>
      <c r="G43" s="3"/>
      <c r="H43" s="3"/>
      <c r="I43" s="3"/>
    </row>
    <row r="44" spans="1:9" x14ac:dyDescent="0.25">
      <c r="A44" s="3"/>
      <c r="B44" s="2"/>
      <c r="C44" s="2"/>
      <c r="D44" s="2"/>
      <c r="F44" s="3"/>
      <c r="G44" s="3"/>
      <c r="H44" s="3"/>
      <c r="I44" s="3"/>
    </row>
    <row r="45" spans="1:9" x14ac:dyDescent="0.25">
      <c r="A45" s="3"/>
      <c r="B45" s="2"/>
      <c r="C45" s="2"/>
      <c r="D45" s="2"/>
      <c r="F45" s="3"/>
      <c r="G45" s="3"/>
      <c r="H45" s="3"/>
      <c r="I45" s="3"/>
    </row>
    <row r="46" spans="1:9" x14ac:dyDescent="0.25">
      <c r="A46" s="3"/>
      <c r="B46" s="2"/>
      <c r="C46" s="2"/>
      <c r="D46" s="2"/>
      <c r="F46" s="3"/>
      <c r="G46" s="3"/>
      <c r="H46" s="3"/>
      <c r="I46" s="3"/>
    </row>
    <row r="47" spans="1:9" x14ac:dyDescent="0.25">
      <c r="A47" s="3"/>
      <c r="B47" s="2"/>
      <c r="C47" s="2"/>
      <c r="D47" s="2"/>
      <c r="F47" s="3"/>
      <c r="G47" s="3"/>
      <c r="H47" s="3"/>
      <c r="I47" s="3"/>
    </row>
    <row r="48" spans="1:9" x14ac:dyDescent="0.25">
      <c r="A48" s="3"/>
      <c r="B48" s="2"/>
      <c r="C48" s="2"/>
      <c r="D48" s="2"/>
      <c r="F48" s="3"/>
      <c r="G48" s="3"/>
      <c r="H48" s="3"/>
      <c r="I48" s="3"/>
    </row>
    <row r="49" spans="1:9" x14ac:dyDescent="0.25">
      <c r="A49" s="3"/>
      <c r="B49" s="2"/>
      <c r="C49" s="2"/>
      <c r="D49" s="2"/>
      <c r="F49" s="3"/>
      <c r="G49" s="3"/>
      <c r="H49" s="3"/>
      <c r="I49" s="3"/>
    </row>
    <row r="50" spans="1:9" x14ac:dyDescent="0.25">
      <c r="A50" s="3"/>
      <c r="B50" s="2"/>
      <c r="C50" s="2"/>
      <c r="D50" s="2"/>
      <c r="F50" s="3"/>
      <c r="G50" s="3"/>
      <c r="H50" s="3"/>
      <c r="I50" s="3"/>
    </row>
    <row r="51" spans="1:9" x14ac:dyDescent="0.25">
      <c r="A51" s="3"/>
      <c r="B51" s="2"/>
      <c r="C51" s="2"/>
      <c r="D51" s="2"/>
      <c r="F51" s="3"/>
      <c r="G51" s="3"/>
      <c r="H51" s="3"/>
      <c r="I51" s="3"/>
    </row>
    <row r="52" spans="1:9" x14ac:dyDescent="0.25">
      <c r="A52" s="3"/>
      <c r="B52" s="2"/>
      <c r="C52" s="2"/>
      <c r="D52" s="2"/>
      <c r="F52" s="3"/>
      <c r="G52" s="3"/>
      <c r="H52" s="3"/>
      <c r="I52" s="3"/>
    </row>
    <row r="53" spans="1:9" x14ac:dyDescent="0.25">
      <c r="A53" s="3"/>
      <c r="B53" s="2"/>
      <c r="C53" s="2"/>
      <c r="D53" s="2"/>
      <c r="F53" s="3"/>
      <c r="G53" s="3"/>
      <c r="H53" s="3"/>
      <c r="I53" s="3"/>
    </row>
    <row r="54" spans="1:9" x14ac:dyDescent="0.25">
      <c r="A54" s="3"/>
      <c r="B54" s="2"/>
      <c r="C54" s="2"/>
      <c r="D54" s="2"/>
      <c r="F54" s="3"/>
      <c r="G54" s="3"/>
      <c r="H54" s="3"/>
      <c r="I54" s="3"/>
    </row>
    <row r="55" spans="1:9" x14ac:dyDescent="0.25">
      <c r="A55" s="3"/>
      <c r="B55" s="2"/>
      <c r="C55" s="2"/>
      <c r="D55" s="2"/>
      <c r="F55" s="3"/>
      <c r="G55" s="3"/>
      <c r="H55" s="3"/>
      <c r="I55" s="3"/>
    </row>
    <row r="56" spans="1:9" x14ac:dyDescent="0.25">
      <c r="A56" s="3"/>
      <c r="B56" s="2"/>
      <c r="C56" s="2"/>
      <c r="D56" s="2"/>
      <c r="F56" s="3"/>
      <c r="G56" s="3"/>
      <c r="H56" s="3"/>
      <c r="I56" s="3"/>
    </row>
    <row r="57" spans="1:9" x14ac:dyDescent="0.25">
      <c r="A57" s="3"/>
      <c r="B57" s="2"/>
      <c r="C57" s="2"/>
      <c r="D57" s="2"/>
      <c r="F57" s="3"/>
      <c r="G57" s="3"/>
      <c r="H57" s="3"/>
      <c r="I57" s="3"/>
    </row>
    <row r="58" spans="1:9" x14ac:dyDescent="0.25">
      <c r="A58" s="3"/>
      <c r="B58" s="2"/>
      <c r="C58" s="2"/>
      <c r="D58" s="2"/>
      <c r="F58" s="3"/>
      <c r="G58" s="3"/>
      <c r="H58" s="3"/>
      <c r="I58" s="3"/>
    </row>
    <row r="59" spans="1:9" x14ac:dyDescent="0.25">
      <c r="A59" s="3"/>
      <c r="B59" s="2"/>
      <c r="C59" s="2"/>
      <c r="D59" s="2"/>
      <c r="F59" s="3"/>
      <c r="G59" s="3"/>
      <c r="H59" s="3"/>
      <c r="I59" s="3"/>
    </row>
    <row r="60" spans="1:9" x14ac:dyDescent="0.25">
      <c r="A60" s="3"/>
      <c r="B60" s="2"/>
      <c r="C60" s="2"/>
      <c r="D60" s="2"/>
      <c r="F60" s="3"/>
      <c r="G60" s="3"/>
      <c r="H60" s="3"/>
      <c r="I60" s="3"/>
    </row>
    <row r="61" spans="1:9" x14ac:dyDescent="0.25">
      <c r="A61" s="3"/>
      <c r="B61" s="2"/>
      <c r="C61" s="2"/>
      <c r="D61" s="2"/>
      <c r="F61" s="3"/>
      <c r="G61" s="3"/>
      <c r="H61" s="3"/>
      <c r="I61" s="3"/>
    </row>
    <row r="62" spans="1:9" x14ac:dyDescent="0.25">
      <c r="A62" s="3"/>
      <c r="B62" s="2"/>
      <c r="C62" s="2"/>
      <c r="D62" s="2"/>
      <c r="F62" s="3"/>
      <c r="G62" s="3"/>
      <c r="H62" s="3"/>
      <c r="I62" s="3"/>
    </row>
    <row r="63" spans="1:9" x14ac:dyDescent="0.25">
      <c r="A63" s="3"/>
      <c r="B63" s="2"/>
      <c r="C63" s="2"/>
      <c r="D63" s="2"/>
      <c r="F63" s="3"/>
      <c r="G63" s="3"/>
      <c r="H63" s="3"/>
      <c r="I63" s="3"/>
    </row>
    <row r="64" spans="1:9" x14ac:dyDescent="0.25">
      <c r="A64" s="3"/>
      <c r="B64" s="2"/>
      <c r="C64" s="2"/>
      <c r="D64" s="2"/>
      <c r="F64" s="3"/>
      <c r="G64" s="3"/>
      <c r="H64" s="3"/>
      <c r="I64" s="3"/>
    </row>
    <row r="65" spans="1:9" x14ac:dyDescent="0.25">
      <c r="A65" s="3"/>
      <c r="B65" s="2"/>
      <c r="C65" s="2"/>
      <c r="D65" s="2"/>
      <c r="F65" s="3"/>
      <c r="G65" s="3"/>
      <c r="H65" s="3"/>
      <c r="I65" s="3"/>
    </row>
    <row r="66" spans="1:9" x14ac:dyDescent="0.25">
      <c r="F66" s="3"/>
      <c r="G66" s="3"/>
      <c r="H66" s="3"/>
      <c r="I66" s="3"/>
    </row>
    <row r="67" spans="1:9" x14ac:dyDescent="0.25">
      <c r="F67" s="3"/>
      <c r="G67" s="3"/>
      <c r="H67" s="3"/>
      <c r="I67" s="3"/>
    </row>
    <row r="68" spans="1:9" x14ac:dyDescent="0.25">
      <c r="F68" s="3"/>
      <c r="G68" s="3"/>
      <c r="H68" s="3"/>
      <c r="I68" s="3"/>
    </row>
    <row r="69" spans="1:9" x14ac:dyDescent="0.25">
      <c r="F69" s="3"/>
      <c r="G69" s="3"/>
      <c r="H69" s="3"/>
      <c r="I69" s="3"/>
    </row>
    <row r="70" spans="1:9" x14ac:dyDescent="0.25">
      <c r="F70" s="3"/>
      <c r="G70" s="3"/>
      <c r="H70" s="3"/>
      <c r="I70" s="3"/>
    </row>
    <row r="71" spans="1:9" x14ac:dyDescent="0.25">
      <c r="F71" s="3"/>
      <c r="G71" s="3"/>
      <c r="H71" s="3"/>
      <c r="I71" s="3"/>
    </row>
    <row r="72" spans="1:9" x14ac:dyDescent="0.25">
      <c r="F72" s="3"/>
      <c r="G72" s="3"/>
      <c r="H72" s="3"/>
      <c r="I72" s="3"/>
    </row>
    <row r="73" spans="1:9" x14ac:dyDescent="0.25">
      <c r="F73" s="3"/>
      <c r="G73" s="3"/>
      <c r="H73" s="3"/>
      <c r="I73" s="3"/>
    </row>
    <row r="74" spans="1:9" x14ac:dyDescent="0.25">
      <c r="F74" s="3"/>
      <c r="G74" s="3"/>
      <c r="H74" s="3"/>
      <c r="I74" s="3"/>
    </row>
    <row r="75" spans="1:9" x14ac:dyDescent="0.25">
      <c r="F75" s="3"/>
      <c r="G75" s="3"/>
      <c r="H75" s="3"/>
      <c r="I75" s="3"/>
    </row>
    <row r="76" spans="1:9" x14ac:dyDescent="0.25">
      <c r="F76" s="3"/>
      <c r="G76" s="3"/>
      <c r="H76" s="3"/>
      <c r="I76" s="3"/>
    </row>
    <row r="77" spans="1:9" x14ac:dyDescent="0.25">
      <c r="F77" s="3"/>
      <c r="G77" s="3"/>
      <c r="H77" s="3"/>
      <c r="I77" s="3"/>
    </row>
    <row r="78" spans="1:9" x14ac:dyDescent="0.25">
      <c r="F78" s="3"/>
      <c r="G78" s="3"/>
      <c r="H78" s="3"/>
      <c r="I78" s="3"/>
    </row>
    <row r="79" spans="1:9" x14ac:dyDescent="0.25">
      <c r="F79" s="3"/>
      <c r="G79" s="3"/>
      <c r="H79" s="3"/>
      <c r="I79" s="3"/>
    </row>
    <row r="80" spans="1:9" x14ac:dyDescent="0.25">
      <c r="F80" s="3"/>
      <c r="G80" s="3"/>
      <c r="H80" s="3"/>
      <c r="I80" s="3"/>
    </row>
    <row r="81" spans="6:9" x14ac:dyDescent="0.25">
      <c r="F81" s="3"/>
      <c r="G81" s="3"/>
      <c r="H81" s="3"/>
      <c r="I81" s="3"/>
    </row>
    <row r="82" spans="6:9" x14ac:dyDescent="0.25">
      <c r="F82" s="3"/>
      <c r="G82" s="3"/>
      <c r="H82" s="3"/>
      <c r="I82" s="3"/>
    </row>
    <row r="83" spans="6:9" x14ac:dyDescent="0.25">
      <c r="F83" s="3"/>
      <c r="G83" s="3"/>
      <c r="H83" s="3"/>
      <c r="I83" s="3"/>
    </row>
    <row r="84" spans="6:9" x14ac:dyDescent="0.25">
      <c r="F84" s="3"/>
      <c r="G84" s="3"/>
      <c r="H84" s="3"/>
      <c r="I84" s="3"/>
    </row>
    <row r="85" spans="6:9" x14ac:dyDescent="0.25">
      <c r="F85" s="3"/>
      <c r="G85" s="3"/>
      <c r="H85" s="3"/>
      <c r="I85" s="3"/>
    </row>
    <row r="86" spans="6:9" x14ac:dyDescent="0.25">
      <c r="F86" s="3"/>
      <c r="G86" s="3"/>
      <c r="H86" s="3"/>
      <c r="I86" s="3"/>
    </row>
    <row r="87" spans="6:9" x14ac:dyDescent="0.25">
      <c r="F87" s="3"/>
      <c r="G87" s="3"/>
      <c r="H87" s="3"/>
      <c r="I87" s="3"/>
    </row>
    <row r="88" spans="6:9" x14ac:dyDescent="0.25">
      <c r="F88" s="3"/>
      <c r="G88" s="3"/>
      <c r="H88" s="3"/>
      <c r="I88" s="3"/>
    </row>
    <row r="89" spans="6:9" x14ac:dyDescent="0.25">
      <c r="F89" s="3"/>
      <c r="G89" s="3"/>
      <c r="H89" s="3"/>
      <c r="I89" s="3"/>
    </row>
    <row r="90" spans="6:9" x14ac:dyDescent="0.25">
      <c r="F90" s="3"/>
      <c r="G90" s="3"/>
      <c r="H90" s="3"/>
      <c r="I90" s="3"/>
    </row>
    <row r="91" spans="6:9" x14ac:dyDescent="0.25">
      <c r="F91" s="3"/>
      <c r="G91" s="3"/>
      <c r="H91" s="3"/>
      <c r="I91" s="3"/>
    </row>
    <row r="92" spans="6:9" x14ac:dyDescent="0.25">
      <c r="F92" s="3"/>
      <c r="G92" s="3"/>
      <c r="H92" s="3"/>
      <c r="I92" s="3"/>
    </row>
    <row r="93" spans="6:9" x14ac:dyDescent="0.25">
      <c r="F93" s="3"/>
      <c r="G93" s="3"/>
      <c r="H93" s="3"/>
      <c r="I93" s="3"/>
    </row>
    <row r="94" spans="6:9" x14ac:dyDescent="0.25">
      <c r="F94" s="3"/>
      <c r="G94" s="3"/>
      <c r="H94" s="3"/>
      <c r="I94" s="3"/>
    </row>
    <row r="95" spans="6:9" x14ac:dyDescent="0.25">
      <c r="F95" s="3"/>
      <c r="G95" s="3"/>
      <c r="H95" s="3"/>
      <c r="I95" s="3"/>
    </row>
    <row r="96" spans="6:9" x14ac:dyDescent="0.25">
      <c r="F96" s="3"/>
      <c r="G96" s="3"/>
      <c r="H96" s="3"/>
      <c r="I96" s="3"/>
    </row>
    <row r="97" spans="6:9" x14ac:dyDescent="0.25">
      <c r="F97" s="3"/>
      <c r="G97" s="3"/>
      <c r="H97" s="3"/>
      <c r="I97" s="3"/>
    </row>
    <row r="98" spans="6:9" x14ac:dyDescent="0.25">
      <c r="F98" s="3"/>
      <c r="G98" s="3"/>
      <c r="H98" s="3"/>
      <c r="I98" s="3"/>
    </row>
    <row r="99" spans="6:9" x14ac:dyDescent="0.25">
      <c r="F99" s="3"/>
      <c r="G99" s="3"/>
      <c r="H99" s="3"/>
      <c r="I99" s="3"/>
    </row>
    <row r="100" spans="6:9" x14ac:dyDescent="0.25">
      <c r="F100" s="3"/>
      <c r="G100" s="3"/>
      <c r="H100" s="3"/>
      <c r="I100" s="3"/>
    </row>
    <row r="101" spans="6:9" x14ac:dyDescent="0.25">
      <c r="F101" s="3"/>
      <c r="G101" s="3"/>
      <c r="H101" s="3"/>
      <c r="I101" s="3"/>
    </row>
    <row r="102" spans="6:9" x14ac:dyDescent="0.25">
      <c r="F102" s="3"/>
      <c r="G102" s="3"/>
      <c r="H102" s="3"/>
      <c r="I102" s="3"/>
    </row>
    <row r="103" spans="6:9" x14ac:dyDescent="0.25">
      <c r="F103" s="3"/>
      <c r="G103" s="3"/>
      <c r="H103" s="3"/>
      <c r="I103" s="3"/>
    </row>
    <row r="104" spans="6:9" x14ac:dyDescent="0.25">
      <c r="F104" s="3"/>
      <c r="G104" s="3"/>
      <c r="H104" s="3"/>
      <c r="I104" s="3"/>
    </row>
    <row r="105" spans="6:9" x14ac:dyDescent="0.25">
      <c r="F105" s="3"/>
      <c r="G105" s="3"/>
      <c r="H105" s="3"/>
      <c r="I105" s="3"/>
    </row>
    <row r="106" spans="6:9" x14ac:dyDescent="0.25">
      <c r="F106" s="3"/>
      <c r="G106" s="3"/>
      <c r="H106" s="3"/>
      <c r="I106" s="3"/>
    </row>
    <row r="107" spans="6:9" x14ac:dyDescent="0.25">
      <c r="F107" s="3"/>
      <c r="G107" s="3"/>
      <c r="H107" s="3"/>
      <c r="I107" s="3"/>
    </row>
    <row r="108" spans="6:9" x14ac:dyDescent="0.25">
      <c r="F108" s="3"/>
      <c r="G108" s="3"/>
      <c r="H108" s="3"/>
      <c r="I108" s="3"/>
    </row>
    <row r="109" spans="6:9" x14ac:dyDescent="0.25">
      <c r="F109" s="3"/>
      <c r="G109" s="3"/>
      <c r="H109" s="3"/>
      <c r="I109" s="3"/>
    </row>
    <row r="110" spans="6:9" x14ac:dyDescent="0.25">
      <c r="F110" s="3"/>
      <c r="G110" s="3"/>
      <c r="H110" s="3"/>
      <c r="I110" s="3"/>
    </row>
    <row r="111" spans="6:9" x14ac:dyDescent="0.25">
      <c r="F111" s="3"/>
      <c r="G111" s="3"/>
      <c r="H111" s="3"/>
      <c r="I111" s="3"/>
    </row>
    <row r="112" spans="6:9" x14ac:dyDescent="0.25">
      <c r="F112" s="3"/>
      <c r="G112" s="3"/>
      <c r="H112" s="3"/>
      <c r="I112" s="3"/>
    </row>
    <row r="113" spans="6:9" x14ac:dyDescent="0.25">
      <c r="F113" s="3"/>
      <c r="G113" s="3"/>
      <c r="H113" s="3"/>
      <c r="I113" s="3"/>
    </row>
    <row r="114" spans="6:9" x14ac:dyDescent="0.25">
      <c r="F114" s="3"/>
      <c r="G114" s="3"/>
      <c r="H114" s="3"/>
      <c r="I114" s="3"/>
    </row>
    <row r="115" spans="6:9" x14ac:dyDescent="0.25">
      <c r="F115" s="3"/>
      <c r="G115" s="3"/>
      <c r="H115" s="3"/>
      <c r="I115" s="3"/>
    </row>
    <row r="116" spans="6:9" x14ac:dyDescent="0.25">
      <c r="F116" s="3"/>
      <c r="G116" s="3"/>
      <c r="H116" s="3"/>
      <c r="I116" s="3"/>
    </row>
    <row r="117" spans="6:9" x14ac:dyDescent="0.25">
      <c r="F117" s="3"/>
      <c r="G117" s="3"/>
      <c r="H117" s="3"/>
      <c r="I117" s="3"/>
    </row>
    <row r="118" spans="6:9" x14ac:dyDescent="0.25">
      <c r="F118" s="3"/>
      <c r="G118" s="3"/>
      <c r="H118" s="3"/>
      <c r="I118" s="3"/>
    </row>
    <row r="119" spans="6:9" x14ac:dyDescent="0.25">
      <c r="F119" s="3"/>
      <c r="G119" s="3"/>
      <c r="H119" s="3"/>
      <c r="I119" s="3"/>
    </row>
    <row r="120" spans="6:9" x14ac:dyDescent="0.25">
      <c r="F120" s="3"/>
      <c r="G120" s="3"/>
      <c r="H120" s="3"/>
      <c r="I120" s="3"/>
    </row>
    <row r="121" spans="6:9" x14ac:dyDescent="0.25">
      <c r="F121" s="3"/>
      <c r="G121" s="3"/>
      <c r="H121" s="3"/>
      <c r="I121" s="3"/>
    </row>
    <row r="122" spans="6:9" x14ac:dyDescent="0.25">
      <c r="F122" s="3"/>
      <c r="G122" s="3"/>
      <c r="H122" s="3"/>
      <c r="I122" s="3"/>
    </row>
    <row r="123" spans="6:9" x14ac:dyDescent="0.25">
      <c r="F123" s="3"/>
      <c r="G123" s="3"/>
      <c r="H123" s="3"/>
      <c r="I123" s="3"/>
    </row>
    <row r="124" spans="6:9" x14ac:dyDescent="0.25">
      <c r="F124" s="3"/>
      <c r="G124" s="3"/>
      <c r="H124" s="3"/>
      <c r="I124" s="3"/>
    </row>
    <row r="125" spans="6:9" x14ac:dyDescent="0.25">
      <c r="F125" s="3"/>
      <c r="G125" s="3"/>
      <c r="H125" s="3"/>
      <c r="I125" s="3"/>
    </row>
    <row r="126" spans="6:9" x14ac:dyDescent="0.25">
      <c r="F126" s="3"/>
      <c r="G126" s="3"/>
      <c r="H126" s="3"/>
      <c r="I126" s="3"/>
    </row>
    <row r="127" spans="6:9" x14ac:dyDescent="0.25">
      <c r="F127" s="3"/>
      <c r="G127" s="3"/>
      <c r="H127" s="3"/>
      <c r="I127" s="3"/>
    </row>
    <row r="128" spans="6:9" x14ac:dyDescent="0.25">
      <c r="F128" s="3"/>
      <c r="G128" s="3"/>
      <c r="H128" s="3"/>
      <c r="I128" s="3"/>
    </row>
    <row r="129" spans="6:9" x14ac:dyDescent="0.25">
      <c r="F129" s="3"/>
      <c r="G129" s="3"/>
      <c r="H129" s="3"/>
      <c r="I129" s="3"/>
    </row>
  </sheetData>
  <mergeCells count="2">
    <mergeCell ref="H1:K1"/>
    <mergeCell ref="M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workbookViewId="0">
      <selection activeCell="H2" sqref="H2"/>
    </sheetView>
  </sheetViews>
  <sheetFormatPr defaultRowHeight="15.75" x14ac:dyDescent="0.25"/>
  <sheetData>
    <row r="1" spans="1:17" ht="21" x14ac:dyDescent="0.35">
      <c r="A1" s="1"/>
      <c r="B1" s="2"/>
      <c r="C1" s="2"/>
      <c r="D1" s="2"/>
      <c r="E1" s="1"/>
      <c r="F1" s="1"/>
      <c r="G1" s="1"/>
      <c r="H1" s="1"/>
      <c r="I1" s="5" t="s">
        <v>10</v>
      </c>
      <c r="J1" s="5"/>
      <c r="K1" s="5"/>
      <c r="L1" s="5"/>
      <c r="N1" s="6" t="s">
        <v>17</v>
      </c>
      <c r="O1" s="6"/>
      <c r="P1" s="6"/>
      <c r="Q1" s="6"/>
    </row>
    <row r="2" spans="1:17" x14ac:dyDescent="0.25">
      <c r="A2" s="3"/>
      <c r="B2" s="2"/>
      <c r="C2" s="2"/>
      <c r="D2" s="2"/>
      <c r="E2" s="3"/>
      <c r="F2" s="3"/>
      <c r="G2" s="3"/>
      <c r="H2" s="8" t="s">
        <v>22</v>
      </c>
      <c r="I2" s="4" t="s">
        <v>18</v>
      </c>
      <c r="J2" s="4" t="s">
        <v>19</v>
      </c>
      <c r="K2" s="4" t="s">
        <v>20</v>
      </c>
      <c r="L2" s="4" t="s">
        <v>21</v>
      </c>
      <c r="N2" s="4" t="s">
        <v>18</v>
      </c>
      <c r="O2" s="4" t="s">
        <v>19</v>
      </c>
      <c r="P2" s="4" t="s">
        <v>20</v>
      </c>
      <c r="Q2" s="4" t="s">
        <v>21</v>
      </c>
    </row>
    <row r="3" spans="1:17" x14ac:dyDescent="0.25">
      <c r="A3" s="3"/>
      <c r="B3" s="2"/>
      <c r="C3" s="2"/>
      <c r="D3" s="2"/>
      <c r="E3" s="3"/>
      <c r="F3" s="3"/>
      <c r="G3" s="3"/>
      <c r="H3">
        <v>1</v>
      </c>
      <c r="I3" s="3">
        <v>2.556</v>
      </c>
      <c r="J3" s="3">
        <v>2.8879999999999999</v>
      </c>
      <c r="K3" s="3">
        <v>2.8410000000000002</v>
      </c>
      <c r="L3" s="3">
        <v>3.5390000000000001</v>
      </c>
      <c r="N3" s="3">
        <v>2.5830000000000002</v>
      </c>
      <c r="O3" s="3">
        <v>2.9860000000000002</v>
      </c>
      <c r="P3" s="3">
        <v>2.67</v>
      </c>
      <c r="Q3" s="3">
        <v>3.4079999999999999</v>
      </c>
    </row>
    <row r="4" spans="1:17" x14ac:dyDescent="0.25">
      <c r="A4" s="3"/>
      <c r="B4" s="2"/>
      <c r="C4" s="2"/>
      <c r="D4" s="2"/>
      <c r="E4" s="3"/>
      <c r="F4" s="3"/>
      <c r="G4" s="3"/>
      <c r="H4">
        <v>2</v>
      </c>
      <c r="I4" s="3">
        <v>2.5840000000000001</v>
      </c>
      <c r="J4" s="3">
        <v>2.9980000000000002</v>
      </c>
      <c r="K4" s="3">
        <v>2.83</v>
      </c>
      <c r="L4" s="3">
        <v>2.0579999999999998</v>
      </c>
      <c r="N4" s="3">
        <v>2.6019999999999999</v>
      </c>
      <c r="O4" s="3">
        <v>2.6749999999999998</v>
      </c>
      <c r="P4" s="3">
        <v>2.5840000000000001</v>
      </c>
      <c r="Q4" s="3">
        <v>2.1720000000000002</v>
      </c>
    </row>
    <row r="5" spans="1:17" x14ac:dyDescent="0.25">
      <c r="A5" s="3"/>
      <c r="B5" s="2"/>
      <c r="C5" s="2"/>
      <c r="D5" s="2"/>
      <c r="E5" s="3"/>
      <c r="F5" s="3"/>
      <c r="G5" s="3"/>
      <c r="H5">
        <v>1</v>
      </c>
      <c r="I5" s="3">
        <v>3.7519999999999998</v>
      </c>
      <c r="J5" s="3">
        <v>3.5750000000000002</v>
      </c>
      <c r="K5" s="3">
        <v>3.645</v>
      </c>
      <c r="L5" s="3">
        <v>3.4449999999999998</v>
      </c>
      <c r="N5" s="3">
        <v>3.85</v>
      </c>
      <c r="O5" s="3">
        <v>4.1769999999999996</v>
      </c>
      <c r="P5" s="3">
        <v>3.45</v>
      </c>
      <c r="Q5" s="3">
        <v>3.8359999999999999</v>
      </c>
    </row>
    <row r="6" spans="1:17" x14ac:dyDescent="0.25">
      <c r="A6" s="3"/>
      <c r="B6" s="2"/>
      <c r="C6" s="2"/>
      <c r="D6" s="2"/>
      <c r="E6" s="3"/>
      <c r="F6" s="3"/>
      <c r="G6" s="3"/>
      <c r="H6">
        <v>1</v>
      </c>
      <c r="I6" s="3">
        <v>2.633</v>
      </c>
      <c r="J6" s="3">
        <v>2.9380000000000002</v>
      </c>
      <c r="K6" s="3">
        <v>3.044</v>
      </c>
      <c r="L6" s="3">
        <v>3.524</v>
      </c>
      <c r="N6" s="3">
        <v>2.7320000000000002</v>
      </c>
      <c r="O6" s="3">
        <v>2.1440000000000001</v>
      </c>
      <c r="P6" s="3">
        <v>3.2320000000000002</v>
      </c>
      <c r="Q6" s="3">
        <v>3.6480000000000001</v>
      </c>
    </row>
    <row r="7" spans="1:17" x14ac:dyDescent="0.25">
      <c r="A7" s="3"/>
      <c r="B7" s="2"/>
      <c r="C7" s="2"/>
      <c r="D7" s="2"/>
      <c r="E7" s="3"/>
      <c r="F7" s="3"/>
      <c r="G7" s="3"/>
      <c r="H7">
        <v>2</v>
      </c>
      <c r="I7" s="3">
        <v>2.081</v>
      </c>
      <c r="J7" s="3">
        <v>2.3420000000000001</v>
      </c>
      <c r="K7" s="3">
        <v>2.2200000000000002</v>
      </c>
      <c r="L7" s="3">
        <v>2.3260000000000001</v>
      </c>
      <c r="N7" s="3">
        <v>1.9339999999999999</v>
      </c>
      <c r="O7" s="3">
        <v>2.3029999999999999</v>
      </c>
      <c r="P7" s="3">
        <v>1.857</v>
      </c>
      <c r="Q7" s="3">
        <v>2.3490000000000002</v>
      </c>
    </row>
    <row r="8" spans="1:17" x14ac:dyDescent="0.25">
      <c r="A8" s="3"/>
      <c r="B8" s="2"/>
      <c r="C8" s="2"/>
      <c r="D8" s="2"/>
      <c r="E8" s="3"/>
      <c r="F8" s="3"/>
      <c r="G8" s="3"/>
      <c r="H8">
        <v>2</v>
      </c>
      <c r="I8" s="3">
        <v>2.0649999999999999</v>
      </c>
      <c r="J8" s="3">
        <v>2.0859999999999999</v>
      </c>
      <c r="K8" s="3">
        <v>2.1349999999999998</v>
      </c>
      <c r="L8" s="3">
        <v>2.3290000000000002</v>
      </c>
      <c r="N8" s="3">
        <v>2.0529999999999999</v>
      </c>
      <c r="O8" s="3">
        <v>2.113</v>
      </c>
      <c r="P8" s="3">
        <v>1.792</v>
      </c>
      <c r="Q8" s="3">
        <v>2.2370000000000001</v>
      </c>
    </row>
    <row r="9" spans="1:17" x14ac:dyDescent="0.25">
      <c r="A9" s="3"/>
      <c r="B9" s="2"/>
      <c r="C9" s="2"/>
      <c r="D9" s="2"/>
      <c r="E9" s="3"/>
      <c r="F9" s="3"/>
      <c r="G9" s="3"/>
      <c r="H9">
        <v>2</v>
      </c>
      <c r="I9" s="3">
        <v>2.4510000000000001</v>
      </c>
      <c r="J9" s="3">
        <v>2.0699999999999998</v>
      </c>
      <c r="K9" s="3">
        <v>2.706</v>
      </c>
      <c r="L9" s="3">
        <v>1.548</v>
      </c>
      <c r="N9" s="3">
        <v>1.681</v>
      </c>
      <c r="O9" s="3">
        <v>1.831</v>
      </c>
      <c r="P9" s="3">
        <v>2.37</v>
      </c>
      <c r="Q9" s="3">
        <v>2.6230000000000002</v>
      </c>
    </row>
    <row r="10" spans="1:17" x14ac:dyDescent="0.25">
      <c r="A10" s="3"/>
      <c r="B10" s="2"/>
      <c r="C10" s="2"/>
      <c r="D10" s="2"/>
      <c r="E10" s="3"/>
      <c r="F10" s="3"/>
      <c r="G10" s="3"/>
      <c r="H10">
        <v>2</v>
      </c>
      <c r="I10" s="3">
        <v>2.2570000000000001</v>
      </c>
      <c r="J10" s="3">
        <v>2.69</v>
      </c>
      <c r="K10" s="3">
        <v>2.4049999999999998</v>
      </c>
      <c r="L10" s="3">
        <v>2.464</v>
      </c>
      <c r="N10" s="3">
        <v>2.6150000000000002</v>
      </c>
      <c r="O10" s="3">
        <v>2.6890000000000001</v>
      </c>
      <c r="P10" s="3">
        <v>2.6280000000000001</v>
      </c>
      <c r="Q10" s="3">
        <v>2.7650000000000001</v>
      </c>
    </row>
    <row r="11" spans="1:17" x14ac:dyDescent="0.25">
      <c r="A11" s="3"/>
      <c r="B11" s="2"/>
      <c r="C11" s="2"/>
      <c r="D11" s="2"/>
      <c r="E11" s="3"/>
      <c r="F11" s="3"/>
      <c r="G11" s="3"/>
      <c r="H11">
        <v>1</v>
      </c>
      <c r="I11" s="3">
        <v>3.4510000000000001</v>
      </c>
      <c r="J11" s="3">
        <v>2.68</v>
      </c>
      <c r="K11" s="3">
        <v>3.464</v>
      </c>
      <c r="L11" s="3">
        <v>3.0489999999999999</v>
      </c>
      <c r="N11" s="3">
        <v>5.4210000000000003</v>
      </c>
      <c r="O11" s="3">
        <v>3.4390000000000001</v>
      </c>
      <c r="P11" s="3">
        <v>3.2930000000000001</v>
      </c>
      <c r="Q11" s="3">
        <v>3.7160000000000002</v>
      </c>
    </row>
    <row r="12" spans="1:17" x14ac:dyDescent="0.25">
      <c r="A12" s="3"/>
      <c r="B12" s="2"/>
      <c r="C12" s="2"/>
      <c r="D12" s="2"/>
      <c r="E12" s="3"/>
      <c r="F12" s="3"/>
      <c r="G12" s="3"/>
      <c r="H12">
        <v>1</v>
      </c>
      <c r="I12" s="3">
        <v>3.5009999999999999</v>
      </c>
      <c r="J12" s="3">
        <v>3.641</v>
      </c>
      <c r="K12" s="3">
        <v>3.883</v>
      </c>
      <c r="L12" s="3">
        <v>3.8210000000000002</v>
      </c>
      <c r="M12" s="3"/>
      <c r="N12" s="3">
        <v>3.2</v>
      </c>
      <c r="O12" s="3">
        <v>3.2290000000000001</v>
      </c>
      <c r="P12" s="3">
        <v>3.1280000000000001</v>
      </c>
      <c r="Q12" s="3">
        <v>3.4740000000000002</v>
      </c>
    </row>
    <row r="13" spans="1:17" x14ac:dyDescent="0.25">
      <c r="A13" s="3"/>
      <c r="B13" s="2"/>
      <c r="C13" s="2"/>
      <c r="D13" s="2"/>
      <c r="E13" s="3"/>
      <c r="F13" s="3"/>
      <c r="G13" s="3"/>
      <c r="H13">
        <v>1</v>
      </c>
      <c r="I13" s="3">
        <v>4.1040000000000001</v>
      </c>
      <c r="J13" s="3">
        <v>4.0629999999999997</v>
      </c>
      <c r="K13" s="3">
        <v>3.5569999999999999</v>
      </c>
      <c r="L13" s="3">
        <v>3.7090000000000001</v>
      </c>
      <c r="N13" s="3">
        <v>3.6720000000000002</v>
      </c>
      <c r="O13" s="3">
        <v>3.7919999999999998</v>
      </c>
      <c r="P13" s="3">
        <v>3.6739999999999999</v>
      </c>
      <c r="Q13" s="3">
        <v>2.9009999999999998</v>
      </c>
    </row>
    <row r="14" spans="1:17" x14ac:dyDescent="0.25">
      <c r="A14" s="3"/>
      <c r="B14" s="2"/>
      <c r="C14" s="2"/>
      <c r="D14" s="2"/>
      <c r="E14" s="3"/>
      <c r="F14" s="3"/>
      <c r="G14" s="3"/>
      <c r="H14">
        <v>1</v>
      </c>
      <c r="I14" s="3">
        <v>2.8370000000000002</v>
      </c>
      <c r="J14" s="3">
        <v>2.8210000000000002</v>
      </c>
      <c r="K14" s="3">
        <v>2.6629999999999998</v>
      </c>
      <c r="L14" s="3">
        <v>2.0430000000000001</v>
      </c>
      <c r="N14" s="3">
        <v>3.024</v>
      </c>
      <c r="O14" s="3">
        <v>2.83</v>
      </c>
      <c r="P14" s="3">
        <v>3.1560000000000001</v>
      </c>
      <c r="Q14" s="3">
        <v>3.1920000000000002</v>
      </c>
    </row>
    <row r="15" spans="1:17" x14ac:dyDescent="0.25">
      <c r="A15" s="3"/>
      <c r="B15" s="2"/>
      <c r="C15" s="2"/>
      <c r="D15" s="2"/>
      <c r="E15" s="3"/>
      <c r="F15" s="3"/>
      <c r="G15" s="3"/>
      <c r="H15">
        <v>2</v>
      </c>
      <c r="I15" s="3">
        <v>2.1669999999999998</v>
      </c>
      <c r="J15" s="3">
        <v>2.5750000000000002</v>
      </c>
      <c r="K15" s="3">
        <v>2.827</v>
      </c>
      <c r="L15" s="3">
        <v>2.9750000000000001</v>
      </c>
      <c r="N15" s="3">
        <v>2.52</v>
      </c>
      <c r="O15" s="3">
        <v>1.98</v>
      </c>
      <c r="P15" s="3">
        <v>2.5979999999999999</v>
      </c>
      <c r="Q15" s="3">
        <v>2.8090000000000002</v>
      </c>
    </row>
    <row r="16" spans="1:17" x14ac:dyDescent="0.25">
      <c r="A16" s="3"/>
      <c r="B16" s="2"/>
      <c r="C16" s="2"/>
      <c r="D16" s="2"/>
      <c r="E16" s="3"/>
      <c r="F16" s="3"/>
      <c r="G16" s="3"/>
      <c r="H16">
        <v>1</v>
      </c>
      <c r="I16" s="3">
        <v>3.4319999999999999</v>
      </c>
      <c r="J16" s="3">
        <v>3.6859999999999999</v>
      </c>
      <c r="K16" s="3">
        <v>3.403</v>
      </c>
      <c r="L16" s="3">
        <v>2.2400000000000002</v>
      </c>
      <c r="N16" s="3">
        <v>3.1269999999999998</v>
      </c>
      <c r="O16" s="3">
        <v>4.3849999999999998</v>
      </c>
      <c r="P16" s="3">
        <v>4.194</v>
      </c>
      <c r="Q16" s="3">
        <v>4.1180000000000003</v>
      </c>
    </row>
    <row r="17" spans="1:17" x14ac:dyDescent="0.25">
      <c r="A17" s="3"/>
      <c r="B17" s="2"/>
      <c r="C17" s="2"/>
      <c r="D17" s="2"/>
      <c r="E17" s="3"/>
      <c r="F17" s="3"/>
      <c r="G17" s="3"/>
      <c r="H17">
        <v>2</v>
      </c>
      <c r="I17" s="3">
        <v>2.2160000000000002</v>
      </c>
      <c r="J17" s="3">
        <v>2.3220000000000001</v>
      </c>
      <c r="K17" s="3">
        <v>3.06</v>
      </c>
      <c r="L17" s="3">
        <v>2.5859999999999999</v>
      </c>
      <c r="N17" s="3">
        <v>2.3029999999999999</v>
      </c>
      <c r="O17" s="3">
        <v>2.339</v>
      </c>
      <c r="P17" s="3">
        <v>1.9359999999999999</v>
      </c>
      <c r="Q17" s="3">
        <v>1.998</v>
      </c>
    </row>
    <row r="18" spans="1:17" x14ac:dyDescent="0.25">
      <c r="A18" s="3"/>
      <c r="B18" s="2"/>
      <c r="C18" s="2"/>
      <c r="D18" s="2"/>
      <c r="E18" s="3"/>
      <c r="F18" s="3"/>
      <c r="G18" s="3"/>
      <c r="H18">
        <v>2</v>
      </c>
      <c r="I18" s="3">
        <v>2.149</v>
      </c>
      <c r="J18" s="3">
        <v>2.0670000000000002</v>
      </c>
      <c r="K18" s="3">
        <v>2.1040000000000001</v>
      </c>
      <c r="L18" s="3">
        <v>2.2410000000000001</v>
      </c>
      <c r="N18" s="3">
        <v>2.4630000000000001</v>
      </c>
      <c r="O18" s="3">
        <v>2.629</v>
      </c>
      <c r="P18" s="3">
        <v>2.3029999999999999</v>
      </c>
      <c r="Q18" s="3">
        <v>2.5510000000000002</v>
      </c>
    </row>
    <row r="19" spans="1:17" x14ac:dyDescent="0.25">
      <c r="A19" s="3"/>
      <c r="B19" s="2"/>
      <c r="C19" s="2"/>
      <c r="D19" s="2"/>
      <c r="E19" s="3"/>
      <c r="F19" s="3"/>
      <c r="G19" s="3"/>
      <c r="H19" s="3"/>
    </row>
    <row r="20" spans="1:17" x14ac:dyDescent="0.25">
      <c r="A20" s="3"/>
      <c r="B20" s="2"/>
      <c r="C20" s="2"/>
      <c r="D20" s="2"/>
      <c r="E20" s="3"/>
      <c r="F20" s="3"/>
      <c r="G20" s="3"/>
      <c r="H20" s="3"/>
      <c r="I20" s="3"/>
      <c r="J20" s="3"/>
      <c r="K20" s="3"/>
      <c r="L20" s="3"/>
      <c r="N20" s="3"/>
      <c r="O20" s="3"/>
      <c r="P20" s="3"/>
      <c r="Q20" s="3"/>
    </row>
    <row r="21" spans="1:17" x14ac:dyDescent="0.25">
      <c r="A21" s="3"/>
      <c r="B21" s="2"/>
      <c r="C21" s="2"/>
      <c r="D21" s="2"/>
      <c r="E21" s="3"/>
      <c r="F21" s="3"/>
      <c r="G21" s="3"/>
      <c r="H21" s="3"/>
      <c r="I21" s="3"/>
      <c r="J21" s="3"/>
      <c r="K21" s="3"/>
      <c r="L21" s="3"/>
      <c r="N21" s="3"/>
      <c r="O21" s="3"/>
      <c r="P21" s="3"/>
      <c r="Q21" s="3"/>
    </row>
    <row r="22" spans="1:17" x14ac:dyDescent="0.25">
      <c r="A22" s="3"/>
      <c r="B22" s="2"/>
      <c r="C22" s="2"/>
      <c r="D22" s="2"/>
      <c r="E22" s="3"/>
      <c r="F22" s="3"/>
      <c r="G22" s="3"/>
      <c r="H22" s="3"/>
      <c r="I22" s="3"/>
      <c r="J22" s="3"/>
      <c r="K22" s="3"/>
      <c r="L22" s="3"/>
    </row>
    <row r="23" spans="1:17" x14ac:dyDescent="0.25">
      <c r="A23" s="3"/>
      <c r="B23" s="2"/>
      <c r="C23" s="2"/>
      <c r="D23" s="2"/>
      <c r="E23" s="3"/>
      <c r="F23" s="3"/>
      <c r="G23" s="3"/>
      <c r="H23" s="3"/>
      <c r="I23" s="3"/>
      <c r="J23" s="3"/>
      <c r="K23" s="3"/>
      <c r="L23" s="3"/>
      <c r="O23" s="3"/>
    </row>
    <row r="24" spans="1:17" x14ac:dyDescent="0.25">
      <c r="A24" s="3"/>
      <c r="B24" s="2"/>
      <c r="C24" s="2"/>
      <c r="D24" s="2"/>
      <c r="E24" s="3"/>
      <c r="F24" s="3"/>
      <c r="G24" s="3"/>
      <c r="H24" s="3"/>
      <c r="I24" s="3"/>
      <c r="J24" s="3"/>
      <c r="K24" s="3"/>
      <c r="L24" s="3"/>
      <c r="O24" s="3"/>
    </row>
    <row r="25" spans="1:17" x14ac:dyDescent="0.25">
      <c r="A25" s="3"/>
      <c r="B25" s="2"/>
      <c r="C25" s="2"/>
      <c r="D25" s="2"/>
      <c r="E25" s="3"/>
      <c r="F25" s="3"/>
      <c r="G25" s="3"/>
      <c r="H25" s="3"/>
      <c r="I25" s="3"/>
      <c r="J25" s="3"/>
      <c r="K25" s="3"/>
      <c r="L25" s="3"/>
    </row>
    <row r="26" spans="1:17" x14ac:dyDescent="0.25">
      <c r="A26" s="3"/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</row>
    <row r="27" spans="1:17" x14ac:dyDescent="0.25">
      <c r="A27" s="3"/>
      <c r="B27" s="2"/>
      <c r="C27" s="2"/>
      <c r="D27" s="2"/>
      <c r="E27" s="3"/>
      <c r="F27" s="3"/>
      <c r="G27" s="3"/>
      <c r="H27" s="3"/>
      <c r="I27" s="3"/>
      <c r="J27" s="3"/>
      <c r="K27" s="3"/>
      <c r="L27" s="3"/>
    </row>
    <row r="28" spans="1:17" x14ac:dyDescent="0.25">
      <c r="A28" s="3"/>
      <c r="B28" s="2"/>
      <c r="C28" s="2"/>
      <c r="D28" s="2"/>
      <c r="E28" s="3"/>
      <c r="F28" s="3"/>
      <c r="G28" s="3"/>
      <c r="H28" s="3"/>
      <c r="I28" s="3"/>
      <c r="J28" s="3"/>
      <c r="K28" s="3"/>
      <c r="L28" s="3"/>
    </row>
    <row r="29" spans="1:17" x14ac:dyDescent="0.25">
      <c r="A29" s="3"/>
      <c r="B29" s="2"/>
      <c r="C29" s="2"/>
      <c r="D29" s="2"/>
      <c r="E29" s="3"/>
      <c r="F29" s="3"/>
      <c r="G29" s="3"/>
      <c r="H29" s="3"/>
    </row>
    <row r="30" spans="1:17" x14ac:dyDescent="0.25">
      <c r="A30" s="3"/>
      <c r="B30" s="2"/>
      <c r="C30" s="2"/>
      <c r="D30" s="2"/>
      <c r="E30" s="3"/>
      <c r="F30" s="3"/>
      <c r="G30" s="3"/>
      <c r="H30" s="3"/>
    </row>
    <row r="31" spans="1:17" x14ac:dyDescent="0.25">
      <c r="A31" s="3"/>
      <c r="B31" s="2"/>
      <c r="C31" s="2"/>
      <c r="D31" s="2"/>
      <c r="E31" s="3"/>
      <c r="F31" s="3"/>
      <c r="G31" s="3"/>
      <c r="H31" s="3"/>
    </row>
    <row r="32" spans="1:17" x14ac:dyDescent="0.25">
      <c r="A32" s="3"/>
      <c r="B32" s="2"/>
      <c r="C32" s="2"/>
      <c r="D32" s="2"/>
      <c r="E32" s="3"/>
      <c r="F32" s="3"/>
      <c r="G32" s="3"/>
      <c r="H32" s="3"/>
    </row>
    <row r="33" spans="1:8" x14ac:dyDescent="0.25">
      <c r="A33" s="3"/>
      <c r="B33" s="2"/>
      <c r="C33" s="2"/>
      <c r="D33" s="2"/>
      <c r="E33" s="3"/>
      <c r="F33" s="3"/>
      <c r="G33" s="3"/>
      <c r="H33" s="3"/>
    </row>
    <row r="34" spans="1:8" x14ac:dyDescent="0.25">
      <c r="F34" s="3"/>
      <c r="G34" s="3"/>
      <c r="H34" s="3"/>
    </row>
    <row r="35" spans="1:8" x14ac:dyDescent="0.25">
      <c r="F35" s="3"/>
      <c r="G35" s="3"/>
      <c r="H35" s="3"/>
    </row>
    <row r="36" spans="1:8" x14ac:dyDescent="0.25">
      <c r="F36" s="3"/>
      <c r="G36" s="3"/>
      <c r="H36" s="3"/>
    </row>
    <row r="37" spans="1:8" x14ac:dyDescent="0.25">
      <c r="F37" s="3"/>
      <c r="G37" s="3"/>
      <c r="H37" s="3"/>
    </row>
    <row r="38" spans="1:8" x14ac:dyDescent="0.25">
      <c r="F38" s="3"/>
      <c r="G38" s="3"/>
      <c r="H38" s="3"/>
    </row>
    <row r="39" spans="1:8" x14ac:dyDescent="0.25">
      <c r="F39" s="3"/>
      <c r="G39" s="3"/>
      <c r="H39" s="3"/>
    </row>
    <row r="40" spans="1:8" x14ac:dyDescent="0.25">
      <c r="F40" s="3"/>
      <c r="G40" s="3"/>
      <c r="H40" s="3"/>
    </row>
    <row r="41" spans="1:8" x14ac:dyDescent="0.25">
      <c r="F41" s="3"/>
      <c r="G41" s="3"/>
      <c r="H41" s="3"/>
    </row>
    <row r="42" spans="1:8" x14ac:dyDescent="0.25">
      <c r="F42" s="3"/>
      <c r="G42" s="3"/>
      <c r="H42" s="3"/>
    </row>
    <row r="43" spans="1:8" x14ac:dyDescent="0.25">
      <c r="F43" s="3"/>
      <c r="G43" s="3"/>
      <c r="H43" s="3"/>
    </row>
    <row r="44" spans="1:8" x14ac:dyDescent="0.25">
      <c r="F44" s="3"/>
      <c r="G44" s="3"/>
      <c r="H44" s="3"/>
    </row>
    <row r="45" spans="1:8" x14ac:dyDescent="0.25">
      <c r="F45" s="3"/>
      <c r="G45" s="3"/>
      <c r="H45" s="3"/>
    </row>
    <row r="46" spans="1:8" x14ac:dyDescent="0.25">
      <c r="F46" s="3"/>
      <c r="G46" s="3"/>
      <c r="H46" s="3"/>
    </row>
    <row r="47" spans="1:8" x14ac:dyDescent="0.25">
      <c r="F47" s="3"/>
      <c r="G47" s="3"/>
      <c r="H47" s="3"/>
    </row>
    <row r="48" spans="1:8" x14ac:dyDescent="0.25">
      <c r="F48" s="3"/>
      <c r="G48" s="3"/>
      <c r="H48" s="3"/>
    </row>
    <row r="49" spans="6:8" x14ac:dyDescent="0.25">
      <c r="F49" s="3"/>
      <c r="G49" s="3"/>
      <c r="H49" s="3"/>
    </row>
    <row r="50" spans="6:8" x14ac:dyDescent="0.25">
      <c r="F50" s="3"/>
      <c r="G50" s="3"/>
      <c r="H50" s="3"/>
    </row>
    <row r="51" spans="6:8" x14ac:dyDescent="0.25">
      <c r="F51" s="3"/>
      <c r="G51" s="3"/>
      <c r="H51" s="3"/>
    </row>
    <row r="52" spans="6:8" x14ac:dyDescent="0.25">
      <c r="F52" s="3"/>
      <c r="G52" s="3"/>
      <c r="H52" s="3"/>
    </row>
    <row r="53" spans="6:8" x14ac:dyDescent="0.25">
      <c r="F53" s="3"/>
      <c r="G53" s="3"/>
      <c r="H53" s="3"/>
    </row>
    <row r="54" spans="6:8" x14ac:dyDescent="0.25">
      <c r="F54" s="3"/>
      <c r="G54" s="3"/>
      <c r="H54" s="3"/>
    </row>
    <row r="55" spans="6:8" x14ac:dyDescent="0.25">
      <c r="F55" s="3"/>
      <c r="G55" s="3"/>
      <c r="H55" s="3"/>
    </row>
    <row r="56" spans="6:8" x14ac:dyDescent="0.25">
      <c r="F56" s="3"/>
      <c r="G56" s="3"/>
      <c r="H56" s="3"/>
    </row>
    <row r="57" spans="6:8" x14ac:dyDescent="0.25">
      <c r="F57" s="3"/>
      <c r="G57" s="3"/>
      <c r="H57" s="3"/>
    </row>
    <row r="58" spans="6:8" x14ac:dyDescent="0.25">
      <c r="F58" s="3"/>
      <c r="G58" s="3"/>
      <c r="H58" s="3"/>
    </row>
    <row r="59" spans="6:8" x14ac:dyDescent="0.25">
      <c r="F59" s="3"/>
      <c r="G59" s="3"/>
      <c r="H59" s="3"/>
    </row>
    <row r="60" spans="6:8" x14ac:dyDescent="0.25">
      <c r="F60" s="3"/>
      <c r="G60" s="3"/>
      <c r="H60" s="3"/>
    </row>
    <row r="61" spans="6:8" x14ac:dyDescent="0.25">
      <c r="F61" s="3"/>
      <c r="G61" s="3"/>
      <c r="H61" s="3"/>
    </row>
    <row r="62" spans="6:8" x14ac:dyDescent="0.25">
      <c r="F62" s="3"/>
      <c r="G62" s="3"/>
      <c r="H62" s="3"/>
    </row>
    <row r="63" spans="6:8" x14ac:dyDescent="0.25">
      <c r="F63" s="3"/>
      <c r="G63" s="3"/>
      <c r="H63" s="3"/>
    </row>
    <row r="64" spans="6:8" x14ac:dyDescent="0.25">
      <c r="F64" s="3"/>
      <c r="G64" s="3"/>
      <c r="H64" s="3"/>
    </row>
    <row r="65" spans="6:8" x14ac:dyDescent="0.25">
      <c r="F65" s="3"/>
      <c r="G65" s="3"/>
      <c r="H65" s="3"/>
    </row>
    <row r="66" spans="6:8" x14ac:dyDescent="0.25">
      <c r="F66" s="3"/>
      <c r="G66" s="3"/>
      <c r="H66" s="3"/>
    </row>
    <row r="67" spans="6:8" x14ac:dyDescent="0.25">
      <c r="F67" s="3"/>
      <c r="G67" s="3"/>
      <c r="H67" s="3"/>
    </row>
    <row r="68" spans="6:8" x14ac:dyDescent="0.25">
      <c r="F68" s="3"/>
      <c r="G68" s="3"/>
      <c r="H68" s="3"/>
    </row>
    <row r="69" spans="6:8" x14ac:dyDescent="0.25">
      <c r="F69" s="3"/>
      <c r="G69" s="3"/>
      <c r="H69" s="3"/>
    </row>
    <row r="70" spans="6:8" x14ac:dyDescent="0.25">
      <c r="F70" s="3"/>
      <c r="G70" s="3"/>
      <c r="H70" s="3"/>
    </row>
    <row r="71" spans="6:8" x14ac:dyDescent="0.25">
      <c r="F71" s="3"/>
      <c r="G71" s="3"/>
      <c r="H71" s="3"/>
    </row>
    <row r="72" spans="6:8" x14ac:dyDescent="0.25">
      <c r="F72" s="3"/>
      <c r="G72" s="3"/>
      <c r="H72" s="3"/>
    </row>
    <row r="73" spans="6:8" x14ac:dyDescent="0.25">
      <c r="F73" s="3"/>
      <c r="G73" s="3"/>
      <c r="H73" s="3"/>
    </row>
    <row r="74" spans="6:8" x14ac:dyDescent="0.25">
      <c r="F74" s="3"/>
      <c r="G74" s="3"/>
      <c r="H74" s="3"/>
    </row>
    <row r="75" spans="6:8" x14ac:dyDescent="0.25">
      <c r="F75" s="3"/>
      <c r="G75" s="3"/>
      <c r="H75" s="3"/>
    </row>
    <row r="76" spans="6:8" x14ac:dyDescent="0.25">
      <c r="F76" s="3"/>
      <c r="G76" s="3"/>
      <c r="H76" s="3"/>
    </row>
    <row r="77" spans="6:8" x14ac:dyDescent="0.25">
      <c r="F77" s="3"/>
      <c r="G77" s="3"/>
      <c r="H77" s="3"/>
    </row>
    <row r="78" spans="6:8" x14ac:dyDescent="0.25">
      <c r="F78" s="3"/>
      <c r="G78" s="3"/>
      <c r="H78" s="3"/>
    </row>
    <row r="79" spans="6:8" x14ac:dyDescent="0.25">
      <c r="F79" s="3"/>
      <c r="G79" s="3"/>
      <c r="H79" s="3"/>
    </row>
    <row r="80" spans="6:8" x14ac:dyDescent="0.25">
      <c r="F80" s="3"/>
      <c r="G80" s="3"/>
      <c r="H80" s="3"/>
    </row>
    <row r="81" spans="6:8" x14ac:dyDescent="0.25">
      <c r="F81" s="3"/>
      <c r="G81" s="3"/>
      <c r="H81" s="3"/>
    </row>
    <row r="82" spans="6:8" x14ac:dyDescent="0.25">
      <c r="F82" s="3"/>
      <c r="G82" s="3"/>
      <c r="H82" s="3"/>
    </row>
    <row r="83" spans="6:8" x14ac:dyDescent="0.25">
      <c r="F83" s="3"/>
      <c r="G83" s="3"/>
      <c r="H83" s="3"/>
    </row>
    <row r="84" spans="6:8" x14ac:dyDescent="0.25">
      <c r="F84" s="3"/>
      <c r="G84" s="3"/>
      <c r="H84" s="3"/>
    </row>
    <row r="85" spans="6:8" x14ac:dyDescent="0.25">
      <c r="F85" s="3"/>
      <c r="G85" s="3"/>
      <c r="H85" s="3"/>
    </row>
    <row r="86" spans="6:8" x14ac:dyDescent="0.25">
      <c r="F86" s="3"/>
      <c r="G86" s="3"/>
      <c r="H86" s="3"/>
    </row>
    <row r="87" spans="6:8" x14ac:dyDescent="0.25">
      <c r="F87" s="3"/>
      <c r="G87" s="3"/>
      <c r="H87" s="3"/>
    </row>
    <row r="88" spans="6:8" x14ac:dyDescent="0.25">
      <c r="F88" s="3"/>
      <c r="G88" s="3"/>
      <c r="H88" s="3"/>
    </row>
    <row r="89" spans="6:8" x14ac:dyDescent="0.25">
      <c r="F89" s="3"/>
      <c r="G89" s="3"/>
      <c r="H89" s="3"/>
    </row>
    <row r="90" spans="6:8" x14ac:dyDescent="0.25">
      <c r="F90" s="3"/>
      <c r="G90" s="3"/>
      <c r="H90" s="3"/>
    </row>
    <row r="91" spans="6:8" x14ac:dyDescent="0.25">
      <c r="F91" s="3"/>
      <c r="G91" s="3"/>
      <c r="H91" s="3"/>
    </row>
    <row r="92" spans="6:8" x14ac:dyDescent="0.25">
      <c r="F92" s="3"/>
      <c r="G92" s="3"/>
      <c r="H92" s="3"/>
    </row>
    <row r="93" spans="6:8" x14ac:dyDescent="0.25">
      <c r="F93" s="3"/>
      <c r="G93" s="3"/>
      <c r="H93" s="3"/>
    </row>
    <row r="94" spans="6:8" x14ac:dyDescent="0.25">
      <c r="F94" s="3"/>
      <c r="G94" s="3"/>
      <c r="H94" s="3"/>
    </row>
    <row r="95" spans="6:8" x14ac:dyDescent="0.25">
      <c r="F95" s="3"/>
      <c r="G95" s="3"/>
      <c r="H95" s="3"/>
    </row>
    <row r="96" spans="6:8" x14ac:dyDescent="0.25">
      <c r="F96" s="3"/>
      <c r="G96" s="3"/>
      <c r="H96" s="3"/>
    </row>
    <row r="97" spans="6:8" x14ac:dyDescent="0.25">
      <c r="F97" s="3"/>
      <c r="G97" s="3"/>
      <c r="H97" s="3"/>
    </row>
    <row r="98" spans="6:8" x14ac:dyDescent="0.25">
      <c r="F98" s="3"/>
      <c r="G98" s="3"/>
      <c r="H98" s="3"/>
    </row>
    <row r="99" spans="6:8" x14ac:dyDescent="0.25">
      <c r="F99" s="3"/>
      <c r="G99" s="3"/>
      <c r="H99" s="3"/>
    </row>
    <row r="100" spans="6:8" x14ac:dyDescent="0.25">
      <c r="F100" s="3"/>
      <c r="G100" s="3"/>
      <c r="H100" s="3"/>
    </row>
    <row r="101" spans="6:8" x14ac:dyDescent="0.25">
      <c r="F101" s="3"/>
      <c r="G101" s="3"/>
      <c r="H101" s="3"/>
    </row>
    <row r="102" spans="6:8" x14ac:dyDescent="0.25">
      <c r="F102" s="3"/>
      <c r="G102" s="3"/>
      <c r="H102" s="3"/>
    </row>
    <row r="103" spans="6:8" x14ac:dyDescent="0.25">
      <c r="F103" s="3"/>
      <c r="G103" s="3"/>
      <c r="H103" s="3"/>
    </row>
    <row r="104" spans="6:8" x14ac:dyDescent="0.25">
      <c r="F104" s="3"/>
      <c r="G104" s="3"/>
      <c r="H104" s="3"/>
    </row>
    <row r="105" spans="6:8" x14ac:dyDescent="0.25">
      <c r="F105" s="3"/>
      <c r="G105" s="3"/>
      <c r="H105" s="3"/>
    </row>
    <row r="106" spans="6:8" x14ac:dyDescent="0.25">
      <c r="F106" s="3"/>
      <c r="G106" s="3"/>
      <c r="H106" s="3"/>
    </row>
    <row r="107" spans="6:8" x14ac:dyDescent="0.25">
      <c r="F107" s="3"/>
      <c r="G107" s="3"/>
      <c r="H107" s="3"/>
    </row>
    <row r="108" spans="6:8" x14ac:dyDescent="0.25">
      <c r="F108" s="3"/>
      <c r="G108" s="3"/>
      <c r="H108" s="3"/>
    </row>
    <row r="109" spans="6:8" x14ac:dyDescent="0.25">
      <c r="F109" s="3"/>
      <c r="G109" s="3"/>
      <c r="H109" s="3"/>
    </row>
    <row r="110" spans="6:8" x14ac:dyDescent="0.25">
      <c r="F110" s="3"/>
      <c r="G110" s="3"/>
      <c r="H110" s="3"/>
    </row>
    <row r="111" spans="6:8" x14ac:dyDescent="0.25">
      <c r="F111" s="3"/>
      <c r="G111" s="3"/>
      <c r="H111" s="3"/>
    </row>
    <row r="112" spans="6:8" x14ac:dyDescent="0.25">
      <c r="F112" s="3"/>
      <c r="G112" s="3"/>
      <c r="H112" s="3"/>
    </row>
    <row r="113" spans="6:8" x14ac:dyDescent="0.25">
      <c r="F113" s="3"/>
      <c r="G113" s="3"/>
      <c r="H113" s="3"/>
    </row>
    <row r="114" spans="6:8" x14ac:dyDescent="0.25">
      <c r="F114" s="3"/>
      <c r="G114" s="3"/>
      <c r="H114" s="3"/>
    </row>
    <row r="115" spans="6:8" x14ac:dyDescent="0.25">
      <c r="F115" s="3"/>
      <c r="G115" s="3"/>
      <c r="H115" s="3"/>
    </row>
    <row r="116" spans="6:8" x14ac:dyDescent="0.25">
      <c r="F116" s="3"/>
      <c r="G116" s="3"/>
      <c r="H116" s="3"/>
    </row>
    <row r="117" spans="6:8" x14ac:dyDescent="0.25">
      <c r="F117" s="3"/>
      <c r="G117" s="3"/>
      <c r="H117" s="3"/>
    </row>
    <row r="118" spans="6:8" x14ac:dyDescent="0.25">
      <c r="F118" s="3"/>
      <c r="G118" s="3"/>
      <c r="H118" s="3"/>
    </row>
    <row r="119" spans="6:8" x14ac:dyDescent="0.25">
      <c r="F119" s="3"/>
      <c r="G119" s="3"/>
      <c r="H119" s="3"/>
    </row>
    <row r="120" spans="6:8" x14ac:dyDescent="0.25">
      <c r="F120" s="3"/>
      <c r="G120" s="3"/>
      <c r="H120" s="3"/>
    </row>
    <row r="121" spans="6:8" x14ac:dyDescent="0.25">
      <c r="F121" s="3"/>
      <c r="G121" s="3"/>
      <c r="H121" s="3"/>
    </row>
    <row r="122" spans="6:8" x14ac:dyDescent="0.25">
      <c r="F122" s="3"/>
      <c r="G122" s="3"/>
      <c r="H122" s="3"/>
    </row>
    <row r="123" spans="6:8" x14ac:dyDescent="0.25">
      <c r="F123" s="3"/>
      <c r="G123" s="3"/>
      <c r="H123" s="3"/>
    </row>
    <row r="124" spans="6:8" x14ac:dyDescent="0.25">
      <c r="F124" s="3"/>
      <c r="G124" s="3"/>
      <c r="H124" s="3"/>
    </row>
    <row r="125" spans="6:8" x14ac:dyDescent="0.25">
      <c r="F125" s="3"/>
      <c r="G125" s="3"/>
      <c r="H125" s="3"/>
    </row>
    <row r="126" spans="6:8" x14ac:dyDescent="0.25">
      <c r="F126" s="3"/>
      <c r="G126" s="3"/>
      <c r="H126" s="3"/>
    </row>
    <row r="127" spans="6:8" x14ac:dyDescent="0.25">
      <c r="F127" s="3"/>
      <c r="G127" s="3"/>
      <c r="H127" s="3"/>
    </row>
    <row r="128" spans="6:8" x14ac:dyDescent="0.25">
      <c r="F128" s="3"/>
      <c r="G128" s="3"/>
      <c r="H128" s="3"/>
    </row>
    <row r="129" spans="6:8" x14ac:dyDescent="0.25">
      <c r="F129" s="3"/>
      <c r="G129" s="3"/>
      <c r="H129" s="3"/>
    </row>
  </sheetData>
  <mergeCells count="2">
    <mergeCell ref="I1:L1"/>
    <mergeCell ref="N1:Q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workbookViewId="0">
      <selection activeCell="G2" sqref="G2"/>
    </sheetView>
  </sheetViews>
  <sheetFormatPr defaultRowHeight="15.75" x14ac:dyDescent="0.25"/>
  <cols>
    <col min="4" max="4" width="4.875" bestFit="1" customWidth="1"/>
    <col min="5" max="5" width="11.375" bestFit="1" customWidth="1"/>
    <col min="6" max="6" width="11.5" bestFit="1" customWidth="1"/>
  </cols>
  <sheetData>
    <row r="1" spans="1:16" ht="21" x14ac:dyDescent="0.35">
      <c r="A1" s="1"/>
      <c r="B1" s="2"/>
      <c r="C1" s="2"/>
      <c r="D1" s="2"/>
      <c r="E1" s="1"/>
      <c r="F1" s="1"/>
      <c r="G1" s="1"/>
      <c r="H1" s="5" t="s">
        <v>10</v>
      </c>
      <c r="I1" s="5"/>
      <c r="J1" s="5"/>
      <c r="K1" s="5"/>
      <c r="M1" s="6" t="s">
        <v>17</v>
      </c>
      <c r="N1" s="6"/>
      <c r="O1" s="6"/>
      <c r="P1" s="6"/>
    </row>
    <row r="2" spans="1:16" x14ac:dyDescent="0.25">
      <c r="A2" s="3"/>
      <c r="B2" s="2"/>
      <c r="C2" s="2"/>
      <c r="D2" s="2"/>
      <c r="E2" s="3"/>
      <c r="F2" s="3"/>
      <c r="G2" s="8" t="s">
        <v>22</v>
      </c>
      <c r="H2" s="4" t="s">
        <v>18</v>
      </c>
      <c r="I2" s="4" t="s">
        <v>19</v>
      </c>
      <c r="J2" s="4" t="s">
        <v>20</v>
      </c>
      <c r="K2" s="4" t="s">
        <v>21</v>
      </c>
      <c r="M2" s="4" t="s">
        <v>18</v>
      </c>
      <c r="N2" s="4" t="s">
        <v>19</v>
      </c>
      <c r="O2" s="4" t="s">
        <v>20</v>
      </c>
      <c r="P2" s="4" t="s">
        <v>21</v>
      </c>
    </row>
    <row r="3" spans="1:16" x14ac:dyDescent="0.25">
      <c r="A3" s="3"/>
      <c r="B3" s="2"/>
      <c r="C3" s="2"/>
      <c r="D3" s="2"/>
      <c r="E3" s="3"/>
      <c r="F3" s="3"/>
      <c r="G3">
        <v>1</v>
      </c>
      <c r="H3" s="3">
        <v>2.6579999999999999</v>
      </c>
      <c r="I3" s="3">
        <v>2.907</v>
      </c>
      <c r="J3" s="3">
        <v>2.59</v>
      </c>
      <c r="K3" s="3">
        <v>3.6629999999999998</v>
      </c>
      <c r="M3" s="3">
        <v>2.5640000000000001</v>
      </c>
      <c r="N3" s="3">
        <v>3.1629999999999998</v>
      </c>
      <c r="O3" s="3">
        <v>2.351</v>
      </c>
      <c r="P3" s="3">
        <v>3.169</v>
      </c>
    </row>
    <row r="4" spans="1:16" x14ac:dyDescent="0.25">
      <c r="A4" s="3"/>
      <c r="B4" s="2"/>
      <c r="C4" s="2"/>
      <c r="D4" s="2"/>
      <c r="E4" s="3"/>
      <c r="F4" s="3"/>
      <c r="G4">
        <v>2</v>
      </c>
      <c r="H4" s="3">
        <v>2.4670000000000001</v>
      </c>
      <c r="I4" s="3">
        <v>2.77</v>
      </c>
      <c r="J4" s="3">
        <v>2.5499999999999998</v>
      </c>
      <c r="K4" s="3">
        <v>1.8819999999999999</v>
      </c>
      <c r="M4" s="3">
        <v>2.5939999999999999</v>
      </c>
      <c r="N4" s="3">
        <v>2.3839999999999999</v>
      </c>
      <c r="O4" s="3">
        <v>2.0760000000000001</v>
      </c>
      <c r="P4" s="3">
        <v>1.9390000000000001</v>
      </c>
    </row>
    <row r="5" spans="1:16" x14ac:dyDescent="0.25">
      <c r="A5" s="3"/>
      <c r="B5" s="2"/>
      <c r="C5" s="2"/>
      <c r="D5" s="2"/>
      <c r="E5" s="3"/>
      <c r="F5" s="3"/>
      <c r="G5">
        <v>1</v>
      </c>
      <c r="H5" s="3">
        <v>3.782</v>
      </c>
      <c r="I5" s="3">
        <v>3.536</v>
      </c>
      <c r="J5" s="3">
        <v>3.294</v>
      </c>
      <c r="K5" s="3">
        <v>2.9580000000000002</v>
      </c>
      <c r="M5" s="3">
        <v>3.93</v>
      </c>
      <c r="N5" s="3">
        <v>3.7160000000000002</v>
      </c>
      <c r="O5" s="3">
        <v>3.0110000000000001</v>
      </c>
      <c r="P5" s="3">
        <v>3.27</v>
      </c>
    </row>
    <row r="6" spans="1:16" x14ac:dyDescent="0.25">
      <c r="A6" s="3"/>
      <c r="B6" s="2"/>
      <c r="C6" s="2"/>
      <c r="D6" s="2"/>
      <c r="E6" s="3"/>
      <c r="F6" s="3"/>
      <c r="G6">
        <v>1</v>
      </c>
      <c r="H6" s="3">
        <v>2.6970000000000001</v>
      </c>
      <c r="I6" s="3">
        <v>3.173</v>
      </c>
      <c r="J6" s="3">
        <v>2.98</v>
      </c>
      <c r="K6" s="3">
        <v>3.7330000000000001</v>
      </c>
      <c r="M6" s="3">
        <v>2.8580000000000001</v>
      </c>
      <c r="N6" s="3">
        <v>2.1419999999999999</v>
      </c>
      <c r="O6" s="3">
        <v>3.1869999999999998</v>
      </c>
      <c r="P6" s="3">
        <v>3.4359999999999999</v>
      </c>
    </row>
    <row r="7" spans="1:16" x14ac:dyDescent="0.25">
      <c r="A7" s="3"/>
      <c r="B7" s="2"/>
      <c r="C7" s="2"/>
      <c r="D7" s="2"/>
      <c r="E7" s="3"/>
      <c r="F7" s="3"/>
      <c r="G7">
        <v>2</v>
      </c>
      <c r="H7" s="3">
        <v>2.0710000000000002</v>
      </c>
      <c r="I7" s="3">
        <v>2.3149999999999999</v>
      </c>
      <c r="J7" s="3">
        <v>2</v>
      </c>
      <c r="K7" s="3">
        <v>2.165</v>
      </c>
      <c r="M7" s="3">
        <v>1.825</v>
      </c>
      <c r="N7" s="3">
        <v>2.2370000000000001</v>
      </c>
      <c r="O7" s="3">
        <v>1.5209999999999999</v>
      </c>
      <c r="P7" s="3">
        <v>1.91</v>
      </c>
    </row>
    <row r="8" spans="1:16" x14ac:dyDescent="0.25">
      <c r="A8" s="3"/>
      <c r="B8" s="2"/>
      <c r="C8" s="2"/>
      <c r="D8" s="2"/>
      <c r="E8" s="3"/>
      <c r="F8" s="3"/>
      <c r="G8">
        <v>2</v>
      </c>
      <c r="H8" s="3">
        <v>2.1</v>
      </c>
      <c r="I8" s="3">
        <v>2.2130000000000001</v>
      </c>
      <c r="J8" s="3">
        <v>2</v>
      </c>
      <c r="K8" s="3">
        <v>2.2160000000000002</v>
      </c>
      <c r="M8" s="3">
        <v>2.2799999999999998</v>
      </c>
      <c r="N8" s="3">
        <v>2.0510000000000002</v>
      </c>
      <c r="O8" s="3">
        <v>1.5820000000000001</v>
      </c>
      <c r="P8" s="3">
        <v>2.1419999999999999</v>
      </c>
    </row>
    <row r="9" spans="1:16" x14ac:dyDescent="0.25">
      <c r="A9" s="3"/>
      <c r="B9" s="2"/>
      <c r="C9" s="2"/>
      <c r="D9" s="2"/>
      <c r="E9" s="3"/>
      <c r="F9" s="3"/>
      <c r="G9">
        <v>2</v>
      </c>
      <c r="H9" s="3">
        <v>2.3610000000000002</v>
      </c>
      <c r="I9" s="3">
        <v>1.7210000000000001</v>
      </c>
      <c r="J9" s="3">
        <v>2.4239999999999999</v>
      </c>
      <c r="K9" s="3">
        <v>1.2929999999999999</v>
      </c>
      <c r="M9" s="3">
        <v>1.4910000000000001</v>
      </c>
      <c r="N9" s="3">
        <v>1.7729999999999999</v>
      </c>
      <c r="O9" s="3">
        <v>1.946</v>
      </c>
      <c r="P9" s="3">
        <v>2.4340000000000002</v>
      </c>
    </row>
    <row r="10" spans="1:16" x14ac:dyDescent="0.25">
      <c r="A10" s="3"/>
      <c r="B10" s="2"/>
      <c r="C10" s="2"/>
      <c r="D10" s="2"/>
      <c r="E10" s="3"/>
      <c r="F10" s="3"/>
      <c r="G10">
        <v>2</v>
      </c>
      <c r="H10" s="3">
        <v>2.456</v>
      </c>
      <c r="I10" s="3">
        <v>2.79</v>
      </c>
      <c r="J10" s="3">
        <v>2.3730000000000002</v>
      </c>
      <c r="K10" s="3">
        <v>2.3580000000000001</v>
      </c>
      <c r="M10" s="3">
        <v>2.6930000000000001</v>
      </c>
      <c r="N10" s="3">
        <v>2.7629999999999999</v>
      </c>
      <c r="O10" s="3">
        <v>2.4220000000000002</v>
      </c>
      <c r="P10" s="3">
        <v>2.593</v>
      </c>
    </row>
    <row r="11" spans="1:16" x14ac:dyDescent="0.25">
      <c r="A11" s="3"/>
      <c r="B11" s="2"/>
      <c r="C11" s="2"/>
      <c r="D11" s="2"/>
      <c r="E11" s="3"/>
      <c r="F11" s="3"/>
      <c r="G11">
        <v>1</v>
      </c>
      <c r="H11" s="3">
        <v>3.3450000000000002</v>
      </c>
      <c r="I11" s="3">
        <v>2.1829999999999998</v>
      </c>
      <c r="J11" s="3">
        <v>3.2080000000000002</v>
      </c>
      <c r="K11" s="3">
        <v>2.593</v>
      </c>
      <c r="M11" s="3">
        <v>3.78</v>
      </c>
      <c r="N11" s="3">
        <v>3.42</v>
      </c>
      <c r="O11" s="3">
        <v>2.8109999999999999</v>
      </c>
      <c r="P11" s="3">
        <v>3.3149999999999999</v>
      </c>
    </row>
    <row r="12" spans="1:16" x14ac:dyDescent="0.25">
      <c r="A12" s="3"/>
      <c r="B12" s="2"/>
      <c r="C12" s="2"/>
      <c r="D12" s="2"/>
      <c r="E12" s="3"/>
      <c r="F12" s="3"/>
      <c r="G12">
        <v>1</v>
      </c>
      <c r="H12" s="3">
        <v>3.1640000000000001</v>
      </c>
      <c r="I12" s="3">
        <v>3.6720000000000002</v>
      </c>
      <c r="J12" s="3">
        <v>3.5760000000000001</v>
      </c>
      <c r="K12" s="3">
        <v>3.6080000000000001</v>
      </c>
      <c r="L12" s="3"/>
      <c r="M12" s="3">
        <v>3.093</v>
      </c>
      <c r="N12" s="3">
        <v>2.8940000000000001</v>
      </c>
      <c r="O12" s="3">
        <v>2.552</v>
      </c>
      <c r="P12" s="3">
        <v>3.1339999999999999</v>
      </c>
    </row>
    <row r="13" spans="1:16" x14ac:dyDescent="0.25">
      <c r="A13" s="3"/>
      <c r="B13" s="2"/>
      <c r="C13" s="2"/>
      <c r="D13" s="2"/>
      <c r="E13" s="3"/>
      <c r="F13" s="3"/>
      <c r="G13">
        <v>1</v>
      </c>
      <c r="H13" s="3">
        <v>4.1100000000000003</v>
      </c>
      <c r="I13" s="3">
        <v>3.4820000000000002</v>
      </c>
      <c r="J13" s="3">
        <v>2.8180000000000001</v>
      </c>
      <c r="K13" s="3">
        <v>3.45</v>
      </c>
      <c r="M13" s="3">
        <v>3.36</v>
      </c>
      <c r="N13" s="3">
        <v>3.4529999999999998</v>
      </c>
      <c r="O13" s="3">
        <v>3.2629999999999999</v>
      </c>
      <c r="P13" s="3">
        <v>2.5310000000000001</v>
      </c>
    </row>
    <row r="14" spans="1:16" x14ac:dyDescent="0.25">
      <c r="A14" s="3"/>
      <c r="B14" s="2"/>
      <c r="C14" s="2"/>
      <c r="D14" s="2"/>
      <c r="E14" s="3"/>
      <c r="F14" s="3"/>
      <c r="G14">
        <v>1</v>
      </c>
      <c r="H14" s="3">
        <v>2.5030000000000001</v>
      </c>
      <c r="I14" s="3">
        <v>3.3220000000000001</v>
      </c>
      <c r="J14" s="3">
        <v>2.923</v>
      </c>
      <c r="K14" s="3">
        <v>1.8280000000000001</v>
      </c>
      <c r="M14" s="3">
        <v>2.7210000000000001</v>
      </c>
      <c r="N14" s="3">
        <v>2.9670000000000001</v>
      </c>
      <c r="O14" s="3">
        <v>3.569</v>
      </c>
      <c r="P14" s="3">
        <v>3.5030000000000001</v>
      </c>
    </row>
    <row r="15" spans="1:16" x14ac:dyDescent="0.25">
      <c r="A15" s="3"/>
      <c r="B15" s="2"/>
      <c r="C15" s="2"/>
      <c r="D15" s="2"/>
      <c r="E15" s="3"/>
      <c r="F15" s="3"/>
      <c r="G15">
        <v>2</v>
      </c>
      <c r="H15" s="3">
        <v>2.1</v>
      </c>
      <c r="I15" s="3">
        <v>2.6339999999999999</v>
      </c>
      <c r="J15" s="3">
        <v>2.4969999999999999</v>
      </c>
      <c r="K15" s="3">
        <v>2.7490000000000001</v>
      </c>
      <c r="M15" s="3">
        <v>2.782</v>
      </c>
      <c r="N15" s="3">
        <v>2.1669999999999998</v>
      </c>
      <c r="O15" s="3">
        <v>2.492</v>
      </c>
      <c r="P15" s="3">
        <v>2.6349999999999998</v>
      </c>
    </row>
    <row r="16" spans="1:16" x14ac:dyDescent="0.25">
      <c r="A16" s="3"/>
      <c r="B16" s="2"/>
      <c r="C16" s="2"/>
      <c r="D16" s="2"/>
      <c r="E16" s="3"/>
      <c r="F16" s="3"/>
      <c r="G16">
        <v>1</v>
      </c>
      <c r="H16" s="3">
        <v>3.2669999999999999</v>
      </c>
      <c r="I16" s="3">
        <v>3.4470000000000001</v>
      </c>
      <c r="J16" s="3">
        <v>3.2930000000000001</v>
      </c>
      <c r="K16" s="3">
        <v>1.9159999999999999</v>
      </c>
      <c r="M16" s="3">
        <v>3.149</v>
      </c>
      <c r="N16" s="3">
        <v>3.9529999999999998</v>
      </c>
      <c r="O16" s="3">
        <v>3.5190000000000001</v>
      </c>
      <c r="P16" s="3">
        <v>3.1890000000000001</v>
      </c>
    </row>
    <row r="17" spans="1:16" x14ac:dyDescent="0.25">
      <c r="A17" s="3"/>
      <c r="B17" s="2"/>
      <c r="C17" s="2"/>
      <c r="D17" s="2"/>
      <c r="E17" s="3"/>
      <c r="F17" s="3"/>
      <c r="G17">
        <v>2</v>
      </c>
      <c r="H17" s="3">
        <v>2.1459999999999999</v>
      </c>
      <c r="I17" s="3">
        <v>2.4119999999999999</v>
      </c>
      <c r="J17" s="3">
        <v>2.7549999999999999</v>
      </c>
      <c r="K17" s="3">
        <v>2.6040000000000001</v>
      </c>
      <c r="M17" s="3">
        <v>2.2160000000000002</v>
      </c>
      <c r="N17" s="3">
        <v>2.0390000000000001</v>
      </c>
      <c r="O17" s="3">
        <v>1.6890000000000001</v>
      </c>
      <c r="P17" s="3">
        <v>1.9330000000000001</v>
      </c>
    </row>
    <row r="18" spans="1:16" x14ac:dyDescent="0.25">
      <c r="A18" s="3"/>
      <c r="B18" s="2"/>
      <c r="C18" s="2"/>
      <c r="D18" s="2"/>
      <c r="E18" s="3"/>
      <c r="F18" s="3"/>
      <c r="G18">
        <v>2</v>
      </c>
      <c r="H18" s="3">
        <v>2.1549999999999998</v>
      </c>
      <c r="I18" s="3">
        <v>1.885</v>
      </c>
      <c r="J18" s="3">
        <v>1.7629999999999999</v>
      </c>
      <c r="K18" s="3">
        <v>2.097</v>
      </c>
      <c r="M18" s="3">
        <v>2.4249999999999998</v>
      </c>
      <c r="N18" s="3">
        <v>2.2999999999999998</v>
      </c>
      <c r="O18" s="3">
        <v>1.8009999999999999</v>
      </c>
      <c r="P18" s="3">
        <v>2.2480000000000002</v>
      </c>
    </row>
    <row r="19" spans="1:16" x14ac:dyDescent="0.25">
      <c r="A19" s="3"/>
      <c r="B19" s="2"/>
      <c r="C19" s="2"/>
      <c r="D19" s="2"/>
      <c r="E19" s="3"/>
      <c r="F19" s="3"/>
    </row>
    <row r="20" spans="1:16" x14ac:dyDescent="0.25">
      <c r="A20" s="3"/>
      <c r="B20" s="2"/>
      <c r="C20" s="2"/>
      <c r="D20" s="2"/>
      <c r="E20" s="3"/>
      <c r="F20" s="3"/>
      <c r="H20" s="3"/>
      <c r="I20" s="3"/>
      <c r="J20" s="3"/>
      <c r="K20" s="3"/>
      <c r="M20" s="3"/>
      <c r="N20" s="3"/>
      <c r="O20" s="3"/>
      <c r="P20" s="3"/>
    </row>
    <row r="21" spans="1:16" x14ac:dyDescent="0.25">
      <c r="A21" s="3"/>
      <c r="B21" s="2"/>
      <c r="C21" s="2"/>
      <c r="D21" s="2"/>
      <c r="E21" s="3"/>
      <c r="F21" s="3"/>
      <c r="H21" s="3"/>
      <c r="I21" s="3"/>
      <c r="J21" s="3"/>
      <c r="K21" s="3"/>
      <c r="M21" s="3"/>
      <c r="N21" s="3"/>
      <c r="O21" s="3"/>
      <c r="P21" s="3"/>
    </row>
    <row r="22" spans="1:16" x14ac:dyDescent="0.25">
      <c r="A22" s="3"/>
      <c r="B22" s="2"/>
      <c r="C22" s="2"/>
      <c r="D22" s="2"/>
      <c r="E22" s="3"/>
      <c r="F22" s="3"/>
      <c r="H22" s="3"/>
      <c r="I22" s="3"/>
      <c r="J22" s="3"/>
      <c r="K22" s="3"/>
    </row>
    <row r="23" spans="1:16" x14ac:dyDescent="0.25">
      <c r="A23" s="3"/>
      <c r="B23" s="2"/>
      <c r="C23" s="2"/>
      <c r="D23" s="2"/>
      <c r="E23" s="3"/>
      <c r="F23" s="3"/>
      <c r="H23" s="3"/>
      <c r="I23" s="3"/>
      <c r="J23" s="3"/>
      <c r="K23" s="3"/>
      <c r="N23" s="3"/>
    </row>
    <row r="24" spans="1:16" x14ac:dyDescent="0.25">
      <c r="A24" s="3"/>
      <c r="B24" s="2"/>
      <c r="C24" s="2"/>
      <c r="D24" s="2"/>
      <c r="E24" s="3"/>
      <c r="F24" s="3"/>
      <c r="H24" s="3"/>
      <c r="I24" s="3"/>
      <c r="J24" s="3"/>
      <c r="K24" s="3"/>
      <c r="N24" s="3"/>
    </row>
    <row r="25" spans="1:16" x14ac:dyDescent="0.25">
      <c r="A25" s="3"/>
      <c r="B25" s="2"/>
      <c r="C25" s="2"/>
      <c r="D25" s="2"/>
      <c r="E25" s="3"/>
      <c r="F25" s="3"/>
      <c r="H25" s="3"/>
      <c r="I25" s="3"/>
      <c r="J25" s="3"/>
      <c r="K25" s="3"/>
    </row>
    <row r="26" spans="1:16" x14ac:dyDescent="0.25">
      <c r="A26" s="3"/>
      <c r="B26" s="2"/>
      <c r="C26" s="2"/>
      <c r="D26" s="2"/>
      <c r="E26" s="3"/>
      <c r="F26" s="3"/>
      <c r="H26" s="3"/>
      <c r="I26" s="3"/>
      <c r="J26" s="3"/>
      <c r="K26" s="3"/>
    </row>
    <row r="27" spans="1:16" x14ac:dyDescent="0.25">
      <c r="A27" s="3"/>
      <c r="B27" s="2"/>
      <c r="C27" s="2"/>
      <c r="D27" s="2"/>
      <c r="E27" s="3"/>
      <c r="F27" s="3"/>
      <c r="H27" s="3"/>
      <c r="I27" s="3"/>
      <c r="J27" s="3"/>
      <c r="K27" s="3"/>
    </row>
    <row r="28" spans="1:16" x14ac:dyDescent="0.25">
      <c r="A28" s="3"/>
      <c r="B28" s="2"/>
      <c r="C28" s="2"/>
      <c r="D28" s="2"/>
      <c r="E28" s="3"/>
      <c r="F28" s="3"/>
      <c r="H28" s="3"/>
      <c r="I28" s="3"/>
      <c r="J28" s="3"/>
      <c r="K28" s="3"/>
    </row>
    <row r="29" spans="1:16" x14ac:dyDescent="0.25">
      <c r="A29" s="3"/>
      <c r="B29" s="2"/>
      <c r="C29" s="2"/>
      <c r="D29" s="2"/>
      <c r="E29" s="3"/>
      <c r="F29" s="3"/>
    </row>
    <row r="30" spans="1:16" x14ac:dyDescent="0.25">
      <c r="A30" s="3"/>
      <c r="B30" s="2"/>
      <c r="C30" s="2"/>
      <c r="D30" s="2"/>
      <c r="E30" s="3"/>
      <c r="F30" s="3"/>
    </row>
    <row r="31" spans="1:16" x14ac:dyDescent="0.25">
      <c r="A31" s="3"/>
      <c r="B31" s="2"/>
      <c r="C31" s="2"/>
      <c r="D31" s="2"/>
      <c r="E31" s="3"/>
      <c r="F31" s="3"/>
    </row>
    <row r="32" spans="1:16" x14ac:dyDescent="0.25">
      <c r="A32" s="3"/>
      <c r="B32" s="2"/>
      <c r="C32" s="2"/>
      <c r="D32" s="2"/>
      <c r="E32" s="3"/>
      <c r="F32" s="3"/>
    </row>
    <row r="33" spans="1:6" x14ac:dyDescent="0.25">
      <c r="A33" s="3"/>
      <c r="B33" s="2"/>
      <c r="C33" s="2"/>
      <c r="D33" s="2"/>
      <c r="E33" s="3"/>
      <c r="F33" s="3"/>
    </row>
    <row r="34" spans="1:6" x14ac:dyDescent="0.25">
      <c r="F34" s="3"/>
    </row>
    <row r="35" spans="1:6" x14ac:dyDescent="0.25">
      <c r="F35" s="3"/>
    </row>
    <row r="36" spans="1:6" x14ac:dyDescent="0.25">
      <c r="F36" s="3"/>
    </row>
    <row r="37" spans="1:6" x14ac:dyDescent="0.25">
      <c r="F37" s="3"/>
    </row>
    <row r="38" spans="1:6" x14ac:dyDescent="0.25">
      <c r="F38" s="3"/>
    </row>
    <row r="39" spans="1:6" x14ac:dyDescent="0.25">
      <c r="F39" s="3"/>
    </row>
    <row r="40" spans="1:6" x14ac:dyDescent="0.25">
      <c r="F40" s="3"/>
    </row>
    <row r="41" spans="1:6" x14ac:dyDescent="0.25">
      <c r="F41" s="3"/>
    </row>
    <row r="42" spans="1:6" x14ac:dyDescent="0.25">
      <c r="F42" s="3"/>
    </row>
    <row r="43" spans="1:6" x14ac:dyDescent="0.25">
      <c r="F43" s="3"/>
    </row>
    <row r="44" spans="1:6" x14ac:dyDescent="0.25">
      <c r="F44" s="3"/>
    </row>
    <row r="45" spans="1:6" x14ac:dyDescent="0.25">
      <c r="F45" s="3"/>
    </row>
    <row r="46" spans="1:6" x14ac:dyDescent="0.25">
      <c r="F46" s="3"/>
    </row>
    <row r="47" spans="1:6" x14ac:dyDescent="0.25">
      <c r="F47" s="3"/>
    </row>
    <row r="48" spans="1:6" x14ac:dyDescent="0.25">
      <c r="F48" s="3"/>
    </row>
    <row r="49" spans="6:6" x14ac:dyDescent="0.25">
      <c r="F49" s="3"/>
    </row>
    <row r="50" spans="6:6" x14ac:dyDescent="0.25">
      <c r="F50" s="3"/>
    </row>
    <row r="51" spans="6:6" x14ac:dyDescent="0.25">
      <c r="F51" s="3"/>
    </row>
    <row r="52" spans="6:6" x14ac:dyDescent="0.25">
      <c r="F52" s="3"/>
    </row>
    <row r="53" spans="6:6" x14ac:dyDescent="0.25">
      <c r="F53" s="3"/>
    </row>
    <row r="54" spans="6:6" x14ac:dyDescent="0.25">
      <c r="F54" s="3"/>
    </row>
    <row r="55" spans="6:6" x14ac:dyDescent="0.25">
      <c r="F55" s="3"/>
    </row>
    <row r="56" spans="6:6" x14ac:dyDescent="0.25">
      <c r="F56" s="3"/>
    </row>
    <row r="57" spans="6:6" x14ac:dyDescent="0.25">
      <c r="F57" s="3"/>
    </row>
    <row r="58" spans="6:6" x14ac:dyDescent="0.25">
      <c r="F58" s="3"/>
    </row>
    <row r="59" spans="6:6" x14ac:dyDescent="0.25">
      <c r="F59" s="3"/>
    </row>
    <row r="60" spans="6:6" x14ac:dyDescent="0.25">
      <c r="F60" s="3"/>
    </row>
    <row r="61" spans="6:6" x14ac:dyDescent="0.25">
      <c r="F61" s="3"/>
    </row>
    <row r="62" spans="6:6" x14ac:dyDescent="0.25">
      <c r="F62" s="3"/>
    </row>
    <row r="63" spans="6:6" x14ac:dyDescent="0.25">
      <c r="F63" s="3"/>
    </row>
    <row r="64" spans="6:6" x14ac:dyDescent="0.25">
      <c r="F64" s="3"/>
    </row>
    <row r="65" spans="6:6" x14ac:dyDescent="0.25">
      <c r="F65" s="3"/>
    </row>
    <row r="66" spans="6:6" x14ac:dyDescent="0.25">
      <c r="F66" s="3"/>
    </row>
    <row r="67" spans="6:6" x14ac:dyDescent="0.25">
      <c r="F67" s="3"/>
    </row>
    <row r="68" spans="6:6" x14ac:dyDescent="0.25">
      <c r="F68" s="3"/>
    </row>
    <row r="69" spans="6:6" x14ac:dyDescent="0.25">
      <c r="F69" s="3"/>
    </row>
    <row r="70" spans="6:6" x14ac:dyDescent="0.25">
      <c r="F70" s="3"/>
    </row>
    <row r="71" spans="6:6" x14ac:dyDescent="0.25">
      <c r="F71" s="3"/>
    </row>
    <row r="72" spans="6:6" x14ac:dyDescent="0.25">
      <c r="F72" s="3"/>
    </row>
    <row r="73" spans="6:6" x14ac:dyDescent="0.25">
      <c r="F73" s="3"/>
    </row>
    <row r="74" spans="6:6" x14ac:dyDescent="0.25">
      <c r="F74" s="3"/>
    </row>
    <row r="75" spans="6:6" x14ac:dyDescent="0.25">
      <c r="F75" s="3"/>
    </row>
    <row r="76" spans="6:6" x14ac:dyDescent="0.25">
      <c r="F76" s="3"/>
    </row>
    <row r="77" spans="6:6" x14ac:dyDescent="0.25">
      <c r="F77" s="3"/>
    </row>
    <row r="78" spans="6:6" x14ac:dyDescent="0.25">
      <c r="F78" s="3"/>
    </row>
    <row r="79" spans="6:6" x14ac:dyDescent="0.25">
      <c r="F79" s="3"/>
    </row>
    <row r="80" spans="6:6" x14ac:dyDescent="0.25">
      <c r="F80" s="3"/>
    </row>
    <row r="81" spans="6:6" x14ac:dyDescent="0.25">
      <c r="F81" s="3"/>
    </row>
    <row r="82" spans="6:6" x14ac:dyDescent="0.25">
      <c r="F82" s="3"/>
    </row>
    <row r="83" spans="6:6" x14ac:dyDescent="0.25">
      <c r="F83" s="3"/>
    </row>
    <row r="84" spans="6:6" x14ac:dyDescent="0.25">
      <c r="F84" s="3"/>
    </row>
    <row r="85" spans="6:6" x14ac:dyDescent="0.25">
      <c r="F85" s="3"/>
    </row>
    <row r="86" spans="6:6" x14ac:dyDescent="0.25">
      <c r="F86" s="3"/>
    </row>
    <row r="87" spans="6:6" x14ac:dyDescent="0.25">
      <c r="F87" s="3"/>
    </row>
    <row r="88" spans="6:6" x14ac:dyDescent="0.25">
      <c r="F88" s="3"/>
    </row>
    <row r="89" spans="6:6" x14ac:dyDescent="0.25">
      <c r="F89" s="3"/>
    </row>
    <row r="90" spans="6:6" x14ac:dyDescent="0.25">
      <c r="F90" s="3"/>
    </row>
    <row r="91" spans="6:6" x14ac:dyDescent="0.25">
      <c r="F91" s="3"/>
    </row>
    <row r="92" spans="6:6" x14ac:dyDescent="0.25">
      <c r="F92" s="3"/>
    </row>
    <row r="93" spans="6:6" x14ac:dyDescent="0.25">
      <c r="F93" s="3"/>
    </row>
    <row r="94" spans="6:6" x14ac:dyDescent="0.25">
      <c r="F94" s="3"/>
    </row>
    <row r="95" spans="6:6" x14ac:dyDescent="0.25">
      <c r="F95" s="3"/>
    </row>
    <row r="96" spans="6:6" x14ac:dyDescent="0.25">
      <c r="F96" s="3"/>
    </row>
    <row r="97" spans="6:6" x14ac:dyDescent="0.25">
      <c r="F97" s="3"/>
    </row>
    <row r="98" spans="6:6" x14ac:dyDescent="0.25">
      <c r="F98" s="3"/>
    </row>
    <row r="99" spans="6:6" x14ac:dyDescent="0.25">
      <c r="F99" s="3"/>
    </row>
    <row r="100" spans="6:6" x14ac:dyDescent="0.25">
      <c r="F100" s="3"/>
    </row>
    <row r="101" spans="6:6" x14ac:dyDescent="0.25">
      <c r="F101" s="3"/>
    </row>
    <row r="102" spans="6:6" x14ac:dyDescent="0.25">
      <c r="F102" s="3"/>
    </row>
    <row r="103" spans="6:6" x14ac:dyDescent="0.25">
      <c r="F103" s="3"/>
    </row>
    <row r="104" spans="6:6" x14ac:dyDescent="0.25">
      <c r="F104" s="3"/>
    </row>
    <row r="105" spans="6:6" x14ac:dyDescent="0.25">
      <c r="F105" s="3"/>
    </row>
    <row r="106" spans="6:6" x14ac:dyDescent="0.25">
      <c r="F106" s="3"/>
    </row>
    <row r="107" spans="6:6" x14ac:dyDescent="0.25">
      <c r="F107" s="3"/>
    </row>
    <row r="108" spans="6:6" x14ac:dyDescent="0.25">
      <c r="F108" s="3"/>
    </row>
    <row r="109" spans="6:6" x14ac:dyDescent="0.25">
      <c r="F109" s="3"/>
    </row>
    <row r="110" spans="6:6" x14ac:dyDescent="0.25">
      <c r="F110" s="3"/>
    </row>
    <row r="111" spans="6:6" x14ac:dyDescent="0.25">
      <c r="F111" s="3"/>
    </row>
    <row r="112" spans="6:6" x14ac:dyDescent="0.25">
      <c r="F112" s="3"/>
    </row>
    <row r="113" spans="6:6" x14ac:dyDescent="0.25">
      <c r="F113" s="3"/>
    </row>
    <row r="114" spans="6:6" x14ac:dyDescent="0.25">
      <c r="F114" s="3"/>
    </row>
    <row r="115" spans="6:6" x14ac:dyDescent="0.25">
      <c r="F115" s="3"/>
    </row>
    <row r="116" spans="6:6" x14ac:dyDescent="0.25">
      <c r="F116" s="3"/>
    </row>
    <row r="117" spans="6:6" x14ac:dyDescent="0.25">
      <c r="F117" s="3"/>
    </row>
    <row r="118" spans="6:6" x14ac:dyDescent="0.25">
      <c r="F118" s="3"/>
    </row>
    <row r="119" spans="6:6" x14ac:dyDescent="0.25">
      <c r="F119" s="3"/>
    </row>
    <row r="120" spans="6:6" x14ac:dyDescent="0.25">
      <c r="F120" s="3"/>
    </row>
    <row r="121" spans="6:6" x14ac:dyDescent="0.25">
      <c r="F121" s="3"/>
    </row>
    <row r="122" spans="6:6" x14ac:dyDescent="0.25">
      <c r="F122" s="3"/>
    </row>
    <row r="123" spans="6:6" x14ac:dyDescent="0.25">
      <c r="F123" s="3"/>
    </row>
    <row r="124" spans="6:6" x14ac:dyDescent="0.25">
      <c r="F124" s="3"/>
    </row>
    <row r="125" spans="6:6" x14ac:dyDescent="0.25">
      <c r="F125" s="3"/>
    </row>
    <row r="126" spans="6:6" x14ac:dyDescent="0.25">
      <c r="F126" s="3"/>
    </row>
    <row r="127" spans="6:6" x14ac:dyDescent="0.25">
      <c r="F127" s="3"/>
    </row>
    <row r="128" spans="6:6" x14ac:dyDescent="0.25">
      <c r="F128" s="3"/>
    </row>
    <row r="129" spans="6:6" x14ac:dyDescent="0.25">
      <c r="F129" s="3"/>
    </row>
  </sheetData>
  <mergeCells count="2">
    <mergeCell ref="H1:K1"/>
    <mergeCell ref="M1:P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workbookViewId="0">
      <selection activeCell="G2" sqref="G2"/>
    </sheetView>
  </sheetViews>
  <sheetFormatPr defaultRowHeight="15.75" x14ac:dyDescent="0.25"/>
  <cols>
    <col min="5" max="5" width="9.75" bestFit="1" customWidth="1"/>
  </cols>
  <sheetData>
    <row r="1" spans="1:16" ht="21" x14ac:dyDescent="0.35">
      <c r="A1" s="1"/>
      <c r="B1" s="2"/>
      <c r="C1" s="2"/>
      <c r="D1" s="2"/>
      <c r="E1" s="1"/>
      <c r="F1" s="1"/>
      <c r="G1" s="1"/>
      <c r="H1" s="5" t="s">
        <v>10</v>
      </c>
      <c r="I1" s="5"/>
      <c r="J1" s="5"/>
      <c r="K1" s="5"/>
      <c r="M1" s="6" t="s">
        <v>17</v>
      </c>
      <c r="N1" s="6"/>
      <c r="O1" s="6"/>
      <c r="P1" s="6"/>
    </row>
    <row r="2" spans="1:16" x14ac:dyDescent="0.25">
      <c r="A2" s="3"/>
      <c r="B2" s="2"/>
      <c r="C2" s="2"/>
      <c r="D2" s="2"/>
      <c r="E2" s="3"/>
      <c r="F2" s="3"/>
      <c r="G2" s="8" t="s">
        <v>22</v>
      </c>
      <c r="H2" s="4" t="s">
        <v>18</v>
      </c>
      <c r="I2" s="4" t="s">
        <v>19</v>
      </c>
      <c r="J2" s="4" t="s">
        <v>20</v>
      </c>
      <c r="K2" s="4" t="s">
        <v>21</v>
      </c>
      <c r="M2" s="4" t="s">
        <v>18</v>
      </c>
      <c r="N2" s="4" t="s">
        <v>19</v>
      </c>
      <c r="O2" s="4" t="s">
        <v>20</v>
      </c>
      <c r="P2" s="4" t="s">
        <v>21</v>
      </c>
    </row>
    <row r="3" spans="1:16" x14ac:dyDescent="0.25">
      <c r="A3" s="3"/>
      <c r="B3" s="2"/>
      <c r="C3" s="2"/>
      <c r="D3" s="2"/>
      <c r="E3" s="3"/>
      <c r="F3" s="3"/>
      <c r="G3">
        <v>1</v>
      </c>
      <c r="H3" s="3">
        <v>71.076999999999998</v>
      </c>
      <c r="I3" s="3">
        <v>89.174999999999997</v>
      </c>
      <c r="J3" s="3">
        <v>84.548000000000002</v>
      </c>
      <c r="K3" s="3">
        <v>132.61000000000001</v>
      </c>
      <c r="M3" s="3">
        <v>64.701999999999998</v>
      </c>
      <c r="N3" s="3">
        <v>89.887</v>
      </c>
      <c r="O3" s="3">
        <v>76.296999999999997</v>
      </c>
      <c r="P3" s="3">
        <v>127.956</v>
      </c>
    </row>
    <row r="4" spans="1:16" x14ac:dyDescent="0.25">
      <c r="A4" s="3"/>
      <c r="B4" s="2"/>
      <c r="C4" s="2"/>
      <c r="D4" s="2"/>
      <c r="E4" s="3"/>
      <c r="F4" s="3"/>
      <c r="G4">
        <v>2</v>
      </c>
      <c r="H4" s="3">
        <v>78.52</v>
      </c>
      <c r="I4" s="3">
        <v>92.956999999999994</v>
      </c>
      <c r="J4" s="3">
        <v>90.634</v>
      </c>
      <c r="K4" s="3">
        <v>63.372</v>
      </c>
      <c r="M4" s="3">
        <v>74.358999999999995</v>
      </c>
      <c r="N4" s="3">
        <v>76.462999999999994</v>
      </c>
      <c r="O4" s="3">
        <v>75.347999999999999</v>
      </c>
      <c r="P4" s="3">
        <v>72.546000000000006</v>
      </c>
    </row>
    <row r="5" spans="1:16" x14ac:dyDescent="0.25">
      <c r="A5" s="3"/>
      <c r="B5" s="2"/>
      <c r="C5" s="2"/>
      <c r="D5" s="2"/>
      <c r="E5" s="3"/>
      <c r="F5" s="3"/>
      <c r="G5">
        <v>1</v>
      </c>
      <c r="H5" s="3">
        <v>74.683999999999997</v>
      </c>
      <c r="I5" s="3">
        <v>91.614999999999995</v>
      </c>
      <c r="J5" s="3">
        <v>100.4</v>
      </c>
      <c r="K5" s="3">
        <v>88.671999999999997</v>
      </c>
      <c r="M5" s="3">
        <v>89.950999999999993</v>
      </c>
      <c r="N5" s="3">
        <v>106.3</v>
      </c>
      <c r="O5" s="3">
        <v>91.36</v>
      </c>
      <c r="P5" s="3">
        <v>108.819</v>
      </c>
    </row>
    <row r="6" spans="1:16" x14ac:dyDescent="0.25">
      <c r="A6" s="3"/>
      <c r="B6" s="2"/>
      <c r="C6" s="2"/>
      <c r="D6" s="2"/>
      <c r="E6" s="3"/>
      <c r="F6" s="3"/>
      <c r="G6">
        <v>1</v>
      </c>
      <c r="H6" s="3">
        <v>72.343999999999994</v>
      </c>
      <c r="I6" s="3">
        <v>100.607</v>
      </c>
      <c r="J6" s="3">
        <v>100.21599999999999</v>
      </c>
      <c r="K6" s="3">
        <v>159.74100000000001</v>
      </c>
      <c r="M6" s="3">
        <v>74.311000000000007</v>
      </c>
      <c r="N6" s="3">
        <v>52.241999999999997</v>
      </c>
      <c r="O6" s="3">
        <v>107.217</v>
      </c>
      <c r="P6" s="3">
        <v>134.78200000000001</v>
      </c>
    </row>
    <row r="7" spans="1:16" x14ac:dyDescent="0.25">
      <c r="A7" s="3"/>
      <c r="B7" s="2"/>
      <c r="C7" s="2"/>
      <c r="D7" s="2"/>
      <c r="E7" s="3"/>
      <c r="F7" s="3"/>
      <c r="G7">
        <v>2</v>
      </c>
      <c r="H7" s="3">
        <v>60.841999999999999</v>
      </c>
      <c r="I7" s="3">
        <v>75.403999999999996</v>
      </c>
      <c r="J7" s="3">
        <v>74.096999999999994</v>
      </c>
      <c r="K7" s="3">
        <v>87.944999999999993</v>
      </c>
      <c r="M7" s="3">
        <v>53.154000000000003</v>
      </c>
      <c r="N7" s="3">
        <v>67.489999999999995</v>
      </c>
      <c r="O7" s="3">
        <v>60.268000000000001</v>
      </c>
      <c r="P7" s="3">
        <v>60.768000000000001</v>
      </c>
    </row>
    <row r="8" spans="1:16" x14ac:dyDescent="0.25">
      <c r="A8" s="3"/>
      <c r="B8" s="2"/>
      <c r="C8" s="2"/>
      <c r="D8" s="2"/>
      <c r="E8" s="3"/>
      <c r="F8" s="3"/>
      <c r="G8">
        <v>2</v>
      </c>
      <c r="H8" s="3">
        <v>71.725999999999999</v>
      </c>
      <c r="I8" s="3">
        <v>83.897999999999996</v>
      </c>
      <c r="J8" s="3">
        <v>83.4</v>
      </c>
      <c r="K8" s="3">
        <v>98.861000000000004</v>
      </c>
      <c r="M8" s="3">
        <v>78.045000000000002</v>
      </c>
      <c r="N8" s="3">
        <v>81.426000000000002</v>
      </c>
      <c r="O8" s="3">
        <v>72.046000000000006</v>
      </c>
      <c r="P8" s="3">
        <v>80.073999999999998</v>
      </c>
    </row>
    <row r="9" spans="1:16" x14ac:dyDescent="0.25">
      <c r="A9" s="3"/>
      <c r="B9" s="2"/>
      <c r="C9" s="2"/>
      <c r="D9" s="2"/>
      <c r="E9" s="3"/>
      <c r="F9" s="3"/>
      <c r="G9">
        <v>2</v>
      </c>
      <c r="H9" s="3">
        <v>63.405000000000001</v>
      </c>
      <c r="I9" s="3">
        <v>53.494999999999997</v>
      </c>
      <c r="J9" s="3">
        <v>77.569000000000003</v>
      </c>
      <c r="K9" s="3">
        <v>43.908000000000001</v>
      </c>
      <c r="M9" s="3">
        <v>35.264000000000003</v>
      </c>
      <c r="N9" s="3">
        <v>43.46</v>
      </c>
      <c r="O9" s="3">
        <v>54.6</v>
      </c>
      <c r="P9" s="3">
        <v>71.959000000000003</v>
      </c>
    </row>
    <row r="10" spans="1:16" x14ac:dyDescent="0.25">
      <c r="A10" s="3"/>
      <c r="B10" s="2"/>
      <c r="C10" s="2"/>
      <c r="D10" s="2"/>
      <c r="E10" s="3"/>
      <c r="F10" s="3"/>
      <c r="G10">
        <v>2</v>
      </c>
      <c r="H10" s="3">
        <v>79.56</v>
      </c>
      <c r="I10" s="3">
        <v>100.84099999999999</v>
      </c>
      <c r="J10" s="3">
        <v>99.491</v>
      </c>
      <c r="K10" s="3">
        <v>102.053</v>
      </c>
      <c r="M10" s="3">
        <v>78.153999999999996</v>
      </c>
      <c r="N10" s="3">
        <v>90.994</v>
      </c>
      <c r="O10" s="3">
        <v>98.653999999999996</v>
      </c>
      <c r="P10" s="3">
        <v>110.53400000000001</v>
      </c>
    </row>
    <row r="11" spans="1:16" x14ac:dyDescent="0.25">
      <c r="A11" s="3"/>
      <c r="B11" s="2"/>
      <c r="C11" s="2"/>
      <c r="D11" s="2"/>
      <c r="E11" s="3"/>
      <c r="F11" s="3"/>
      <c r="G11">
        <v>1</v>
      </c>
      <c r="H11" s="3">
        <v>94.122</v>
      </c>
      <c r="I11" s="3">
        <v>72.974999999999994</v>
      </c>
      <c r="J11" s="3">
        <v>114.819</v>
      </c>
      <c r="K11" s="3">
        <v>100.9</v>
      </c>
      <c r="M11" s="3">
        <v>95.677999999999997</v>
      </c>
      <c r="N11" s="3">
        <v>97.965000000000003</v>
      </c>
      <c r="O11" s="3">
        <v>90.543000000000006</v>
      </c>
      <c r="P11" s="3">
        <v>113.536</v>
      </c>
    </row>
    <row r="12" spans="1:16" x14ac:dyDescent="0.25">
      <c r="A12" s="3"/>
      <c r="B12" s="2"/>
      <c r="C12" s="2"/>
      <c r="D12" s="2"/>
      <c r="E12" s="3"/>
      <c r="F12" s="3"/>
      <c r="G12">
        <v>1</v>
      </c>
      <c r="H12" s="3">
        <v>84.257999999999996</v>
      </c>
      <c r="I12" s="3">
        <v>112.039</v>
      </c>
      <c r="J12" s="3">
        <v>113.836</v>
      </c>
      <c r="K12" s="3">
        <v>123.20099999999999</v>
      </c>
      <c r="L12" s="3"/>
      <c r="M12" s="3">
        <v>76.084000000000003</v>
      </c>
      <c r="N12" s="3">
        <v>76.861999999999995</v>
      </c>
      <c r="O12" s="3">
        <v>71.576999999999998</v>
      </c>
      <c r="P12" s="3">
        <v>92.233999999999995</v>
      </c>
    </row>
    <row r="13" spans="1:16" x14ac:dyDescent="0.25">
      <c r="A13" s="3"/>
      <c r="B13" s="2"/>
      <c r="C13" s="2"/>
      <c r="D13" s="2"/>
      <c r="E13" s="3"/>
      <c r="F13" s="3"/>
      <c r="G13">
        <v>1</v>
      </c>
      <c r="H13" s="3">
        <v>129.47800000000001</v>
      </c>
      <c r="I13" s="3">
        <v>111.104</v>
      </c>
      <c r="J13" s="3">
        <v>97.507999999999996</v>
      </c>
      <c r="K13" s="3">
        <v>123.73699999999999</v>
      </c>
      <c r="M13" s="3">
        <v>89.552999999999997</v>
      </c>
      <c r="N13" s="3">
        <v>103.748</v>
      </c>
      <c r="O13" s="3">
        <v>102.491</v>
      </c>
      <c r="P13" s="3">
        <v>79.77</v>
      </c>
    </row>
    <row r="14" spans="1:16" x14ac:dyDescent="0.25">
      <c r="A14" s="3"/>
      <c r="B14" s="2"/>
      <c r="C14" s="2"/>
      <c r="D14" s="2"/>
      <c r="E14" s="3"/>
      <c r="F14" s="3"/>
      <c r="G14">
        <v>1</v>
      </c>
      <c r="H14" s="3">
        <v>65.512</v>
      </c>
      <c r="I14" s="3">
        <v>92.046999999999997</v>
      </c>
      <c r="J14" s="3">
        <v>88.445999999999998</v>
      </c>
      <c r="K14" s="3">
        <v>52.36</v>
      </c>
      <c r="M14" s="3">
        <v>70.396000000000001</v>
      </c>
      <c r="N14" s="3">
        <v>81.957999999999998</v>
      </c>
      <c r="O14" s="3">
        <v>95.36</v>
      </c>
      <c r="P14" s="3">
        <v>107.449</v>
      </c>
    </row>
    <row r="15" spans="1:16" x14ac:dyDescent="0.25">
      <c r="A15" s="3"/>
      <c r="B15" s="2"/>
      <c r="C15" s="2"/>
      <c r="D15" s="2"/>
      <c r="E15" s="3"/>
      <c r="F15" s="3"/>
      <c r="G15">
        <v>2</v>
      </c>
      <c r="H15" s="3">
        <v>58.959000000000003</v>
      </c>
      <c r="I15" s="3">
        <v>86.111999999999995</v>
      </c>
      <c r="J15" s="3">
        <v>87.786000000000001</v>
      </c>
      <c r="K15" s="3">
        <v>99.694000000000003</v>
      </c>
      <c r="M15" s="3">
        <v>75.777000000000001</v>
      </c>
      <c r="N15" s="3">
        <v>60.975999999999999</v>
      </c>
      <c r="O15" s="3">
        <v>82.438999999999993</v>
      </c>
      <c r="P15" s="3">
        <v>92.753</v>
      </c>
    </row>
    <row r="16" spans="1:16" x14ac:dyDescent="0.25">
      <c r="A16" s="3"/>
      <c r="B16" s="2"/>
      <c r="C16" s="2"/>
      <c r="D16" s="2"/>
      <c r="E16" s="3"/>
      <c r="F16" s="3"/>
      <c r="G16">
        <v>1</v>
      </c>
      <c r="H16" s="3">
        <v>84.227000000000004</v>
      </c>
      <c r="I16" s="3">
        <v>104.026</v>
      </c>
      <c r="J16" s="3">
        <v>114.575</v>
      </c>
      <c r="K16" s="3">
        <v>47.561999999999998</v>
      </c>
      <c r="M16" s="3">
        <v>87.125</v>
      </c>
      <c r="N16" s="3">
        <v>118.22199999999999</v>
      </c>
      <c r="O16" s="3">
        <v>126.31100000000001</v>
      </c>
      <c r="P16" s="3">
        <v>107.009</v>
      </c>
    </row>
    <row r="17" spans="1:16" x14ac:dyDescent="0.25">
      <c r="A17" s="3"/>
      <c r="B17" s="2"/>
      <c r="C17" s="2"/>
      <c r="D17" s="2"/>
      <c r="E17" s="3"/>
      <c r="F17" s="3"/>
      <c r="G17">
        <v>2</v>
      </c>
      <c r="H17" s="3">
        <v>44.24</v>
      </c>
      <c r="I17" s="3">
        <v>57.883000000000003</v>
      </c>
      <c r="J17" s="3">
        <v>74.655000000000001</v>
      </c>
      <c r="K17" s="3">
        <v>90.843000000000004</v>
      </c>
      <c r="M17" s="3">
        <v>49.033000000000001</v>
      </c>
      <c r="N17" s="3">
        <v>60.164999999999999</v>
      </c>
      <c r="O17" s="3">
        <v>47.747999999999998</v>
      </c>
      <c r="P17" s="3">
        <v>61.616</v>
      </c>
    </row>
    <row r="18" spans="1:16" x14ac:dyDescent="0.25">
      <c r="A18" s="3"/>
      <c r="B18" s="2"/>
      <c r="C18" s="2"/>
      <c r="D18" s="2"/>
      <c r="E18" s="3"/>
      <c r="F18" s="3"/>
      <c r="G18">
        <v>2</v>
      </c>
      <c r="H18" s="3">
        <v>66.822999999999993</v>
      </c>
      <c r="I18" s="3">
        <v>67.662999999999997</v>
      </c>
      <c r="J18" s="3">
        <v>62.841999999999999</v>
      </c>
      <c r="K18" s="3">
        <v>88.977000000000004</v>
      </c>
      <c r="M18" s="3">
        <v>72.087000000000003</v>
      </c>
      <c r="N18" s="3">
        <v>73.884</v>
      </c>
      <c r="O18" s="3">
        <v>59.427</v>
      </c>
      <c r="P18" s="3">
        <v>76.87</v>
      </c>
    </row>
    <row r="19" spans="1:16" x14ac:dyDescent="0.25">
      <c r="A19" s="3"/>
      <c r="B19" s="2"/>
      <c r="C19" s="2"/>
      <c r="D19" s="2"/>
      <c r="E19" s="3"/>
      <c r="F19" s="3"/>
      <c r="G19" s="3"/>
    </row>
    <row r="20" spans="1:16" x14ac:dyDescent="0.25">
      <c r="A20" s="3"/>
      <c r="B20" s="2"/>
      <c r="C20" s="2"/>
      <c r="D20" s="2"/>
      <c r="E20" s="3"/>
      <c r="F20" s="3"/>
      <c r="G20" s="3"/>
      <c r="H20" s="3"/>
      <c r="I20" s="3"/>
      <c r="J20" s="3"/>
      <c r="K20" s="3"/>
      <c r="M20" s="3"/>
      <c r="N20" s="3"/>
      <c r="O20" s="3"/>
      <c r="P20" s="3"/>
    </row>
    <row r="21" spans="1:16" x14ac:dyDescent="0.25">
      <c r="A21" s="3"/>
      <c r="B21" s="2"/>
      <c r="C21" s="2"/>
      <c r="D21" s="2"/>
      <c r="E21" s="3"/>
      <c r="F21" s="3"/>
      <c r="G21" s="3"/>
      <c r="H21" s="3"/>
      <c r="I21" s="3"/>
      <c r="J21" s="3"/>
      <c r="K21" s="3"/>
      <c r="M21" s="3"/>
      <c r="N21" s="3"/>
      <c r="O21" s="3"/>
      <c r="P21" s="3"/>
    </row>
    <row r="22" spans="1:16" x14ac:dyDescent="0.25">
      <c r="A22" s="3"/>
      <c r="B22" s="2"/>
      <c r="C22" s="2"/>
      <c r="D22" s="2"/>
      <c r="E22" s="3"/>
      <c r="F22" s="3"/>
      <c r="G22" s="3"/>
      <c r="H22" s="3"/>
      <c r="I22" s="3"/>
      <c r="J22" s="3"/>
      <c r="K22" s="3"/>
    </row>
    <row r="23" spans="1:16" x14ac:dyDescent="0.25">
      <c r="A23" s="3"/>
      <c r="B23" s="2"/>
      <c r="C23" s="2"/>
      <c r="D23" s="2"/>
      <c r="E23" s="3"/>
      <c r="F23" s="3"/>
      <c r="G23" s="3"/>
      <c r="H23" s="3"/>
      <c r="I23" s="3"/>
      <c r="J23" s="3"/>
      <c r="K23" s="3"/>
      <c r="N23" s="3"/>
    </row>
    <row r="24" spans="1:16" x14ac:dyDescent="0.25">
      <c r="A24" s="3"/>
      <c r="B24" s="2"/>
      <c r="C24" s="2"/>
      <c r="D24" s="2"/>
      <c r="E24" s="3"/>
      <c r="F24" s="3"/>
      <c r="G24" s="3"/>
      <c r="H24" s="3"/>
      <c r="I24" s="3"/>
      <c r="J24" s="3"/>
      <c r="K24" s="3"/>
      <c r="N24" s="3"/>
    </row>
    <row r="25" spans="1:16" x14ac:dyDescent="0.25">
      <c r="A25" s="3"/>
      <c r="B25" s="2"/>
      <c r="C25" s="2"/>
      <c r="D25" s="2"/>
      <c r="E25" s="3"/>
      <c r="F25" s="3"/>
      <c r="G25" s="3"/>
      <c r="H25" s="3"/>
      <c r="I25" s="3"/>
      <c r="J25" s="3"/>
      <c r="K25" s="3"/>
    </row>
    <row r="26" spans="1:16" x14ac:dyDescent="0.25">
      <c r="A26" s="3"/>
      <c r="B26" s="2"/>
      <c r="C26" s="2"/>
      <c r="D26" s="2"/>
      <c r="E26" s="3"/>
      <c r="F26" s="3"/>
      <c r="G26" s="3"/>
      <c r="H26" s="3"/>
      <c r="I26" s="3"/>
      <c r="J26" s="3"/>
      <c r="K26" s="3"/>
    </row>
    <row r="27" spans="1:16" x14ac:dyDescent="0.25">
      <c r="A27" s="3"/>
      <c r="B27" s="2"/>
      <c r="C27" s="2"/>
      <c r="D27" s="2"/>
      <c r="E27" s="3"/>
      <c r="F27" s="3"/>
      <c r="G27" s="3"/>
      <c r="H27" s="3"/>
      <c r="I27" s="3"/>
      <c r="J27" s="3"/>
      <c r="K27" s="3"/>
    </row>
    <row r="28" spans="1:16" x14ac:dyDescent="0.25">
      <c r="A28" s="3"/>
      <c r="B28" s="2"/>
      <c r="C28" s="2"/>
      <c r="D28" s="2"/>
      <c r="E28" s="3"/>
      <c r="F28" s="3"/>
      <c r="G28" s="3"/>
      <c r="H28" s="3"/>
      <c r="I28" s="3"/>
      <c r="J28" s="3"/>
      <c r="K28" s="3"/>
    </row>
    <row r="29" spans="1:16" x14ac:dyDescent="0.25">
      <c r="A29" s="3"/>
      <c r="B29" s="2"/>
      <c r="C29" s="2"/>
      <c r="D29" s="2"/>
      <c r="E29" s="3"/>
      <c r="F29" s="3"/>
      <c r="G29" s="3"/>
    </row>
    <row r="30" spans="1:16" x14ac:dyDescent="0.25">
      <c r="F30" s="3"/>
      <c r="G30" s="3"/>
    </row>
    <row r="31" spans="1:16" x14ac:dyDescent="0.25">
      <c r="F31" s="3"/>
      <c r="G31" s="3"/>
    </row>
    <row r="32" spans="1:16" x14ac:dyDescent="0.25">
      <c r="F32" s="3"/>
      <c r="G32" s="3"/>
    </row>
    <row r="33" spans="6:7" x14ac:dyDescent="0.25">
      <c r="F33" s="3"/>
      <c r="G33" s="3"/>
    </row>
    <row r="34" spans="6:7" x14ac:dyDescent="0.25">
      <c r="F34" s="3"/>
      <c r="G34" s="3"/>
    </row>
    <row r="35" spans="6:7" x14ac:dyDescent="0.25">
      <c r="F35" s="3"/>
      <c r="G35" s="3"/>
    </row>
    <row r="36" spans="6:7" x14ac:dyDescent="0.25">
      <c r="F36" s="3"/>
      <c r="G36" s="3"/>
    </row>
    <row r="37" spans="6:7" x14ac:dyDescent="0.25">
      <c r="F37" s="3"/>
      <c r="G37" s="3"/>
    </row>
    <row r="38" spans="6:7" x14ac:dyDescent="0.25">
      <c r="F38" s="3"/>
      <c r="G38" s="3"/>
    </row>
    <row r="39" spans="6:7" x14ac:dyDescent="0.25">
      <c r="F39" s="3"/>
      <c r="G39" s="3"/>
    </row>
    <row r="40" spans="6:7" x14ac:dyDescent="0.25">
      <c r="F40" s="3"/>
      <c r="G40" s="3"/>
    </row>
    <row r="41" spans="6:7" x14ac:dyDescent="0.25">
      <c r="F41" s="3"/>
      <c r="G41" s="3"/>
    </row>
    <row r="42" spans="6:7" x14ac:dyDescent="0.25">
      <c r="F42" s="3"/>
      <c r="G42" s="3"/>
    </row>
    <row r="43" spans="6:7" x14ac:dyDescent="0.25">
      <c r="F43" s="3"/>
      <c r="G43" s="3"/>
    </row>
    <row r="44" spans="6:7" x14ac:dyDescent="0.25">
      <c r="F44" s="3"/>
      <c r="G44" s="3"/>
    </row>
    <row r="45" spans="6:7" x14ac:dyDescent="0.25">
      <c r="F45" s="3"/>
      <c r="G45" s="3"/>
    </row>
    <row r="46" spans="6:7" x14ac:dyDescent="0.25">
      <c r="F46" s="3"/>
      <c r="G46" s="3"/>
    </row>
    <row r="47" spans="6:7" x14ac:dyDescent="0.25">
      <c r="F47" s="3"/>
      <c r="G47" s="3"/>
    </row>
    <row r="48" spans="6:7" x14ac:dyDescent="0.25">
      <c r="F48" s="3"/>
      <c r="G48" s="3"/>
    </row>
    <row r="49" spans="6:7" x14ac:dyDescent="0.25">
      <c r="F49" s="3"/>
      <c r="G49" s="3"/>
    </row>
    <row r="50" spans="6:7" x14ac:dyDescent="0.25">
      <c r="F50" s="3"/>
      <c r="G50" s="3"/>
    </row>
    <row r="51" spans="6:7" x14ac:dyDescent="0.25">
      <c r="F51" s="3"/>
      <c r="G51" s="3"/>
    </row>
    <row r="52" spans="6:7" x14ac:dyDescent="0.25">
      <c r="F52" s="3"/>
      <c r="G52" s="3"/>
    </row>
    <row r="53" spans="6:7" x14ac:dyDescent="0.25">
      <c r="F53" s="3"/>
      <c r="G53" s="3"/>
    </row>
    <row r="54" spans="6:7" x14ac:dyDescent="0.25">
      <c r="F54" s="3"/>
      <c r="G54" s="3"/>
    </row>
    <row r="55" spans="6:7" x14ac:dyDescent="0.25">
      <c r="F55" s="3"/>
      <c r="G55" s="3"/>
    </row>
    <row r="56" spans="6:7" x14ac:dyDescent="0.25">
      <c r="F56" s="3"/>
      <c r="G56" s="3"/>
    </row>
    <row r="57" spans="6:7" x14ac:dyDescent="0.25">
      <c r="F57" s="3"/>
      <c r="G57" s="3"/>
    </row>
    <row r="58" spans="6:7" x14ac:dyDescent="0.25">
      <c r="F58" s="3"/>
      <c r="G58" s="3"/>
    </row>
    <row r="59" spans="6:7" x14ac:dyDescent="0.25">
      <c r="F59" s="3"/>
      <c r="G59" s="3"/>
    </row>
    <row r="60" spans="6:7" x14ac:dyDescent="0.25">
      <c r="F60" s="3"/>
      <c r="G60" s="3"/>
    </row>
    <row r="61" spans="6:7" x14ac:dyDescent="0.25">
      <c r="F61" s="3"/>
      <c r="G61" s="3"/>
    </row>
    <row r="62" spans="6:7" x14ac:dyDescent="0.25">
      <c r="F62" s="3"/>
      <c r="G62" s="3"/>
    </row>
    <row r="63" spans="6:7" x14ac:dyDescent="0.25">
      <c r="F63" s="3"/>
      <c r="G63" s="3"/>
    </row>
    <row r="64" spans="6:7" x14ac:dyDescent="0.25">
      <c r="F64" s="3"/>
      <c r="G64" s="3"/>
    </row>
    <row r="65" spans="6:7" x14ac:dyDescent="0.25">
      <c r="F65" s="3"/>
      <c r="G65" s="3"/>
    </row>
    <row r="66" spans="6:7" x14ac:dyDescent="0.25">
      <c r="F66" s="3"/>
      <c r="G66" s="3"/>
    </row>
    <row r="67" spans="6:7" x14ac:dyDescent="0.25">
      <c r="F67" s="3"/>
      <c r="G67" s="3"/>
    </row>
    <row r="68" spans="6:7" x14ac:dyDescent="0.25">
      <c r="F68" s="3"/>
      <c r="G68" s="3"/>
    </row>
    <row r="69" spans="6:7" x14ac:dyDescent="0.25">
      <c r="F69" s="3"/>
      <c r="G69" s="3"/>
    </row>
    <row r="70" spans="6:7" x14ac:dyDescent="0.25">
      <c r="F70" s="3"/>
      <c r="G70" s="3"/>
    </row>
    <row r="71" spans="6:7" x14ac:dyDescent="0.25">
      <c r="F71" s="3"/>
      <c r="G71" s="3"/>
    </row>
    <row r="72" spans="6:7" x14ac:dyDescent="0.25">
      <c r="F72" s="3"/>
      <c r="G72" s="3"/>
    </row>
    <row r="73" spans="6:7" x14ac:dyDescent="0.25">
      <c r="F73" s="3"/>
      <c r="G73" s="3"/>
    </row>
    <row r="74" spans="6:7" x14ac:dyDescent="0.25">
      <c r="F74" s="3"/>
      <c r="G74" s="3"/>
    </row>
    <row r="75" spans="6:7" x14ac:dyDescent="0.25">
      <c r="F75" s="3"/>
      <c r="G75" s="3"/>
    </row>
    <row r="76" spans="6:7" x14ac:dyDescent="0.25">
      <c r="F76" s="3"/>
      <c r="G76" s="3"/>
    </row>
    <row r="77" spans="6:7" x14ac:dyDescent="0.25">
      <c r="F77" s="3"/>
      <c r="G77" s="3"/>
    </row>
    <row r="78" spans="6:7" x14ac:dyDescent="0.25">
      <c r="F78" s="3"/>
      <c r="G78" s="3"/>
    </row>
    <row r="79" spans="6:7" x14ac:dyDescent="0.25">
      <c r="F79" s="3"/>
      <c r="G79" s="3"/>
    </row>
    <row r="80" spans="6:7" x14ac:dyDescent="0.25">
      <c r="F80" s="3"/>
      <c r="G80" s="3"/>
    </row>
    <row r="81" spans="6:7" x14ac:dyDescent="0.25">
      <c r="F81" s="3"/>
      <c r="G81" s="3"/>
    </row>
    <row r="82" spans="6:7" x14ac:dyDescent="0.25">
      <c r="F82" s="3"/>
      <c r="G82" s="3"/>
    </row>
    <row r="83" spans="6:7" x14ac:dyDescent="0.25">
      <c r="F83" s="3"/>
      <c r="G83" s="3"/>
    </row>
    <row r="84" spans="6:7" x14ac:dyDescent="0.25">
      <c r="F84" s="3"/>
      <c r="G84" s="3"/>
    </row>
    <row r="85" spans="6:7" x14ac:dyDescent="0.25">
      <c r="F85" s="3"/>
      <c r="G85" s="3"/>
    </row>
    <row r="86" spans="6:7" x14ac:dyDescent="0.25">
      <c r="F86" s="3"/>
      <c r="G86" s="3"/>
    </row>
    <row r="87" spans="6:7" x14ac:dyDescent="0.25">
      <c r="F87" s="3"/>
      <c r="G87" s="3"/>
    </row>
    <row r="88" spans="6:7" x14ac:dyDescent="0.25">
      <c r="F88" s="3"/>
      <c r="G88" s="3"/>
    </row>
    <row r="89" spans="6:7" x14ac:dyDescent="0.25">
      <c r="F89" s="3"/>
      <c r="G89" s="3"/>
    </row>
    <row r="90" spans="6:7" x14ac:dyDescent="0.25">
      <c r="F90" s="3"/>
      <c r="G90" s="3"/>
    </row>
    <row r="91" spans="6:7" x14ac:dyDescent="0.25">
      <c r="F91" s="3"/>
      <c r="G91" s="3"/>
    </row>
    <row r="92" spans="6:7" x14ac:dyDescent="0.25">
      <c r="F92" s="3"/>
      <c r="G92" s="3"/>
    </row>
    <row r="93" spans="6:7" x14ac:dyDescent="0.25">
      <c r="F93" s="3"/>
      <c r="G93" s="3"/>
    </row>
    <row r="94" spans="6:7" x14ac:dyDescent="0.25">
      <c r="F94" s="3"/>
      <c r="G94" s="3"/>
    </row>
    <row r="95" spans="6:7" x14ac:dyDescent="0.25">
      <c r="F95" s="3"/>
      <c r="G95" s="3"/>
    </row>
    <row r="96" spans="6:7" x14ac:dyDescent="0.25">
      <c r="F96" s="3"/>
      <c r="G96" s="3"/>
    </row>
    <row r="97" spans="6:7" x14ac:dyDescent="0.25">
      <c r="F97" s="3"/>
      <c r="G97" s="3"/>
    </row>
    <row r="98" spans="6:7" x14ac:dyDescent="0.25">
      <c r="F98" s="3"/>
      <c r="G98" s="3"/>
    </row>
    <row r="99" spans="6:7" x14ac:dyDescent="0.25">
      <c r="F99" s="3"/>
      <c r="G99" s="3"/>
    </row>
    <row r="100" spans="6:7" x14ac:dyDescent="0.25">
      <c r="F100" s="3"/>
      <c r="G100" s="3"/>
    </row>
    <row r="101" spans="6:7" x14ac:dyDescent="0.25">
      <c r="F101" s="3"/>
      <c r="G101" s="3"/>
    </row>
    <row r="102" spans="6:7" x14ac:dyDescent="0.25">
      <c r="F102" s="3"/>
      <c r="G102" s="3"/>
    </row>
    <row r="103" spans="6:7" x14ac:dyDescent="0.25">
      <c r="F103" s="3"/>
      <c r="G103" s="3"/>
    </row>
    <row r="104" spans="6:7" x14ac:dyDescent="0.25">
      <c r="F104" s="3"/>
      <c r="G104" s="3"/>
    </row>
    <row r="105" spans="6:7" x14ac:dyDescent="0.25">
      <c r="F105" s="3"/>
      <c r="G105" s="3"/>
    </row>
    <row r="106" spans="6:7" x14ac:dyDescent="0.25">
      <c r="F106" s="3"/>
      <c r="G106" s="3"/>
    </row>
    <row r="107" spans="6:7" x14ac:dyDescent="0.25">
      <c r="F107" s="3"/>
      <c r="G107" s="3"/>
    </row>
    <row r="108" spans="6:7" x14ac:dyDescent="0.25">
      <c r="F108" s="3"/>
      <c r="G108" s="3"/>
    </row>
    <row r="109" spans="6:7" x14ac:dyDescent="0.25">
      <c r="F109" s="3"/>
      <c r="G109" s="3"/>
    </row>
    <row r="110" spans="6:7" x14ac:dyDescent="0.25">
      <c r="F110" s="3"/>
      <c r="G110" s="3"/>
    </row>
    <row r="111" spans="6:7" x14ac:dyDescent="0.25">
      <c r="F111" s="3"/>
      <c r="G111" s="3"/>
    </row>
    <row r="112" spans="6:7" x14ac:dyDescent="0.25">
      <c r="F112" s="3"/>
      <c r="G112" s="3"/>
    </row>
    <row r="113" spans="6:7" x14ac:dyDescent="0.25">
      <c r="F113" s="3"/>
      <c r="G113" s="3"/>
    </row>
    <row r="114" spans="6:7" x14ac:dyDescent="0.25">
      <c r="F114" s="3"/>
      <c r="G114" s="3"/>
    </row>
    <row r="115" spans="6:7" x14ac:dyDescent="0.25">
      <c r="F115" s="3"/>
      <c r="G115" s="3"/>
    </row>
    <row r="116" spans="6:7" x14ac:dyDescent="0.25">
      <c r="F116" s="3"/>
      <c r="G116" s="3"/>
    </row>
    <row r="117" spans="6:7" x14ac:dyDescent="0.25">
      <c r="F117" s="3"/>
      <c r="G117" s="3"/>
    </row>
    <row r="118" spans="6:7" x14ac:dyDescent="0.25">
      <c r="F118" s="3"/>
      <c r="G118" s="3"/>
    </row>
    <row r="119" spans="6:7" x14ac:dyDescent="0.25">
      <c r="F119" s="3"/>
      <c r="G119" s="3"/>
    </row>
    <row r="120" spans="6:7" x14ac:dyDescent="0.25">
      <c r="F120" s="3"/>
      <c r="G120" s="3"/>
    </row>
    <row r="121" spans="6:7" x14ac:dyDescent="0.25">
      <c r="F121" s="3"/>
      <c r="G121" s="3"/>
    </row>
    <row r="122" spans="6:7" x14ac:dyDescent="0.25">
      <c r="F122" s="3"/>
      <c r="G122" s="3"/>
    </row>
    <row r="123" spans="6:7" x14ac:dyDescent="0.25">
      <c r="F123" s="3"/>
      <c r="G123" s="3"/>
    </row>
    <row r="124" spans="6:7" x14ac:dyDescent="0.25">
      <c r="F124" s="3"/>
      <c r="G124" s="3"/>
    </row>
    <row r="125" spans="6:7" x14ac:dyDescent="0.25">
      <c r="F125" s="3"/>
      <c r="G125" s="3"/>
    </row>
    <row r="126" spans="6:7" x14ac:dyDescent="0.25">
      <c r="F126" s="3"/>
      <c r="G126" s="3"/>
    </row>
    <row r="127" spans="6:7" x14ac:dyDescent="0.25">
      <c r="F127" s="3"/>
      <c r="G127" s="3"/>
    </row>
    <row r="128" spans="6:7" x14ac:dyDescent="0.25">
      <c r="F128" s="3"/>
      <c r="G128" s="3"/>
    </row>
    <row r="129" spans="6:7" x14ac:dyDescent="0.25">
      <c r="F129" s="3"/>
      <c r="G129" s="3"/>
    </row>
  </sheetData>
  <mergeCells count="2">
    <mergeCell ref="H1:K1"/>
    <mergeCell ref="M1:P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F25" sqref="F25"/>
    </sheetView>
  </sheetViews>
  <sheetFormatPr defaultRowHeight="15.75" x14ac:dyDescent="0.25"/>
  <cols>
    <col min="5" max="5" width="11.5" bestFit="1" customWidth="1"/>
  </cols>
  <sheetData>
    <row r="1" spans="1:16" ht="21" x14ac:dyDescent="0.35">
      <c r="A1" s="1"/>
      <c r="B1" s="2"/>
      <c r="C1" s="2"/>
      <c r="D1" s="2"/>
      <c r="E1" s="1"/>
      <c r="G1" s="1"/>
      <c r="H1" s="5" t="s">
        <v>10</v>
      </c>
      <c r="I1" s="5"/>
      <c r="J1" s="5"/>
      <c r="K1" s="5"/>
      <c r="M1" s="6" t="s">
        <v>17</v>
      </c>
      <c r="N1" s="6"/>
      <c r="O1" s="6"/>
      <c r="P1" s="6"/>
    </row>
    <row r="2" spans="1:16" x14ac:dyDescent="0.25">
      <c r="A2" s="3"/>
      <c r="B2" s="2"/>
      <c r="C2" s="2"/>
      <c r="D2" s="2"/>
      <c r="E2" s="3"/>
      <c r="G2" s="8" t="s">
        <v>22</v>
      </c>
      <c r="H2" s="4" t="s">
        <v>18</v>
      </c>
      <c r="I2" s="4" t="s">
        <v>19</v>
      </c>
      <c r="J2" s="4" t="s">
        <v>20</v>
      </c>
      <c r="K2" s="4" t="s">
        <v>21</v>
      </c>
      <c r="M2" s="4" t="s">
        <v>18</v>
      </c>
      <c r="N2" s="4" t="s">
        <v>19</v>
      </c>
      <c r="O2" s="4" t="s">
        <v>20</v>
      </c>
      <c r="P2" s="4" t="s">
        <v>21</v>
      </c>
    </row>
    <row r="3" spans="1:16" x14ac:dyDescent="0.25">
      <c r="A3" s="3"/>
      <c r="B3" s="2"/>
      <c r="C3" s="2"/>
      <c r="D3" s="2"/>
      <c r="E3" s="3"/>
      <c r="G3">
        <v>1</v>
      </c>
      <c r="H3" s="3">
        <v>2.298</v>
      </c>
      <c r="I3" s="3">
        <v>2.3780000000000001</v>
      </c>
      <c r="J3" s="3">
        <v>2.0289999999999999</v>
      </c>
      <c r="K3" s="3">
        <v>2.5640000000000001</v>
      </c>
      <c r="M3" s="3">
        <v>2.2000000000000002</v>
      </c>
      <c r="N3" s="3">
        <v>2.3969999999999998</v>
      </c>
      <c r="O3" s="3">
        <v>2.1619999999999999</v>
      </c>
      <c r="P3" s="3">
        <v>2.218</v>
      </c>
    </row>
    <row r="4" spans="1:16" x14ac:dyDescent="0.25">
      <c r="A4" s="3"/>
      <c r="B4" s="2"/>
      <c r="C4" s="2"/>
      <c r="D4" s="2"/>
      <c r="E4" s="3"/>
      <c r="G4">
        <v>2</v>
      </c>
      <c r="H4" s="3">
        <v>1.8320000000000001</v>
      </c>
      <c r="I4" s="3">
        <v>1.921</v>
      </c>
      <c r="J4" s="3">
        <v>1.873</v>
      </c>
      <c r="K4" s="3">
        <v>2.4929999999999999</v>
      </c>
      <c r="M4" s="3">
        <v>2.3050000000000002</v>
      </c>
      <c r="N4" s="3">
        <v>2.0390000000000001</v>
      </c>
      <c r="O4" s="3">
        <v>1.758</v>
      </c>
      <c r="P4" s="3">
        <v>2.37</v>
      </c>
    </row>
    <row r="5" spans="1:16" x14ac:dyDescent="0.25">
      <c r="A5" s="3"/>
      <c r="B5" s="2"/>
      <c r="C5" s="2"/>
      <c r="D5" s="2"/>
      <c r="E5" s="3"/>
      <c r="G5">
        <v>1</v>
      </c>
      <c r="H5" s="3">
        <v>2.6389999999999998</v>
      </c>
      <c r="I5" s="3">
        <v>2.5350000000000001</v>
      </c>
      <c r="J5" s="3">
        <v>2.008</v>
      </c>
      <c r="K5" s="3">
        <v>1.8029999999999999</v>
      </c>
      <c r="M5" s="3">
        <v>2.3690000000000002</v>
      </c>
      <c r="N5" s="3">
        <v>2.5510000000000002</v>
      </c>
      <c r="O5" s="3">
        <v>2.2839999999999998</v>
      </c>
      <c r="P5" s="3">
        <v>2.14</v>
      </c>
    </row>
    <row r="6" spans="1:16" x14ac:dyDescent="0.25">
      <c r="A6" s="3"/>
      <c r="B6" s="2"/>
      <c r="C6" s="2"/>
      <c r="D6" s="2"/>
      <c r="E6" s="3"/>
      <c r="G6">
        <v>1</v>
      </c>
      <c r="H6" s="3">
        <v>2.0499999999999998</v>
      </c>
      <c r="I6" s="3">
        <v>2.1800000000000002</v>
      </c>
      <c r="J6" s="3">
        <v>2.0710000000000002</v>
      </c>
      <c r="K6" s="3">
        <v>2.3959999999999999</v>
      </c>
      <c r="M6" s="3">
        <v>3.2450000000000001</v>
      </c>
      <c r="N6" s="3">
        <v>2.246</v>
      </c>
      <c r="O6" s="3">
        <v>2.359</v>
      </c>
      <c r="P6" s="3">
        <v>2.6059999999999999</v>
      </c>
    </row>
    <row r="7" spans="1:16" x14ac:dyDescent="0.25">
      <c r="A7" s="3"/>
      <c r="B7" s="2"/>
      <c r="C7" s="2"/>
      <c r="D7" s="2"/>
      <c r="E7" s="3"/>
      <c r="G7">
        <v>2</v>
      </c>
      <c r="H7" s="3">
        <v>1.8859999999999999</v>
      </c>
      <c r="I7" s="3">
        <v>1.86</v>
      </c>
      <c r="J7" s="3">
        <v>1.556</v>
      </c>
      <c r="K7" s="3">
        <v>1.671</v>
      </c>
      <c r="M7" s="3">
        <v>1.63</v>
      </c>
      <c r="N7" s="3">
        <v>2.0470000000000002</v>
      </c>
      <c r="O7" s="3">
        <v>2.31</v>
      </c>
      <c r="P7" s="3">
        <v>2.1269999999999998</v>
      </c>
    </row>
    <row r="8" spans="1:16" x14ac:dyDescent="0.25">
      <c r="A8" s="3"/>
      <c r="B8" s="2"/>
      <c r="C8" s="2"/>
      <c r="D8" s="2"/>
      <c r="E8" s="3"/>
      <c r="G8">
        <v>2</v>
      </c>
      <c r="H8" s="3">
        <v>1.53</v>
      </c>
      <c r="I8" s="3">
        <v>1.538</v>
      </c>
      <c r="J8" s="3">
        <v>1.39</v>
      </c>
      <c r="K8" s="3">
        <v>1.45</v>
      </c>
      <c r="M8" s="3">
        <v>1.5089999999999999</v>
      </c>
      <c r="N8" s="3">
        <v>1.52</v>
      </c>
      <c r="O8" s="3">
        <v>1.393</v>
      </c>
      <c r="P8" s="3">
        <v>2.0819999999999999</v>
      </c>
    </row>
    <row r="9" spans="1:16" x14ac:dyDescent="0.25">
      <c r="A9" s="3"/>
      <c r="B9" s="2"/>
      <c r="C9" s="2"/>
      <c r="D9" s="2"/>
      <c r="E9" s="3"/>
      <c r="G9">
        <v>2</v>
      </c>
      <c r="H9" s="3">
        <v>1.5640000000000001</v>
      </c>
      <c r="I9" s="3">
        <v>1.462</v>
      </c>
      <c r="J9" s="3">
        <v>1.603</v>
      </c>
      <c r="K9" s="3">
        <v>1.288</v>
      </c>
      <c r="M9" s="3">
        <v>1.0109999999999999</v>
      </c>
      <c r="N9" s="3">
        <v>1.246</v>
      </c>
      <c r="O9" s="3">
        <v>1.456</v>
      </c>
      <c r="P9" s="3">
        <v>1.847</v>
      </c>
    </row>
    <row r="10" spans="1:16" x14ac:dyDescent="0.25">
      <c r="A10" s="3"/>
      <c r="B10" s="2"/>
      <c r="C10" s="2"/>
      <c r="D10" s="2"/>
      <c r="E10" s="3"/>
      <c r="G10">
        <v>2</v>
      </c>
      <c r="H10" s="3">
        <v>1.9890000000000001</v>
      </c>
      <c r="I10" s="3">
        <v>1.8149999999999999</v>
      </c>
      <c r="J10" s="3">
        <v>2.0230000000000001</v>
      </c>
      <c r="K10" s="3">
        <v>1.7350000000000001</v>
      </c>
      <c r="M10" s="3">
        <v>2.0059999999999998</v>
      </c>
      <c r="N10" s="3">
        <v>1.9410000000000001</v>
      </c>
      <c r="O10" s="3">
        <v>1.7430000000000001</v>
      </c>
      <c r="P10" s="3">
        <v>1.9159999999999999</v>
      </c>
    </row>
    <row r="11" spans="1:16" x14ac:dyDescent="0.25">
      <c r="A11" s="3"/>
      <c r="B11" s="2"/>
      <c r="C11" s="2"/>
      <c r="D11" s="2"/>
      <c r="E11" s="3"/>
      <c r="G11">
        <v>1</v>
      </c>
      <c r="H11" s="3">
        <v>2.7610000000000001</v>
      </c>
      <c r="I11" s="3">
        <v>1.946</v>
      </c>
      <c r="J11" s="3">
        <v>2.258</v>
      </c>
      <c r="K11" s="3">
        <v>2.0179999999999998</v>
      </c>
      <c r="M11" s="3">
        <v>2.9340000000000002</v>
      </c>
      <c r="N11" s="3">
        <v>3.331</v>
      </c>
      <c r="O11" s="3">
        <v>2.2029999999999998</v>
      </c>
      <c r="P11" s="3">
        <v>2.649</v>
      </c>
    </row>
    <row r="12" spans="1:16" x14ac:dyDescent="0.25">
      <c r="A12" s="3"/>
      <c r="B12" s="2"/>
      <c r="C12" s="2"/>
      <c r="D12" s="2"/>
      <c r="E12" s="3"/>
      <c r="G12">
        <v>1</v>
      </c>
      <c r="H12" s="3">
        <v>2.528</v>
      </c>
      <c r="I12" s="3">
        <v>2.726</v>
      </c>
      <c r="J12" s="3">
        <v>2.6560000000000001</v>
      </c>
      <c r="K12" s="3">
        <v>2.5459999999999998</v>
      </c>
      <c r="M12" s="3">
        <v>2.5870000000000002</v>
      </c>
      <c r="N12" s="3">
        <v>2.3570000000000002</v>
      </c>
      <c r="O12" s="3">
        <v>2.41</v>
      </c>
      <c r="P12" s="3">
        <v>2.6749999999999998</v>
      </c>
    </row>
    <row r="13" spans="1:16" x14ac:dyDescent="0.25">
      <c r="A13" s="3"/>
      <c r="B13" s="2"/>
      <c r="C13" s="2"/>
      <c r="D13" s="2"/>
      <c r="E13" s="3"/>
      <c r="G13">
        <v>1</v>
      </c>
      <c r="H13" s="3">
        <v>3.41</v>
      </c>
      <c r="I13" s="3">
        <v>2.0739999999999998</v>
      </c>
      <c r="J13" s="3">
        <v>1.7549999999999999</v>
      </c>
      <c r="K13" s="3">
        <v>2.887</v>
      </c>
      <c r="M13" s="3">
        <v>2.2090000000000001</v>
      </c>
      <c r="N13" s="3">
        <v>2.1440000000000001</v>
      </c>
      <c r="O13" s="3">
        <v>2.0840000000000001</v>
      </c>
      <c r="P13" s="3">
        <v>1.6220000000000001</v>
      </c>
    </row>
    <row r="14" spans="1:16" x14ac:dyDescent="0.25">
      <c r="A14" s="3"/>
      <c r="B14" s="2"/>
      <c r="C14" s="2"/>
      <c r="D14" s="2"/>
      <c r="E14" s="3"/>
      <c r="G14">
        <v>1</v>
      </c>
      <c r="H14" s="3">
        <v>1.9</v>
      </c>
      <c r="I14" s="3">
        <v>2.117</v>
      </c>
      <c r="J14" s="3">
        <v>1.946</v>
      </c>
      <c r="K14" s="3">
        <v>1.431</v>
      </c>
      <c r="M14" s="3">
        <v>1.8540000000000001</v>
      </c>
      <c r="N14" s="3">
        <v>2.1309999999999998</v>
      </c>
      <c r="O14" s="3">
        <v>2.4159999999999999</v>
      </c>
      <c r="P14" s="3">
        <v>2.2919999999999998</v>
      </c>
    </row>
    <row r="15" spans="1:16" x14ac:dyDescent="0.25">
      <c r="A15" s="3"/>
      <c r="B15" s="2"/>
      <c r="C15" s="2"/>
      <c r="D15" s="2"/>
      <c r="E15" s="3"/>
      <c r="G15">
        <v>2</v>
      </c>
      <c r="H15" s="3">
        <v>1.7490000000000001</v>
      </c>
      <c r="I15" s="3">
        <v>1.923</v>
      </c>
      <c r="J15" s="3">
        <v>2.0190000000000001</v>
      </c>
      <c r="K15" s="3">
        <v>1.861</v>
      </c>
      <c r="M15" s="3">
        <v>2.1219999999999999</v>
      </c>
      <c r="N15" s="3">
        <v>2.2360000000000002</v>
      </c>
      <c r="O15" s="3">
        <v>2.1160000000000001</v>
      </c>
      <c r="P15" s="3">
        <v>1.8859999999999999</v>
      </c>
    </row>
    <row r="16" spans="1:16" x14ac:dyDescent="0.25">
      <c r="A16" s="3"/>
      <c r="B16" s="2"/>
      <c r="C16" s="2"/>
      <c r="D16" s="2"/>
      <c r="E16" s="3"/>
      <c r="G16">
        <v>1</v>
      </c>
      <c r="H16" s="3">
        <v>2.19</v>
      </c>
      <c r="I16" s="3">
        <v>2.5659999999999998</v>
      </c>
      <c r="J16" s="3">
        <v>2.444</v>
      </c>
      <c r="K16" s="3">
        <v>1.823</v>
      </c>
      <c r="M16" s="3">
        <v>2.6139999999999999</v>
      </c>
      <c r="N16" s="3">
        <v>2.7189999999999999</v>
      </c>
      <c r="O16" s="3">
        <v>2.484</v>
      </c>
      <c r="P16" s="3">
        <v>2.069</v>
      </c>
    </row>
    <row r="17" spans="1:16" x14ac:dyDescent="0.25">
      <c r="A17" s="3"/>
      <c r="B17" s="2"/>
      <c r="C17" s="2"/>
      <c r="D17" s="2"/>
      <c r="E17" s="3"/>
      <c r="G17">
        <v>2</v>
      </c>
      <c r="H17" s="3">
        <v>1.9910000000000001</v>
      </c>
      <c r="I17" s="3">
        <v>2.0259999999999998</v>
      </c>
      <c r="J17" s="3">
        <v>1.7170000000000001</v>
      </c>
      <c r="K17" s="3">
        <v>1.605</v>
      </c>
      <c r="M17" s="3">
        <v>1.9450000000000001</v>
      </c>
      <c r="N17" s="3">
        <v>1.865</v>
      </c>
      <c r="O17" s="3">
        <v>1.8939999999999999</v>
      </c>
      <c r="P17" s="3">
        <v>2.218</v>
      </c>
    </row>
    <row r="18" spans="1:16" x14ac:dyDescent="0.25">
      <c r="A18" s="3"/>
      <c r="B18" s="2"/>
      <c r="C18" s="2"/>
      <c r="D18" s="2"/>
      <c r="E18" s="3"/>
      <c r="G18">
        <v>2</v>
      </c>
      <c r="H18" s="3">
        <v>1.849</v>
      </c>
      <c r="I18" s="3">
        <v>1.782</v>
      </c>
      <c r="J18" s="3">
        <v>2.0739999999999998</v>
      </c>
      <c r="K18" s="3">
        <v>2.0760000000000001</v>
      </c>
      <c r="M18" s="3">
        <v>2.355</v>
      </c>
      <c r="N18" s="3">
        <v>2.069</v>
      </c>
      <c r="O18" s="3">
        <v>1.7829999999999999</v>
      </c>
      <c r="P18" s="3">
        <v>2.1269999999999998</v>
      </c>
    </row>
    <row r="19" spans="1:16" x14ac:dyDescent="0.25">
      <c r="A19" s="3"/>
      <c r="B19" s="2"/>
      <c r="C19" s="2"/>
      <c r="D19" s="2"/>
      <c r="E19" s="3"/>
    </row>
    <row r="20" spans="1:16" x14ac:dyDescent="0.25">
      <c r="A20" s="3"/>
      <c r="B20" s="2"/>
      <c r="C20" s="2"/>
      <c r="D20" s="2"/>
      <c r="E20" s="3"/>
      <c r="H20" s="3"/>
      <c r="I20" s="3"/>
      <c r="J20" s="3"/>
      <c r="K20" s="3"/>
      <c r="M20" s="3"/>
      <c r="N20" s="3"/>
      <c r="O20" s="3"/>
      <c r="P20" s="3"/>
    </row>
    <row r="21" spans="1:16" x14ac:dyDescent="0.25">
      <c r="A21" s="3"/>
      <c r="B21" s="2"/>
      <c r="C21" s="2"/>
      <c r="D21" s="2"/>
      <c r="E21" s="3"/>
      <c r="H21" s="3"/>
      <c r="I21" s="3"/>
      <c r="J21" s="3"/>
      <c r="K21" s="3"/>
      <c r="M21" s="3"/>
      <c r="N21" s="3"/>
      <c r="O21" s="3"/>
      <c r="P21" s="3"/>
    </row>
    <row r="22" spans="1:16" x14ac:dyDescent="0.25">
      <c r="A22" s="3"/>
      <c r="B22" s="2"/>
      <c r="C22" s="2"/>
      <c r="D22" s="2"/>
      <c r="E22" s="3"/>
      <c r="H22" s="3"/>
      <c r="I22" s="3"/>
      <c r="J22" s="3"/>
      <c r="K22" s="3"/>
    </row>
    <row r="23" spans="1:16" x14ac:dyDescent="0.25">
      <c r="A23" s="3"/>
      <c r="B23" s="2"/>
      <c r="C23" s="2"/>
      <c r="D23" s="2"/>
      <c r="E23" s="3"/>
      <c r="H23" s="3"/>
      <c r="I23" s="3"/>
      <c r="J23" s="3"/>
      <c r="K23" s="3"/>
      <c r="N23" s="3"/>
    </row>
    <row r="24" spans="1:16" x14ac:dyDescent="0.25">
      <c r="A24" s="3"/>
      <c r="B24" s="2"/>
      <c r="C24" s="2"/>
      <c r="D24" s="2"/>
      <c r="E24" s="3"/>
      <c r="H24" s="3"/>
      <c r="I24" s="3"/>
      <c r="J24" s="3"/>
      <c r="K24" s="3"/>
      <c r="N24" s="3"/>
    </row>
    <row r="25" spans="1:16" x14ac:dyDescent="0.25">
      <c r="A25" s="3"/>
      <c r="B25" s="2"/>
      <c r="C25" s="2"/>
      <c r="D25" s="2"/>
      <c r="E25" s="3"/>
      <c r="H25" s="3"/>
      <c r="I25" s="3"/>
      <c r="J25" s="3"/>
      <c r="K25" s="3"/>
    </row>
    <row r="26" spans="1:16" x14ac:dyDescent="0.25">
      <c r="A26" s="3"/>
      <c r="B26" s="2"/>
      <c r="C26" s="2"/>
      <c r="D26" s="2"/>
      <c r="E26" s="3"/>
      <c r="H26" s="3"/>
      <c r="I26" s="3"/>
      <c r="J26" s="3"/>
      <c r="K26" s="3"/>
    </row>
    <row r="27" spans="1:16" x14ac:dyDescent="0.25">
      <c r="A27" s="3"/>
      <c r="B27" s="2"/>
      <c r="C27" s="2"/>
      <c r="D27" s="2"/>
      <c r="E27" s="3"/>
      <c r="H27" s="3"/>
      <c r="I27" s="3"/>
      <c r="J27" s="3"/>
      <c r="K27" s="3"/>
    </row>
    <row r="28" spans="1:16" x14ac:dyDescent="0.25">
      <c r="A28" s="3"/>
      <c r="B28" s="2"/>
      <c r="C28" s="2"/>
      <c r="D28" s="2"/>
      <c r="E28" s="3"/>
      <c r="H28" s="3"/>
      <c r="I28" s="3"/>
      <c r="J28" s="3"/>
      <c r="K28" s="3"/>
    </row>
    <row r="29" spans="1:16" x14ac:dyDescent="0.25">
      <c r="A29" s="3"/>
      <c r="B29" s="2"/>
      <c r="C29" s="2"/>
      <c r="D29" s="2"/>
      <c r="E29" s="3"/>
    </row>
    <row r="30" spans="1:16" x14ac:dyDescent="0.25">
      <c r="A30" s="3"/>
      <c r="B30" s="2"/>
      <c r="C30" s="2"/>
      <c r="D30" s="2"/>
      <c r="E30" s="3"/>
    </row>
    <row r="31" spans="1:16" x14ac:dyDescent="0.25">
      <c r="A31" s="3"/>
      <c r="B31" s="2"/>
      <c r="C31" s="2"/>
      <c r="D31" s="2"/>
      <c r="E31" s="3"/>
    </row>
    <row r="32" spans="1:16" x14ac:dyDescent="0.25">
      <c r="A32" s="3"/>
      <c r="B32" s="2"/>
      <c r="C32" s="2"/>
      <c r="D32" s="2"/>
      <c r="E32" s="3"/>
    </row>
    <row r="33" spans="1:5" x14ac:dyDescent="0.25">
      <c r="A33" s="3"/>
      <c r="B33" s="2"/>
      <c r="C33" s="2"/>
      <c r="D33" s="2"/>
      <c r="E33" s="3"/>
    </row>
    <row r="34" spans="1:5" x14ac:dyDescent="0.25">
      <c r="A34" s="3"/>
      <c r="B34" s="2"/>
      <c r="C34" s="2"/>
      <c r="D34" s="2"/>
      <c r="E34" s="3"/>
    </row>
    <row r="35" spans="1:5" x14ac:dyDescent="0.25">
      <c r="A35" s="3"/>
      <c r="B35" s="2"/>
      <c r="C35" s="2"/>
      <c r="D35" s="2"/>
      <c r="E35" s="3"/>
    </row>
    <row r="36" spans="1:5" x14ac:dyDescent="0.25">
      <c r="A36" s="3"/>
      <c r="B36" s="2"/>
      <c r="C36" s="2"/>
      <c r="D36" s="2"/>
      <c r="E36" s="3"/>
    </row>
    <row r="37" spans="1:5" x14ac:dyDescent="0.25">
      <c r="A37" s="3"/>
      <c r="B37" s="2"/>
      <c r="C37" s="2"/>
      <c r="D37" s="2"/>
      <c r="E37" s="3"/>
    </row>
  </sheetData>
  <mergeCells count="2">
    <mergeCell ref="H1:K1"/>
    <mergeCell ref="M1:P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opLeftCell="A47" workbookViewId="0">
      <selection activeCell="H72" sqref="H72"/>
    </sheetView>
  </sheetViews>
  <sheetFormatPr defaultColWidth="8.5" defaultRowHeight="15" x14ac:dyDescent="0.25"/>
  <cols>
    <col min="1" max="1" width="6.75" style="32" customWidth="1"/>
    <col min="2" max="2" width="3.625" style="32" customWidth="1"/>
    <col min="3" max="3" width="16.125" style="32" customWidth="1"/>
    <col min="4" max="5" width="8.5" style="32"/>
    <col min="6" max="6" width="9.875" style="32" customWidth="1"/>
    <col min="7" max="8" width="8.5" style="32"/>
    <col min="9" max="9" width="15.625" style="32" customWidth="1"/>
    <col min="10" max="10" width="8.5" style="32"/>
    <col min="11" max="11" width="9.125" style="32" customWidth="1"/>
    <col min="12" max="12" width="9.375" style="32" customWidth="1"/>
    <col min="13" max="256" width="8.5" style="32"/>
    <col min="257" max="257" width="6.75" style="32" customWidth="1"/>
    <col min="258" max="258" width="3.625" style="32" customWidth="1"/>
    <col min="259" max="259" width="16.125" style="32" customWidth="1"/>
    <col min="260" max="261" width="8.5" style="32"/>
    <col min="262" max="262" width="9.875" style="32" customWidth="1"/>
    <col min="263" max="264" width="8.5" style="32"/>
    <col min="265" max="265" width="15.625" style="32" customWidth="1"/>
    <col min="266" max="266" width="8.5" style="32"/>
    <col min="267" max="267" width="9.125" style="32" customWidth="1"/>
    <col min="268" max="268" width="9.375" style="32" customWidth="1"/>
    <col min="269" max="512" width="8.5" style="32"/>
    <col min="513" max="513" width="6.75" style="32" customWidth="1"/>
    <col min="514" max="514" width="3.625" style="32" customWidth="1"/>
    <col min="515" max="515" width="16.125" style="32" customWidth="1"/>
    <col min="516" max="517" width="8.5" style="32"/>
    <col min="518" max="518" width="9.875" style="32" customWidth="1"/>
    <col min="519" max="520" width="8.5" style="32"/>
    <col min="521" max="521" width="15.625" style="32" customWidth="1"/>
    <col min="522" max="522" width="8.5" style="32"/>
    <col min="523" max="523" width="9.125" style="32" customWidth="1"/>
    <col min="524" max="524" width="9.375" style="32" customWidth="1"/>
    <col min="525" max="768" width="8.5" style="32"/>
    <col min="769" max="769" width="6.75" style="32" customWidth="1"/>
    <col min="770" max="770" width="3.625" style="32" customWidth="1"/>
    <col min="771" max="771" width="16.125" style="32" customWidth="1"/>
    <col min="772" max="773" width="8.5" style="32"/>
    <col min="774" max="774" width="9.875" style="32" customWidth="1"/>
    <col min="775" max="776" width="8.5" style="32"/>
    <col min="777" max="777" width="15.625" style="32" customWidth="1"/>
    <col min="778" max="778" width="8.5" style="32"/>
    <col min="779" max="779" width="9.125" style="32" customWidth="1"/>
    <col min="780" max="780" width="9.375" style="32" customWidth="1"/>
    <col min="781" max="1024" width="8.5" style="32"/>
    <col min="1025" max="1025" width="6.75" style="32" customWidth="1"/>
    <col min="1026" max="1026" width="3.625" style="32" customWidth="1"/>
    <col min="1027" max="1027" width="16.125" style="32" customWidth="1"/>
    <col min="1028" max="1029" width="8.5" style="32"/>
    <col min="1030" max="1030" width="9.875" style="32" customWidth="1"/>
    <col min="1031" max="1032" width="8.5" style="32"/>
    <col min="1033" max="1033" width="15.625" style="32" customWidth="1"/>
    <col min="1034" max="1034" width="8.5" style="32"/>
    <col min="1035" max="1035" width="9.125" style="32" customWidth="1"/>
    <col min="1036" max="1036" width="9.375" style="32" customWidth="1"/>
    <col min="1037" max="1280" width="8.5" style="32"/>
    <col min="1281" max="1281" width="6.75" style="32" customWidth="1"/>
    <col min="1282" max="1282" width="3.625" style="32" customWidth="1"/>
    <col min="1283" max="1283" width="16.125" style="32" customWidth="1"/>
    <col min="1284" max="1285" width="8.5" style="32"/>
    <col min="1286" max="1286" width="9.875" style="32" customWidth="1"/>
    <col min="1287" max="1288" width="8.5" style="32"/>
    <col min="1289" max="1289" width="15.625" style="32" customWidth="1"/>
    <col min="1290" max="1290" width="8.5" style="32"/>
    <col min="1291" max="1291" width="9.125" style="32" customWidth="1"/>
    <col min="1292" max="1292" width="9.375" style="32" customWidth="1"/>
    <col min="1293" max="1536" width="8.5" style="32"/>
    <col min="1537" max="1537" width="6.75" style="32" customWidth="1"/>
    <col min="1538" max="1538" width="3.625" style="32" customWidth="1"/>
    <col min="1539" max="1539" width="16.125" style="32" customWidth="1"/>
    <col min="1540" max="1541" width="8.5" style="32"/>
    <col min="1542" max="1542" width="9.875" style="32" customWidth="1"/>
    <col min="1543" max="1544" width="8.5" style="32"/>
    <col min="1545" max="1545" width="15.625" style="32" customWidth="1"/>
    <col min="1546" max="1546" width="8.5" style="32"/>
    <col min="1547" max="1547" width="9.125" style="32" customWidth="1"/>
    <col min="1548" max="1548" width="9.375" style="32" customWidth="1"/>
    <col min="1549" max="1792" width="8.5" style="32"/>
    <col min="1793" max="1793" width="6.75" style="32" customWidth="1"/>
    <col min="1794" max="1794" width="3.625" style="32" customWidth="1"/>
    <col min="1795" max="1795" width="16.125" style="32" customWidth="1"/>
    <col min="1796" max="1797" width="8.5" style="32"/>
    <col min="1798" max="1798" width="9.875" style="32" customWidth="1"/>
    <col min="1799" max="1800" width="8.5" style="32"/>
    <col min="1801" max="1801" width="15.625" style="32" customWidth="1"/>
    <col min="1802" max="1802" width="8.5" style="32"/>
    <col min="1803" max="1803" width="9.125" style="32" customWidth="1"/>
    <col min="1804" max="1804" width="9.375" style="32" customWidth="1"/>
    <col min="1805" max="2048" width="8.5" style="32"/>
    <col min="2049" max="2049" width="6.75" style="32" customWidth="1"/>
    <col min="2050" max="2050" width="3.625" style="32" customWidth="1"/>
    <col min="2051" max="2051" width="16.125" style="32" customWidth="1"/>
    <col min="2052" max="2053" width="8.5" style="32"/>
    <col min="2054" max="2054" width="9.875" style="32" customWidth="1"/>
    <col min="2055" max="2056" width="8.5" style="32"/>
    <col min="2057" max="2057" width="15.625" style="32" customWidth="1"/>
    <col min="2058" max="2058" width="8.5" style="32"/>
    <col min="2059" max="2059" width="9.125" style="32" customWidth="1"/>
    <col min="2060" max="2060" width="9.375" style="32" customWidth="1"/>
    <col min="2061" max="2304" width="8.5" style="32"/>
    <col min="2305" max="2305" width="6.75" style="32" customWidth="1"/>
    <col min="2306" max="2306" width="3.625" style="32" customWidth="1"/>
    <col min="2307" max="2307" width="16.125" style="32" customWidth="1"/>
    <col min="2308" max="2309" width="8.5" style="32"/>
    <col min="2310" max="2310" width="9.875" style="32" customWidth="1"/>
    <col min="2311" max="2312" width="8.5" style="32"/>
    <col min="2313" max="2313" width="15.625" style="32" customWidth="1"/>
    <col min="2314" max="2314" width="8.5" style="32"/>
    <col min="2315" max="2315" width="9.125" style="32" customWidth="1"/>
    <col min="2316" max="2316" width="9.375" style="32" customWidth="1"/>
    <col min="2317" max="2560" width="8.5" style="32"/>
    <col min="2561" max="2561" width="6.75" style="32" customWidth="1"/>
    <col min="2562" max="2562" width="3.625" style="32" customWidth="1"/>
    <col min="2563" max="2563" width="16.125" style="32" customWidth="1"/>
    <col min="2564" max="2565" width="8.5" style="32"/>
    <col min="2566" max="2566" width="9.875" style="32" customWidth="1"/>
    <col min="2567" max="2568" width="8.5" style="32"/>
    <col min="2569" max="2569" width="15.625" style="32" customWidth="1"/>
    <col min="2570" max="2570" width="8.5" style="32"/>
    <col min="2571" max="2571" width="9.125" style="32" customWidth="1"/>
    <col min="2572" max="2572" width="9.375" style="32" customWidth="1"/>
    <col min="2573" max="2816" width="8.5" style="32"/>
    <col min="2817" max="2817" width="6.75" style="32" customWidth="1"/>
    <col min="2818" max="2818" width="3.625" style="32" customWidth="1"/>
    <col min="2819" max="2819" width="16.125" style="32" customWidth="1"/>
    <col min="2820" max="2821" width="8.5" style="32"/>
    <col min="2822" max="2822" width="9.875" style="32" customWidth="1"/>
    <col min="2823" max="2824" width="8.5" style="32"/>
    <col min="2825" max="2825" width="15.625" style="32" customWidth="1"/>
    <col min="2826" max="2826" width="8.5" style="32"/>
    <col min="2827" max="2827" width="9.125" style="32" customWidth="1"/>
    <col min="2828" max="2828" width="9.375" style="32" customWidth="1"/>
    <col min="2829" max="3072" width="8.5" style="32"/>
    <col min="3073" max="3073" width="6.75" style="32" customWidth="1"/>
    <col min="3074" max="3074" width="3.625" style="32" customWidth="1"/>
    <col min="3075" max="3075" width="16.125" style="32" customWidth="1"/>
    <col min="3076" max="3077" width="8.5" style="32"/>
    <col min="3078" max="3078" width="9.875" style="32" customWidth="1"/>
    <col min="3079" max="3080" width="8.5" style="32"/>
    <col min="3081" max="3081" width="15.625" style="32" customWidth="1"/>
    <col min="3082" max="3082" width="8.5" style="32"/>
    <col min="3083" max="3083" width="9.125" style="32" customWidth="1"/>
    <col min="3084" max="3084" width="9.375" style="32" customWidth="1"/>
    <col min="3085" max="3328" width="8.5" style="32"/>
    <col min="3329" max="3329" width="6.75" style="32" customWidth="1"/>
    <col min="3330" max="3330" width="3.625" style="32" customWidth="1"/>
    <col min="3331" max="3331" width="16.125" style="32" customWidth="1"/>
    <col min="3332" max="3333" width="8.5" style="32"/>
    <col min="3334" max="3334" width="9.875" style="32" customWidth="1"/>
    <col min="3335" max="3336" width="8.5" style="32"/>
    <col min="3337" max="3337" width="15.625" style="32" customWidth="1"/>
    <col min="3338" max="3338" width="8.5" style="32"/>
    <col min="3339" max="3339" width="9.125" style="32" customWidth="1"/>
    <col min="3340" max="3340" width="9.375" style="32" customWidth="1"/>
    <col min="3341" max="3584" width="8.5" style="32"/>
    <col min="3585" max="3585" width="6.75" style="32" customWidth="1"/>
    <col min="3586" max="3586" width="3.625" style="32" customWidth="1"/>
    <col min="3587" max="3587" width="16.125" style="32" customWidth="1"/>
    <col min="3588" max="3589" width="8.5" style="32"/>
    <col min="3590" max="3590" width="9.875" style="32" customWidth="1"/>
    <col min="3591" max="3592" width="8.5" style="32"/>
    <col min="3593" max="3593" width="15.625" style="32" customWidth="1"/>
    <col min="3594" max="3594" width="8.5" style="32"/>
    <col min="3595" max="3595" width="9.125" style="32" customWidth="1"/>
    <col min="3596" max="3596" width="9.375" style="32" customWidth="1"/>
    <col min="3597" max="3840" width="8.5" style="32"/>
    <col min="3841" max="3841" width="6.75" style="32" customWidth="1"/>
    <col min="3842" max="3842" width="3.625" style="32" customWidth="1"/>
    <col min="3843" max="3843" width="16.125" style="32" customWidth="1"/>
    <col min="3844" max="3845" width="8.5" style="32"/>
    <col min="3846" max="3846" width="9.875" style="32" customWidth="1"/>
    <col min="3847" max="3848" width="8.5" style="32"/>
    <col min="3849" max="3849" width="15.625" style="32" customWidth="1"/>
    <col min="3850" max="3850" width="8.5" style="32"/>
    <col min="3851" max="3851" width="9.125" style="32" customWidth="1"/>
    <col min="3852" max="3852" width="9.375" style="32" customWidth="1"/>
    <col min="3853" max="4096" width="8.5" style="32"/>
    <col min="4097" max="4097" width="6.75" style="32" customWidth="1"/>
    <col min="4098" max="4098" width="3.625" style="32" customWidth="1"/>
    <col min="4099" max="4099" width="16.125" style="32" customWidth="1"/>
    <col min="4100" max="4101" width="8.5" style="32"/>
    <col min="4102" max="4102" width="9.875" style="32" customWidth="1"/>
    <col min="4103" max="4104" width="8.5" style="32"/>
    <col min="4105" max="4105" width="15.625" style="32" customWidth="1"/>
    <col min="4106" max="4106" width="8.5" style="32"/>
    <col min="4107" max="4107" width="9.125" style="32" customWidth="1"/>
    <col min="4108" max="4108" width="9.375" style="32" customWidth="1"/>
    <col min="4109" max="4352" width="8.5" style="32"/>
    <col min="4353" max="4353" width="6.75" style="32" customWidth="1"/>
    <col min="4354" max="4354" width="3.625" style="32" customWidth="1"/>
    <col min="4355" max="4355" width="16.125" style="32" customWidth="1"/>
    <col min="4356" max="4357" width="8.5" style="32"/>
    <col min="4358" max="4358" width="9.875" style="32" customWidth="1"/>
    <col min="4359" max="4360" width="8.5" style="32"/>
    <col min="4361" max="4361" width="15.625" style="32" customWidth="1"/>
    <col min="4362" max="4362" width="8.5" style="32"/>
    <col min="4363" max="4363" width="9.125" style="32" customWidth="1"/>
    <col min="4364" max="4364" width="9.375" style="32" customWidth="1"/>
    <col min="4365" max="4608" width="8.5" style="32"/>
    <col min="4609" max="4609" width="6.75" style="32" customWidth="1"/>
    <col min="4610" max="4610" width="3.625" style="32" customWidth="1"/>
    <col min="4611" max="4611" width="16.125" style="32" customWidth="1"/>
    <col min="4612" max="4613" width="8.5" style="32"/>
    <col min="4614" max="4614" width="9.875" style="32" customWidth="1"/>
    <col min="4615" max="4616" width="8.5" style="32"/>
    <col min="4617" max="4617" width="15.625" style="32" customWidth="1"/>
    <col min="4618" max="4618" width="8.5" style="32"/>
    <col min="4619" max="4619" width="9.125" style="32" customWidth="1"/>
    <col min="4620" max="4620" width="9.375" style="32" customWidth="1"/>
    <col min="4621" max="4864" width="8.5" style="32"/>
    <col min="4865" max="4865" width="6.75" style="32" customWidth="1"/>
    <col min="4866" max="4866" width="3.625" style="32" customWidth="1"/>
    <col min="4867" max="4867" width="16.125" style="32" customWidth="1"/>
    <col min="4868" max="4869" width="8.5" style="32"/>
    <col min="4870" max="4870" width="9.875" style="32" customWidth="1"/>
    <col min="4871" max="4872" width="8.5" style="32"/>
    <col min="4873" max="4873" width="15.625" style="32" customWidth="1"/>
    <col min="4874" max="4874" width="8.5" style="32"/>
    <col min="4875" max="4875" width="9.125" style="32" customWidth="1"/>
    <col min="4876" max="4876" width="9.375" style="32" customWidth="1"/>
    <col min="4877" max="5120" width="8.5" style="32"/>
    <col min="5121" max="5121" width="6.75" style="32" customWidth="1"/>
    <col min="5122" max="5122" width="3.625" style="32" customWidth="1"/>
    <col min="5123" max="5123" width="16.125" style="32" customWidth="1"/>
    <col min="5124" max="5125" width="8.5" style="32"/>
    <col min="5126" max="5126" width="9.875" style="32" customWidth="1"/>
    <col min="5127" max="5128" width="8.5" style="32"/>
    <col min="5129" max="5129" width="15.625" style="32" customWidth="1"/>
    <col min="5130" max="5130" width="8.5" style="32"/>
    <col min="5131" max="5131" width="9.125" style="32" customWidth="1"/>
    <col min="5132" max="5132" width="9.375" style="32" customWidth="1"/>
    <col min="5133" max="5376" width="8.5" style="32"/>
    <col min="5377" max="5377" width="6.75" style="32" customWidth="1"/>
    <col min="5378" max="5378" width="3.625" style="32" customWidth="1"/>
    <col min="5379" max="5379" width="16.125" style="32" customWidth="1"/>
    <col min="5380" max="5381" width="8.5" style="32"/>
    <col min="5382" max="5382" width="9.875" style="32" customWidth="1"/>
    <col min="5383" max="5384" width="8.5" style="32"/>
    <col min="5385" max="5385" width="15.625" style="32" customWidth="1"/>
    <col min="5386" max="5386" width="8.5" style="32"/>
    <col min="5387" max="5387" width="9.125" style="32" customWidth="1"/>
    <col min="5388" max="5388" width="9.375" style="32" customWidth="1"/>
    <col min="5389" max="5632" width="8.5" style="32"/>
    <col min="5633" max="5633" width="6.75" style="32" customWidth="1"/>
    <col min="5634" max="5634" width="3.625" style="32" customWidth="1"/>
    <col min="5635" max="5635" width="16.125" style="32" customWidth="1"/>
    <col min="5636" max="5637" width="8.5" style="32"/>
    <col min="5638" max="5638" width="9.875" style="32" customWidth="1"/>
    <col min="5639" max="5640" width="8.5" style="32"/>
    <col min="5641" max="5641" width="15.625" style="32" customWidth="1"/>
    <col min="5642" max="5642" width="8.5" style="32"/>
    <col min="5643" max="5643" width="9.125" style="32" customWidth="1"/>
    <col min="5644" max="5644" width="9.375" style="32" customWidth="1"/>
    <col min="5645" max="5888" width="8.5" style="32"/>
    <col min="5889" max="5889" width="6.75" style="32" customWidth="1"/>
    <col min="5890" max="5890" width="3.625" style="32" customWidth="1"/>
    <col min="5891" max="5891" width="16.125" style="32" customWidth="1"/>
    <col min="5892" max="5893" width="8.5" style="32"/>
    <col min="5894" max="5894" width="9.875" style="32" customWidth="1"/>
    <col min="5895" max="5896" width="8.5" style="32"/>
    <col min="5897" max="5897" width="15.625" style="32" customWidth="1"/>
    <col min="5898" max="5898" width="8.5" style="32"/>
    <col min="5899" max="5899" width="9.125" style="32" customWidth="1"/>
    <col min="5900" max="5900" width="9.375" style="32" customWidth="1"/>
    <col min="5901" max="6144" width="8.5" style="32"/>
    <col min="6145" max="6145" width="6.75" style="32" customWidth="1"/>
    <col min="6146" max="6146" width="3.625" style="32" customWidth="1"/>
    <col min="6147" max="6147" width="16.125" style="32" customWidth="1"/>
    <col min="6148" max="6149" width="8.5" style="32"/>
    <col min="6150" max="6150" width="9.875" style="32" customWidth="1"/>
    <col min="6151" max="6152" width="8.5" style="32"/>
    <col min="6153" max="6153" width="15.625" style="32" customWidth="1"/>
    <col min="6154" max="6154" width="8.5" style="32"/>
    <col min="6155" max="6155" width="9.125" style="32" customWidth="1"/>
    <col min="6156" max="6156" width="9.375" style="32" customWidth="1"/>
    <col min="6157" max="6400" width="8.5" style="32"/>
    <col min="6401" max="6401" width="6.75" style="32" customWidth="1"/>
    <col min="6402" max="6402" width="3.625" style="32" customWidth="1"/>
    <col min="6403" max="6403" width="16.125" style="32" customWidth="1"/>
    <col min="6404" max="6405" width="8.5" style="32"/>
    <col min="6406" max="6406" width="9.875" style="32" customWidth="1"/>
    <col min="6407" max="6408" width="8.5" style="32"/>
    <col min="6409" max="6409" width="15.625" style="32" customWidth="1"/>
    <col min="6410" max="6410" width="8.5" style="32"/>
    <col min="6411" max="6411" width="9.125" style="32" customWidth="1"/>
    <col min="6412" max="6412" width="9.375" style="32" customWidth="1"/>
    <col min="6413" max="6656" width="8.5" style="32"/>
    <col min="6657" max="6657" width="6.75" style="32" customWidth="1"/>
    <col min="6658" max="6658" width="3.625" style="32" customWidth="1"/>
    <col min="6659" max="6659" width="16.125" style="32" customWidth="1"/>
    <col min="6660" max="6661" width="8.5" style="32"/>
    <col min="6662" max="6662" width="9.875" style="32" customWidth="1"/>
    <col min="6663" max="6664" width="8.5" style="32"/>
    <col min="6665" max="6665" width="15.625" style="32" customWidth="1"/>
    <col min="6666" max="6666" width="8.5" style="32"/>
    <col min="6667" max="6667" width="9.125" style="32" customWidth="1"/>
    <col min="6668" max="6668" width="9.375" style="32" customWidth="1"/>
    <col min="6669" max="6912" width="8.5" style="32"/>
    <col min="6913" max="6913" width="6.75" style="32" customWidth="1"/>
    <col min="6914" max="6914" width="3.625" style="32" customWidth="1"/>
    <col min="6915" max="6915" width="16.125" style="32" customWidth="1"/>
    <col min="6916" max="6917" width="8.5" style="32"/>
    <col min="6918" max="6918" width="9.875" style="32" customWidth="1"/>
    <col min="6919" max="6920" width="8.5" style="32"/>
    <col min="6921" max="6921" width="15.625" style="32" customWidth="1"/>
    <col min="6922" max="6922" width="8.5" style="32"/>
    <col min="6923" max="6923" width="9.125" style="32" customWidth="1"/>
    <col min="6924" max="6924" width="9.375" style="32" customWidth="1"/>
    <col min="6925" max="7168" width="8.5" style="32"/>
    <col min="7169" max="7169" width="6.75" style="32" customWidth="1"/>
    <col min="7170" max="7170" width="3.625" style="32" customWidth="1"/>
    <col min="7171" max="7171" width="16.125" style="32" customWidth="1"/>
    <col min="7172" max="7173" width="8.5" style="32"/>
    <col min="7174" max="7174" width="9.875" style="32" customWidth="1"/>
    <col min="7175" max="7176" width="8.5" style="32"/>
    <col min="7177" max="7177" width="15.625" style="32" customWidth="1"/>
    <col min="7178" max="7178" width="8.5" style="32"/>
    <col min="7179" max="7179" width="9.125" style="32" customWidth="1"/>
    <col min="7180" max="7180" width="9.375" style="32" customWidth="1"/>
    <col min="7181" max="7424" width="8.5" style="32"/>
    <col min="7425" max="7425" width="6.75" style="32" customWidth="1"/>
    <col min="7426" max="7426" width="3.625" style="32" customWidth="1"/>
    <col min="7427" max="7427" width="16.125" style="32" customWidth="1"/>
    <col min="7428" max="7429" width="8.5" style="32"/>
    <col min="7430" max="7430" width="9.875" style="32" customWidth="1"/>
    <col min="7431" max="7432" width="8.5" style="32"/>
    <col min="7433" max="7433" width="15.625" style="32" customWidth="1"/>
    <col min="7434" max="7434" width="8.5" style="32"/>
    <col min="7435" max="7435" width="9.125" style="32" customWidth="1"/>
    <col min="7436" max="7436" width="9.375" style="32" customWidth="1"/>
    <col min="7437" max="7680" width="8.5" style="32"/>
    <col min="7681" max="7681" width="6.75" style="32" customWidth="1"/>
    <col min="7682" max="7682" width="3.625" style="32" customWidth="1"/>
    <col min="7683" max="7683" width="16.125" style="32" customWidth="1"/>
    <col min="7684" max="7685" width="8.5" style="32"/>
    <col min="7686" max="7686" width="9.875" style="32" customWidth="1"/>
    <col min="7687" max="7688" width="8.5" style="32"/>
    <col min="7689" max="7689" width="15.625" style="32" customWidth="1"/>
    <col min="7690" max="7690" width="8.5" style="32"/>
    <col min="7691" max="7691" width="9.125" style="32" customWidth="1"/>
    <col min="7692" max="7692" width="9.375" style="32" customWidth="1"/>
    <col min="7693" max="7936" width="8.5" style="32"/>
    <col min="7937" max="7937" width="6.75" style="32" customWidth="1"/>
    <col min="7938" max="7938" width="3.625" style="32" customWidth="1"/>
    <col min="7939" max="7939" width="16.125" style="32" customWidth="1"/>
    <col min="7940" max="7941" width="8.5" style="32"/>
    <col min="7942" max="7942" width="9.875" style="32" customWidth="1"/>
    <col min="7943" max="7944" width="8.5" style="32"/>
    <col min="7945" max="7945" width="15.625" style="32" customWidth="1"/>
    <col min="7946" max="7946" width="8.5" style="32"/>
    <col min="7947" max="7947" width="9.125" style="32" customWidth="1"/>
    <col min="7948" max="7948" width="9.375" style="32" customWidth="1"/>
    <col min="7949" max="8192" width="8.5" style="32"/>
    <col min="8193" max="8193" width="6.75" style="32" customWidth="1"/>
    <col min="8194" max="8194" width="3.625" style="32" customWidth="1"/>
    <col min="8195" max="8195" width="16.125" style="32" customWidth="1"/>
    <col min="8196" max="8197" width="8.5" style="32"/>
    <col min="8198" max="8198" width="9.875" style="32" customWidth="1"/>
    <col min="8199" max="8200" width="8.5" style="32"/>
    <col min="8201" max="8201" width="15.625" style="32" customWidth="1"/>
    <col min="8202" max="8202" width="8.5" style="32"/>
    <col min="8203" max="8203" width="9.125" style="32" customWidth="1"/>
    <col min="8204" max="8204" width="9.375" style="32" customWidth="1"/>
    <col min="8205" max="8448" width="8.5" style="32"/>
    <col min="8449" max="8449" width="6.75" style="32" customWidth="1"/>
    <col min="8450" max="8450" width="3.625" style="32" customWidth="1"/>
    <col min="8451" max="8451" width="16.125" style="32" customWidth="1"/>
    <col min="8452" max="8453" width="8.5" style="32"/>
    <col min="8454" max="8454" width="9.875" style="32" customWidth="1"/>
    <col min="8455" max="8456" width="8.5" style="32"/>
    <col min="8457" max="8457" width="15.625" style="32" customWidth="1"/>
    <col min="8458" max="8458" width="8.5" style="32"/>
    <col min="8459" max="8459" width="9.125" style="32" customWidth="1"/>
    <col min="8460" max="8460" width="9.375" style="32" customWidth="1"/>
    <col min="8461" max="8704" width="8.5" style="32"/>
    <col min="8705" max="8705" width="6.75" style="32" customWidth="1"/>
    <col min="8706" max="8706" width="3.625" style="32" customWidth="1"/>
    <col min="8707" max="8707" width="16.125" style="32" customWidth="1"/>
    <col min="8708" max="8709" width="8.5" style="32"/>
    <col min="8710" max="8710" width="9.875" style="32" customWidth="1"/>
    <col min="8711" max="8712" width="8.5" style="32"/>
    <col min="8713" max="8713" width="15.625" style="32" customWidth="1"/>
    <col min="8714" max="8714" width="8.5" style="32"/>
    <col min="8715" max="8715" width="9.125" style="32" customWidth="1"/>
    <col min="8716" max="8716" width="9.375" style="32" customWidth="1"/>
    <col min="8717" max="8960" width="8.5" style="32"/>
    <col min="8961" max="8961" width="6.75" style="32" customWidth="1"/>
    <col min="8962" max="8962" width="3.625" style="32" customWidth="1"/>
    <col min="8963" max="8963" width="16.125" style="32" customWidth="1"/>
    <col min="8964" max="8965" width="8.5" style="32"/>
    <col min="8966" max="8966" width="9.875" style="32" customWidth="1"/>
    <col min="8967" max="8968" width="8.5" style="32"/>
    <col min="8969" max="8969" width="15.625" style="32" customWidth="1"/>
    <col min="8970" max="8970" width="8.5" style="32"/>
    <col min="8971" max="8971" width="9.125" style="32" customWidth="1"/>
    <col min="8972" max="8972" width="9.375" style="32" customWidth="1"/>
    <col min="8973" max="9216" width="8.5" style="32"/>
    <col min="9217" max="9217" width="6.75" style="32" customWidth="1"/>
    <col min="9218" max="9218" width="3.625" style="32" customWidth="1"/>
    <col min="9219" max="9219" width="16.125" style="32" customWidth="1"/>
    <col min="9220" max="9221" width="8.5" style="32"/>
    <col min="9222" max="9222" width="9.875" style="32" customWidth="1"/>
    <col min="9223" max="9224" width="8.5" style="32"/>
    <col min="9225" max="9225" width="15.625" style="32" customWidth="1"/>
    <col min="9226" max="9226" width="8.5" style="32"/>
    <col min="9227" max="9227" width="9.125" style="32" customWidth="1"/>
    <col min="9228" max="9228" width="9.375" style="32" customWidth="1"/>
    <col min="9229" max="9472" width="8.5" style="32"/>
    <col min="9473" max="9473" width="6.75" style="32" customWidth="1"/>
    <col min="9474" max="9474" width="3.625" style="32" customWidth="1"/>
    <col min="9475" max="9475" width="16.125" style="32" customWidth="1"/>
    <col min="9476" max="9477" width="8.5" style="32"/>
    <col min="9478" max="9478" width="9.875" style="32" customWidth="1"/>
    <col min="9479" max="9480" width="8.5" style="32"/>
    <col min="9481" max="9481" width="15.625" style="32" customWidth="1"/>
    <col min="9482" max="9482" width="8.5" style="32"/>
    <col min="9483" max="9483" width="9.125" style="32" customWidth="1"/>
    <col min="9484" max="9484" width="9.375" style="32" customWidth="1"/>
    <col min="9485" max="9728" width="8.5" style="32"/>
    <col min="9729" max="9729" width="6.75" style="32" customWidth="1"/>
    <col min="9730" max="9730" width="3.625" style="32" customWidth="1"/>
    <col min="9731" max="9731" width="16.125" style="32" customWidth="1"/>
    <col min="9732" max="9733" width="8.5" style="32"/>
    <col min="9734" max="9734" width="9.875" style="32" customWidth="1"/>
    <col min="9735" max="9736" width="8.5" style="32"/>
    <col min="9737" max="9737" width="15.625" style="32" customWidth="1"/>
    <col min="9738" max="9738" width="8.5" style="32"/>
    <col min="9739" max="9739" width="9.125" style="32" customWidth="1"/>
    <col min="9740" max="9740" width="9.375" style="32" customWidth="1"/>
    <col min="9741" max="9984" width="8.5" style="32"/>
    <col min="9985" max="9985" width="6.75" style="32" customWidth="1"/>
    <col min="9986" max="9986" width="3.625" style="32" customWidth="1"/>
    <col min="9987" max="9987" width="16.125" style="32" customWidth="1"/>
    <col min="9988" max="9989" width="8.5" style="32"/>
    <col min="9990" max="9990" width="9.875" style="32" customWidth="1"/>
    <col min="9991" max="9992" width="8.5" style="32"/>
    <col min="9993" max="9993" width="15.625" style="32" customWidth="1"/>
    <col min="9994" max="9994" width="8.5" style="32"/>
    <col min="9995" max="9995" width="9.125" style="32" customWidth="1"/>
    <col min="9996" max="9996" width="9.375" style="32" customWidth="1"/>
    <col min="9997" max="10240" width="8.5" style="32"/>
    <col min="10241" max="10241" width="6.75" style="32" customWidth="1"/>
    <col min="10242" max="10242" width="3.625" style="32" customWidth="1"/>
    <col min="10243" max="10243" width="16.125" style="32" customWidth="1"/>
    <col min="10244" max="10245" width="8.5" style="32"/>
    <col min="10246" max="10246" width="9.875" style="32" customWidth="1"/>
    <col min="10247" max="10248" width="8.5" style="32"/>
    <col min="10249" max="10249" width="15.625" style="32" customWidth="1"/>
    <col min="10250" max="10250" width="8.5" style="32"/>
    <col min="10251" max="10251" width="9.125" style="32" customWidth="1"/>
    <col min="10252" max="10252" width="9.375" style="32" customWidth="1"/>
    <col min="10253" max="10496" width="8.5" style="32"/>
    <col min="10497" max="10497" width="6.75" style="32" customWidth="1"/>
    <col min="10498" max="10498" width="3.625" style="32" customWidth="1"/>
    <col min="10499" max="10499" width="16.125" style="32" customWidth="1"/>
    <col min="10500" max="10501" width="8.5" style="32"/>
    <col min="10502" max="10502" width="9.875" style="32" customWidth="1"/>
    <col min="10503" max="10504" width="8.5" style="32"/>
    <col min="10505" max="10505" width="15.625" style="32" customWidth="1"/>
    <col min="10506" max="10506" width="8.5" style="32"/>
    <col min="10507" max="10507" width="9.125" style="32" customWidth="1"/>
    <col min="10508" max="10508" width="9.375" style="32" customWidth="1"/>
    <col min="10509" max="10752" width="8.5" style="32"/>
    <col min="10753" max="10753" width="6.75" style="32" customWidth="1"/>
    <col min="10754" max="10754" width="3.625" style="32" customWidth="1"/>
    <col min="10755" max="10755" width="16.125" style="32" customWidth="1"/>
    <col min="10756" max="10757" width="8.5" style="32"/>
    <col min="10758" max="10758" width="9.875" style="32" customWidth="1"/>
    <col min="10759" max="10760" width="8.5" style="32"/>
    <col min="10761" max="10761" width="15.625" style="32" customWidth="1"/>
    <col min="10762" max="10762" width="8.5" style="32"/>
    <col min="10763" max="10763" width="9.125" style="32" customWidth="1"/>
    <col min="10764" max="10764" width="9.375" style="32" customWidth="1"/>
    <col min="10765" max="11008" width="8.5" style="32"/>
    <col min="11009" max="11009" width="6.75" style="32" customWidth="1"/>
    <col min="11010" max="11010" width="3.625" style="32" customWidth="1"/>
    <col min="11011" max="11011" width="16.125" style="32" customWidth="1"/>
    <col min="11012" max="11013" width="8.5" style="32"/>
    <col min="11014" max="11014" width="9.875" style="32" customWidth="1"/>
    <col min="11015" max="11016" width="8.5" style="32"/>
    <col min="11017" max="11017" width="15.625" style="32" customWidth="1"/>
    <col min="11018" max="11018" width="8.5" style="32"/>
    <col min="11019" max="11019" width="9.125" style="32" customWidth="1"/>
    <col min="11020" max="11020" width="9.375" style="32" customWidth="1"/>
    <col min="11021" max="11264" width="8.5" style="32"/>
    <col min="11265" max="11265" width="6.75" style="32" customWidth="1"/>
    <col min="11266" max="11266" width="3.625" style="32" customWidth="1"/>
    <col min="11267" max="11267" width="16.125" style="32" customWidth="1"/>
    <col min="11268" max="11269" width="8.5" style="32"/>
    <col min="11270" max="11270" width="9.875" style="32" customWidth="1"/>
    <col min="11271" max="11272" width="8.5" style="32"/>
    <col min="11273" max="11273" width="15.625" style="32" customWidth="1"/>
    <col min="11274" max="11274" width="8.5" style="32"/>
    <col min="11275" max="11275" width="9.125" style="32" customWidth="1"/>
    <col min="11276" max="11276" width="9.375" style="32" customWidth="1"/>
    <col min="11277" max="11520" width="8.5" style="32"/>
    <col min="11521" max="11521" width="6.75" style="32" customWidth="1"/>
    <col min="11522" max="11522" width="3.625" style="32" customWidth="1"/>
    <col min="11523" max="11523" width="16.125" style="32" customWidth="1"/>
    <col min="11524" max="11525" width="8.5" style="32"/>
    <col min="11526" max="11526" width="9.875" style="32" customWidth="1"/>
    <col min="11527" max="11528" width="8.5" style="32"/>
    <col min="11529" max="11529" width="15.625" style="32" customWidth="1"/>
    <col min="11530" max="11530" width="8.5" style="32"/>
    <col min="11531" max="11531" width="9.125" style="32" customWidth="1"/>
    <col min="11532" max="11532" width="9.375" style="32" customWidth="1"/>
    <col min="11533" max="11776" width="8.5" style="32"/>
    <col min="11777" max="11777" width="6.75" style="32" customWidth="1"/>
    <col min="11778" max="11778" width="3.625" style="32" customWidth="1"/>
    <col min="11779" max="11779" width="16.125" style="32" customWidth="1"/>
    <col min="11780" max="11781" width="8.5" style="32"/>
    <col min="11782" max="11782" width="9.875" style="32" customWidth="1"/>
    <col min="11783" max="11784" width="8.5" style="32"/>
    <col min="11785" max="11785" width="15.625" style="32" customWidth="1"/>
    <col min="11786" max="11786" width="8.5" style="32"/>
    <col min="11787" max="11787" width="9.125" style="32" customWidth="1"/>
    <col min="11788" max="11788" width="9.375" style="32" customWidth="1"/>
    <col min="11789" max="12032" width="8.5" style="32"/>
    <col min="12033" max="12033" width="6.75" style="32" customWidth="1"/>
    <col min="12034" max="12034" width="3.625" style="32" customWidth="1"/>
    <col min="12035" max="12035" width="16.125" style="32" customWidth="1"/>
    <col min="12036" max="12037" width="8.5" style="32"/>
    <col min="12038" max="12038" width="9.875" style="32" customWidth="1"/>
    <col min="12039" max="12040" width="8.5" style="32"/>
    <col min="12041" max="12041" width="15.625" style="32" customWidth="1"/>
    <col min="12042" max="12042" width="8.5" style="32"/>
    <col min="12043" max="12043" width="9.125" style="32" customWidth="1"/>
    <col min="12044" max="12044" width="9.375" style="32" customWidth="1"/>
    <col min="12045" max="12288" width="8.5" style="32"/>
    <col min="12289" max="12289" width="6.75" style="32" customWidth="1"/>
    <col min="12290" max="12290" width="3.625" style="32" customWidth="1"/>
    <col min="12291" max="12291" width="16.125" style="32" customWidth="1"/>
    <col min="12292" max="12293" width="8.5" style="32"/>
    <col min="12294" max="12294" width="9.875" style="32" customWidth="1"/>
    <col min="12295" max="12296" width="8.5" style="32"/>
    <col min="12297" max="12297" width="15.625" style="32" customWidth="1"/>
    <col min="12298" max="12298" width="8.5" style="32"/>
    <col min="12299" max="12299" width="9.125" style="32" customWidth="1"/>
    <col min="12300" max="12300" width="9.375" style="32" customWidth="1"/>
    <col min="12301" max="12544" width="8.5" style="32"/>
    <col min="12545" max="12545" width="6.75" style="32" customWidth="1"/>
    <col min="12546" max="12546" width="3.625" style="32" customWidth="1"/>
    <col min="12547" max="12547" width="16.125" style="32" customWidth="1"/>
    <col min="12548" max="12549" width="8.5" style="32"/>
    <col min="12550" max="12550" width="9.875" style="32" customWidth="1"/>
    <col min="12551" max="12552" width="8.5" style="32"/>
    <col min="12553" max="12553" width="15.625" style="32" customWidth="1"/>
    <col min="12554" max="12554" width="8.5" style="32"/>
    <col min="12555" max="12555" width="9.125" style="32" customWidth="1"/>
    <col min="12556" max="12556" width="9.375" style="32" customWidth="1"/>
    <col min="12557" max="12800" width="8.5" style="32"/>
    <col min="12801" max="12801" width="6.75" style="32" customWidth="1"/>
    <col min="12802" max="12802" width="3.625" style="32" customWidth="1"/>
    <col min="12803" max="12803" width="16.125" style="32" customWidth="1"/>
    <col min="12804" max="12805" width="8.5" style="32"/>
    <col min="12806" max="12806" width="9.875" style="32" customWidth="1"/>
    <col min="12807" max="12808" width="8.5" style="32"/>
    <col min="12809" max="12809" width="15.625" style="32" customWidth="1"/>
    <col min="12810" max="12810" width="8.5" style="32"/>
    <col min="12811" max="12811" width="9.125" style="32" customWidth="1"/>
    <col min="12812" max="12812" width="9.375" style="32" customWidth="1"/>
    <col min="12813" max="13056" width="8.5" style="32"/>
    <col min="13057" max="13057" width="6.75" style="32" customWidth="1"/>
    <col min="13058" max="13058" width="3.625" style="32" customWidth="1"/>
    <col min="13059" max="13059" width="16.125" style="32" customWidth="1"/>
    <col min="13060" max="13061" width="8.5" style="32"/>
    <col min="13062" max="13062" width="9.875" style="32" customWidth="1"/>
    <col min="13063" max="13064" width="8.5" style="32"/>
    <col min="13065" max="13065" width="15.625" style="32" customWidth="1"/>
    <col min="13066" max="13066" width="8.5" style="32"/>
    <col min="13067" max="13067" width="9.125" style="32" customWidth="1"/>
    <col min="13068" max="13068" width="9.375" style="32" customWidth="1"/>
    <col min="13069" max="13312" width="8.5" style="32"/>
    <col min="13313" max="13313" width="6.75" style="32" customWidth="1"/>
    <col min="13314" max="13314" width="3.625" style="32" customWidth="1"/>
    <col min="13315" max="13315" width="16.125" style="32" customWidth="1"/>
    <col min="13316" max="13317" width="8.5" style="32"/>
    <col min="13318" max="13318" width="9.875" style="32" customWidth="1"/>
    <col min="13319" max="13320" width="8.5" style="32"/>
    <col min="13321" max="13321" width="15.625" style="32" customWidth="1"/>
    <col min="13322" max="13322" width="8.5" style="32"/>
    <col min="13323" max="13323" width="9.125" style="32" customWidth="1"/>
    <col min="13324" max="13324" width="9.375" style="32" customWidth="1"/>
    <col min="13325" max="13568" width="8.5" style="32"/>
    <col min="13569" max="13569" width="6.75" style="32" customWidth="1"/>
    <col min="13570" max="13570" width="3.625" style="32" customWidth="1"/>
    <col min="13571" max="13571" width="16.125" style="32" customWidth="1"/>
    <col min="13572" max="13573" width="8.5" style="32"/>
    <col min="13574" max="13574" width="9.875" style="32" customWidth="1"/>
    <col min="13575" max="13576" width="8.5" style="32"/>
    <col min="13577" max="13577" width="15.625" style="32" customWidth="1"/>
    <col min="13578" max="13578" width="8.5" style="32"/>
    <col min="13579" max="13579" width="9.125" style="32" customWidth="1"/>
    <col min="13580" max="13580" width="9.375" style="32" customWidth="1"/>
    <col min="13581" max="13824" width="8.5" style="32"/>
    <col min="13825" max="13825" width="6.75" style="32" customWidth="1"/>
    <col min="13826" max="13826" width="3.625" style="32" customWidth="1"/>
    <col min="13827" max="13827" width="16.125" style="32" customWidth="1"/>
    <col min="13828" max="13829" width="8.5" style="32"/>
    <col min="13830" max="13830" width="9.875" style="32" customWidth="1"/>
    <col min="13831" max="13832" width="8.5" style="32"/>
    <col min="13833" max="13833" width="15.625" style="32" customWidth="1"/>
    <col min="13834" max="13834" width="8.5" style="32"/>
    <col min="13835" max="13835" width="9.125" style="32" customWidth="1"/>
    <col min="13836" max="13836" width="9.375" style="32" customWidth="1"/>
    <col min="13837" max="14080" width="8.5" style="32"/>
    <col min="14081" max="14081" width="6.75" style="32" customWidth="1"/>
    <col min="14082" max="14082" width="3.625" style="32" customWidth="1"/>
    <col min="14083" max="14083" width="16.125" style="32" customWidth="1"/>
    <col min="14084" max="14085" width="8.5" style="32"/>
    <col min="14086" max="14086" width="9.875" style="32" customWidth="1"/>
    <col min="14087" max="14088" width="8.5" style="32"/>
    <col min="14089" max="14089" width="15.625" style="32" customWidth="1"/>
    <col min="14090" max="14090" width="8.5" style="32"/>
    <col min="14091" max="14091" width="9.125" style="32" customWidth="1"/>
    <col min="14092" max="14092" width="9.375" style="32" customWidth="1"/>
    <col min="14093" max="14336" width="8.5" style="32"/>
    <col min="14337" max="14337" width="6.75" style="32" customWidth="1"/>
    <col min="14338" max="14338" width="3.625" style="32" customWidth="1"/>
    <col min="14339" max="14339" width="16.125" style="32" customWidth="1"/>
    <col min="14340" max="14341" width="8.5" style="32"/>
    <col min="14342" max="14342" width="9.875" style="32" customWidth="1"/>
    <col min="14343" max="14344" width="8.5" style="32"/>
    <col min="14345" max="14345" width="15.625" style="32" customWidth="1"/>
    <col min="14346" max="14346" width="8.5" style="32"/>
    <col min="14347" max="14347" width="9.125" style="32" customWidth="1"/>
    <col min="14348" max="14348" width="9.375" style="32" customWidth="1"/>
    <col min="14349" max="14592" width="8.5" style="32"/>
    <col min="14593" max="14593" width="6.75" style="32" customWidth="1"/>
    <col min="14594" max="14594" width="3.625" style="32" customWidth="1"/>
    <col min="14595" max="14595" width="16.125" style="32" customWidth="1"/>
    <col min="14596" max="14597" width="8.5" style="32"/>
    <col min="14598" max="14598" width="9.875" style="32" customWidth="1"/>
    <col min="14599" max="14600" width="8.5" style="32"/>
    <col min="14601" max="14601" width="15.625" style="32" customWidth="1"/>
    <col min="14602" max="14602" width="8.5" style="32"/>
    <col min="14603" max="14603" width="9.125" style="32" customWidth="1"/>
    <col min="14604" max="14604" width="9.375" style="32" customWidth="1"/>
    <col min="14605" max="14848" width="8.5" style="32"/>
    <col min="14849" max="14849" width="6.75" style="32" customWidth="1"/>
    <col min="14850" max="14850" width="3.625" style="32" customWidth="1"/>
    <col min="14851" max="14851" width="16.125" style="32" customWidth="1"/>
    <col min="14852" max="14853" width="8.5" style="32"/>
    <col min="14854" max="14854" width="9.875" style="32" customWidth="1"/>
    <col min="14855" max="14856" width="8.5" style="32"/>
    <col min="14857" max="14857" width="15.625" style="32" customWidth="1"/>
    <col min="14858" max="14858" width="8.5" style="32"/>
    <col min="14859" max="14859" width="9.125" style="32" customWidth="1"/>
    <col min="14860" max="14860" width="9.375" style="32" customWidth="1"/>
    <col min="14861" max="15104" width="8.5" style="32"/>
    <col min="15105" max="15105" width="6.75" style="32" customWidth="1"/>
    <col min="15106" max="15106" width="3.625" style="32" customWidth="1"/>
    <col min="15107" max="15107" width="16.125" style="32" customWidth="1"/>
    <col min="15108" max="15109" width="8.5" style="32"/>
    <col min="15110" max="15110" width="9.875" style="32" customWidth="1"/>
    <col min="15111" max="15112" width="8.5" style="32"/>
    <col min="15113" max="15113" width="15.625" style="32" customWidth="1"/>
    <col min="15114" max="15114" width="8.5" style="32"/>
    <col min="15115" max="15115" width="9.125" style="32" customWidth="1"/>
    <col min="15116" max="15116" width="9.375" style="32" customWidth="1"/>
    <col min="15117" max="15360" width="8.5" style="32"/>
    <col min="15361" max="15361" width="6.75" style="32" customWidth="1"/>
    <col min="15362" max="15362" width="3.625" style="32" customWidth="1"/>
    <col min="15363" max="15363" width="16.125" style="32" customWidth="1"/>
    <col min="15364" max="15365" width="8.5" style="32"/>
    <col min="15366" max="15366" width="9.875" style="32" customWidth="1"/>
    <col min="15367" max="15368" width="8.5" style="32"/>
    <col min="15369" max="15369" width="15.625" style="32" customWidth="1"/>
    <col min="15370" max="15370" width="8.5" style="32"/>
    <col min="15371" max="15371" width="9.125" style="32" customWidth="1"/>
    <col min="15372" max="15372" width="9.375" style="32" customWidth="1"/>
    <col min="15373" max="15616" width="8.5" style="32"/>
    <col min="15617" max="15617" width="6.75" style="32" customWidth="1"/>
    <col min="15618" max="15618" width="3.625" style="32" customWidth="1"/>
    <col min="15619" max="15619" width="16.125" style="32" customWidth="1"/>
    <col min="15620" max="15621" width="8.5" style="32"/>
    <col min="15622" max="15622" width="9.875" style="32" customWidth="1"/>
    <col min="15623" max="15624" width="8.5" style="32"/>
    <col min="15625" max="15625" width="15.625" style="32" customWidth="1"/>
    <col min="15626" max="15626" width="8.5" style="32"/>
    <col min="15627" max="15627" width="9.125" style="32" customWidth="1"/>
    <col min="15628" max="15628" width="9.375" style="32" customWidth="1"/>
    <col min="15629" max="15872" width="8.5" style="32"/>
    <col min="15873" max="15873" width="6.75" style="32" customWidth="1"/>
    <col min="15874" max="15874" width="3.625" style="32" customWidth="1"/>
    <col min="15875" max="15875" width="16.125" style="32" customWidth="1"/>
    <col min="15876" max="15877" width="8.5" style="32"/>
    <col min="15878" max="15878" width="9.875" style="32" customWidth="1"/>
    <col min="15879" max="15880" width="8.5" style="32"/>
    <col min="15881" max="15881" width="15.625" style="32" customWidth="1"/>
    <col min="15882" max="15882" width="8.5" style="32"/>
    <col min="15883" max="15883" width="9.125" style="32" customWidth="1"/>
    <col min="15884" max="15884" width="9.375" style="32" customWidth="1"/>
    <col min="15885" max="16128" width="8.5" style="32"/>
    <col min="16129" max="16129" width="6.75" style="32" customWidth="1"/>
    <col min="16130" max="16130" width="3.625" style="32" customWidth="1"/>
    <col min="16131" max="16131" width="16.125" style="32" customWidth="1"/>
    <col min="16132" max="16133" width="8.5" style="32"/>
    <col min="16134" max="16134" width="9.875" style="32" customWidth="1"/>
    <col min="16135" max="16136" width="8.5" style="32"/>
    <col min="16137" max="16137" width="15.625" style="32" customWidth="1"/>
    <col min="16138" max="16138" width="8.5" style="32"/>
    <col min="16139" max="16139" width="9.125" style="32" customWidth="1"/>
    <col min="16140" max="16140" width="9.375" style="32" customWidth="1"/>
    <col min="16141" max="16384" width="8.5" style="32"/>
  </cols>
  <sheetData>
    <row r="1" spans="1:21" x14ac:dyDescent="0.25">
      <c r="A1" s="31" t="s">
        <v>51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R1" s="33"/>
      <c r="S1" s="33"/>
      <c r="T1" s="33"/>
      <c r="U1" s="34"/>
    </row>
    <row r="2" spans="1:21" ht="15.75" x14ac:dyDescent="0.25">
      <c r="A2" s="35"/>
      <c r="B2" s="35"/>
      <c r="C2" s="36" t="s">
        <v>52</v>
      </c>
      <c r="D2" s="36"/>
      <c r="E2" s="36"/>
      <c r="F2" s="36"/>
      <c r="G2" s="36"/>
      <c r="H2" s="36"/>
      <c r="I2" s="37" t="s">
        <v>53</v>
      </c>
      <c r="J2" s="37"/>
      <c r="K2" s="37"/>
      <c r="L2" s="37"/>
      <c r="M2" s="37"/>
      <c r="N2" s="37"/>
    </row>
    <row r="3" spans="1:21" x14ac:dyDescent="0.25">
      <c r="A3" s="38" t="s">
        <v>25</v>
      </c>
      <c r="B3" s="38" t="s">
        <v>54</v>
      </c>
      <c r="C3" s="38" t="s">
        <v>55</v>
      </c>
      <c r="D3" s="38"/>
      <c r="E3" s="39" t="s">
        <v>41</v>
      </c>
      <c r="F3" s="39"/>
      <c r="G3" s="39"/>
      <c r="H3" s="39"/>
      <c r="I3" s="38" t="s">
        <v>55</v>
      </c>
      <c r="J3" s="38"/>
      <c r="K3" s="39" t="s">
        <v>41</v>
      </c>
      <c r="L3" s="39"/>
      <c r="M3" s="39"/>
      <c r="N3" s="39"/>
    </row>
    <row r="4" spans="1:21" x14ac:dyDescent="0.25">
      <c r="A4" s="40"/>
      <c r="B4" s="40"/>
      <c r="C4" s="40"/>
      <c r="D4" s="41" t="s">
        <v>56</v>
      </c>
      <c r="E4" s="42">
        <v>0.25</v>
      </c>
      <c r="F4" s="42">
        <v>0.5</v>
      </c>
      <c r="G4" s="42">
        <v>0.75</v>
      </c>
      <c r="H4" s="43" t="s">
        <v>57</v>
      </c>
      <c r="I4" s="41"/>
      <c r="J4" s="41" t="s">
        <v>56</v>
      </c>
      <c r="K4" s="42">
        <v>0.25</v>
      </c>
      <c r="L4" s="42">
        <v>0.5</v>
      </c>
      <c r="M4" s="42">
        <v>0.75</v>
      </c>
      <c r="N4" s="43" t="s">
        <v>57</v>
      </c>
    </row>
    <row r="5" spans="1:21" x14ac:dyDescent="0.25">
      <c r="A5" s="44"/>
      <c r="B5" s="45" t="s">
        <v>9</v>
      </c>
      <c r="C5" s="32">
        <v>7</v>
      </c>
      <c r="D5" s="32">
        <v>7</v>
      </c>
      <c r="E5" s="32">
        <v>13.75</v>
      </c>
      <c r="F5" s="32">
        <v>14.5</v>
      </c>
      <c r="G5" s="32">
        <v>16.25</v>
      </c>
      <c r="H5" s="32">
        <v>19</v>
      </c>
      <c r="I5" s="32">
        <v>6</v>
      </c>
      <c r="J5" s="32">
        <v>9</v>
      </c>
      <c r="K5" s="32">
        <v>12.5</v>
      </c>
      <c r="L5" s="32">
        <v>16</v>
      </c>
      <c r="M5" s="32">
        <v>17</v>
      </c>
      <c r="N5" s="32">
        <v>19</v>
      </c>
    </row>
    <row r="6" spans="1:21" x14ac:dyDescent="0.25">
      <c r="A6" s="44"/>
      <c r="B6" s="45" t="s">
        <v>11</v>
      </c>
      <c r="C6" s="32">
        <v>15</v>
      </c>
      <c r="D6" s="32">
        <v>7</v>
      </c>
      <c r="E6" s="32">
        <v>11.75</v>
      </c>
      <c r="F6" s="32">
        <v>15.5</v>
      </c>
      <c r="G6" s="32">
        <v>17.25</v>
      </c>
      <c r="H6" s="32">
        <v>19</v>
      </c>
      <c r="I6" s="32">
        <v>11</v>
      </c>
      <c r="J6" s="32">
        <v>9</v>
      </c>
      <c r="K6" s="32">
        <v>12</v>
      </c>
      <c r="L6" s="32">
        <v>13.5</v>
      </c>
      <c r="M6" s="32">
        <v>14.25</v>
      </c>
      <c r="N6" s="32">
        <v>17</v>
      </c>
    </row>
    <row r="7" spans="1:21" x14ac:dyDescent="0.25">
      <c r="A7" s="44"/>
      <c r="B7" s="45" t="s">
        <v>9</v>
      </c>
      <c r="C7" s="32">
        <v>13</v>
      </c>
      <c r="D7" s="32">
        <v>12</v>
      </c>
      <c r="E7" s="32">
        <v>14</v>
      </c>
      <c r="F7" s="32">
        <v>15.5</v>
      </c>
      <c r="G7" s="32">
        <v>18</v>
      </c>
      <c r="H7" s="32">
        <v>19</v>
      </c>
      <c r="I7" s="32">
        <v>13</v>
      </c>
      <c r="J7" s="32">
        <v>11</v>
      </c>
      <c r="K7" s="32">
        <v>13</v>
      </c>
      <c r="L7" s="32">
        <v>14.5</v>
      </c>
      <c r="M7" s="32">
        <v>16.75</v>
      </c>
      <c r="N7" s="32">
        <v>18</v>
      </c>
    </row>
    <row r="8" spans="1:21" x14ac:dyDescent="0.25">
      <c r="A8" s="44"/>
      <c r="B8" s="45" t="s">
        <v>9</v>
      </c>
      <c r="C8" s="32">
        <v>8</v>
      </c>
      <c r="D8" s="32">
        <v>11</v>
      </c>
      <c r="E8" s="32">
        <v>13</v>
      </c>
      <c r="F8" s="32">
        <v>16</v>
      </c>
      <c r="G8" s="32">
        <v>17</v>
      </c>
      <c r="H8" s="32">
        <v>18</v>
      </c>
      <c r="I8" s="32">
        <v>8</v>
      </c>
      <c r="J8" s="32">
        <v>12</v>
      </c>
      <c r="K8" s="32">
        <v>14</v>
      </c>
      <c r="L8" s="32">
        <v>17</v>
      </c>
      <c r="M8" s="32">
        <v>17</v>
      </c>
      <c r="N8" s="32">
        <v>18</v>
      </c>
    </row>
    <row r="9" spans="1:21" x14ac:dyDescent="0.25">
      <c r="A9" s="46"/>
      <c r="B9" s="47" t="s">
        <v>11</v>
      </c>
      <c r="C9" s="32">
        <v>8</v>
      </c>
      <c r="D9" s="32">
        <v>9</v>
      </c>
      <c r="E9" s="32">
        <v>14</v>
      </c>
      <c r="F9" s="32">
        <v>16</v>
      </c>
      <c r="G9" s="32">
        <v>17</v>
      </c>
      <c r="H9" s="32">
        <v>19</v>
      </c>
      <c r="I9" s="32">
        <v>6</v>
      </c>
      <c r="J9" s="32">
        <v>11</v>
      </c>
      <c r="K9" s="32">
        <v>13.5</v>
      </c>
      <c r="L9" s="32">
        <v>15</v>
      </c>
      <c r="M9" s="32">
        <v>16.5</v>
      </c>
      <c r="N9" s="32">
        <v>18</v>
      </c>
    </row>
    <row r="10" spans="1:21" x14ac:dyDescent="0.25">
      <c r="A10" s="46"/>
      <c r="B10" s="47" t="s">
        <v>11</v>
      </c>
      <c r="C10" s="32">
        <v>8</v>
      </c>
      <c r="D10" s="32">
        <v>11</v>
      </c>
      <c r="E10" s="32">
        <v>14</v>
      </c>
      <c r="F10" s="32">
        <v>15</v>
      </c>
      <c r="G10" s="32">
        <v>16</v>
      </c>
      <c r="H10" s="32">
        <v>19</v>
      </c>
      <c r="I10" s="32">
        <v>10</v>
      </c>
      <c r="J10" s="32">
        <v>11</v>
      </c>
      <c r="K10" s="32">
        <v>15.5</v>
      </c>
      <c r="L10" s="32">
        <v>16</v>
      </c>
      <c r="M10" s="32">
        <v>17</v>
      </c>
      <c r="N10" s="32">
        <v>17</v>
      </c>
    </row>
    <row r="11" spans="1:21" x14ac:dyDescent="0.25">
      <c r="A11" s="46"/>
      <c r="B11" s="47" t="s">
        <v>11</v>
      </c>
      <c r="C11" s="32">
        <v>10</v>
      </c>
      <c r="D11" s="32">
        <v>13</v>
      </c>
      <c r="E11" s="32">
        <v>16.5</v>
      </c>
      <c r="F11" s="32">
        <v>16</v>
      </c>
      <c r="G11" s="32">
        <v>18</v>
      </c>
      <c r="H11" s="32">
        <v>19</v>
      </c>
      <c r="I11" s="32">
        <v>7</v>
      </c>
      <c r="J11" s="32">
        <v>11</v>
      </c>
      <c r="K11" s="32">
        <v>14.75</v>
      </c>
      <c r="L11" s="32">
        <v>16.5</v>
      </c>
      <c r="M11" s="32">
        <v>16.5</v>
      </c>
      <c r="N11" s="32">
        <v>19</v>
      </c>
    </row>
    <row r="12" spans="1:21" x14ac:dyDescent="0.25">
      <c r="A12" s="46"/>
      <c r="B12" s="47" t="s">
        <v>11</v>
      </c>
      <c r="C12" s="32">
        <v>7</v>
      </c>
      <c r="D12" s="32">
        <v>11</v>
      </c>
      <c r="E12" s="32">
        <v>13</v>
      </c>
      <c r="F12" s="32">
        <v>14.5</v>
      </c>
      <c r="G12" s="32">
        <v>16.25</v>
      </c>
      <c r="H12" s="32">
        <v>18</v>
      </c>
      <c r="I12" s="32">
        <v>8</v>
      </c>
      <c r="J12" s="32">
        <v>11</v>
      </c>
      <c r="K12" s="32">
        <v>14</v>
      </c>
      <c r="L12" s="32">
        <v>16</v>
      </c>
      <c r="M12" s="32">
        <v>17</v>
      </c>
      <c r="N12" s="32">
        <v>19</v>
      </c>
    </row>
    <row r="13" spans="1:21" x14ac:dyDescent="0.25">
      <c r="A13" s="46"/>
      <c r="B13" s="47" t="s">
        <v>9</v>
      </c>
      <c r="C13" s="32">
        <v>9</v>
      </c>
      <c r="D13" s="32">
        <v>11</v>
      </c>
      <c r="E13" s="32">
        <v>13</v>
      </c>
      <c r="F13" s="32">
        <v>15</v>
      </c>
      <c r="G13" s="32">
        <v>16.75</v>
      </c>
      <c r="H13" s="32">
        <v>17</v>
      </c>
      <c r="I13" s="32">
        <v>7</v>
      </c>
      <c r="J13" s="32">
        <v>10</v>
      </c>
      <c r="K13" s="32">
        <v>12.75</v>
      </c>
      <c r="L13" s="32">
        <v>15</v>
      </c>
      <c r="M13" s="32">
        <v>14.75</v>
      </c>
      <c r="N13" s="32">
        <v>18</v>
      </c>
    </row>
    <row r="14" spans="1:21" x14ac:dyDescent="0.25">
      <c r="A14" s="44"/>
      <c r="B14" s="45" t="s">
        <v>9</v>
      </c>
      <c r="C14" s="32">
        <v>16</v>
      </c>
      <c r="D14" s="32">
        <v>11</v>
      </c>
      <c r="E14" s="32">
        <v>14</v>
      </c>
      <c r="F14" s="32">
        <v>15</v>
      </c>
      <c r="G14" s="32">
        <v>17</v>
      </c>
      <c r="H14" s="32">
        <v>19</v>
      </c>
      <c r="I14" s="32">
        <v>14</v>
      </c>
      <c r="J14" s="32">
        <v>9</v>
      </c>
      <c r="K14" s="32">
        <v>12.5</v>
      </c>
      <c r="L14" s="32">
        <v>15</v>
      </c>
      <c r="M14" s="32">
        <v>16</v>
      </c>
      <c r="N14" s="32">
        <v>19</v>
      </c>
    </row>
    <row r="15" spans="1:21" x14ac:dyDescent="0.25">
      <c r="A15" s="44"/>
      <c r="B15" s="45" t="s">
        <v>9</v>
      </c>
      <c r="C15" s="32">
        <v>12</v>
      </c>
      <c r="D15" s="32">
        <v>12</v>
      </c>
      <c r="E15" s="32">
        <v>13</v>
      </c>
      <c r="F15" s="32">
        <v>14</v>
      </c>
      <c r="G15" s="32">
        <v>14</v>
      </c>
      <c r="H15" s="32">
        <v>14</v>
      </c>
      <c r="I15" s="32">
        <v>8</v>
      </c>
      <c r="J15" s="32">
        <v>9</v>
      </c>
      <c r="K15" s="32">
        <v>12</v>
      </c>
      <c r="L15" s="32">
        <v>14</v>
      </c>
      <c r="M15" s="32">
        <v>15</v>
      </c>
      <c r="N15" s="32">
        <v>16</v>
      </c>
    </row>
    <row r="16" spans="1:21" x14ac:dyDescent="0.25">
      <c r="A16" s="44"/>
      <c r="B16" s="45" t="s">
        <v>9</v>
      </c>
      <c r="C16" s="32">
        <v>4</v>
      </c>
      <c r="D16" s="32">
        <v>14</v>
      </c>
      <c r="E16" s="32">
        <v>15</v>
      </c>
      <c r="F16" s="32">
        <v>15</v>
      </c>
      <c r="G16" s="32">
        <v>15</v>
      </c>
      <c r="H16" s="32">
        <v>16</v>
      </c>
      <c r="I16" s="32">
        <v>4</v>
      </c>
      <c r="J16" s="32">
        <v>14</v>
      </c>
      <c r="K16" s="32">
        <v>15</v>
      </c>
      <c r="L16" s="32">
        <v>17</v>
      </c>
      <c r="M16" s="32">
        <v>18</v>
      </c>
      <c r="N16" s="32">
        <v>19</v>
      </c>
    </row>
    <row r="17" spans="1:14" x14ac:dyDescent="0.25">
      <c r="A17" s="44"/>
      <c r="B17" s="45" t="s">
        <v>11</v>
      </c>
      <c r="C17" s="32">
        <v>8</v>
      </c>
      <c r="D17" s="32">
        <v>11</v>
      </c>
      <c r="E17" s="32">
        <v>13</v>
      </c>
      <c r="F17" s="32">
        <v>16</v>
      </c>
      <c r="G17" s="32">
        <v>17</v>
      </c>
      <c r="H17" s="32">
        <v>19</v>
      </c>
      <c r="I17" s="32">
        <v>8</v>
      </c>
      <c r="J17" s="32">
        <v>10</v>
      </c>
      <c r="K17" s="32">
        <v>13</v>
      </c>
      <c r="L17" s="32">
        <v>17</v>
      </c>
      <c r="M17" s="32">
        <v>15</v>
      </c>
      <c r="N17" s="32">
        <v>19</v>
      </c>
    </row>
    <row r="18" spans="1:14" x14ac:dyDescent="0.25">
      <c r="A18" s="46"/>
      <c r="B18" s="47" t="s">
        <v>9</v>
      </c>
      <c r="C18" s="32">
        <v>16</v>
      </c>
      <c r="D18" s="32">
        <v>11</v>
      </c>
      <c r="E18" s="32">
        <v>12</v>
      </c>
      <c r="F18" s="32">
        <v>13</v>
      </c>
      <c r="G18" s="32">
        <v>15</v>
      </c>
      <c r="H18" s="32">
        <v>17</v>
      </c>
      <c r="I18" s="32">
        <v>16</v>
      </c>
      <c r="J18" s="32">
        <v>11</v>
      </c>
      <c r="K18" s="32">
        <v>13</v>
      </c>
      <c r="L18" s="32">
        <v>16</v>
      </c>
      <c r="M18" s="32">
        <v>17</v>
      </c>
      <c r="N18" s="32">
        <v>19</v>
      </c>
    </row>
    <row r="19" spans="1:14" x14ac:dyDescent="0.25">
      <c r="A19" s="46"/>
      <c r="B19" s="47" t="s">
        <v>11</v>
      </c>
      <c r="C19" s="32">
        <v>8</v>
      </c>
      <c r="D19" s="32">
        <v>11</v>
      </c>
      <c r="E19" s="32">
        <v>14</v>
      </c>
      <c r="F19" s="32">
        <v>16</v>
      </c>
      <c r="G19" s="32">
        <v>17</v>
      </c>
      <c r="H19" s="32">
        <v>19</v>
      </c>
      <c r="I19" s="32">
        <v>11</v>
      </c>
      <c r="J19" s="32">
        <v>9</v>
      </c>
      <c r="K19" s="32">
        <v>13.75</v>
      </c>
      <c r="L19" s="32">
        <v>16</v>
      </c>
      <c r="M19" s="32">
        <v>16.5</v>
      </c>
      <c r="N19" s="32">
        <v>19</v>
      </c>
    </row>
    <row r="20" spans="1:14" x14ac:dyDescent="0.25">
      <c r="A20" s="46"/>
      <c r="B20" s="47" t="s">
        <v>11</v>
      </c>
      <c r="C20" s="32">
        <v>12</v>
      </c>
      <c r="D20" s="32">
        <v>11</v>
      </c>
      <c r="E20" s="32">
        <v>14</v>
      </c>
      <c r="F20" s="32">
        <v>15</v>
      </c>
      <c r="G20" s="32">
        <v>15</v>
      </c>
      <c r="H20" s="32">
        <v>17</v>
      </c>
      <c r="I20" s="32">
        <v>11</v>
      </c>
      <c r="J20" s="32">
        <v>11</v>
      </c>
      <c r="K20" s="32">
        <v>13</v>
      </c>
      <c r="L20" s="32">
        <v>14</v>
      </c>
      <c r="M20" s="32">
        <v>16.5</v>
      </c>
      <c r="N20" s="32">
        <v>17</v>
      </c>
    </row>
    <row r="21" spans="1:14" ht="15.75" x14ac:dyDescent="0.25">
      <c r="A21"/>
      <c r="B21"/>
      <c r="C21"/>
      <c r="D21"/>
      <c r="E21"/>
      <c r="F21"/>
      <c r="G21"/>
      <c r="H21"/>
    </row>
    <row r="22" spans="1:14" ht="15.75" x14ac:dyDescent="0.25">
      <c r="A22" s="48"/>
      <c r="B22" s="48"/>
      <c r="C22" s="48">
        <f>AVERAGE(C5:C20)</f>
        <v>10.0625</v>
      </c>
      <c r="D22" s="48"/>
      <c r="E22" s="48">
        <f>AVERAGE(E5:E20)</f>
        <v>13.625</v>
      </c>
      <c r="F22" s="48">
        <f>AVERAGE(F5:F20)</f>
        <v>15.125</v>
      </c>
      <c r="G22" s="48">
        <f>AVERAGE(G5:G20)</f>
        <v>16.40625</v>
      </c>
      <c r="H22" s="48">
        <f>AVERAGE(H5:H20)</f>
        <v>18</v>
      </c>
      <c r="I22" s="48">
        <f>AVERAGE(I5:I20)</f>
        <v>9.25</v>
      </c>
      <c r="J22" s="48"/>
      <c r="K22" s="48">
        <f>AVERAGE(K5:K20)</f>
        <v>13.390625</v>
      </c>
      <c r="L22" s="48">
        <f>AVERAGE(L5:L20)</f>
        <v>15.53125</v>
      </c>
      <c r="M22" s="48">
        <f>AVERAGE(M5:M20)</f>
        <v>16.296875</v>
      </c>
      <c r="N22" s="48">
        <f>AVERAGE(N5:N20)</f>
        <v>18.1875</v>
      </c>
    </row>
    <row r="23" spans="1:14" ht="15.75" x14ac:dyDescent="0.25">
      <c r="A23" s="49"/>
      <c r="B23" s="49"/>
      <c r="C23" s="49">
        <f>STDEV(C5:C20)</f>
        <v>3.5490609086536304</v>
      </c>
      <c r="D23" s="49"/>
      <c r="E23" s="49">
        <f>STDEV(E5:E20)</f>
        <v>1.1291589790636214</v>
      </c>
      <c r="F23" s="49">
        <f>STDEV(F5:F20)</f>
        <v>0.84656167328001963</v>
      </c>
      <c r="G23" s="49">
        <f>STDEV(G5:G20)</f>
        <v>1.1433685611676869</v>
      </c>
      <c r="H23" s="49">
        <f>STDEV(H5:H20)</f>
        <v>1.4605934866804429</v>
      </c>
      <c r="I23" s="49">
        <f>STDEV(I5:I20)</f>
        <v>3.2352228156135809</v>
      </c>
      <c r="J23" s="49"/>
      <c r="K23" s="49">
        <f>STDEV(K5:K20)</f>
        <v>1.0407078920939663</v>
      </c>
      <c r="L23" s="49">
        <f>STDEV(L5:L20)</f>
        <v>1.1323831801411863</v>
      </c>
      <c r="M23" s="49">
        <f>STDEV(M5:M20)</f>
        <v>1.0255841831203651</v>
      </c>
      <c r="N23" s="49">
        <f>STDEV(N5:N20)</f>
        <v>0.98107084351742924</v>
      </c>
    </row>
    <row r="24" spans="1:14" ht="15.7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x14ac:dyDescent="0.25">
      <c r="A25" s="31" t="s">
        <v>58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1:14" ht="15.75" x14ac:dyDescent="0.25">
      <c r="A26" s="35"/>
      <c r="B26" s="35"/>
      <c r="C26" s="36" t="s">
        <v>52</v>
      </c>
      <c r="D26" s="36"/>
      <c r="E26" s="36"/>
      <c r="F26" s="36"/>
      <c r="G26" s="36"/>
      <c r="H26" s="36"/>
      <c r="I26" s="37" t="s">
        <v>53</v>
      </c>
      <c r="J26" s="37"/>
      <c r="K26" s="37"/>
      <c r="L26" s="37"/>
      <c r="M26" s="37"/>
      <c r="N26" s="37"/>
    </row>
    <row r="27" spans="1:14" x14ac:dyDescent="0.25">
      <c r="A27" s="38" t="s">
        <v>25</v>
      </c>
      <c r="B27" s="38" t="s">
        <v>54</v>
      </c>
      <c r="C27" s="50" t="s">
        <v>59</v>
      </c>
      <c r="D27" s="50"/>
      <c r="E27" s="39" t="s">
        <v>60</v>
      </c>
      <c r="F27" s="39"/>
      <c r="G27" s="39"/>
      <c r="H27" s="39"/>
      <c r="I27" s="50" t="s">
        <v>59</v>
      </c>
      <c r="J27" s="50"/>
      <c r="K27" s="39" t="s">
        <v>60</v>
      </c>
      <c r="L27" s="39"/>
      <c r="M27" s="39"/>
      <c r="N27" s="39"/>
    </row>
    <row r="28" spans="1:14" x14ac:dyDescent="0.25">
      <c r="A28" s="40"/>
      <c r="B28" s="40"/>
      <c r="C28" s="40"/>
      <c r="D28" s="40"/>
      <c r="E28" s="42">
        <v>0.25</v>
      </c>
      <c r="F28" s="42">
        <v>0.5</v>
      </c>
      <c r="G28" s="42">
        <v>0.75</v>
      </c>
      <c r="H28" s="43" t="s">
        <v>57</v>
      </c>
      <c r="I28" s="41"/>
      <c r="J28" s="41"/>
      <c r="K28" s="42">
        <v>0.25</v>
      </c>
      <c r="L28" s="42">
        <v>0.5</v>
      </c>
      <c r="M28" s="42">
        <v>0.75</v>
      </c>
      <c r="N28" s="43" t="s">
        <v>57</v>
      </c>
    </row>
    <row r="29" spans="1:14" x14ac:dyDescent="0.25">
      <c r="A29" s="44"/>
      <c r="B29" s="45" t="s">
        <v>9</v>
      </c>
      <c r="C29" s="32">
        <v>7</v>
      </c>
      <c r="E29" s="32">
        <f t="shared" ref="E29:E44" si="0">0.25*C29</f>
        <v>1.75</v>
      </c>
      <c r="F29" s="32">
        <f t="shared" ref="F29:F44" si="1">0.5*C29</f>
        <v>3.5</v>
      </c>
      <c r="G29" s="32">
        <f t="shared" ref="G29:G44" si="2">0.75*C29</f>
        <v>5.25</v>
      </c>
      <c r="H29" s="32">
        <f t="shared" ref="H29:H44" si="3">1*C29</f>
        <v>7</v>
      </c>
      <c r="I29" s="32">
        <v>6</v>
      </c>
      <c r="K29" s="32">
        <f t="shared" ref="K29:K44" si="4">0.25*I29</f>
        <v>1.5</v>
      </c>
      <c r="L29" s="32">
        <f t="shared" ref="L29:L44" si="5">0.5*I29</f>
        <v>3</v>
      </c>
      <c r="M29" s="32">
        <f t="shared" ref="M29:M44" si="6">0.75*I29</f>
        <v>4.5</v>
      </c>
      <c r="N29" s="32">
        <f t="shared" ref="N29:N44" si="7">1*I29</f>
        <v>6</v>
      </c>
    </row>
    <row r="30" spans="1:14" x14ac:dyDescent="0.25">
      <c r="A30" s="44"/>
      <c r="B30" s="45" t="s">
        <v>11</v>
      </c>
      <c r="C30" s="32">
        <v>15</v>
      </c>
      <c r="E30" s="32">
        <f t="shared" si="0"/>
        <v>3.75</v>
      </c>
      <c r="F30" s="32">
        <f t="shared" si="1"/>
        <v>7.5</v>
      </c>
      <c r="G30" s="32">
        <f t="shared" si="2"/>
        <v>11.25</v>
      </c>
      <c r="H30" s="32">
        <f t="shared" si="3"/>
        <v>15</v>
      </c>
      <c r="I30" s="32">
        <v>11</v>
      </c>
      <c r="K30" s="32">
        <f t="shared" si="4"/>
        <v>2.75</v>
      </c>
      <c r="L30" s="32">
        <f t="shared" si="5"/>
        <v>5.5</v>
      </c>
      <c r="M30" s="32">
        <f t="shared" si="6"/>
        <v>8.25</v>
      </c>
      <c r="N30" s="32">
        <f t="shared" si="7"/>
        <v>11</v>
      </c>
    </row>
    <row r="31" spans="1:14" x14ac:dyDescent="0.25">
      <c r="A31" s="44"/>
      <c r="B31" s="45" t="s">
        <v>9</v>
      </c>
      <c r="C31" s="32">
        <v>13</v>
      </c>
      <c r="E31" s="32">
        <f t="shared" si="0"/>
        <v>3.25</v>
      </c>
      <c r="F31" s="32">
        <f t="shared" si="1"/>
        <v>6.5</v>
      </c>
      <c r="G31" s="32">
        <f t="shared" si="2"/>
        <v>9.75</v>
      </c>
      <c r="H31" s="32">
        <f t="shared" si="3"/>
        <v>13</v>
      </c>
      <c r="I31" s="32">
        <v>13</v>
      </c>
      <c r="K31" s="32">
        <f t="shared" si="4"/>
        <v>3.25</v>
      </c>
      <c r="L31" s="32">
        <f t="shared" si="5"/>
        <v>6.5</v>
      </c>
      <c r="M31" s="32">
        <f t="shared" si="6"/>
        <v>9.75</v>
      </c>
      <c r="N31" s="32">
        <f t="shared" si="7"/>
        <v>13</v>
      </c>
    </row>
    <row r="32" spans="1:14" x14ac:dyDescent="0.25">
      <c r="A32" s="44"/>
      <c r="B32" s="45" t="s">
        <v>9</v>
      </c>
      <c r="C32" s="32">
        <v>8</v>
      </c>
      <c r="E32" s="32">
        <f t="shared" si="0"/>
        <v>2</v>
      </c>
      <c r="F32" s="32">
        <f t="shared" si="1"/>
        <v>4</v>
      </c>
      <c r="G32" s="32">
        <f t="shared" si="2"/>
        <v>6</v>
      </c>
      <c r="H32" s="32">
        <f t="shared" si="3"/>
        <v>8</v>
      </c>
      <c r="I32" s="32">
        <v>8</v>
      </c>
      <c r="K32" s="32">
        <f t="shared" si="4"/>
        <v>2</v>
      </c>
      <c r="L32" s="32">
        <f t="shared" si="5"/>
        <v>4</v>
      </c>
      <c r="M32" s="32">
        <f t="shared" si="6"/>
        <v>6</v>
      </c>
      <c r="N32" s="32">
        <f t="shared" si="7"/>
        <v>8</v>
      </c>
    </row>
    <row r="33" spans="1:14" x14ac:dyDescent="0.25">
      <c r="A33" s="46"/>
      <c r="B33" s="47" t="s">
        <v>11</v>
      </c>
      <c r="C33" s="32">
        <v>8</v>
      </c>
      <c r="E33" s="32">
        <f t="shared" si="0"/>
        <v>2</v>
      </c>
      <c r="F33" s="32">
        <f t="shared" si="1"/>
        <v>4</v>
      </c>
      <c r="G33" s="32">
        <f t="shared" si="2"/>
        <v>6</v>
      </c>
      <c r="H33" s="32">
        <f t="shared" si="3"/>
        <v>8</v>
      </c>
      <c r="I33" s="32">
        <v>6</v>
      </c>
      <c r="K33" s="32">
        <f t="shared" si="4"/>
        <v>1.5</v>
      </c>
      <c r="L33" s="32">
        <f t="shared" si="5"/>
        <v>3</v>
      </c>
      <c r="M33" s="32">
        <f t="shared" si="6"/>
        <v>4.5</v>
      </c>
      <c r="N33" s="32">
        <f t="shared" si="7"/>
        <v>6</v>
      </c>
    </row>
    <row r="34" spans="1:14" x14ac:dyDescent="0.25">
      <c r="A34" s="46"/>
      <c r="B34" s="47" t="s">
        <v>11</v>
      </c>
      <c r="C34" s="32">
        <v>8</v>
      </c>
      <c r="E34" s="32">
        <f t="shared" si="0"/>
        <v>2</v>
      </c>
      <c r="F34" s="32">
        <f t="shared" si="1"/>
        <v>4</v>
      </c>
      <c r="G34" s="32">
        <f t="shared" si="2"/>
        <v>6</v>
      </c>
      <c r="H34" s="32">
        <f t="shared" si="3"/>
        <v>8</v>
      </c>
      <c r="I34" s="32">
        <v>10</v>
      </c>
      <c r="K34" s="32">
        <f t="shared" si="4"/>
        <v>2.5</v>
      </c>
      <c r="L34" s="32">
        <f t="shared" si="5"/>
        <v>5</v>
      </c>
      <c r="M34" s="32">
        <f t="shared" si="6"/>
        <v>7.5</v>
      </c>
      <c r="N34" s="32">
        <f t="shared" si="7"/>
        <v>10</v>
      </c>
    </row>
    <row r="35" spans="1:14" x14ac:dyDescent="0.25">
      <c r="A35" s="46"/>
      <c r="B35" s="47" t="s">
        <v>11</v>
      </c>
      <c r="C35" s="32">
        <v>10</v>
      </c>
      <c r="E35" s="32">
        <f t="shared" si="0"/>
        <v>2.5</v>
      </c>
      <c r="F35" s="32">
        <f t="shared" si="1"/>
        <v>5</v>
      </c>
      <c r="G35" s="32">
        <f t="shared" si="2"/>
        <v>7.5</v>
      </c>
      <c r="H35" s="32">
        <f t="shared" si="3"/>
        <v>10</v>
      </c>
      <c r="I35" s="32">
        <v>7</v>
      </c>
      <c r="K35" s="32">
        <f t="shared" si="4"/>
        <v>1.75</v>
      </c>
      <c r="L35" s="32">
        <f t="shared" si="5"/>
        <v>3.5</v>
      </c>
      <c r="M35" s="32">
        <f t="shared" si="6"/>
        <v>5.25</v>
      </c>
      <c r="N35" s="32">
        <f t="shared" si="7"/>
        <v>7</v>
      </c>
    </row>
    <row r="36" spans="1:14" x14ac:dyDescent="0.25">
      <c r="A36" s="46"/>
      <c r="B36" s="47" t="s">
        <v>11</v>
      </c>
      <c r="C36" s="32">
        <v>7</v>
      </c>
      <c r="E36" s="32">
        <f t="shared" si="0"/>
        <v>1.75</v>
      </c>
      <c r="F36" s="32">
        <f t="shared" si="1"/>
        <v>3.5</v>
      </c>
      <c r="G36" s="32">
        <f t="shared" si="2"/>
        <v>5.25</v>
      </c>
      <c r="H36" s="32">
        <f t="shared" si="3"/>
        <v>7</v>
      </c>
      <c r="I36" s="32">
        <v>8</v>
      </c>
      <c r="K36" s="32">
        <f t="shared" si="4"/>
        <v>2</v>
      </c>
      <c r="L36" s="32">
        <f t="shared" si="5"/>
        <v>4</v>
      </c>
      <c r="M36" s="32">
        <f t="shared" si="6"/>
        <v>6</v>
      </c>
      <c r="N36" s="32">
        <f t="shared" si="7"/>
        <v>8</v>
      </c>
    </row>
    <row r="37" spans="1:14" x14ac:dyDescent="0.25">
      <c r="A37" s="46"/>
      <c r="B37" s="47" t="s">
        <v>9</v>
      </c>
      <c r="C37" s="32">
        <v>9</v>
      </c>
      <c r="E37" s="32">
        <f t="shared" si="0"/>
        <v>2.25</v>
      </c>
      <c r="F37" s="32">
        <f t="shared" si="1"/>
        <v>4.5</v>
      </c>
      <c r="G37" s="32">
        <f t="shared" si="2"/>
        <v>6.75</v>
      </c>
      <c r="H37" s="32">
        <f t="shared" si="3"/>
        <v>9</v>
      </c>
      <c r="I37" s="32">
        <v>7</v>
      </c>
      <c r="K37" s="32">
        <f t="shared" si="4"/>
        <v>1.75</v>
      </c>
      <c r="L37" s="32">
        <f t="shared" si="5"/>
        <v>3.5</v>
      </c>
      <c r="M37" s="32">
        <f t="shared" si="6"/>
        <v>5.25</v>
      </c>
      <c r="N37" s="32">
        <f t="shared" si="7"/>
        <v>7</v>
      </c>
    </row>
    <row r="38" spans="1:14" x14ac:dyDescent="0.25">
      <c r="A38" s="44"/>
      <c r="B38" s="45" t="s">
        <v>9</v>
      </c>
      <c r="C38" s="32">
        <v>16</v>
      </c>
      <c r="E38" s="32">
        <f t="shared" si="0"/>
        <v>4</v>
      </c>
      <c r="F38" s="32">
        <f t="shared" si="1"/>
        <v>8</v>
      </c>
      <c r="G38" s="32">
        <f t="shared" si="2"/>
        <v>12</v>
      </c>
      <c r="H38" s="32">
        <f t="shared" si="3"/>
        <v>16</v>
      </c>
      <c r="I38" s="32">
        <v>14</v>
      </c>
      <c r="K38" s="32">
        <f t="shared" si="4"/>
        <v>3.5</v>
      </c>
      <c r="L38" s="32">
        <f t="shared" si="5"/>
        <v>7</v>
      </c>
      <c r="M38" s="32">
        <f t="shared" si="6"/>
        <v>10.5</v>
      </c>
      <c r="N38" s="32">
        <f t="shared" si="7"/>
        <v>14</v>
      </c>
    </row>
    <row r="39" spans="1:14" x14ac:dyDescent="0.25">
      <c r="A39" s="44"/>
      <c r="B39" s="45" t="s">
        <v>9</v>
      </c>
      <c r="C39" s="32">
        <v>12</v>
      </c>
      <c r="E39" s="32">
        <f t="shared" si="0"/>
        <v>3</v>
      </c>
      <c r="F39" s="32">
        <f t="shared" si="1"/>
        <v>6</v>
      </c>
      <c r="G39" s="32">
        <f t="shared" si="2"/>
        <v>9</v>
      </c>
      <c r="H39" s="32">
        <f t="shared" si="3"/>
        <v>12</v>
      </c>
      <c r="I39" s="32">
        <v>8</v>
      </c>
      <c r="K39" s="32">
        <f t="shared" si="4"/>
        <v>2</v>
      </c>
      <c r="L39" s="32">
        <f t="shared" si="5"/>
        <v>4</v>
      </c>
      <c r="M39" s="32">
        <f t="shared" si="6"/>
        <v>6</v>
      </c>
      <c r="N39" s="32">
        <f t="shared" si="7"/>
        <v>8</v>
      </c>
    </row>
    <row r="40" spans="1:14" x14ac:dyDescent="0.25">
      <c r="A40" s="44"/>
      <c r="B40" s="45" t="s">
        <v>9</v>
      </c>
      <c r="C40" s="32">
        <v>4</v>
      </c>
      <c r="E40" s="32">
        <f t="shared" si="0"/>
        <v>1</v>
      </c>
      <c r="F40" s="32">
        <f t="shared" si="1"/>
        <v>2</v>
      </c>
      <c r="G40" s="32">
        <f t="shared" si="2"/>
        <v>3</v>
      </c>
      <c r="H40" s="32">
        <f t="shared" si="3"/>
        <v>4</v>
      </c>
      <c r="I40" s="32">
        <v>4</v>
      </c>
      <c r="K40" s="32">
        <f t="shared" si="4"/>
        <v>1</v>
      </c>
      <c r="L40" s="32">
        <f t="shared" si="5"/>
        <v>2</v>
      </c>
      <c r="M40" s="32">
        <f t="shared" si="6"/>
        <v>3</v>
      </c>
      <c r="N40" s="32">
        <f t="shared" si="7"/>
        <v>4</v>
      </c>
    </row>
    <row r="41" spans="1:14" x14ac:dyDescent="0.25">
      <c r="A41" s="44"/>
      <c r="B41" s="45" t="s">
        <v>11</v>
      </c>
      <c r="C41" s="32">
        <v>8</v>
      </c>
      <c r="E41" s="32">
        <f t="shared" si="0"/>
        <v>2</v>
      </c>
      <c r="F41" s="32">
        <f t="shared" si="1"/>
        <v>4</v>
      </c>
      <c r="G41" s="32">
        <f t="shared" si="2"/>
        <v>6</v>
      </c>
      <c r="H41" s="32">
        <f t="shared" si="3"/>
        <v>8</v>
      </c>
      <c r="I41" s="32">
        <v>8</v>
      </c>
      <c r="K41" s="32">
        <f t="shared" si="4"/>
        <v>2</v>
      </c>
      <c r="L41" s="32">
        <f t="shared" si="5"/>
        <v>4</v>
      </c>
      <c r="M41" s="32">
        <f t="shared" si="6"/>
        <v>6</v>
      </c>
      <c r="N41" s="32">
        <f t="shared" si="7"/>
        <v>8</v>
      </c>
    </row>
    <row r="42" spans="1:14" x14ac:dyDescent="0.25">
      <c r="A42" s="46"/>
      <c r="B42" s="47" t="s">
        <v>9</v>
      </c>
      <c r="C42" s="32">
        <v>16</v>
      </c>
      <c r="E42" s="32">
        <f t="shared" si="0"/>
        <v>4</v>
      </c>
      <c r="F42" s="32">
        <f t="shared" si="1"/>
        <v>8</v>
      </c>
      <c r="G42" s="32">
        <f t="shared" si="2"/>
        <v>12</v>
      </c>
      <c r="H42" s="32">
        <f t="shared" si="3"/>
        <v>16</v>
      </c>
      <c r="I42" s="32">
        <v>16</v>
      </c>
      <c r="K42" s="32">
        <f t="shared" si="4"/>
        <v>4</v>
      </c>
      <c r="L42" s="32">
        <f t="shared" si="5"/>
        <v>8</v>
      </c>
      <c r="M42" s="32">
        <f t="shared" si="6"/>
        <v>12</v>
      </c>
      <c r="N42" s="32">
        <f t="shared" si="7"/>
        <v>16</v>
      </c>
    </row>
    <row r="43" spans="1:14" x14ac:dyDescent="0.25">
      <c r="A43" s="46"/>
      <c r="B43" s="47" t="s">
        <v>11</v>
      </c>
      <c r="C43" s="32">
        <v>8</v>
      </c>
      <c r="E43" s="32">
        <f t="shared" si="0"/>
        <v>2</v>
      </c>
      <c r="F43" s="32">
        <f t="shared" si="1"/>
        <v>4</v>
      </c>
      <c r="G43" s="32">
        <f t="shared" si="2"/>
        <v>6</v>
      </c>
      <c r="H43" s="32">
        <f t="shared" si="3"/>
        <v>8</v>
      </c>
      <c r="I43" s="32">
        <v>11</v>
      </c>
      <c r="K43" s="32">
        <f t="shared" si="4"/>
        <v>2.75</v>
      </c>
      <c r="L43" s="32">
        <f t="shared" si="5"/>
        <v>5.5</v>
      </c>
      <c r="M43" s="32">
        <f t="shared" si="6"/>
        <v>8.25</v>
      </c>
      <c r="N43" s="32">
        <f t="shared" si="7"/>
        <v>11</v>
      </c>
    </row>
    <row r="44" spans="1:14" x14ac:dyDescent="0.25">
      <c r="A44" s="46"/>
      <c r="B44" s="47" t="s">
        <v>11</v>
      </c>
      <c r="C44" s="32">
        <v>12</v>
      </c>
      <c r="E44" s="32">
        <f t="shared" si="0"/>
        <v>3</v>
      </c>
      <c r="F44" s="32">
        <f t="shared" si="1"/>
        <v>6</v>
      </c>
      <c r="G44" s="32">
        <f t="shared" si="2"/>
        <v>9</v>
      </c>
      <c r="H44" s="32">
        <f t="shared" si="3"/>
        <v>12</v>
      </c>
      <c r="I44" s="32">
        <v>11</v>
      </c>
      <c r="K44" s="32">
        <f t="shared" si="4"/>
        <v>2.75</v>
      </c>
      <c r="L44" s="32">
        <f t="shared" si="5"/>
        <v>5.5</v>
      </c>
      <c r="M44" s="32">
        <f t="shared" si="6"/>
        <v>8.25</v>
      </c>
      <c r="N44" s="32">
        <f t="shared" si="7"/>
        <v>11</v>
      </c>
    </row>
    <row r="46" spans="1:14" x14ac:dyDescent="0.25">
      <c r="A46" s="38"/>
      <c r="B46" s="51"/>
      <c r="C46" s="51">
        <f>AVERAGE(C29:C44)</f>
        <v>10.0625</v>
      </c>
      <c r="D46" s="51"/>
      <c r="E46" s="51">
        <f>AVERAGE(E29:E44)</f>
        <v>2.515625</v>
      </c>
      <c r="F46" s="51">
        <f>AVERAGE(F29:F44)</f>
        <v>5.03125</v>
      </c>
      <c r="G46" s="51">
        <f>AVERAGE(G29:G44)</f>
        <v>7.546875</v>
      </c>
      <c r="H46" s="51">
        <f>AVERAGE(H29:H44)</f>
        <v>10.0625</v>
      </c>
      <c r="I46" s="51">
        <f>AVERAGE(I29:I44)</f>
        <v>9.25</v>
      </c>
      <c r="J46" s="51"/>
      <c r="K46" s="51">
        <f>AVERAGE(K29:K44)</f>
        <v>2.3125</v>
      </c>
      <c r="L46" s="51">
        <f>AVERAGE(L29:L44)</f>
        <v>4.625</v>
      </c>
      <c r="M46" s="51">
        <f>AVERAGE(M29:M44)</f>
        <v>6.9375</v>
      </c>
      <c r="N46" s="51">
        <f>AVERAGE(N29:N44)</f>
        <v>9.25</v>
      </c>
    </row>
    <row r="47" spans="1:14" x14ac:dyDescent="0.25">
      <c r="A47" s="41"/>
      <c r="B47" s="40"/>
      <c r="C47" s="40">
        <f>STDEV(C29:C44)</f>
        <v>3.5490609086536304</v>
      </c>
      <c r="D47" s="40"/>
      <c r="E47" s="40">
        <f>STDEV(E29:E44)</f>
        <v>0.88726522716340761</v>
      </c>
      <c r="F47" s="40">
        <f>STDEV(F29:F44)</f>
        <v>1.7745304543268152</v>
      </c>
      <c r="G47" s="40">
        <f>STDEV(G29:G44)</f>
        <v>2.6617956814902231</v>
      </c>
      <c r="H47" s="40">
        <f>STDEV(H29:H44)</f>
        <v>3.5490609086536304</v>
      </c>
      <c r="I47" s="40">
        <f>STDEV(I29:I44)</f>
        <v>3.2352228156135809</v>
      </c>
      <c r="J47" s="40"/>
      <c r="K47" s="40">
        <f>STDEV(K29:K44)</f>
        <v>0.80880570390339523</v>
      </c>
      <c r="L47" s="40">
        <f>STDEV(L29:L44)</f>
        <v>1.6176114078067905</v>
      </c>
      <c r="M47" s="40">
        <f>STDEV(M29:M44)</f>
        <v>2.4264171117101858</v>
      </c>
      <c r="N47" s="40">
        <f>STDEV(N29:N44)</f>
        <v>3.2352228156135809</v>
      </c>
    </row>
    <row r="51" spans="1:14" x14ac:dyDescent="0.25">
      <c r="A51" s="31" t="s">
        <v>51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</row>
    <row r="52" spans="1:14" ht="15.75" x14ac:dyDescent="0.25">
      <c r="A52" s="35"/>
      <c r="B52" s="35"/>
      <c r="C52" s="36" t="s">
        <v>52</v>
      </c>
      <c r="D52" s="36"/>
      <c r="E52" s="36"/>
      <c r="F52" s="36"/>
      <c r="G52" s="36"/>
      <c r="H52" s="36"/>
      <c r="I52" s="37" t="s">
        <v>53</v>
      </c>
      <c r="J52" s="37"/>
      <c r="K52" s="37"/>
      <c r="L52" s="37"/>
      <c r="M52" s="37"/>
      <c r="N52" s="37"/>
    </row>
    <row r="53" spans="1:14" x14ac:dyDescent="0.25">
      <c r="A53" s="38" t="s">
        <v>25</v>
      </c>
      <c r="B53" s="38" t="s">
        <v>54</v>
      </c>
      <c r="C53" s="52" t="s">
        <v>61</v>
      </c>
      <c r="D53" s="52"/>
      <c r="E53" s="52"/>
      <c r="F53" s="52"/>
      <c r="G53" s="52"/>
      <c r="H53" s="52"/>
      <c r="I53" s="52" t="s">
        <v>61</v>
      </c>
      <c r="J53" s="52"/>
      <c r="K53" s="52"/>
      <c r="L53" s="52"/>
      <c r="M53" s="52"/>
      <c r="N53" s="52"/>
    </row>
    <row r="54" spans="1:14" x14ac:dyDescent="0.25">
      <c r="A54" s="40"/>
      <c r="B54" s="40"/>
      <c r="C54" s="38" t="s">
        <v>62</v>
      </c>
      <c r="D54" s="38" t="s">
        <v>63</v>
      </c>
      <c r="E54" s="42" t="s">
        <v>64</v>
      </c>
      <c r="F54" s="42" t="s">
        <v>65</v>
      </c>
      <c r="G54" s="42"/>
      <c r="H54" s="43"/>
      <c r="I54" s="38" t="s">
        <v>62</v>
      </c>
      <c r="J54" s="38" t="s">
        <v>63</v>
      </c>
      <c r="K54" s="42" t="s">
        <v>64</v>
      </c>
      <c r="L54" s="42" t="s">
        <v>65</v>
      </c>
      <c r="M54" s="42"/>
      <c r="N54" s="43"/>
    </row>
    <row r="55" spans="1:14" x14ac:dyDescent="0.25">
      <c r="A55" s="44"/>
      <c r="B55" s="45" t="s">
        <v>9</v>
      </c>
      <c r="C55" s="32">
        <f t="shared" ref="C55:F70" si="8">E5-D5</f>
        <v>6.75</v>
      </c>
      <c r="D55" s="32">
        <f t="shared" si="8"/>
        <v>0.75</v>
      </c>
      <c r="E55" s="32">
        <f t="shared" si="8"/>
        <v>1.75</v>
      </c>
      <c r="F55" s="32">
        <f t="shared" si="8"/>
        <v>2.75</v>
      </c>
      <c r="I55" s="32">
        <f t="shared" ref="I55:L70" si="9">K5-J5</f>
        <v>3.5</v>
      </c>
      <c r="J55" s="32">
        <f t="shared" si="9"/>
        <v>3.5</v>
      </c>
      <c r="K55" s="32">
        <f t="shared" si="9"/>
        <v>1</v>
      </c>
      <c r="L55" s="32">
        <f t="shared" si="9"/>
        <v>2</v>
      </c>
    </row>
    <row r="56" spans="1:14" x14ac:dyDescent="0.25">
      <c r="A56" s="44"/>
      <c r="B56" s="45" t="s">
        <v>11</v>
      </c>
      <c r="C56" s="32">
        <f t="shared" si="8"/>
        <v>4.75</v>
      </c>
      <c r="D56" s="32">
        <f t="shared" si="8"/>
        <v>3.75</v>
      </c>
      <c r="E56" s="32">
        <f t="shared" si="8"/>
        <v>1.75</v>
      </c>
      <c r="F56" s="32">
        <f t="shared" si="8"/>
        <v>1.75</v>
      </c>
      <c r="I56" s="32">
        <f t="shared" si="9"/>
        <v>3</v>
      </c>
      <c r="J56" s="32">
        <f t="shared" si="9"/>
        <v>1.5</v>
      </c>
      <c r="K56" s="32">
        <f t="shared" si="9"/>
        <v>0.75</v>
      </c>
      <c r="L56" s="32">
        <f t="shared" si="9"/>
        <v>2.75</v>
      </c>
    </row>
    <row r="57" spans="1:14" x14ac:dyDescent="0.25">
      <c r="A57" s="44"/>
      <c r="B57" s="45" t="s">
        <v>9</v>
      </c>
      <c r="C57" s="32">
        <f t="shared" si="8"/>
        <v>2</v>
      </c>
      <c r="D57" s="32">
        <f t="shared" si="8"/>
        <v>1.5</v>
      </c>
      <c r="E57" s="32">
        <f t="shared" si="8"/>
        <v>2.5</v>
      </c>
      <c r="F57" s="32">
        <f t="shared" si="8"/>
        <v>1</v>
      </c>
      <c r="I57" s="32">
        <f t="shared" si="9"/>
        <v>2</v>
      </c>
      <c r="J57" s="32">
        <f t="shared" si="9"/>
        <v>1.5</v>
      </c>
      <c r="K57" s="32">
        <f t="shared" si="9"/>
        <v>2.25</v>
      </c>
      <c r="L57" s="32">
        <f t="shared" si="9"/>
        <v>1.25</v>
      </c>
    </row>
    <row r="58" spans="1:14" x14ac:dyDescent="0.25">
      <c r="A58" s="44"/>
      <c r="B58" s="45" t="s">
        <v>9</v>
      </c>
      <c r="C58" s="32">
        <f t="shared" si="8"/>
        <v>2</v>
      </c>
      <c r="D58" s="32">
        <f t="shared" si="8"/>
        <v>3</v>
      </c>
      <c r="E58" s="32">
        <f t="shared" si="8"/>
        <v>1</v>
      </c>
      <c r="F58" s="32">
        <f t="shared" si="8"/>
        <v>1</v>
      </c>
      <c r="I58" s="32">
        <f t="shared" si="9"/>
        <v>2</v>
      </c>
      <c r="J58" s="32">
        <f t="shared" si="9"/>
        <v>3</v>
      </c>
      <c r="K58" s="32">
        <f t="shared" si="9"/>
        <v>0</v>
      </c>
      <c r="L58" s="32">
        <f t="shared" si="9"/>
        <v>1</v>
      </c>
    </row>
    <row r="59" spans="1:14" x14ac:dyDescent="0.25">
      <c r="A59" s="46"/>
      <c r="B59" s="47" t="s">
        <v>11</v>
      </c>
      <c r="C59" s="32">
        <f t="shared" si="8"/>
        <v>5</v>
      </c>
      <c r="D59" s="32">
        <f t="shared" si="8"/>
        <v>2</v>
      </c>
      <c r="E59" s="32">
        <f t="shared" si="8"/>
        <v>1</v>
      </c>
      <c r="F59" s="32">
        <f t="shared" si="8"/>
        <v>2</v>
      </c>
      <c r="I59" s="32">
        <f t="shared" si="9"/>
        <v>2.5</v>
      </c>
      <c r="J59" s="32">
        <f t="shared" si="9"/>
        <v>1.5</v>
      </c>
      <c r="K59" s="32">
        <f t="shared" si="9"/>
        <v>1.5</v>
      </c>
      <c r="L59" s="32">
        <f t="shared" si="9"/>
        <v>1.5</v>
      </c>
    </row>
    <row r="60" spans="1:14" x14ac:dyDescent="0.25">
      <c r="A60" s="46"/>
      <c r="B60" s="47" t="s">
        <v>11</v>
      </c>
      <c r="C60" s="32">
        <f t="shared" si="8"/>
        <v>3</v>
      </c>
      <c r="D60" s="32">
        <f t="shared" si="8"/>
        <v>1</v>
      </c>
      <c r="E60" s="32">
        <f t="shared" si="8"/>
        <v>1</v>
      </c>
      <c r="F60" s="32">
        <f t="shared" si="8"/>
        <v>3</v>
      </c>
      <c r="I60" s="32">
        <f t="shared" si="9"/>
        <v>4.5</v>
      </c>
      <c r="J60" s="32">
        <f t="shared" si="9"/>
        <v>0.5</v>
      </c>
      <c r="K60" s="32">
        <f t="shared" si="9"/>
        <v>1</v>
      </c>
      <c r="L60" s="32">
        <f t="shared" si="9"/>
        <v>0</v>
      </c>
    </row>
    <row r="61" spans="1:14" x14ac:dyDescent="0.25">
      <c r="A61" s="46"/>
      <c r="B61" s="47" t="s">
        <v>11</v>
      </c>
      <c r="C61" s="32">
        <f t="shared" si="8"/>
        <v>3.5</v>
      </c>
      <c r="D61" s="32">
        <f t="shared" si="8"/>
        <v>-0.5</v>
      </c>
      <c r="E61" s="32">
        <f t="shared" si="8"/>
        <v>2</v>
      </c>
      <c r="F61" s="32">
        <f t="shared" si="8"/>
        <v>1</v>
      </c>
      <c r="I61" s="32">
        <f t="shared" si="9"/>
        <v>3.75</v>
      </c>
      <c r="J61" s="32">
        <f t="shared" si="9"/>
        <v>1.75</v>
      </c>
      <c r="K61" s="32">
        <f t="shared" si="9"/>
        <v>0</v>
      </c>
      <c r="L61" s="32">
        <f t="shared" si="9"/>
        <v>2.5</v>
      </c>
    </row>
    <row r="62" spans="1:14" x14ac:dyDescent="0.25">
      <c r="A62" s="46"/>
      <c r="B62" s="47" t="s">
        <v>11</v>
      </c>
      <c r="C62" s="32">
        <f t="shared" si="8"/>
        <v>2</v>
      </c>
      <c r="D62" s="32">
        <f t="shared" si="8"/>
        <v>1.5</v>
      </c>
      <c r="E62" s="32">
        <f t="shared" si="8"/>
        <v>1.75</v>
      </c>
      <c r="F62" s="32">
        <f t="shared" si="8"/>
        <v>1.75</v>
      </c>
      <c r="I62" s="32">
        <f t="shared" si="9"/>
        <v>3</v>
      </c>
      <c r="J62" s="32">
        <f t="shared" si="9"/>
        <v>2</v>
      </c>
      <c r="K62" s="32">
        <f t="shared" si="9"/>
        <v>1</v>
      </c>
      <c r="L62" s="32">
        <f t="shared" si="9"/>
        <v>2</v>
      </c>
    </row>
    <row r="63" spans="1:14" x14ac:dyDescent="0.25">
      <c r="A63" s="46"/>
      <c r="B63" s="47" t="s">
        <v>9</v>
      </c>
      <c r="C63" s="32">
        <f t="shared" si="8"/>
        <v>2</v>
      </c>
      <c r="D63" s="32">
        <f t="shared" si="8"/>
        <v>2</v>
      </c>
      <c r="E63" s="32">
        <f t="shared" si="8"/>
        <v>1.75</v>
      </c>
      <c r="F63" s="32">
        <f t="shared" si="8"/>
        <v>0.25</v>
      </c>
      <c r="I63" s="32">
        <f t="shared" si="9"/>
        <v>2.75</v>
      </c>
      <c r="J63" s="32">
        <f t="shared" si="9"/>
        <v>2.25</v>
      </c>
      <c r="K63" s="32">
        <f t="shared" si="9"/>
        <v>-0.25</v>
      </c>
      <c r="L63" s="32">
        <f t="shared" si="9"/>
        <v>3.25</v>
      </c>
    </row>
    <row r="64" spans="1:14" x14ac:dyDescent="0.25">
      <c r="A64" s="44"/>
      <c r="B64" s="45" t="s">
        <v>9</v>
      </c>
      <c r="C64" s="32">
        <f t="shared" si="8"/>
        <v>3</v>
      </c>
      <c r="D64" s="32">
        <f t="shared" si="8"/>
        <v>1</v>
      </c>
      <c r="E64" s="32">
        <f t="shared" si="8"/>
        <v>2</v>
      </c>
      <c r="F64" s="32">
        <f t="shared" si="8"/>
        <v>2</v>
      </c>
      <c r="I64" s="32">
        <f t="shared" si="9"/>
        <v>3.5</v>
      </c>
      <c r="J64" s="32">
        <f t="shared" si="9"/>
        <v>2.5</v>
      </c>
      <c r="K64" s="32">
        <f t="shared" si="9"/>
        <v>1</v>
      </c>
      <c r="L64" s="32">
        <f t="shared" si="9"/>
        <v>3</v>
      </c>
    </row>
    <row r="65" spans="1:14" x14ac:dyDescent="0.25">
      <c r="A65" s="44"/>
      <c r="B65" s="45" t="s">
        <v>9</v>
      </c>
      <c r="C65" s="32">
        <f t="shared" si="8"/>
        <v>1</v>
      </c>
      <c r="D65" s="32">
        <f t="shared" si="8"/>
        <v>1</v>
      </c>
      <c r="E65" s="32">
        <f t="shared" si="8"/>
        <v>0</v>
      </c>
      <c r="F65" s="32">
        <f t="shared" si="8"/>
        <v>0</v>
      </c>
      <c r="I65" s="32">
        <f t="shared" si="9"/>
        <v>3</v>
      </c>
      <c r="J65" s="32">
        <f t="shared" si="9"/>
        <v>2</v>
      </c>
      <c r="K65" s="32">
        <f t="shared" si="9"/>
        <v>1</v>
      </c>
      <c r="L65" s="32">
        <f t="shared" si="9"/>
        <v>1</v>
      </c>
    </row>
    <row r="66" spans="1:14" x14ac:dyDescent="0.25">
      <c r="A66" s="44"/>
      <c r="B66" s="45" t="s">
        <v>9</v>
      </c>
      <c r="C66" s="32">
        <f t="shared" si="8"/>
        <v>1</v>
      </c>
      <c r="D66" s="32">
        <f t="shared" si="8"/>
        <v>0</v>
      </c>
      <c r="E66" s="32">
        <f t="shared" si="8"/>
        <v>0</v>
      </c>
      <c r="F66" s="32">
        <f t="shared" si="8"/>
        <v>1</v>
      </c>
      <c r="I66" s="32">
        <f t="shared" si="9"/>
        <v>1</v>
      </c>
      <c r="J66" s="32">
        <f t="shared" si="9"/>
        <v>2</v>
      </c>
      <c r="K66" s="32">
        <f t="shared" si="9"/>
        <v>1</v>
      </c>
      <c r="L66" s="32">
        <f t="shared" si="9"/>
        <v>1</v>
      </c>
    </row>
    <row r="67" spans="1:14" x14ac:dyDescent="0.25">
      <c r="A67" s="44"/>
      <c r="B67" s="45" t="s">
        <v>11</v>
      </c>
      <c r="C67" s="32">
        <f t="shared" si="8"/>
        <v>2</v>
      </c>
      <c r="D67" s="32">
        <f t="shared" si="8"/>
        <v>3</v>
      </c>
      <c r="E67" s="32">
        <f t="shared" si="8"/>
        <v>1</v>
      </c>
      <c r="F67" s="32">
        <f t="shared" si="8"/>
        <v>2</v>
      </c>
      <c r="I67" s="32">
        <f t="shared" si="9"/>
        <v>3</v>
      </c>
      <c r="J67" s="32">
        <f t="shared" si="9"/>
        <v>4</v>
      </c>
      <c r="K67" s="32">
        <f t="shared" si="9"/>
        <v>-2</v>
      </c>
      <c r="L67" s="32">
        <f t="shared" si="9"/>
        <v>4</v>
      </c>
    </row>
    <row r="68" spans="1:14" x14ac:dyDescent="0.25">
      <c r="A68" s="46"/>
      <c r="B68" s="47" t="s">
        <v>9</v>
      </c>
      <c r="C68" s="32">
        <f t="shared" si="8"/>
        <v>1</v>
      </c>
      <c r="D68" s="32">
        <f t="shared" si="8"/>
        <v>1</v>
      </c>
      <c r="E68" s="32">
        <f t="shared" si="8"/>
        <v>2</v>
      </c>
      <c r="F68" s="32">
        <f t="shared" si="8"/>
        <v>2</v>
      </c>
      <c r="I68" s="32">
        <f t="shared" si="9"/>
        <v>2</v>
      </c>
      <c r="J68" s="32">
        <f t="shared" si="9"/>
        <v>3</v>
      </c>
      <c r="K68" s="32">
        <f t="shared" si="9"/>
        <v>1</v>
      </c>
      <c r="L68" s="32">
        <f t="shared" si="9"/>
        <v>2</v>
      </c>
    </row>
    <row r="69" spans="1:14" x14ac:dyDescent="0.25">
      <c r="A69" s="46"/>
      <c r="B69" s="47" t="s">
        <v>11</v>
      </c>
      <c r="C69" s="32">
        <f t="shared" si="8"/>
        <v>3</v>
      </c>
      <c r="D69" s="32">
        <f t="shared" si="8"/>
        <v>2</v>
      </c>
      <c r="E69" s="32">
        <f t="shared" si="8"/>
        <v>1</v>
      </c>
      <c r="F69" s="32">
        <f t="shared" si="8"/>
        <v>2</v>
      </c>
      <c r="I69" s="32">
        <f t="shared" si="9"/>
        <v>4.75</v>
      </c>
      <c r="J69" s="32">
        <f t="shared" si="9"/>
        <v>2.25</v>
      </c>
      <c r="K69" s="32">
        <f t="shared" si="9"/>
        <v>0.5</v>
      </c>
      <c r="L69" s="32">
        <f t="shared" si="9"/>
        <v>2.5</v>
      </c>
    </row>
    <row r="70" spans="1:14" x14ac:dyDescent="0.25">
      <c r="A70" s="46"/>
      <c r="B70" s="47" t="s">
        <v>11</v>
      </c>
      <c r="C70" s="32">
        <f t="shared" si="8"/>
        <v>3</v>
      </c>
      <c r="D70" s="32">
        <f t="shared" si="8"/>
        <v>1</v>
      </c>
      <c r="E70" s="32">
        <f t="shared" si="8"/>
        <v>0</v>
      </c>
      <c r="F70" s="32">
        <f t="shared" si="8"/>
        <v>2</v>
      </c>
      <c r="I70" s="32">
        <f t="shared" si="9"/>
        <v>2</v>
      </c>
      <c r="J70" s="32">
        <f t="shared" si="9"/>
        <v>1</v>
      </c>
      <c r="K70" s="32">
        <f t="shared" si="9"/>
        <v>2.5</v>
      </c>
      <c r="L70" s="32">
        <f t="shared" si="9"/>
        <v>0.5</v>
      </c>
    </row>
    <row r="71" spans="1:14" ht="15.75" x14ac:dyDescent="0.25">
      <c r="A71"/>
      <c r="B71"/>
      <c r="C71"/>
      <c r="D71"/>
      <c r="E71"/>
      <c r="F71"/>
      <c r="G71"/>
      <c r="H71"/>
    </row>
    <row r="72" spans="1:14" ht="15.75" x14ac:dyDescent="0.25">
      <c r="A72" s="48"/>
      <c r="B72" s="48"/>
      <c r="C72" s="48">
        <f>AVERAGE(C55:C70)</f>
        <v>2.8125</v>
      </c>
      <c r="D72" s="48"/>
      <c r="E72" s="48">
        <f>AVERAGE(E55:E70)</f>
        <v>1.28125</v>
      </c>
      <c r="F72" s="48">
        <f>AVERAGE(F55:F70)</f>
        <v>1.59375</v>
      </c>
      <c r="G72" s="48"/>
      <c r="H72" s="48"/>
      <c r="I72" s="48">
        <f>AVERAGE(I55:I70)</f>
        <v>2.890625</v>
      </c>
      <c r="J72" s="48"/>
      <c r="K72" s="48">
        <f>AVERAGE(K55:K70)</f>
        <v>0.765625</v>
      </c>
      <c r="L72" s="48">
        <f>AVERAGE(L55:L70)</f>
        <v>1.890625</v>
      </c>
      <c r="M72" s="48" t="e">
        <f>AVERAGE(M55:M70)</f>
        <v>#DIV/0!</v>
      </c>
      <c r="N72" s="48" t="e">
        <f>AVERAGE(N55:N70)</f>
        <v>#DIV/0!</v>
      </c>
    </row>
    <row r="73" spans="1:14" ht="15.75" x14ac:dyDescent="0.25">
      <c r="A73" s="49"/>
      <c r="B73" s="49"/>
      <c r="C73" s="49">
        <f>STDEV(C55:C70)</f>
        <v>1.5877132402714709</v>
      </c>
      <c r="D73" s="49"/>
      <c r="E73" s="49">
        <f>STDEV(E55:E70)</f>
        <v>0.78461774132376072</v>
      </c>
      <c r="F73" s="49">
        <f>STDEV(F55:F70)</f>
        <v>0.82094965334868941</v>
      </c>
      <c r="G73" s="49"/>
      <c r="H73" s="49"/>
      <c r="I73" s="49">
        <f>STDEV(I55:I70)</f>
        <v>0.98305963705158805</v>
      </c>
      <c r="J73" s="49"/>
      <c r="K73" s="49">
        <f>STDEV(K55:K70)</f>
        <v>1.0346849359426602</v>
      </c>
      <c r="L73" s="49">
        <f>STDEV(L55:L70)</f>
        <v>1.0800028935146424</v>
      </c>
      <c r="M73" s="49" t="e">
        <f>STDEV(M55:M70)</f>
        <v>#DIV/0!</v>
      </c>
      <c r="N73" s="49" t="e">
        <f>STDEV(N55:N70)</f>
        <v>#DIV/0!</v>
      </c>
    </row>
    <row r="74" spans="1:14" ht="15.7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</sheetData>
  <mergeCells count="18">
    <mergeCell ref="A51:N51"/>
    <mergeCell ref="A52:B52"/>
    <mergeCell ref="C52:H52"/>
    <mergeCell ref="I52:N52"/>
    <mergeCell ref="C53:H53"/>
    <mergeCell ref="I53:N53"/>
    <mergeCell ref="A25:N25"/>
    <mergeCell ref="A26:B26"/>
    <mergeCell ref="C26:H26"/>
    <mergeCell ref="I26:N26"/>
    <mergeCell ref="E27:H27"/>
    <mergeCell ref="K27:N27"/>
    <mergeCell ref="A1:N1"/>
    <mergeCell ref="A2:B2"/>
    <mergeCell ref="C2:H2"/>
    <mergeCell ref="I2:N2"/>
    <mergeCell ref="E3:H3"/>
    <mergeCell ref="K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Group data</vt:lpstr>
      <vt:lpstr>Metabolic data</vt:lpstr>
      <vt:lpstr>BF</vt:lpstr>
      <vt:lpstr>RER</vt:lpstr>
      <vt:lpstr>VO2</vt:lpstr>
      <vt:lpstr>CO2</vt:lpstr>
      <vt:lpstr>Ventilation</vt:lpstr>
      <vt:lpstr>Tidal Volume</vt:lpstr>
      <vt:lpstr>RPE data</vt:lpstr>
      <vt:lpstr>Heart rate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 Basset</dc:creator>
  <cp:lastModifiedBy>Israel</cp:lastModifiedBy>
  <dcterms:created xsi:type="dcterms:W3CDTF">2018-01-31T09:05:07Z</dcterms:created>
  <dcterms:modified xsi:type="dcterms:W3CDTF">2018-07-14T18:37:55Z</dcterms:modified>
</cp:coreProperties>
</file>