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. sericea_DPPH" sheetId="1" r:id="rId1"/>
    <sheet name="T. bellirica_DPPH" sheetId="2" r:id="rId2"/>
    <sheet name="FRAP" sheetId="3" r:id="rId3"/>
  </sheets>
  <calcPr calcId="124519"/>
</workbook>
</file>

<file path=xl/calcChain.xml><?xml version="1.0" encoding="utf-8"?>
<calcChain xmlns="http://schemas.openxmlformats.org/spreadsheetml/2006/main">
  <c r="S5" i="3"/>
  <c r="R5"/>
  <c r="L5"/>
  <c r="M5" s="1"/>
  <c r="F5"/>
  <c r="G5" s="1"/>
  <c r="R6"/>
  <c r="S6" s="1"/>
  <c r="L6"/>
  <c r="M6" s="1"/>
  <c r="F6"/>
  <c r="G6" s="1"/>
  <c r="T5" l="1"/>
  <c r="U5" s="1"/>
  <c r="V5"/>
  <c r="T6"/>
  <c r="V6"/>
  <c r="U6" l="1"/>
  <c r="K45" i="2"/>
  <c r="I45"/>
  <c r="L45" s="1"/>
  <c r="H45"/>
  <c r="G45"/>
  <c r="J45" s="1"/>
  <c r="I44"/>
  <c r="L44" s="1"/>
  <c r="H44"/>
  <c r="K44" s="1"/>
  <c r="G44"/>
  <c r="J44" s="1"/>
  <c r="I43"/>
  <c r="L43" s="1"/>
  <c r="H43"/>
  <c r="K43" s="1"/>
  <c r="G43"/>
  <c r="J43" s="1"/>
  <c r="I42"/>
  <c r="L42" s="1"/>
  <c r="H42"/>
  <c r="K42" s="1"/>
  <c r="G42"/>
  <c r="J42" s="1"/>
  <c r="N42" s="1"/>
  <c r="I41"/>
  <c r="L41" s="1"/>
  <c r="H41"/>
  <c r="K41" s="1"/>
  <c r="G41"/>
  <c r="J41" s="1"/>
  <c r="I40"/>
  <c r="L40" s="1"/>
  <c r="H40"/>
  <c r="K40" s="1"/>
  <c r="G40"/>
  <c r="J40" s="1"/>
  <c r="I39"/>
  <c r="L39" s="1"/>
  <c r="H39"/>
  <c r="K39" s="1"/>
  <c r="G39"/>
  <c r="J39" s="1"/>
  <c r="I38"/>
  <c r="L38" s="1"/>
  <c r="H38"/>
  <c r="K38" s="1"/>
  <c r="G38"/>
  <c r="J38" s="1"/>
  <c r="N38" s="1"/>
  <c r="I37"/>
  <c r="L37" s="1"/>
  <c r="H37"/>
  <c r="K37" s="1"/>
  <c r="G37"/>
  <c r="J37" s="1"/>
  <c r="I36"/>
  <c r="L36" s="1"/>
  <c r="H36"/>
  <c r="K36" s="1"/>
  <c r="G36"/>
  <c r="J36" s="1"/>
  <c r="I35"/>
  <c r="L35" s="1"/>
  <c r="H35"/>
  <c r="K35" s="1"/>
  <c r="G35"/>
  <c r="J35" s="1"/>
  <c r="B35"/>
  <c r="B36" s="1"/>
  <c r="B37" s="1"/>
  <c r="B38" s="1"/>
  <c r="B39" s="1"/>
  <c r="B40" s="1"/>
  <c r="B41" s="1"/>
  <c r="B42" s="1"/>
  <c r="B43" s="1"/>
  <c r="B44" s="1"/>
  <c r="B45" s="1"/>
  <c r="I34"/>
  <c r="L34" s="1"/>
  <c r="H34"/>
  <c r="K34" s="1"/>
  <c r="G34"/>
  <c r="J34" s="1"/>
  <c r="I29"/>
  <c r="L29" s="1"/>
  <c r="H29"/>
  <c r="K29" s="1"/>
  <c r="G29"/>
  <c r="J29" s="1"/>
  <c r="N29" s="1"/>
  <c r="I28"/>
  <c r="L28" s="1"/>
  <c r="H28"/>
  <c r="K28" s="1"/>
  <c r="G28"/>
  <c r="J28" s="1"/>
  <c r="I27"/>
  <c r="L27" s="1"/>
  <c r="H27"/>
  <c r="K27" s="1"/>
  <c r="G27"/>
  <c r="J27" s="1"/>
  <c r="I26"/>
  <c r="L26" s="1"/>
  <c r="H26"/>
  <c r="K26" s="1"/>
  <c r="G26"/>
  <c r="J26" s="1"/>
  <c r="I25"/>
  <c r="L25" s="1"/>
  <c r="H25"/>
  <c r="K25" s="1"/>
  <c r="G25"/>
  <c r="J25" s="1"/>
  <c r="I24"/>
  <c r="L24" s="1"/>
  <c r="H24"/>
  <c r="K24" s="1"/>
  <c r="G24"/>
  <c r="J24" s="1"/>
  <c r="I23"/>
  <c r="L23" s="1"/>
  <c r="H23"/>
  <c r="K23" s="1"/>
  <c r="G23"/>
  <c r="J23" s="1"/>
  <c r="I22"/>
  <c r="L22" s="1"/>
  <c r="H22"/>
  <c r="K22" s="1"/>
  <c r="G22"/>
  <c r="J22" s="1"/>
  <c r="I21"/>
  <c r="L21" s="1"/>
  <c r="H21"/>
  <c r="K21" s="1"/>
  <c r="G21"/>
  <c r="J21" s="1"/>
  <c r="I20"/>
  <c r="L20" s="1"/>
  <c r="H20"/>
  <c r="K20" s="1"/>
  <c r="G20"/>
  <c r="J20" s="1"/>
  <c r="I19"/>
  <c r="L19" s="1"/>
  <c r="H19"/>
  <c r="K19" s="1"/>
  <c r="G19"/>
  <c r="J19" s="1"/>
  <c r="B19"/>
  <c r="B20" s="1"/>
  <c r="B21" s="1"/>
  <c r="B22" s="1"/>
  <c r="B23" s="1"/>
  <c r="B24" s="1"/>
  <c r="B25" s="1"/>
  <c r="B26" s="1"/>
  <c r="B27" s="1"/>
  <c r="B28" s="1"/>
  <c r="B29" s="1"/>
  <c r="I18"/>
  <c r="L18" s="1"/>
  <c r="H18"/>
  <c r="K18" s="1"/>
  <c r="G18"/>
  <c r="J18" s="1"/>
  <c r="I14"/>
  <c r="L14" s="1"/>
  <c r="H14"/>
  <c r="K14" s="1"/>
  <c r="G14"/>
  <c r="J14" s="1"/>
  <c r="I13"/>
  <c r="L13" s="1"/>
  <c r="H13"/>
  <c r="K13" s="1"/>
  <c r="G13"/>
  <c r="J13" s="1"/>
  <c r="N13" s="1"/>
  <c r="I12"/>
  <c r="L12" s="1"/>
  <c r="H12"/>
  <c r="K12" s="1"/>
  <c r="G12"/>
  <c r="J12" s="1"/>
  <c r="I11"/>
  <c r="L11" s="1"/>
  <c r="H11"/>
  <c r="K11" s="1"/>
  <c r="G11"/>
  <c r="J11" s="1"/>
  <c r="I10"/>
  <c r="L10" s="1"/>
  <c r="H10"/>
  <c r="K10" s="1"/>
  <c r="G10"/>
  <c r="J10" s="1"/>
  <c r="I9"/>
  <c r="L9" s="1"/>
  <c r="H9"/>
  <c r="K9" s="1"/>
  <c r="G9"/>
  <c r="J9" s="1"/>
  <c r="I8"/>
  <c r="L8" s="1"/>
  <c r="H8"/>
  <c r="K8" s="1"/>
  <c r="G8"/>
  <c r="J8" s="1"/>
  <c r="I7"/>
  <c r="L7" s="1"/>
  <c r="H7"/>
  <c r="K7" s="1"/>
  <c r="G7"/>
  <c r="J7" s="1"/>
  <c r="I6"/>
  <c r="L6" s="1"/>
  <c r="H6"/>
  <c r="K6" s="1"/>
  <c r="G6"/>
  <c r="J6" s="1"/>
  <c r="I5"/>
  <c r="L5" s="1"/>
  <c r="H5"/>
  <c r="K5" s="1"/>
  <c r="G5"/>
  <c r="J5" s="1"/>
  <c r="I4"/>
  <c r="L4" s="1"/>
  <c r="H4"/>
  <c r="K4" s="1"/>
  <c r="G4"/>
  <c r="J4" s="1"/>
  <c r="B4"/>
  <c r="B5" s="1"/>
  <c r="B6" s="1"/>
  <c r="B7" s="1"/>
  <c r="B8" s="1"/>
  <c r="B9" s="1"/>
  <c r="B10" s="1"/>
  <c r="B11" s="1"/>
  <c r="B12" s="1"/>
  <c r="B13" s="1"/>
  <c r="B14" s="1"/>
  <c r="I3"/>
  <c r="L3" s="1"/>
  <c r="H3"/>
  <c r="K3" s="1"/>
  <c r="G3"/>
  <c r="J3" s="1"/>
  <c r="I43" i="1"/>
  <c r="L43" s="1"/>
  <c r="H43"/>
  <c r="K43" s="1"/>
  <c r="G43"/>
  <c r="J43" s="1"/>
  <c r="I42"/>
  <c r="L42" s="1"/>
  <c r="H42"/>
  <c r="K42" s="1"/>
  <c r="G42"/>
  <c r="J42" s="1"/>
  <c r="I41"/>
  <c r="L41" s="1"/>
  <c r="H41"/>
  <c r="K41" s="1"/>
  <c r="G41"/>
  <c r="J41" s="1"/>
  <c r="I40"/>
  <c r="L40" s="1"/>
  <c r="H40"/>
  <c r="K40" s="1"/>
  <c r="G40"/>
  <c r="J40" s="1"/>
  <c r="I39"/>
  <c r="L39" s="1"/>
  <c r="H39"/>
  <c r="K39" s="1"/>
  <c r="G39"/>
  <c r="J39" s="1"/>
  <c r="O39" s="1"/>
  <c r="I38"/>
  <c r="L38" s="1"/>
  <c r="H38"/>
  <c r="K38" s="1"/>
  <c r="G38"/>
  <c r="J38" s="1"/>
  <c r="I37"/>
  <c r="L37" s="1"/>
  <c r="H37"/>
  <c r="K37" s="1"/>
  <c r="G37"/>
  <c r="J37" s="1"/>
  <c r="I36"/>
  <c r="L36" s="1"/>
  <c r="H36"/>
  <c r="K36" s="1"/>
  <c r="G36"/>
  <c r="J36" s="1"/>
  <c r="I35"/>
  <c r="L35" s="1"/>
  <c r="H35"/>
  <c r="K35" s="1"/>
  <c r="G35"/>
  <c r="J35" s="1"/>
  <c r="I34"/>
  <c r="L34" s="1"/>
  <c r="H34"/>
  <c r="K34" s="1"/>
  <c r="G34"/>
  <c r="J34" s="1"/>
  <c r="I33"/>
  <c r="L33" s="1"/>
  <c r="H33"/>
  <c r="K33" s="1"/>
  <c r="G33"/>
  <c r="J33" s="1"/>
  <c r="B33"/>
  <c r="B34" s="1"/>
  <c r="B35" s="1"/>
  <c r="B36" s="1"/>
  <c r="B37" s="1"/>
  <c r="B38" s="1"/>
  <c r="B39" s="1"/>
  <c r="B40" s="1"/>
  <c r="B41" s="1"/>
  <c r="B42" s="1"/>
  <c r="B43" s="1"/>
  <c r="I32"/>
  <c r="L32" s="1"/>
  <c r="H32"/>
  <c r="K32" s="1"/>
  <c r="G32"/>
  <c r="J32" s="1"/>
  <c r="K28"/>
  <c r="I28"/>
  <c r="L28" s="1"/>
  <c r="H28"/>
  <c r="G28"/>
  <c r="J28" s="1"/>
  <c r="I27"/>
  <c r="L27" s="1"/>
  <c r="H27"/>
  <c r="K27" s="1"/>
  <c r="G27"/>
  <c r="J27" s="1"/>
  <c r="I26"/>
  <c r="L26" s="1"/>
  <c r="H26"/>
  <c r="K26" s="1"/>
  <c r="G26"/>
  <c r="J26" s="1"/>
  <c r="I25"/>
  <c r="L25" s="1"/>
  <c r="H25"/>
  <c r="K25" s="1"/>
  <c r="G25"/>
  <c r="J25" s="1"/>
  <c r="I24"/>
  <c r="L24" s="1"/>
  <c r="H24"/>
  <c r="K24" s="1"/>
  <c r="G24"/>
  <c r="J24" s="1"/>
  <c r="I23"/>
  <c r="L23" s="1"/>
  <c r="H23"/>
  <c r="K23" s="1"/>
  <c r="G23"/>
  <c r="J23" s="1"/>
  <c r="I22"/>
  <c r="L22" s="1"/>
  <c r="H22"/>
  <c r="K22" s="1"/>
  <c r="G22"/>
  <c r="J22" s="1"/>
  <c r="I21"/>
  <c r="L21" s="1"/>
  <c r="H21"/>
  <c r="K21" s="1"/>
  <c r="G21"/>
  <c r="J21" s="1"/>
  <c r="I20"/>
  <c r="L20" s="1"/>
  <c r="H20"/>
  <c r="K20" s="1"/>
  <c r="G20"/>
  <c r="J20" s="1"/>
  <c r="I19"/>
  <c r="L19" s="1"/>
  <c r="H19"/>
  <c r="K19" s="1"/>
  <c r="G19"/>
  <c r="J19" s="1"/>
  <c r="I18"/>
  <c r="L18" s="1"/>
  <c r="H18"/>
  <c r="K18" s="1"/>
  <c r="G18"/>
  <c r="J18" s="1"/>
  <c r="B18"/>
  <c r="B19" s="1"/>
  <c r="B20" s="1"/>
  <c r="B21" s="1"/>
  <c r="B22" s="1"/>
  <c r="B23" s="1"/>
  <c r="B24" s="1"/>
  <c r="B25" s="1"/>
  <c r="B26" s="1"/>
  <c r="B27" s="1"/>
  <c r="B28" s="1"/>
  <c r="I17"/>
  <c r="L17" s="1"/>
  <c r="H17"/>
  <c r="K17" s="1"/>
  <c r="G17"/>
  <c r="J17" s="1"/>
  <c r="I14"/>
  <c r="L14" s="1"/>
  <c r="H14"/>
  <c r="K14" s="1"/>
  <c r="G14"/>
  <c r="J14" s="1"/>
  <c r="I13"/>
  <c r="L13" s="1"/>
  <c r="H13"/>
  <c r="K13" s="1"/>
  <c r="G13"/>
  <c r="J13" s="1"/>
  <c r="I12"/>
  <c r="L12" s="1"/>
  <c r="H12"/>
  <c r="K12" s="1"/>
  <c r="G12"/>
  <c r="J12" s="1"/>
  <c r="I11"/>
  <c r="L11" s="1"/>
  <c r="H11"/>
  <c r="K11" s="1"/>
  <c r="G11"/>
  <c r="J11" s="1"/>
  <c r="I10"/>
  <c r="L10" s="1"/>
  <c r="H10"/>
  <c r="K10" s="1"/>
  <c r="G10"/>
  <c r="J10" s="1"/>
  <c r="I9"/>
  <c r="L9" s="1"/>
  <c r="H9"/>
  <c r="K9" s="1"/>
  <c r="G9"/>
  <c r="J9" s="1"/>
  <c r="I8"/>
  <c r="L8" s="1"/>
  <c r="H8"/>
  <c r="K8" s="1"/>
  <c r="G8"/>
  <c r="J8" s="1"/>
  <c r="I7"/>
  <c r="L7" s="1"/>
  <c r="H7"/>
  <c r="K7" s="1"/>
  <c r="G7"/>
  <c r="J7" s="1"/>
  <c r="I6"/>
  <c r="L6" s="1"/>
  <c r="H6"/>
  <c r="K6" s="1"/>
  <c r="G6"/>
  <c r="J6" s="1"/>
  <c r="I5"/>
  <c r="L5" s="1"/>
  <c r="H5"/>
  <c r="K5" s="1"/>
  <c r="G5"/>
  <c r="J5" s="1"/>
  <c r="I4"/>
  <c r="L4" s="1"/>
  <c r="H4"/>
  <c r="K4" s="1"/>
  <c r="G4"/>
  <c r="J4" s="1"/>
  <c r="B4"/>
  <c r="B5" s="1"/>
  <c r="B6" s="1"/>
  <c r="B7" s="1"/>
  <c r="B8" s="1"/>
  <c r="B9" s="1"/>
  <c r="B10" s="1"/>
  <c r="B11" s="1"/>
  <c r="B12" s="1"/>
  <c r="B13" s="1"/>
  <c r="B14" s="1"/>
  <c r="I3"/>
  <c r="L3" s="1"/>
  <c r="H3"/>
  <c r="K3" s="1"/>
  <c r="G3"/>
  <c r="J3" s="1"/>
  <c r="N36" i="2" l="1"/>
  <c r="N40"/>
  <c r="N44"/>
  <c r="O28" i="1"/>
  <c r="N9"/>
  <c r="N13"/>
  <c r="N33"/>
  <c r="O35"/>
  <c r="N37"/>
  <c r="O24"/>
  <c r="O20"/>
  <c r="N43"/>
  <c r="N41"/>
  <c r="N5"/>
  <c r="N3" i="2"/>
  <c r="N21"/>
  <c r="N25"/>
  <c r="N34"/>
  <c r="O35"/>
  <c r="N35"/>
  <c r="N41"/>
  <c r="O41"/>
  <c r="O43"/>
  <c r="N43"/>
  <c r="O39"/>
  <c r="N39"/>
  <c r="N37"/>
  <c r="O37"/>
  <c r="N45"/>
  <c r="O45"/>
  <c r="O34"/>
  <c r="O38"/>
  <c r="O42"/>
  <c r="O36"/>
  <c r="O40"/>
  <c r="O44"/>
  <c r="N9"/>
  <c r="N5"/>
  <c r="O6"/>
  <c r="N6"/>
  <c r="N4"/>
  <c r="O4"/>
  <c r="N7"/>
  <c r="O7"/>
  <c r="N8"/>
  <c r="O8"/>
  <c r="O10"/>
  <c r="N10"/>
  <c r="O22"/>
  <c r="N22"/>
  <c r="O3"/>
  <c r="N11"/>
  <c r="O11"/>
  <c r="N12"/>
  <c r="O12"/>
  <c r="O14"/>
  <c r="N14"/>
  <c r="N20"/>
  <c r="O20"/>
  <c r="N23"/>
  <c r="O23"/>
  <c r="N24"/>
  <c r="O24"/>
  <c r="O26"/>
  <c r="N26"/>
  <c r="O18"/>
  <c r="N18"/>
  <c r="N19"/>
  <c r="O19"/>
  <c r="N27"/>
  <c r="O27"/>
  <c r="N28"/>
  <c r="O28"/>
  <c r="O5"/>
  <c r="O9"/>
  <c r="O13"/>
  <c r="O21"/>
  <c r="O25"/>
  <c r="O29"/>
  <c r="N34" i="1"/>
  <c r="O34"/>
  <c r="O40"/>
  <c r="N40"/>
  <c r="O32"/>
  <c r="N32"/>
  <c r="N38"/>
  <c r="O38"/>
  <c r="N42"/>
  <c r="O42"/>
  <c r="O36"/>
  <c r="N36"/>
  <c r="O43"/>
  <c r="N35"/>
  <c r="N39"/>
  <c r="O33"/>
  <c r="O37"/>
  <c r="O41"/>
  <c r="O21"/>
  <c r="N21"/>
  <c r="N19"/>
  <c r="O19"/>
  <c r="N22"/>
  <c r="O22"/>
  <c r="N23"/>
  <c r="O23"/>
  <c r="O25"/>
  <c r="N25"/>
  <c r="O17"/>
  <c r="N17"/>
  <c r="N18"/>
  <c r="O18"/>
  <c r="N26"/>
  <c r="O26"/>
  <c r="N27"/>
  <c r="O27"/>
  <c r="N20"/>
  <c r="N24"/>
  <c r="N28"/>
  <c r="O6"/>
  <c r="N6"/>
  <c r="O4"/>
  <c r="N4"/>
  <c r="N7"/>
  <c r="O7"/>
  <c r="O8"/>
  <c r="N8"/>
  <c r="O10"/>
  <c r="N10"/>
  <c r="N3"/>
  <c r="O3"/>
  <c r="N11"/>
  <c r="O11"/>
  <c r="O12"/>
  <c r="N12"/>
  <c r="N14"/>
  <c r="O14"/>
  <c r="O5"/>
  <c r="O9"/>
  <c r="O13"/>
</calcChain>
</file>

<file path=xl/sharedStrings.xml><?xml version="1.0" encoding="utf-8"?>
<sst xmlns="http://schemas.openxmlformats.org/spreadsheetml/2006/main" count="86" uniqueCount="30">
  <si>
    <t>Sample</t>
  </si>
  <si>
    <t>Sample absorbance</t>
  </si>
  <si>
    <t>Blank</t>
  </si>
  <si>
    <t>Sample absorbance-Blank</t>
  </si>
  <si>
    <t>Inhibition %</t>
  </si>
  <si>
    <t>DPPH</t>
  </si>
  <si>
    <t>Mean</t>
  </si>
  <si>
    <t>T. sericea_1</t>
  </si>
  <si>
    <t>T. sericea_2</t>
  </si>
  <si>
    <t>T. bellirica_1</t>
  </si>
  <si>
    <t>Conc [µg/mL]</t>
  </si>
  <si>
    <t>T. bellirica_2</t>
  </si>
  <si>
    <t>T. bellirica_3</t>
  </si>
  <si>
    <t>T. sericea_3</t>
  </si>
  <si>
    <t>FRAP</t>
  </si>
  <si>
    <t>1st</t>
  </si>
  <si>
    <t>2nd</t>
  </si>
  <si>
    <t>3rd</t>
  </si>
  <si>
    <t>B</t>
  </si>
  <si>
    <t>ABS-B</t>
  </si>
  <si>
    <t>Plant name</t>
  </si>
  <si>
    <t>T. sericea</t>
  </si>
  <si>
    <t>mM FeSO4/mg extract</t>
  </si>
  <si>
    <t>SD</t>
  </si>
  <si>
    <t>T. Bellirica</t>
  </si>
  <si>
    <t>100 µg</t>
  </si>
  <si>
    <t>FRAP (mean)</t>
  </si>
  <si>
    <t>FeSO4 standard</t>
  </si>
  <si>
    <t xml:space="preserve">Conc </t>
  </si>
  <si>
    <t>ABS (mean)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</si>
</sst>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/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/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/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" fontId="7" fillId="0" borderId="1" xfId="0" applyNumberFormat="1" applyFont="1" applyFill="1" applyBorder="1"/>
    <xf numFmtId="2" fontId="8" fillId="0" borderId="3" xfId="0" applyNumberFormat="1" applyFont="1" applyFill="1" applyBorder="1"/>
    <xf numFmtId="0" fontId="6" fillId="0" borderId="2" xfId="0" applyFont="1" applyFill="1" applyBorder="1" applyAlignment="1">
      <alignment horizontal="left" wrapText="1"/>
    </xf>
    <xf numFmtId="2" fontId="8" fillId="0" borderId="2" xfId="0" applyNumberFormat="1" applyFont="1" applyFill="1" applyBorder="1"/>
    <xf numFmtId="0" fontId="8" fillId="0" borderId="2" xfId="0" applyFont="1" applyBorder="1"/>
    <xf numFmtId="2" fontId="8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7" fillId="0" borderId="0" xfId="0" applyNumberFormat="1" applyFont="1" applyFill="1" applyBorder="1"/>
    <xf numFmtId="164" fontId="7" fillId="0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2" fontId="7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54"/>
  <sheetViews>
    <sheetView tabSelected="1" zoomScale="87" zoomScaleNormal="87" workbookViewId="0">
      <selection activeCell="W11" sqref="W11"/>
    </sheetView>
  </sheetViews>
  <sheetFormatPr defaultRowHeight="15"/>
  <cols>
    <col min="1" max="1" width="11.42578125" style="8" customWidth="1"/>
    <col min="2" max="2" width="13.140625" style="45" bestFit="1" customWidth="1"/>
    <col min="3" max="6" width="6.28515625" style="20" bestFit="1" customWidth="1"/>
    <col min="7" max="7" width="7.5703125" style="20" customWidth="1"/>
    <col min="8" max="8" width="8.5703125" style="20" customWidth="1"/>
    <col min="9" max="9" width="9.28515625" style="20" customWidth="1"/>
    <col min="10" max="12" width="7.42578125" style="20" bestFit="1" customWidth="1"/>
    <col min="13" max="13" width="6.28515625" style="20" bestFit="1" customWidth="1"/>
    <col min="14" max="14" width="7.42578125" style="20" bestFit="1" customWidth="1"/>
    <col min="15" max="15" width="6.28515625" style="20" bestFit="1" customWidth="1"/>
    <col min="16" max="16" width="12.140625" style="16" bestFit="1" customWidth="1"/>
    <col min="17" max="17" width="9.140625" style="8"/>
    <col min="18" max="18" width="12.140625" style="11" bestFit="1" customWidth="1"/>
    <col min="19" max="19" width="9.140625" style="11"/>
    <col min="20" max="16384" width="9.140625" style="8"/>
  </cols>
  <sheetData>
    <row r="2" spans="1:16">
      <c r="A2" s="12" t="s">
        <v>0</v>
      </c>
      <c r="B2" s="38" t="s">
        <v>10</v>
      </c>
      <c r="C2" s="39" t="s">
        <v>1</v>
      </c>
      <c r="D2" s="39"/>
      <c r="E2" s="39"/>
      <c r="F2" s="19" t="s">
        <v>2</v>
      </c>
      <c r="G2" s="39" t="s">
        <v>3</v>
      </c>
      <c r="H2" s="39"/>
      <c r="I2" s="39"/>
      <c r="J2" s="39" t="s">
        <v>4</v>
      </c>
      <c r="K2" s="39"/>
      <c r="L2" s="39"/>
      <c r="M2" s="19" t="s">
        <v>5</v>
      </c>
      <c r="N2" s="19" t="s">
        <v>6</v>
      </c>
      <c r="O2" s="19" t="s">
        <v>23</v>
      </c>
      <c r="P2" s="13"/>
    </row>
    <row r="3" spans="1:16">
      <c r="A3" s="40" t="s">
        <v>7</v>
      </c>
      <c r="B3" s="45">
        <v>0.5</v>
      </c>
      <c r="C3" s="20">
        <v>6.9899998605251312E-2</v>
      </c>
      <c r="D3" s="20">
        <v>6.9700002670288086E-2</v>
      </c>
      <c r="E3" s="20">
        <v>6.8300001323223114E-2</v>
      </c>
      <c r="F3" s="20">
        <v>4.6500001102685928E-2</v>
      </c>
      <c r="G3" s="20">
        <f>C3-$F3</f>
        <v>2.3399997502565384E-2</v>
      </c>
      <c r="H3" s="20">
        <f>D3-$F3</f>
        <v>2.3200001567602158E-2</v>
      </c>
      <c r="I3" s="20">
        <f>E3-$F3</f>
        <v>2.1800000220537186E-2</v>
      </c>
      <c r="J3" s="46">
        <f>($M$3-G3)/$M$3*100</f>
        <v>95.302588728287134</v>
      </c>
      <c r="K3" s="46">
        <f>($M$3-H3)/$M$3*100</f>
        <v>95.342736730828165</v>
      </c>
      <c r="L3" s="46">
        <f>($M$3-I3)/$M$3*100</f>
        <v>95.623778731255513</v>
      </c>
      <c r="M3" s="20">
        <v>0.49814666310946148</v>
      </c>
      <c r="N3" s="20">
        <f>AVERAGE(J3:L3)</f>
        <v>95.423034730123604</v>
      </c>
      <c r="O3" s="20">
        <f>STDEV(J3:L3)</f>
        <v>0.17500451714125717</v>
      </c>
    </row>
    <row r="4" spans="1:16">
      <c r="A4" s="40"/>
      <c r="B4" s="45">
        <f>B3/2</f>
        <v>0.25</v>
      </c>
      <c r="C4" s="20">
        <v>6.8999998271465302E-2</v>
      </c>
      <c r="D4" s="20">
        <v>7.5199998915195465E-2</v>
      </c>
      <c r="E4" s="20">
        <v>6.7000001668930054E-2</v>
      </c>
      <c r="F4" s="20">
        <v>4.479999840259552E-2</v>
      </c>
      <c r="G4" s="20">
        <f t="shared" ref="G4:I14" si="0">C4-$F4</f>
        <v>2.4199999868869781E-2</v>
      </c>
      <c r="H4" s="20">
        <f t="shared" si="0"/>
        <v>3.0400000512599945E-2</v>
      </c>
      <c r="I4" s="20">
        <f t="shared" si="0"/>
        <v>2.2200003266334534E-2</v>
      </c>
      <c r="J4" s="46">
        <f t="shared" ref="J4:J14" si="1">($M$3-G4)/$M$3*100</f>
        <v>95.141992978972908</v>
      </c>
      <c r="K4" s="46">
        <f t="shared" ref="K4:K14" si="2">($M$3-H4)/$M$3*100</f>
        <v>93.897379473980351</v>
      </c>
      <c r="L4" s="46">
        <f t="shared" ref="L4:L14" si="3">($M$3-I4)/$M$3*100</f>
        <v>95.543480482683393</v>
      </c>
      <c r="N4" s="20">
        <f t="shared" ref="N4:N14" si="4">AVERAGE(J4:L4)</f>
        <v>94.860950978545546</v>
      </c>
      <c r="O4" s="20">
        <f t="shared" ref="O4:O14" si="5">STDEV(J4:L4)</f>
        <v>0.85828351214163001</v>
      </c>
    </row>
    <row r="5" spans="1:16">
      <c r="A5" s="40"/>
      <c r="B5" s="45">
        <f t="shared" ref="B5:B14" si="6">B4/2</f>
        <v>0.125</v>
      </c>
      <c r="C5" s="20">
        <v>6.9099999964237213E-2</v>
      </c>
      <c r="D5" s="20">
        <v>7.5599998235702515E-2</v>
      </c>
      <c r="E5" s="20">
        <v>6.6899999976158142E-2</v>
      </c>
      <c r="F5" s="20">
        <v>4.3400000780820847E-2</v>
      </c>
      <c r="G5" s="20">
        <f t="shared" si="0"/>
        <v>2.5699999183416367E-2</v>
      </c>
      <c r="H5" s="20">
        <f t="shared" si="0"/>
        <v>3.2199997454881668E-2</v>
      </c>
      <c r="I5" s="20">
        <f t="shared" si="0"/>
        <v>2.3499999195337296E-2</v>
      </c>
      <c r="J5" s="46">
        <f t="shared" si="1"/>
        <v>94.840876977275045</v>
      </c>
      <c r="K5" s="46">
        <f t="shared" si="2"/>
        <v>93.536040720640912</v>
      </c>
      <c r="L5" s="46">
        <f t="shared" si="3"/>
        <v>95.282513979186589</v>
      </c>
      <c r="N5" s="20">
        <f t="shared" si="4"/>
        <v>94.553143892367515</v>
      </c>
      <c r="O5" s="20">
        <f t="shared" si="5"/>
        <v>0.90809413433742914</v>
      </c>
    </row>
    <row r="6" spans="1:16">
      <c r="A6" s="40"/>
      <c r="B6" s="45">
        <f t="shared" si="6"/>
        <v>6.25E-2</v>
      </c>
      <c r="C6" s="20">
        <v>6.759999692440033E-2</v>
      </c>
      <c r="D6" s="20">
        <v>7.5000002980232239E-2</v>
      </c>
      <c r="E6" s="20">
        <v>6.7100003361701965E-2</v>
      </c>
      <c r="F6" s="20">
        <v>4.2599998414516449E-2</v>
      </c>
      <c r="G6" s="20">
        <f t="shared" si="0"/>
        <v>2.4999998509883881E-2</v>
      </c>
      <c r="H6" s="20">
        <f t="shared" si="0"/>
        <v>3.240000456571579E-2</v>
      </c>
      <c r="I6" s="20">
        <f t="shared" si="0"/>
        <v>2.4500004947185516E-2</v>
      </c>
      <c r="J6" s="46">
        <f t="shared" si="1"/>
        <v>94.981397977488726</v>
      </c>
      <c r="K6" s="46">
        <f t="shared" si="2"/>
        <v>93.495890474609823</v>
      </c>
      <c r="L6" s="46">
        <f t="shared" si="3"/>
        <v>95.081768731671318</v>
      </c>
      <c r="N6" s="20">
        <f t="shared" si="4"/>
        <v>94.519685727923289</v>
      </c>
      <c r="O6" s="20">
        <f t="shared" si="5"/>
        <v>0.88805186369032174</v>
      </c>
    </row>
    <row r="7" spans="1:16">
      <c r="A7" s="40"/>
      <c r="B7" s="45">
        <f t="shared" si="6"/>
        <v>3.125E-2</v>
      </c>
      <c r="C7" s="20">
        <v>6.8700000643730164E-2</v>
      </c>
      <c r="D7" s="20">
        <v>7.5999997556209564E-2</v>
      </c>
      <c r="E7" s="20">
        <v>6.8000003695487976E-2</v>
      </c>
      <c r="F7" s="20">
        <v>4.2300000786781311E-2</v>
      </c>
      <c r="G7" s="20">
        <f t="shared" si="0"/>
        <v>2.6399999856948853E-2</v>
      </c>
      <c r="H7" s="20">
        <f t="shared" si="0"/>
        <v>3.3699996769428253E-2</v>
      </c>
      <c r="I7" s="20">
        <f t="shared" si="0"/>
        <v>2.5700002908706665E-2</v>
      </c>
      <c r="J7" s="46">
        <f t="shared" si="1"/>
        <v>94.700355977061363</v>
      </c>
      <c r="K7" s="46">
        <f t="shared" si="2"/>
        <v>93.234924718943049</v>
      </c>
      <c r="L7" s="46">
        <f t="shared" si="3"/>
        <v>94.840876229445016</v>
      </c>
      <c r="N7" s="20">
        <f t="shared" si="4"/>
        <v>94.258718975149804</v>
      </c>
      <c r="O7" s="20">
        <f t="shared" si="5"/>
        <v>0.88941131914117855</v>
      </c>
    </row>
    <row r="8" spans="1:16">
      <c r="A8" s="40"/>
      <c r="B8" s="45">
        <f t="shared" si="6"/>
        <v>1.5625E-2</v>
      </c>
      <c r="C8" s="20">
        <v>8.659999817609787E-2</v>
      </c>
      <c r="D8" s="20">
        <v>9.3800000846385956E-2</v>
      </c>
      <c r="E8" s="20">
        <v>7.9400002956390381E-2</v>
      </c>
      <c r="F8" s="20">
        <v>4.1499998420476913E-2</v>
      </c>
      <c r="G8" s="20">
        <f t="shared" si="0"/>
        <v>4.5099999755620956E-2</v>
      </c>
      <c r="H8" s="20">
        <f t="shared" si="0"/>
        <v>5.2300002425909042E-2</v>
      </c>
      <c r="I8" s="20">
        <f t="shared" si="0"/>
        <v>3.7900004535913467E-2</v>
      </c>
      <c r="J8" s="46">
        <f t="shared" si="1"/>
        <v>90.946441460813148</v>
      </c>
      <c r="K8" s="46">
        <f t="shared" si="2"/>
        <v>89.501083456135333</v>
      </c>
      <c r="L8" s="46">
        <f t="shared" si="3"/>
        <v>92.391797969830947</v>
      </c>
      <c r="N8" s="20">
        <f t="shared" si="4"/>
        <v>90.946440962259814</v>
      </c>
      <c r="O8" s="20">
        <f t="shared" si="5"/>
        <v>1.4453572568482032</v>
      </c>
    </row>
    <row r="9" spans="1:16">
      <c r="A9" s="40"/>
      <c r="B9" s="45">
        <f t="shared" si="6"/>
        <v>7.8125E-3</v>
      </c>
      <c r="C9" s="20">
        <v>0.23680000007152557</v>
      </c>
      <c r="D9" s="20">
        <v>0.25339999794960022</v>
      </c>
      <c r="E9" s="20">
        <v>0.22120000422000885</v>
      </c>
      <c r="F9" s="20">
        <v>4.179999977350235E-2</v>
      </c>
      <c r="G9" s="20">
        <f t="shared" si="0"/>
        <v>0.19500000029802322</v>
      </c>
      <c r="H9" s="20">
        <f t="shared" si="0"/>
        <v>0.21159999817609787</v>
      </c>
      <c r="I9" s="20">
        <f t="shared" si="0"/>
        <v>0.1794000044465065</v>
      </c>
      <c r="J9" s="46">
        <f t="shared" si="1"/>
        <v>60.85490183135596</v>
      </c>
      <c r="K9" s="46">
        <f t="shared" si="2"/>
        <v>57.522550315748788</v>
      </c>
      <c r="L9" s="46">
        <f t="shared" si="3"/>
        <v>63.986508847277854</v>
      </c>
      <c r="N9" s="20">
        <f t="shared" si="4"/>
        <v>60.787986998127536</v>
      </c>
      <c r="O9" s="20">
        <f t="shared" si="5"/>
        <v>3.2324987502720943</v>
      </c>
    </row>
    <row r="10" spans="1:16">
      <c r="A10" s="40"/>
      <c r="B10" s="45">
        <f>B9/2</f>
        <v>3.90625E-3</v>
      </c>
      <c r="C10" s="20">
        <v>0.38490000367164612</v>
      </c>
      <c r="D10" s="20">
        <v>0.39869999885559082</v>
      </c>
      <c r="E10" s="20">
        <v>0.36790001392364502</v>
      </c>
      <c r="F10" s="20">
        <v>4.1499998420476913E-2</v>
      </c>
      <c r="G10" s="20">
        <f t="shared" si="0"/>
        <v>0.3434000052511692</v>
      </c>
      <c r="H10" s="20">
        <f t="shared" si="0"/>
        <v>0.35720000043511391</v>
      </c>
      <c r="I10" s="20">
        <f t="shared" si="0"/>
        <v>0.32640001550316811</v>
      </c>
      <c r="J10" s="46">
        <f t="shared" si="1"/>
        <v>31.064477455766603</v>
      </c>
      <c r="K10" s="46">
        <f t="shared" si="2"/>
        <v>28.294209941014163</v>
      </c>
      <c r="L10" s="46">
        <f t="shared" si="3"/>
        <v>34.477124976455819</v>
      </c>
      <c r="N10" s="20">
        <f t="shared" si="4"/>
        <v>31.278604124412198</v>
      </c>
      <c r="O10" s="20">
        <f t="shared" si="5"/>
        <v>3.0970142486823158</v>
      </c>
    </row>
    <row r="11" spans="1:16">
      <c r="A11" s="40"/>
      <c r="B11" s="45">
        <f t="shared" si="6"/>
        <v>1.953125E-3</v>
      </c>
      <c r="C11" s="20">
        <v>0.47450000047683716</v>
      </c>
      <c r="D11" s="20">
        <v>0.476500004529953</v>
      </c>
      <c r="E11" s="20">
        <v>0.4562000036239624</v>
      </c>
      <c r="F11" s="20">
        <v>4.1900001466274261E-2</v>
      </c>
      <c r="G11" s="20">
        <f t="shared" si="0"/>
        <v>0.4325999990105629</v>
      </c>
      <c r="H11" s="20">
        <f t="shared" si="0"/>
        <v>0.43460000306367874</v>
      </c>
      <c r="I11" s="20">
        <f t="shared" si="0"/>
        <v>0.41430000215768814</v>
      </c>
      <c r="J11" s="46">
        <f t="shared" si="1"/>
        <v>13.158105624908206</v>
      </c>
      <c r="K11" s="46">
        <f t="shared" si="2"/>
        <v>12.756616625537681</v>
      </c>
      <c r="L11" s="46">
        <f t="shared" si="3"/>
        <v>16.831721892584291</v>
      </c>
      <c r="N11" s="20">
        <f t="shared" si="4"/>
        <v>14.248814714343391</v>
      </c>
      <c r="O11" s="20">
        <f t="shared" si="5"/>
        <v>2.2458529499302085</v>
      </c>
    </row>
    <row r="12" spans="1:16">
      <c r="A12" s="40"/>
      <c r="B12" s="45">
        <f t="shared" si="6"/>
        <v>9.765625E-4</v>
      </c>
      <c r="C12" s="20">
        <v>0.53549998998641968</v>
      </c>
      <c r="D12" s="20">
        <v>0.53719997406005859</v>
      </c>
      <c r="E12" s="20">
        <v>0.50819998979568481</v>
      </c>
      <c r="F12" s="20">
        <v>4.1999999433755875E-2</v>
      </c>
      <c r="G12" s="20">
        <f t="shared" si="0"/>
        <v>0.4934999905526638</v>
      </c>
      <c r="H12" s="20">
        <f t="shared" si="0"/>
        <v>0.49519997462630272</v>
      </c>
      <c r="I12" s="20">
        <f t="shared" si="0"/>
        <v>0.46619999036192894</v>
      </c>
      <c r="J12" s="46">
        <f t="shared" si="1"/>
        <v>0.93279206725843999</v>
      </c>
      <c r="K12" s="46">
        <f t="shared" si="2"/>
        <v>0.59153030650960481</v>
      </c>
      <c r="L12" s="46">
        <f t="shared" si="3"/>
        <v>6.4131058407818076</v>
      </c>
      <c r="N12" s="20">
        <f t="shared" si="4"/>
        <v>2.6458094048499508</v>
      </c>
      <c r="O12" s="20">
        <f t="shared" si="5"/>
        <v>3.267033321604786</v>
      </c>
    </row>
    <row r="13" spans="1:16">
      <c r="A13" s="40"/>
      <c r="B13" s="45">
        <f t="shared" si="6"/>
        <v>4.8828125E-4</v>
      </c>
      <c r="C13" s="20">
        <v>0.55099999904632568</v>
      </c>
      <c r="D13" s="20">
        <v>0.55099999904632568</v>
      </c>
      <c r="E13" s="20">
        <v>0.53039997816085815</v>
      </c>
      <c r="F13" s="20">
        <v>4.2100001126527786E-2</v>
      </c>
      <c r="G13" s="20">
        <f t="shared" si="0"/>
        <v>0.5088999979197979</v>
      </c>
      <c r="H13" s="20">
        <f t="shared" si="0"/>
        <v>0.5088999979197979</v>
      </c>
      <c r="I13" s="20">
        <f t="shared" si="0"/>
        <v>0.48829997703433037</v>
      </c>
      <c r="J13" s="46">
        <f t="shared" si="1"/>
        <v>-2.158668441782476</v>
      </c>
      <c r="K13" s="46">
        <f t="shared" si="2"/>
        <v>-2.158668441782476</v>
      </c>
      <c r="L13" s="46">
        <f t="shared" si="3"/>
        <v>1.9766640638858259</v>
      </c>
      <c r="N13" s="20">
        <f t="shared" si="4"/>
        <v>-0.78022427322637533</v>
      </c>
      <c r="O13" s="20">
        <f t="shared" si="5"/>
        <v>2.3875353353362034</v>
      </c>
    </row>
    <row r="14" spans="1:16">
      <c r="A14" s="40"/>
      <c r="B14" s="45">
        <f t="shared" si="6"/>
        <v>2.44140625E-4</v>
      </c>
      <c r="C14" s="20">
        <v>0.58350002765655518</v>
      </c>
      <c r="D14" s="20">
        <v>0.5680999755859375</v>
      </c>
      <c r="E14" s="20">
        <v>0.56029999256134033</v>
      </c>
      <c r="F14" s="20">
        <v>4.0600001811981201E-2</v>
      </c>
      <c r="G14" s="20">
        <f t="shared" si="0"/>
        <v>0.54290002584457397</v>
      </c>
      <c r="H14" s="20">
        <f t="shared" si="0"/>
        <v>0.5274999737739563</v>
      </c>
      <c r="I14" s="20">
        <f t="shared" si="0"/>
        <v>0.51969999074935913</v>
      </c>
      <c r="J14" s="46">
        <f t="shared" si="1"/>
        <v>-8.9839732049511891</v>
      </c>
      <c r="K14" s="46">
        <f t="shared" si="2"/>
        <v>-5.892503721950014</v>
      </c>
      <c r="L14" s="46">
        <f t="shared" si="3"/>
        <v>-4.3267032053091503</v>
      </c>
      <c r="N14" s="20">
        <f t="shared" si="4"/>
        <v>-6.4010600440701175</v>
      </c>
      <c r="O14" s="20">
        <f t="shared" si="5"/>
        <v>2.3699183766466936</v>
      </c>
    </row>
    <row r="16" spans="1:16">
      <c r="A16" s="12" t="s">
        <v>0</v>
      </c>
      <c r="B16" s="38" t="s">
        <v>10</v>
      </c>
      <c r="C16" s="39" t="s">
        <v>1</v>
      </c>
      <c r="D16" s="39"/>
      <c r="E16" s="39"/>
      <c r="F16" s="19" t="s">
        <v>2</v>
      </c>
      <c r="G16" s="39" t="s">
        <v>3</v>
      </c>
      <c r="H16" s="39"/>
      <c r="I16" s="39"/>
      <c r="J16" s="39" t="s">
        <v>4</v>
      </c>
      <c r="K16" s="39"/>
      <c r="L16" s="39"/>
      <c r="M16" s="19"/>
      <c r="N16" s="19" t="s">
        <v>6</v>
      </c>
      <c r="O16" s="19" t="s">
        <v>23</v>
      </c>
      <c r="P16" s="13"/>
    </row>
    <row r="17" spans="1:16">
      <c r="A17" s="40" t="s">
        <v>8</v>
      </c>
      <c r="B17" s="45">
        <v>0.5</v>
      </c>
      <c r="C17" s="20">
        <v>7.7799998223781586E-2</v>
      </c>
      <c r="D17" s="20">
        <v>7.980000227689743E-2</v>
      </c>
      <c r="E17" s="20">
        <v>7.7699996531009674E-2</v>
      </c>
      <c r="F17" s="20">
        <v>5.0500001758337021E-2</v>
      </c>
      <c r="G17" s="20">
        <f>C17-$F17</f>
        <v>2.7299996465444565E-2</v>
      </c>
      <c r="H17" s="20">
        <f>D17-$F17</f>
        <v>2.930000051856041E-2</v>
      </c>
      <c r="I17" s="20">
        <f>E17-$F17</f>
        <v>2.7199994772672653E-2</v>
      </c>
      <c r="J17" s="46">
        <f>($M$3-G17)/$M$3*100</f>
        <v>94.519686974306651</v>
      </c>
      <c r="K17" s="46">
        <f>($M$3-H17)/$M$3*100</f>
        <v>94.118197974936123</v>
      </c>
      <c r="L17" s="46">
        <f>($M$3-I17)/$M$3*100</f>
        <v>94.539761723407196</v>
      </c>
      <c r="N17" s="20">
        <f t="shared" ref="N17:N28" si="7">AVERAGE(J17:L17)</f>
        <v>94.392548890883333</v>
      </c>
      <c r="O17" s="20">
        <f t="shared" ref="O17:O28" si="8">STDEV(J17:L17)</f>
        <v>0.23780678648571674</v>
      </c>
    </row>
    <row r="18" spans="1:16">
      <c r="A18" s="40"/>
      <c r="B18" s="45">
        <f>B17/2</f>
        <v>0.25</v>
      </c>
      <c r="C18" s="20">
        <v>8.0499999225139618E-2</v>
      </c>
      <c r="D18" s="20">
        <v>7.4400000274181366E-2</v>
      </c>
      <c r="E18" s="20">
        <v>8.1699997186660767E-2</v>
      </c>
      <c r="F18" s="20">
        <v>4.7899998724460602E-2</v>
      </c>
      <c r="G18" s="20">
        <f t="shared" ref="G18:I28" si="9">C18-$F18</f>
        <v>3.2600000500679016E-2</v>
      </c>
      <c r="H18" s="20">
        <f t="shared" si="9"/>
        <v>2.6500001549720764E-2</v>
      </c>
      <c r="I18" s="20">
        <f t="shared" si="9"/>
        <v>3.3799998462200165E-2</v>
      </c>
      <c r="J18" s="46">
        <f t="shared" ref="J18:J28" si="10">($M$3-G18)/$M$3*100</f>
        <v>93.455742472068806</v>
      </c>
      <c r="K18" s="46">
        <f t="shared" ref="K18:K28" si="11">($M$3-H18)/$M$3*100</f>
        <v>94.680281227960833</v>
      </c>
      <c r="L18" s="46">
        <f t="shared" ref="L18:L28" si="12">($M$3-I18)/$M$3*100</f>
        <v>93.214849969842504</v>
      </c>
      <c r="N18" s="20">
        <f t="shared" si="7"/>
        <v>93.783624556624048</v>
      </c>
      <c r="O18" s="20">
        <f t="shared" si="8"/>
        <v>0.7858130751610154</v>
      </c>
    </row>
    <row r="19" spans="1:16">
      <c r="A19" s="40"/>
      <c r="B19" s="45">
        <f t="shared" ref="B19:B28" si="13">B18/2</f>
        <v>0.125</v>
      </c>
      <c r="C19" s="20">
        <v>7.590000331401825E-2</v>
      </c>
      <c r="D19" s="20">
        <v>7.1699999272823334E-2</v>
      </c>
      <c r="E19" s="20">
        <v>7.9000003635883331E-2</v>
      </c>
      <c r="F19" s="20">
        <v>4.6100001782178879E-2</v>
      </c>
      <c r="G19" s="20">
        <f t="shared" si="9"/>
        <v>2.9800001531839371E-2</v>
      </c>
      <c r="H19" s="20">
        <f t="shared" si="9"/>
        <v>2.5599997490644455E-2</v>
      </c>
      <c r="I19" s="20">
        <f t="shared" si="9"/>
        <v>3.2900001853704453E-2</v>
      </c>
      <c r="J19" s="46">
        <f t="shared" si="10"/>
        <v>94.017825725093502</v>
      </c>
      <c r="K19" s="46">
        <f t="shared" si="11"/>
        <v>94.860951726375575</v>
      </c>
      <c r="L19" s="46">
        <f t="shared" si="12"/>
        <v>93.395518972597216</v>
      </c>
      <c r="N19" s="20">
        <f t="shared" si="7"/>
        <v>94.091432141355426</v>
      </c>
      <c r="O19" s="20">
        <f t="shared" si="8"/>
        <v>0.73548400210380682</v>
      </c>
    </row>
    <row r="20" spans="1:16">
      <c r="A20" s="40"/>
      <c r="B20" s="45">
        <f t="shared" si="13"/>
        <v>6.25E-2</v>
      </c>
      <c r="C20" s="20">
        <v>7.3499999940395355E-2</v>
      </c>
      <c r="D20" s="20">
        <v>7.0000000298023224E-2</v>
      </c>
      <c r="E20" s="20">
        <v>7.5400002300739288E-2</v>
      </c>
      <c r="F20" s="20">
        <v>4.349999874830246E-2</v>
      </c>
      <c r="G20" s="20">
        <f t="shared" si="9"/>
        <v>3.0000001192092896E-2</v>
      </c>
      <c r="H20" s="20">
        <f t="shared" si="9"/>
        <v>2.6500001549720764E-2</v>
      </c>
      <c r="I20" s="20">
        <f t="shared" si="9"/>
        <v>3.1900003552436829E-2</v>
      </c>
      <c r="J20" s="46">
        <f t="shared" si="10"/>
        <v>93.977676974722442</v>
      </c>
      <c r="K20" s="46">
        <f t="shared" si="11"/>
        <v>94.680281227960833</v>
      </c>
      <c r="L20" s="46">
        <f t="shared" si="12"/>
        <v>93.596262724452458</v>
      </c>
      <c r="N20" s="20">
        <f t="shared" si="7"/>
        <v>94.084740309045245</v>
      </c>
      <c r="O20" s="20">
        <f t="shared" si="8"/>
        <v>0.54988266671746</v>
      </c>
    </row>
    <row r="21" spans="1:16">
      <c r="A21" s="40"/>
      <c r="B21" s="45">
        <f t="shared" si="13"/>
        <v>3.125E-2</v>
      </c>
      <c r="C21" s="20">
        <v>7.3200002312660217E-2</v>
      </c>
      <c r="D21" s="20">
        <v>6.849999725818634E-2</v>
      </c>
      <c r="E21" s="20">
        <v>7.3399998247623444E-2</v>
      </c>
      <c r="F21" s="20">
        <v>4.479999840259552E-2</v>
      </c>
      <c r="G21" s="20">
        <f t="shared" si="9"/>
        <v>2.8400003910064697E-2</v>
      </c>
      <c r="H21" s="20">
        <f t="shared" si="9"/>
        <v>2.369999885559082E-2</v>
      </c>
      <c r="I21" s="20">
        <f t="shared" si="9"/>
        <v>2.8599999845027924E-2</v>
      </c>
      <c r="J21" s="46">
        <f t="shared" si="10"/>
        <v>94.298866977690835</v>
      </c>
      <c r="K21" s="46">
        <f t="shared" si="11"/>
        <v>95.242365228815544</v>
      </c>
      <c r="L21" s="46">
        <f t="shared" si="12"/>
        <v>94.258718975149819</v>
      </c>
      <c r="N21" s="20">
        <f t="shared" si="7"/>
        <v>94.599983727218728</v>
      </c>
      <c r="O21" s="20">
        <f t="shared" si="8"/>
        <v>0.55668075296399389</v>
      </c>
    </row>
    <row r="22" spans="1:16">
      <c r="A22" s="40"/>
      <c r="B22" s="45">
        <f t="shared" si="13"/>
        <v>1.5625E-2</v>
      </c>
      <c r="C22" s="20">
        <v>0.10019999742507935</v>
      </c>
      <c r="D22" s="20">
        <v>0.10360000282526016</v>
      </c>
      <c r="E22" s="20">
        <v>8.5000000894069672E-2</v>
      </c>
      <c r="F22" s="20">
        <v>4.5099999755620956E-2</v>
      </c>
      <c r="G22" s="20">
        <f t="shared" si="9"/>
        <v>5.5099997669458389E-2</v>
      </c>
      <c r="H22" s="20">
        <f t="shared" si="9"/>
        <v>5.8500003069639206E-2</v>
      </c>
      <c r="I22" s="20">
        <f t="shared" si="9"/>
        <v>3.9900001138448715E-2</v>
      </c>
      <c r="J22" s="46">
        <f t="shared" si="10"/>
        <v>88.939000950940667</v>
      </c>
      <c r="K22" s="46">
        <f t="shared" si="11"/>
        <v>88.256469951142762</v>
      </c>
      <c r="L22" s="46">
        <f t="shared" si="12"/>
        <v>91.990310466120462</v>
      </c>
      <c r="N22" s="20">
        <f t="shared" si="7"/>
        <v>89.728593789401302</v>
      </c>
      <c r="O22" s="20">
        <f t="shared" si="8"/>
        <v>1.988211227644705</v>
      </c>
    </row>
    <row r="23" spans="1:16">
      <c r="A23" s="40"/>
      <c r="B23" s="45">
        <f t="shared" si="13"/>
        <v>7.8125E-3</v>
      </c>
      <c r="C23" s="20">
        <v>0.25949999690055847</v>
      </c>
      <c r="D23" s="20">
        <v>0.27790001034736633</v>
      </c>
      <c r="E23" s="20">
        <v>0.24359999597072601</v>
      </c>
      <c r="F23" s="20">
        <v>4.3699998408555984E-2</v>
      </c>
      <c r="G23" s="20">
        <f t="shared" si="9"/>
        <v>0.21579999849200249</v>
      </c>
      <c r="H23" s="20">
        <f t="shared" si="9"/>
        <v>0.23420001193881035</v>
      </c>
      <c r="I23" s="20">
        <f t="shared" si="9"/>
        <v>0.19989999756217003</v>
      </c>
      <c r="J23" s="46">
        <f t="shared" si="10"/>
        <v>56.679425062296737</v>
      </c>
      <c r="K23" s="46">
        <f t="shared" si="11"/>
        <v>52.985731054200023</v>
      </c>
      <c r="L23" s="46">
        <f t="shared" si="12"/>
        <v>59.871256325520235</v>
      </c>
      <c r="N23" s="20">
        <f t="shared" si="7"/>
        <v>56.51213748067233</v>
      </c>
      <c r="O23" s="20">
        <f t="shared" si="8"/>
        <v>3.4458095444644483</v>
      </c>
    </row>
    <row r="24" spans="1:16">
      <c r="A24" s="40"/>
      <c r="B24" s="45">
        <f>B23/2</f>
        <v>3.90625E-3</v>
      </c>
      <c r="C24" s="20">
        <v>0.40560001134872437</v>
      </c>
      <c r="D24" s="20">
        <v>0.39890000224113464</v>
      </c>
      <c r="E24" s="20">
        <v>0.37929999828338623</v>
      </c>
      <c r="F24" s="20">
        <v>4.2700000107288361E-2</v>
      </c>
      <c r="G24" s="20">
        <f t="shared" si="9"/>
        <v>0.362900011241436</v>
      </c>
      <c r="H24" s="20">
        <f t="shared" si="9"/>
        <v>0.35620000213384628</v>
      </c>
      <c r="I24" s="20">
        <f t="shared" si="9"/>
        <v>0.33659999817609787</v>
      </c>
      <c r="J24" s="46">
        <f t="shared" si="10"/>
        <v>27.149966442374168</v>
      </c>
      <c r="K24" s="46">
        <f t="shared" si="11"/>
        <v>28.494953692869402</v>
      </c>
      <c r="L24" s="46">
        <f t="shared" si="12"/>
        <v>32.429538707532359</v>
      </c>
      <c r="N24" s="20">
        <f t="shared" si="7"/>
        <v>29.358152947591975</v>
      </c>
      <c r="O24" s="20">
        <f t="shared" si="8"/>
        <v>2.7435935451105369</v>
      </c>
    </row>
    <row r="25" spans="1:16">
      <c r="A25" s="40"/>
      <c r="B25" s="45">
        <f t="shared" si="13"/>
        <v>1.953125E-3</v>
      </c>
      <c r="C25" s="20">
        <v>0.48269999027252197</v>
      </c>
      <c r="D25" s="20">
        <v>0.48420000076293945</v>
      </c>
      <c r="E25" s="20">
        <v>0.46939998865127563</v>
      </c>
      <c r="F25" s="20">
        <v>4.4700000435113907E-2</v>
      </c>
      <c r="G25" s="20">
        <f t="shared" si="9"/>
        <v>0.43799998983740807</v>
      </c>
      <c r="H25" s="20">
        <f t="shared" si="9"/>
        <v>0.43950000032782555</v>
      </c>
      <c r="I25" s="20">
        <f t="shared" si="9"/>
        <v>0.42469998821616173</v>
      </c>
      <c r="J25" s="46">
        <f t="shared" si="10"/>
        <v>12.074089364889902</v>
      </c>
      <c r="K25" s="46">
        <f t="shared" si="11"/>
        <v>11.772971119701964</v>
      </c>
      <c r="L25" s="46">
        <f t="shared" si="12"/>
        <v>14.743986125459758</v>
      </c>
      <c r="N25" s="20">
        <f t="shared" si="7"/>
        <v>12.863682203350541</v>
      </c>
      <c r="O25" s="20">
        <f t="shared" si="8"/>
        <v>1.6353364115743187</v>
      </c>
    </row>
    <row r="26" spans="1:16">
      <c r="A26" s="40"/>
      <c r="B26" s="45">
        <f t="shared" si="13"/>
        <v>9.765625E-4</v>
      </c>
      <c r="C26" s="20">
        <v>0.54229998588562012</v>
      </c>
      <c r="D26" s="20">
        <v>0.53450000286102295</v>
      </c>
      <c r="E26" s="20">
        <v>0.52710002660751343</v>
      </c>
      <c r="F26" s="20">
        <v>4.4300001114606857E-2</v>
      </c>
      <c r="G26" s="20">
        <f t="shared" si="9"/>
        <v>0.49799998477101326</v>
      </c>
      <c r="H26" s="20">
        <f t="shared" si="9"/>
        <v>0.49020000174641609</v>
      </c>
      <c r="I26" s="20">
        <f t="shared" si="9"/>
        <v>0.48280002549290657</v>
      </c>
      <c r="J26" s="46">
        <f t="shared" si="10"/>
        <v>2.9444809994841694E-2</v>
      </c>
      <c r="K26" s="46">
        <f t="shared" si="11"/>
        <v>1.595245326635705</v>
      </c>
      <c r="L26" s="46">
        <f t="shared" si="12"/>
        <v>3.0807468468744279</v>
      </c>
      <c r="N26" s="20">
        <f t="shared" si="7"/>
        <v>1.568478994501658</v>
      </c>
      <c r="O26" s="20">
        <f t="shared" si="8"/>
        <v>1.5258271060209645</v>
      </c>
    </row>
    <row r="27" spans="1:16">
      <c r="A27" s="40"/>
      <c r="B27" s="45">
        <f t="shared" si="13"/>
        <v>4.8828125E-4</v>
      </c>
      <c r="C27" s="20">
        <v>0.56629997491836548</v>
      </c>
      <c r="D27" s="20">
        <v>0.55250000953674316</v>
      </c>
      <c r="E27" s="20">
        <v>0.5593000054359436</v>
      </c>
      <c r="F27" s="20">
        <v>4.439999908208847E-2</v>
      </c>
      <c r="G27" s="20">
        <f t="shared" si="9"/>
        <v>0.52189997583627701</v>
      </c>
      <c r="H27" s="20">
        <f t="shared" si="9"/>
        <v>0.50810001045465469</v>
      </c>
      <c r="I27" s="20">
        <f t="shared" si="9"/>
        <v>0.51490000635385513</v>
      </c>
      <c r="J27" s="46">
        <f t="shared" si="10"/>
        <v>-4.7683372159006172</v>
      </c>
      <c r="K27" s="46">
        <f t="shared" si="11"/>
        <v>-1.9980756837883478</v>
      </c>
      <c r="L27" s="46">
        <f t="shared" si="12"/>
        <v>-3.3631346920640341</v>
      </c>
      <c r="N27" s="20">
        <f t="shared" si="7"/>
        <v>-3.3765158639176662</v>
      </c>
      <c r="O27" s="20">
        <f t="shared" si="8"/>
        <v>1.3851792414324531</v>
      </c>
    </row>
    <row r="28" spans="1:16">
      <c r="A28" s="40"/>
      <c r="B28" s="45">
        <f t="shared" si="13"/>
        <v>2.44140625E-4</v>
      </c>
      <c r="C28" s="20">
        <v>0.57690000534057617</v>
      </c>
      <c r="D28" s="20">
        <v>0.57440000772476196</v>
      </c>
      <c r="E28" s="20">
        <v>0.56690001487731934</v>
      </c>
      <c r="F28" s="20">
        <v>4.3699998408555984E-2</v>
      </c>
      <c r="G28" s="20">
        <f t="shared" si="9"/>
        <v>0.53320000693202019</v>
      </c>
      <c r="H28" s="20">
        <f t="shared" si="9"/>
        <v>0.53070000931620598</v>
      </c>
      <c r="I28" s="20">
        <f t="shared" si="9"/>
        <v>0.52320001646876335</v>
      </c>
      <c r="J28" s="46">
        <f t="shared" si="10"/>
        <v>-7.0367517075701391</v>
      </c>
      <c r="K28" s="46">
        <f t="shared" si="11"/>
        <v>-6.5348919540170245</v>
      </c>
      <c r="L28" s="46">
        <f t="shared" si="12"/>
        <v>-5.0293126933576797</v>
      </c>
      <c r="N28" s="20">
        <f t="shared" si="7"/>
        <v>-6.2003187849816142</v>
      </c>
      <c r="O28" s="20">
        <f t="shared" si="8"/>
        <v>1.0447043854719791</v>
      </c>
    </row>
    <row r="31" spans="1:16">
      <c r="A31" s="12" t="s">
        <v>0</v>
      </c>
      <c r="B31" s="38" t="s">
        <v>10</v>
      </c>
      <c r="C31" s="39" t="s">
        <v>1</v>
      </c>
      <c r="D31" s="39"/>
      <c r="E31" s="39"/>
      <c r="F31" s="19" t="s">
        <v>2</v>
      </c>
      <c r="G31" s="39" t="s">
        <v>3</v>
      </c>
      <c r="H31" s="39"/>
      <c r="I31" s="39"/>
      <c r="J31" s="39" t="s">
        <v>4</v>
      </c>
      <c r="K31" s="39"/>
      <c r="L31" s="39"/>
      <c r="M31" s="19"/>
      <c r="N31" s="19" t="s">
        <v>6</v>
      </c>
      <c r="O31" s="19" t="s">
        <v>23</v>
      </c>
      <c r="P31" s="13"/>
    </row>
    <row r="32" spans="1:16">
      <c r="A32" s="40" t="s">
        <v>13</v>
      </c>
      <c r="B32" s="45">
        <v>0.5</v>
      </c>
      <c r="C32" s="20">
        <v>7.0900000631809235E-2</v>
      </c>
      <c r="D32" s="20">
        <v>6.8800002336502075E-2</v>
      </c>
      <c r="E32" s="20">
        <v>7.0900000631809235E-2</v>
      </c>
      <c r="F32" s="20">
        <v>4.6700000762939453E-2</v>
      </c>
      <c r="G32" s="20">
        <f>C32-$F32</f>
        <v>2.4199999868869781E-2</v>
      </c>
      <c r="H32" s="20">
        <f>D32-$F32</f>
        <v>2.2100001573562622E-2</v>
      </c>
      <c r="I32" s="20">
        <f>E32-$F32</f>
        <v>2.4199999868869781E-2</v>
      </c>
      <c r="J32" s="46">
        <f>($M$3-G32)/$M$3*100</f>
        <v>95.141992978972908</v>
      </c>
      <c r="K32" s="46">
        <f>($M$3-H32)/$M$3*100</f>
        <v>95.563555231783937</v>
      </c>
      <c r="L32" s="46">
        <f>($M$3-I32)/$M$3*100</f>
        <v>95.141992978972908</v>
      </c>
      <c r="N32" s="20">
        <f t="shared" ref="N32:N43" si="14">AVERAGE(J32:L32)</f>
        <v>95.282513729909908</v>
      </c>
      <c r="O32" s="20">
        <f t="shared" ref="O32:O43" si="15">STDEV(J32:L32)</f>
        <v>0.24338908014063254</v>
      </c>
    </row>
    <row r="33" spans="1:15">
      <c r="A33" s="40"/>
      <c r="B33" s="45">
        <f>B32/2</f>
        <v>0.25</v>
      </c>
      <c r="C33" s="20">
        <v>7.1000002324581146E-2</v>
      </c>
      <c r="D33" s="20">
        <v>7.4900001287460327E-2</v>
      </c>
      <c r="E33" s="20">
        <v>7.0200003683567047E-2</v>
      </c>
      <c r="F33" s="20">
        <v>4.7299999743700027E-2</v>
      </c>
      <c r="G33" s="20">
        <f t="shared" ref="G33:I43" si="16">C33-$F33</f>
        <v>2.3700002580881119E-2</v>
      </c>
      <c r="H33" s="20">
        <f t="shared" si="16"/>
        <v>2.76000015437603E-2</v>
      </c>
      <c r="I33" s="20">
        <f t="shared" si="16"/>
        <v>2.290000393986702E-2</v>
      </c>
      <c r="J33" s="46">
        <f t="shared" ref="J33:J43" si="17">($M$3-G33)/$M$3*100</f>
        <v>95.242364480985515</v>
      </c>
      <c r="K33" s="46">
        <f t="shared" ref="K33:K43" si="18">($M$3-H33)/$M$3*100</f>
        <v>94.459462727005047</v>
      </c>
      <c r="L33" s="46">
        <f t="shared" ref="L33:L43" si="19">($M$3-I33)/$M$3*100</f>
        <v>95.402959482469711</v>
      </c>
      <c r="N33" s="20">
        <f t="shared" si="14"/>
        <v>95.034928896820091</v>
      </c>
      <c r="O33" s="20">
        <f t="shared" si="15"/>
        <v>0.50479567458174879</v>
      </c>
    </row>
    <row r="34" spans="1:15">
      <c r="A34" s="40"/>
      <c r="B34" s="45">
        <f t="shared" ref="B34:B43" si="20">B33/2</f>
        <v>0.125</v>
      </c>
      <c r="C34" s="20">
        <v>6.9399997591972351E-2</v>
      </c>
      <c r="D34" s="20">
        <v>7.5499996542930603E-2</v>
      </c>
      <c r="E34" s="20">
        <v>6.849999725818634E-2</v>
      </c>
      <c r="F34" s="20">
        <v>4.6999998390674591E-2</v>
      </c>
      <c r="G34" s="20">
        <f t="shared" si="16"/>
        <v>2.239999920129776E-2</v>
      </c>
      <c r="H34" s="20">
        <f t="shared" si="16"/>
        <v>2.8499998152256012E-2</v>
      </c>
      <c r="I34" s="20">
        <f t="shared" si="16"/>
        <v>2.1499998867511749E-2</v>
      </c>
      <c r="J34" s="46">
        <f t="shared" si="17"/>
        <v>95.503332480142362</v>
      </c>
      <c r="K34" s="46">
        <f t="shared" si="18"/>
        <v>94.278793724250349</v>
      </c>
      <c r="L34" s="46">
        <f t="shared" si="19"/>
        <v>95.684002230727089</v>
      </c>
      <c r="N34" s="20">
        <f t="shared" si="14"/>
        <v>95.155376145039938</v>
      </c>
      <c r="O34" s="20">
        <f t="shared" si="15"/>
        <v>0.76449849249179214</v>
      </c>
    </row>
    <row r="35" spans="1:15">
      <c r="A35" s="40"/>
      <c r="B35" s="45">
        <f t="shared" si="20"/>
        <v>6.25E-2</v>
      </c>
      <c r="C35" s="20">
        <v>6.6500000655651093E-2</v>
      </c>
      <c r="D35" s="20">
        <v>7.2499997913837433E-2</v>
      </c>
      <c r="E35" s="20">
        <v>6.549999862909317E-2</v>
      </c>
      <c r="F35" s="20">
        <v>4.3900001794099808E-2</v>
      </c>
      <c r="G35" s="20">
        <f t="shared" si="16"/>
        <v>2.2599998861551285E-2</v>
      </c>
      <c r="H35" s="20">
        <f t="shared" si="16"/>
        <v>2.8599996119737625E-2</v>
      </c>
      <c r="I35" s="20">
        <f t="shared" si="16"/>
        <v>2.1599996834993362E-2</v>
      </c>
      <c r="J35" s="46">
        <f t="shared" si="17"/>
        <v>95.46318372977133</v>
      </c>
      <c r="K35" s="46">
        <f t="shared" si="18"/>
        <v>94.258719722979833</v>
      </c>
      <c r="L35" s="46">
        <f t="shared" si="19"/>
        <v>95.663928229456587</v>
      </c>
      <c r="N35" s="20">
        <f t="shared" si="14"/>
        <v>95.128610560735922</v>
      </c>
      <c r="O35" s="20">
        <f t="shared" si="15"/>
        <v>0.76000469784548341</v>
      </c>
    </row>
    <row r="36" spans="1:15">
      <c r="A36" s="40"/>
      <c r="B36" s="45">
        <f t="shared" si="20"/>
        <v>3.125E-2</v>
      </c>
      <c r="C36" s="20">
        <v>6.9399997591972351E-2</v>
      </c>
      <c r="D36" s="20">
        <v>7.3299996554851532E-2</v>
      </c>
      <c r="E36" s="20">
        <v>6.719999760389328E-2</v>
      </c>
      <c r="F36" s="20">
        <v>4.2800001800060272E-2</v>
      </c>
      <c r="G36" s="20">
        <f t="shared" si="16"/>
        <v>2.6599995791912079E-2</v>
      </c>
      <c r="H36" s="20">
        <f t="shared" si="16"/>
        <v>3.049999475479126E-2</v>
      </c>
      <c r="I36" s="20">
        <f t="shared" si="16"/>
        <v>2.4399995803833008E-2</v>
      </c>
      <c r="J36" s="46">
        <f t="shared" si="17"/>
        <v>94.660207974520333</v>
      </c>
      <c r="K36" s="46">
        <f t="shared" si="18"/>
        <v>93.877306220539865</v>
      </c>
      <c r="L36" s="46">
        <f t="shared" si="19"/>
        <v>95.101844976431892</v>
      </c>
      <c r="N36" s="20">
        <f t="shared" si="14"/>
        <v>94.546453057164015</v>
      </c>
      <c r="O36" s="20">
        <f t="shared" si="15"/>
        <v>0.62014427925203308</v>
      </c>
    </row>
    <row r="37" spans="1:15">
      <c r="A37" s="40"/>
      <c r="B37" s="45">
        <f t="shared" si="20"/>
        <v>1.5625E-2</v>
      </c>
      <c r="C37" s="20">
        <v>9.7499996423721313E-2</v>
      </c>
      <c r="D37" s="20">
        <v>0.11879999935626984</v>
      </c>
      <c r="E37" s="20">
        <v>9.3599997460842133E-2</v>
      </c>
      <c r="F37" s="20">
        <v>4.1499998420476913E-2</v>
      </c>
      <c r="G37" s="20">
        <f t="shared" si="16"/>
        <v>5.59999980032444E-2</v>
      </c>
      <c r="H37" s="20">
        <f t="shared" si="16"/>
        <v>7.7300000935792923E-2</v>
      </c>
      <c r="I37" s="20">
        <f t="shared" si="16"/>
        <v>5.2099999040365219E-2</v>
      </c>
      <c r="J37" s="46">
        <f t="shared" si="17"/>
        <v>88.758331200355926</v>
      </c>
      <c r="K37" s="46">
        <f t="shared" si="18"/>
        <v>84.482481433624059</v>
      </c>
      <c r="L37" s="46">
        <f t="shared" si="19"/>
        <v>89.541232954336408</v>
      </c>
      <c r="N37" s="20">
        <f t="shared" si="14"/>
        <v>87.594015196105474</v>
      </c>
      <c r="O37" s="20">
        <f t="shared" si="15"/>
        <v>2.722951625606278</v>
      </c>
    </row>
    <row r="38" spans="1:15">
      <c r="A38" s="40"/>
      <c r="B38" s="45">
        <f t="shared" si="20"/>
        <v>7.8125E-3</v>
      </c>
      <c r="C38" s="20">
        <v>0.28150001168251038</v>
      </c>
      <c r="D38" s="20">
        <v>0.29750001430511475</v>
      </c>
      <c r="E38" s="20">
        <v>0.26780000329017639</v>
      </c>
      <c r="F38" s="20">
        <v>4.179999977350235E-2</v>
      </c>
      <c r="G38" s="20">
        <f t="shared" si="16"/>
        <v>0.23970001190900803</v>
      </c>
      <c r="H38" s="20">
        <f t="shared" si="16"/>
        <v>0.2557000145316124</v>
      </c>
      <c r="I38" s="20">
        <f t="shared" si="16"/>
        <v>0.22600000351667404</v>
      </c>
      <c r="J38" s="46">
        <f t="shared" si="17"/>
        <v>51.881638549421147</v>
      </c>
      <c r="K38" s="46">
        <f t="shared" si="18"/>
        <v>48.669732537097104</v>
      </c>
      <c r="L38" s="46">
        <f t="shared" si="19"/>
        <v>54.631834306393145</v>
      </c>
      <c r="N38" s="20">
        <f t="shared" si="14"/>
        <v>51.727735130970473</v>
      </c>
      <c r="O38" s="20">
        <f t="shared" si="15"/>
        <v>2.9840290001134044</v>
      </c>
    </row>
    <row r="39" spans="1:15">
      <c r="A39" s="40"/>
      <c r="B39" s="45">
        <f>B38/2</f>
        <v>3.90625E-3</v>
      </c>
      <c r="C39" s="20">
        <v>0.41440001130104065</v>
      </c>
      <c r="D39" s="20">
        <v>0.4122999906539917</v>
      </c>
      <c r="E39" s="20">
        <v>0.39340001344680786</v>
      </c>
      <c r="F39" s="20">
        <v>4.1299998760223389E-2</v>
      </c>
      <c r="G39" s="20">
        <f t="shared" si="16"/>
        <v>0.37310001254081726</v>
      </c>
      <c r="H39" s="20">
        <f t="shared" si="16"/>
        <v>0.37099999189376831</v>
      </c>
      <c r="I39" s="20">
        <f t="shared" si="16"/>
        <v>0.35210001468658447</v>
      </c>
      <c r="J39" s="46">
        <f t="shared" si="17"/>
        <v>25.102376434300595</v>
      </c>
      <c r="K39" s="46">
        <f t="shared" si="18"/>
        <v>25.523943174091741</v>
      </c>
      <c r="L39" s="46">
        <f t="shared" si="19"/>
        <v>29.31800195373086</v>
      </c>
      <c r="N39" s="20">
        <f t="shared" si="14"/>
        <v>26.648107187374396</v>
      </c>
      <c r="O39" s="20">
        <f t="shared" si="15"/>
        <v>2.3217844810808344</v>
      </c>
    </row>
    <row r="40" spans="1:15">
      <c r="A40" s="40"/>
      <c r="B40" s="45">
        <f t="shared" si="20"/>
        <v>1.953125E-3</v>
      </c>
      <c r="C40" s="20">
        <v>0.49869999289512634</v>
      </c>
      <c r="D40" s="20">
        <v>0.49570000171661377</v>
      </c>
      <c r="E40" s="20">
        <v>0.47909998893737793</v>
      </c>
      <c r="F40" s="20">
        <v>4.4100001454353333E-2</v>
      </c>
      <c r="G40" s="20">
        <f t="shared" si="16"/>
        <v>0.45459999144077301</v>
      </c>
      <c r="H40" s="20">
        <f t="shared" si="16"/>
        <v>0.45160000026226044</v>
      </c>
      <c r="I40" s="20">
        <f t="shared" si="16"/>
        <v>0.4349999874830246</v>
      </c>
      <c r="J40" s="46">
        <f t="shared" si="17"/>
        <v>8.741737101452717</v>
      </c>
      <c r="K40" s="46">
        <f t="shared" si="18"/>
        <v>9.3439676091884216</v>
      </c>
      <c r="L40" s="46">
        <f t="shared" si="19"/>
        <v>12.676322116115671</v>
      </c>
      <c r="N40" s="20">
        <f t="shared" si="14"/>
        <v>10.25400894225227</v>
      </c>
      <c r="O40" s="20">
        <f t="shared" si="15"/>
        <v>2.119285547139889</v>
      </c>
    </row>
    <row r="41" spans="1:15">
      <c r="A41" s="40"/>
      <c r="B41" s="45">
        <f t="shared" si="20"/>
        <v>9.765625E-4</v>
      </c>
      <c r="C41" s="20">
        <v>0.53589999675750732</v>
      </c>
      <c r="D41" s="20">
        <v>0.52939999103546143</v>
      </c>
      <c r="E41" s="20">
        <v>0.51330000162124634</v>
      </c>
      <c r="F41" s="20">
        <v>4.2199999094009399E-2</v>
      </c>
      <c r="G41" s="20">
        <f t="shared" si="16"/>
        <v>0.49369999766349792</v>
      </c>
      <c r="H41" s="20">
        <f t="shared" si="16"/>
        <v>0.48719999194145203</v>
      </c>
      <c r="I41" s="20">
        <f t="shared" si="16"/>
        <v>0.47110000252723694</v>
      </c>
      <c r="J41" s="46">
        <f t="shared" si="17"/>
        <v>0.89264182122734836</v>
      </c>
      <c r="K41" s="46">
        <f t="shared" si="18"/>
        <v>2.197479573521516</v>
      </c>
      <c r="L41" s="46">
        <f t="shared" si="19"/>
        <v>5.4294573436260043</v>
      </c>
      <c r="N41" s="20">
        <f t="shared" si="14"/>
        <v>2.8398595794582895</v>
      </c>
      <c r="O41" s="20">
        <f t="shared" si="15"/>
        <v>2.3356289998820117</v>
      </c>
    </row>
    <row r="42" spans="1:15">
      <c r="A42" s="40"/>
      <c r="B42" s="45">
        <f t="shared" si="20"/>
        <v>4.8828125E-4</v>
      </c>
      <c r="C42" s="20">
        <v>0.56459999084472656</v>
      </c>
      <c r="D42" s="20">
        <v>0.55729997158050537</v>
      </c>
      <c r="E42" s="20">
        <v>0.53909999132156372</v>
      </c>
      <c r="F42" s="20">
        <v>4.14000004529953E-2</v>
      </c>
      <c r="G42" s="20">
        <f t="shared" si="16"/>
        <v>0.52319999039173126</v>
      </c>
      <c r="H42" s="20">
        <f t="shared" si="16"/>
        <v>0.51589997112751007</v>
      </c>
      <c r="I42" s="20">
        <f t="shared" si="16"/>
        <v>0.49769999086856842</v>
      </c>
      <c r="J42" s="46">
        <f t="shared" si="17"/>
        <v>-5.029307458547529</v>
      </c>
      <c r="K42" s="46">
        <f t="shared" si="18"/>
        <v>-3.5638717134490809</v>
      </c>
      <c r="L42" s="46">
        <f t="shared" si="19"/>
        <v>8.9666813806381737E-2</v>
      </c>
      <c r="N42" s="20">
        <f t="shared" si="14"/>
        <v>-2.8345041193967426</v>
      </c>
      <c r="O42" s="20">
        <f t="shared" si="15"/>
        <v>2.6362771507744758</v>
      </c>
    </row>
    <row r="43" spans="1:15">
      <c r="A43" s="40"/>
      <c r="B43" s="45">
        <f t="shared" si="20"/>
        <v>2.44140625E-4</v>
      </c>
      <c r="C43" s="20">
        <v>0.58259999752044678</v>
      </c>
      <c r="D43" s="20">
        <v>0.54589998722076416</v>
      </c>
      <c r="E43" s="20">
        <v>0.53890001773834229</v>
      </c>
      <c r="F43" s="20">
        <v>4.2399998754262924E-2</v>
      </c>
      <c r="G43" s="20">
        <f t="shared" si="16"/>
        <v>0.54019999876618385</v>
      </c>
      <c r="H43" s="20">
        <f t="shared" si="16"/>
        <v>0.50349998846650124</v>
      </c>
      <c r="I43" s="20">
        <f t="shared" si="16"/>
        <v>0.49650001898407936</v>
      </c>
      <c r="J43" s="46">
        <f t="shared" si="17"/>
        <v>-8.4419587183868519</v>
      </c>
      <c r="K43" s="46">
        <f t="shared" si="18"/>
        <v>-1.074648442614063</v>
      </c>
      <c r="L43" s="46">
        <f t="shared" si="19"/>
        <v>0.33055408122252034</v>
      </c>
      <c r="N43" s="20">
        <f t="shared" si="14"/>
        <v>-3.0620176932594649</v>
      </c>
      <c r="O43" s="20">
        <f t="shared" si="15"/>
        <v>4.711843865052801</v>
      </c>
    </row>
    <row r="52" spans="11:12">
      <c r="K52" s="15"/>
      <c r="L52" s="15"/>
    </row>
    <row r="53" spans="11:12">
      <c r="K53" s="15"/>
      <c r="L53" s="15"/>
    </row>
    <row r="54" spans="11:12">
      <c r="K54" s="47"/>
      <c r="L54" s="47"/>
    </row>
  </sheetData>
  <mergeCells count="12">
    <mergeCell ref="A17:A28"/>
    <mergeCell ref="C31:E31"/>
    <mergeCell ref="G31:I31"/>
    <mergeCell ref="J31:L31"/>
    <mergeCell ref="A32:A43"/>
    <mergeCell ref="C2:E2"/>
    <mergeCell ref="G2:I2"/>
    <mergeCell ref="J2:L2"/>
    <mergeCell ref="A3:A14"/>
    <mergeCell ref="C16:E16"/>
    <mergeCell ref="G16:I16"/>
    <mergeCell ref="J16:L16"/>
  </mergeCells>
  <pageMargins left="0.70866141732283472" right="0.70866141732283472" top="0.74803149606299213" bottom="0.74803149606299213" header="0.31496062992125984" footer="0.31496062992125984"/>
  <pageSetup paperSize="8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52"/>
  <sheetViews>
    <sheetView topLeftCell="B1" zoomScale="96" zoomScaleNormal="96" workbookViewId="0">
      <selection activeCell="Q12" sqref="Q12"/>
    </sheetView>
  </sheetViews>
  <sheetFormatPr defaultRowHeight="15"/>
  <cols>
    <col min="1" max="1" width="12.140625" style="8" bestFit="1" customWidth="1"/>
    <col min="2" max="2" width="14.140625" style="45" bestFit="1" customWidth="1"/>
    <col min="3" max="4" width="6.7109375" style="18" bestFit="1" customWidth="1"/>
    <col min="5" max="5" width="9.42578125" style="18" bestFit="1" customWidth="1"/>
    <col min="6" max="6" width="6.85546875" style="18" bestFit="1" customWidth="1"/>
    <col min="7" max="7" width="12.28515625" style="18" customWidth="1"/>
    <col min="8" max="8" width="7.5703125" style="18" customWidth="1"/>
    <col min="9" max="9" width="8.140625" style="18" customWidth="1"/>
    <col min="10" max="12" width="9.42578125" style="18" bestFit="1" customWidth="1"/>
    <col min="13" max="15" width="9.42578125" style="16" bestFit="1" customWidth="1"/>
    <col min="16" max="16" width="12.42578125" style="16" bestFit="1" customWidth="1"/>
    <col min="17" max="17" width="9.140625" style="8"/>
    <col min="18" max="18" width="14.28515625" style="8" bestFit="1" customWidth="1"/>
    <col min="19" max="19" width="9.28515625" style="8" bestFit="1" customWidth="1"/>
    <col min="20" max="16384" width="9.140625" style="8"/>
  </cols>
  <sheetData>
    <row r="2" spans="1:16">
      <c r="A2" s="12" t="s">
        <v>0</v>
      </c>
      <c r="B2" s="38" t="s">
        <v>10</v>
      </c>
      <c r="C2" s="39" t="s">
        <v>1</v>
      </c>
      <c r="D2" s="39"/>
      <c r="E2" s="39"/>
      <c r="F2" s="19" t="s">
        <v>2</v>
      </c>
      <c r="G2" s="39" t="s">
        <v>3</v>
      </c>
      <c r="H2" s="39"/>
      <c r="I2" s="39"/>
      <c r="J2" s="39" t="s">
        <v>4</v>
      </c>
      <c r="K2" s="39"/>
      <c r="L2" s="39"/>
      <c r="M2" s="14" t="s">
        <v>5</v>
      </c>
      <c r="N2" s="14" t="s">
        <v>6</v>
      </c>
      <c r="O2" s="14" t="s">
        <v>23</v>
      </c>
      <c r="P2" s="13"/>
    </row>
    <row r="3" spans="1:16">
      <c r="A3" s="40" t="s">
        <v>9</v>
      </c>
      <c r="B3" s="45">
        <v>0.25</v>
      </c>
      <c r="C3" s="20">
        <v>0.11379999667406082</v>
      </c>
      <c r="D3" s="20">
        <v>0.10890000313520432</v>
      </c>
      <c r="E3" s="20">
        <v>0.10279999673366547</v>
      </c>
      <c r="F3" s="20">
        <v>7.1800000965595245E-2</v>
      </c>
      <c r="G3" s="20">
        <f>C3-$F3</f>
        <v>4.1999995708465576E-2</v>
      </c>
      <c r="H3" s="20">
        <f>D3-$F3</f>
        <v>3.710000216960907E-2</v>
      </c>
      <c r="I3" s="20">
        <f>E3-$F3</f>
        <v>3.0999995768070221E-2</v>
      </c>
      <c r="J3" s="46">
        <f>($M$3-G3)/$M$3*100</f>
        <v>91.568748961139462</v>
      </c>
      <c r="K3" s="46">
        <f>($M$3-H3)/$M$3*100</f>
        <v>92.552393719145158</v>
      </c>
      <c r="L3" s="46">
        <f>($M$3-I3)/$M$3*100</f>
        <v>93.776933970697215</v>
      </c>
      <c r="M3" s="20">
        <v>0.49814666310946099</v>
      </c>
      <c r="N3" s="20">
        <f>AVERAGE(J3:L3)</f>
        <v>92.632692216993931</v>
      </c>
      <c r="O3" s="20">
        <f t="shared" ref="O3:O29" si="0">STDEV(J3:L3)</f>
        <v>1.1062803196649247</v>
      </c>
    </row>
    <row r="4" spans="1:16">
      <c r="A4" s="40"/>
      <c r="B4" s="45">
        <f>B3/2</f>
        <v>0.125</v>
      </c>
      <c r="C4" s="20">
        <v>9.8999999463558197E-2</v>
      </c>
      <c r="D4" s="20">
        <v>9.2200003564357758E-2</v>
      </c>
      <c r="E4" s="20">
        <v>9.7699999809265137E-2</v>
      </c>
      <c r="F4" s="20">
        <v>5.8899998664855957E-2</v>
      </c>
      <c r="G4" s="20">
        <f t="shared" ref="G4:I14" si="1">C4-$F4</f>
        <v>4.010000079870224E-2</v>
      </c>
      <c r="H4" s="20">
        <f t="shared" si="1"/>
        <v>3.3300004899501801E-2</v>
      </c>
      <c r="I4" s="20">
        <f t="shared" si="1"/>
        <v>3.880000114440918E-2</v>
      </c>
      <c r="J4" s="46">
        <f t="shared" ref="J4:J13" si="2">($M$3-G4)/$M$3*100</f>
        <v>91.950161715749402</v>
      </c>
      <c r="K4" s="46">
        <f t="shared" ref="K4:K13" si="3">($M$3-H4)/$M$3*100</f>
        <v>93.315220724025096</v>
      </c>
      <c r="L4" s="46">
        <f t="shared" ref="L4:L13" si="4">($M$3-I4)/$M$3*100</f>
        <v>92.211128967076235</v>
      </c>
      <c r="M4" s="20"/>
      <c r="N4" s="20">
        <f t="shared" ref="N4:N29" si="5">AVERAGE(J4:L4)</f>
        <v>92.492170468950235</v>
      </c>
      <c r="O4" s="20">
        <f t="shared" si="0"/>
        <v>0.72462733066923879</v>
      </c>
    </row>
    <row r="5" spans="1:16">
      <c r="A5" s="40"/>
      <c r="B5" s="45">
        <f t="shared" ref="B5:B14" si="6">B4/2</f>
        <v>6.25E-2</v>
      </c>
      <c r="C5" s="20">
        <v>8.8699996471405029E-2</v>
      </c>
      <c r="D5" s="20">
        <v>8.2500003278255463E-2</v>
      </c>
      <c r="E5" s="20">
        <v>8.7300002574920654E-2</v>
      </c>
      <c r="F5" s="20">
        <v>5.6200001388788223E-2</v>
      </c>
      <c r="G5" s="20">
        <f t="shared" si="1"/>
        <v>3.2499995082616806E-2</v>
      </c>
      <c r="H5" s="20">
        <f t="shared" si="1"/>
        <v>2.6300001889467239E-2</v>
      </c>
      <c r="I5" s="20">
        <f t="shared" si="1"/>
        <v>3.1100001186132431E-2</v>
      </c>
      <c r="J5" s="46">
        <f t="shared" si="2"/>
        <v>93.475817968999351</v>
      </c>
      <c r="K5" s="46">
        <f t="shared" si="3"/>
        <v>94.720429978331865</v>
      </c>
      <c r="L5" s="46">
        <f t="shared" si="4"/>
        <v>93.75685847376667</v>
      </c>
      <c r="M5" s="20"/>
      <c r="N5" s="20">
        <f t="shared" si="5"/>
        <v>93.984368807032638</v>
      </c>
      <c r="O5" s="20">
        <f t="shared" si="0"/>
        <v>0.652752232665057</v>
      </c>
    </row>
    <row r="6" spans="1:16">
      <c r="A6" s="40"/>
      <c r="B6" s="45">
        <f t="shared" si="6"/>
        <v>3.125E-2</v>
      </c>
      <c r="C6" s="20">
        <v>8.2299999892711639E-2</v>
      </c>
      <c r="D6" s="20">
        <v>7.7799998223781586E-2</v>
      </c>
      <c r="E6" s="20">
        <v>8.1799998879432678E-2</v>
      </c>
      <c r="F6" s="20">
        <v>4.8200000077486038E-2</v>
      </c>
      <c r="G6" s="20">
        <f t="shared" si="1"/>
        <v>3.4099999815225601E-2</v>
      </c>
      <c r="H6" s="20">
        <f t="shared" si="1"/>
        <v>2.9599998146295547E-2</v>
      </c>
      <c r="I6" s="20">
        <f t="shared" si="1"/>
        <v>3.359999880194664E-2</v>
      </c>
      <c r="J6" s="46">
        <f t="shared" si="2"/>
        <v>93.154626470370914</v>
      </c>
      <c r="K6" s="46">
        <f t="shared" si="3"/>
        <v>94.057975223294562</v>
      </c>
      <c r="L6" s="46">
        <f t="shared" si="4"/>
        <v>93.25499872021355</v>
      </c>
      <c r="M6" s="20"/>
      <c r="N6" s="20">
        <f t="shared" si="5"/>
        <v>93.489200137959685</v>
      </c>
      <c r="O6" s="20">
        <f t="shared" si="0"/>
        <v>0.49512369202538176</v>
      </c>
    </row>
    <row r="7" spans="1:16">
      <c r="A7" s="40"/>
      <c r="B7" s="45">
        <f t="shared" si="6"/>
        <v>1.5625E-2</v>
      </c>
      <c r="C7" s="20">
        <v>7.7899999916553497E-2</v>
      </c>
      <c r="D7" s="20">
        <v>7.4299998581409454E-2</v>
      </c>
      <c r="E7" s="20">
        <v>7.8000001609325409E-2</v>
      </c>
      <c r="F7" s="20">
        <v>4.6700000762939453E-2</v>
      </c>
      <c r="G7" s="20">
        <f t="shared" si="1"/>
        <v>3.1199999153614044E-2</v>
      </c>
      <c r="H7" s="20">
        <f t="shared" si="1"/>
        <v>2.7599997818470001E-2</v>
      </c>
      <c r="I7" s="20">
        <f t="shared" si="1"/>
        <v>3.1300000846385956E-2</v>
      </c>
      <c r="J7" s="46">
        <f t="shared" si="2"/>
        <v>93.736784472496154</v>
      </c>
      <c r="K7" s="46">
        <f t="shared" si="3"/>
        <v>94.459463474835076</v>
      </c>
      <c r="L7" s="46">
        <f t="shared" si="4"/>
        <v>93.716709723395624</v>
      </c>
      <c r="M7" s="20"/>
      <c r="N7" s="20">
        <f t="shared" si="5"/>
        <v>93.970985890242289</v>
      </c>
      <c r="O7" s="20">
        <f t="shared" si="0"/>
        <v>0.4231530596278687</v>
      </c>
    </row>
    <row r="8" spans="1:16">
      <c r="A8" s="40"/>
      <c r="B8" s="45">
        <f t="shared" si="6"/>
        <v>7.8125E-3</v>
      </c>
      <c r="C8" s="20">
        <v>8.6900003254413605E-2</v>
      </c>
      <c r="D8" s="20">
        <v>7.9400002956390381E-2</v>
      </c>
      <c r="E8" s="20">
        <v>8.6900003254413605E-2</v>
      </c>
      <c r="F8" s="20">
        <v>4.6100001782178879E-2</v>
      </c>
      <c r="G8" s="20">
        <f t="shared" si="1"/>
        <v>4.0800001472234726E-2</v>
      </c>
      <c r="H8" s="20">
        <f t="shared" si="1"/>
        <v>3.3300001174211502E-2</v>
      </c>
      <c r="I8" s="20">
        <f t="shared" si="1"/>
        <v>4.0800001472234726E-2</v>
      </c>
      <c r="J8" s="46">
        <f t="shared" si="2"/>
        <v>91.809640715535721</v>
      </c>
      <c r="K8" s="46">
        <f t="shared" si="3"/>
        <v>93.315221471855111</v>
      </c>
      <c r="L8" s="46">
        <f t="shared" si="4"/>
        <v>91.809640715535721</v>
      </c>
      <c r="M8" s="20"/>
      <c r="N8" s="20">
        <f t="shared" si="5"/>
        <v>92.311500967642175</v>
      </c>
      <c r="O8" s="20">
        <f t="shared" si="0"/>
        <v>0.86924745495089539</v>
      </c>
    </row>
    <row r="9" spans="1:16">
      <c r="A9" s="40"/>
      <c r="B9" s="45">
        <f t="shared" si="6"/>
        <v>3.90625E-3</v>
      </c>
      <c r="C9" s="20">
        <v>0.23549999296665192</v>
      </c>
      <c r="D9" s="20">
        <v>0.22059999406337738</v>
      </c>
      <c r="E9" s="20">
        <v>0.23610000312328339</v>
      </c>
      <c r="F9" s="20">
        <v>4.3800000101327896E-2</v>
      </c>
      <c r="G9" s="20">
        <f t="shared" si="1"/>
        <v>0.19169999286532402</v>
      </c>
      <c r="H9" s="20">
        <f t="shared" si="1"/>
        <v>0.17679999396204948</v>
      </c>
      <c r="I9" s="20">
        <f t="shared" si="1"/>
        <v>0.19230000302195549</v>
      </c>
      <c r="J9" s="46">
        <f t="shared" si="2"/>
        <v>61.517358829883293</v>
      </c>
      <c r="K9" s="46">
        <f t="shared" si="3"/>
        <v>64.508445593421541</v>
      </c>
      <c r="L9" s="46">
        <f t="shared" si="4"/>
        <v>61.396910335280076</v>
      </c>
      <c r="M9" s="20"/>
      <c r="N9" s="20">
        <f t="shared" si="5"/>
        <v>62.474238252861632</v>
      </c>
      <c r="O9" s="20">
        <f t="shared" si="0"/>
        <v>1.7627043394326476</v>
      </c>
    </row>
    <row r="10" spans="1:16">
      <c r="A10" s="40"/>
      <c r="B10" s="45">
        <f>B9/2</f>
        <v>1.953125E-3</v>
      </c>
      <c r="C10" s="20">
        <v>0.39379999041557312</v>
      </c>
      <c r="D10" s="20">
        <v>0.37070000171661377</v>
      </c>
      <c r="E10" s="20">
        <v>0.38609999418258667</v>
      </c>
      <c r="F10" s="20">
        <v>4.3800000101327896E-2</v>
      </c>
      <c r="G10" s="20">
        <f t="shared" si="1"/>
        <v>0.34999999031424522</v>
      </c>
      <c r="H10" s="20">
        <f t="shared" si="1"/>
        <v>0.32690000161528587</v>
      </c>
      <c r="I10" s="20">
        <f t="shared" si="1"/>
        <v>0.34229999408125877</v>
      </c>
      <c r="J10" s="46">
        <f t="shared" si="2"/>
        <v>29.739569441351961</v>
      </c>
      <c r="K10" s="46">
        <f t="shared" si="3"/>
        <v>34.376755717933207</v>
      </c>
      <c r="L10" s="46">
        <f t="shared" si="4"/>
        <v>31.285298200212374</v>
      </c>
      <c r="M10" s="20"/>
      <c r="N10" s="20">
        <f t="shared" si="5"/>
        <v>31.800541119832513</v>
      </c>
      <c r="O10" s="20">
        <f t="shared" si="0"/>
        <v>2.3611396804493654</v>
      </c>
    </row>
    <row r="11" spans="1:16">
      <c r="A11" s="40"/>
      <c r="B11" s="45">
        <f t="shared" si="6"/>
        <v>9.765625E-4</v>
      </c>
      <c r="C11" s="20">
        <v>0.4982999861240387</v>
      </c>
      <c r="D11" s="20">
        <v>0.47389999032020569</v>
      </c>
      <c r="E11" s="20">
        <v>0.48260000348091125</v>
      </c>
      <c r="F11" s="20">
        <v>4.4300001114606857E-2</v>
      </c>
      <c r="G11" s="20">
        <f t="shared" si="1"/>
        <v>0.45399998500943184</v>
      </c>
      <c r="H11" s="20">
        <f t="shared" si="1"/>
        <v>0.42959998920559883</v>
      </c>
      <c r="I11" s="20">
        <f t="shared" si="1"/>
        <v>0.4383000023663044</v>
      </c>
      <c r="J11" s="46">
        <f t="shared" si="2"/>
        <v>8.8621848482258159</v>
      </c>
      <c r="K11" s="46">
        <f t="shared" si="3"/>
        <v>13.760339871793931</v>
      </c>
      <c r="L11" s="46">
        <f t="shared" si="4"/>
        <v>12.013863621928165</v>
      </c>
      <c r="M11" s="20"/>
      <c r="N11" s="20">
        <f t="shared" si="5"/>
        <v>11.545462780649304</v>
      </c>
      <c r="O11" s="20">
        <f t="shared" si="0"/>
        <v>2.4824443941021981</v>
      </c>
    </row>
    <row r="12" spans="1:16">
      <c r="A12" s="40"/>
      <c r="B12" s="45">
        <f t="shared" si="6"/>
        <v>4.8828125E-4</v>
      </c>
      <c r="C12" s="20">
        <v>0.54000002145767212</v>
      </c>
      <c r="D12" s="20">
        <v>0.53140002489089966</v>
      </c>
      <c r="E12" s="20">
        <v>0.52679997682571411</v>
      </c>
      <c r="F12" s="20">
        <v>4.1999999433755875E-2</v>
      </c>
      <c r="G12" s="20">
        <f t="shared" si="1"/>
        <v>0.49800002202391624</v>
      </c>
      <c r="H12" s="20">
        <f t="shared" si="1"/>
        <v>0.48940002545714378</v>
      </c>
      <c r="I12" s="20">
        <f t="shared" si="1"/>
        <v>0.48479997739195824</v>
      </c>
      <c r="J12" s="46">
        <f t="shared" si="2"/>
        <v>2.9437331694525167E-2</v>
      </c>
      <c r="K12" s="46">
        <f t="shared" si="3"/>
        <v>1.7558358411396697</v>
      </c>
      <c r="L12" s="46">
        <f t="shared" si="4"/>
        <v>2.679268317124107</v>
      </c>
      <c r="M12" s="20"/>
      <c r="N12" s="20">
        <f t="shared" si="5"/>
        <v>1.4881804966527674</v>
      </c>
      <c r="O12" s="20">
        <f t="shared" si="0"/>
        <v>1.3450392560851072</v>
      </c>
    </row>
    <row r="13" spans="1:16">
      <c r="A13" s="40"/>
      <c r="B13" s="45">
        <f t="shared" si="6"/>
        <v>2.44140625E-4</v>
      </c>
      <c r="C13" s="20">
        <v>0.56879997253417969</v>
      </c>
      <c r="D13" s="20">
        <v>0.55669999122619629</v>
      </c>
      <c r="E13" s="20">
        <v>0.56449997425079346</v>
      </c>
      <c r="F13" s="20">
        <v>4.3600000441074371E-2</v>
      </c>
      <c r="G13" s="20">
        <f t="shared" si="1"/>
        <v>0.52519997209310532</v>
      </c>
      <c r="H13" s="20">
        <f t="shared" si="1"/>
        <v>0.51309999078512192</v>
      </c>
      <c r="I13" s="20">
        <f t="shared" si="1"/>
        <v>0.52089997380971909</v>
      </c>
      <c r="J13" s="46">
        <f t="shared" si="2"/>
        <v>-5.4307919709380315</v>
      </c>
      <c r="K13" s="46">
        <f t="shared" si="3"/>
        <v>-3.0017921995745942</v>
      </c>
      <c r="L13" s="46">
        <f t="shared" si="4"/>
        <v>-4.5675927162154588</v>
      </c>
      <c r="M13" s="20"/>
      <c r="N13" s="20">
        <f t="shared" si="5"/>
        <v>-4.3333922955760285</v>
      </c>
      <c r="O13" s="20">
        <f t="shared" si="0"/>
        <v>1.2313193534139188</v>
      </c>
    </row>
    <row r="14" spans="1:16">
      <c r="A14" s="40"/>
      <c r="B14" s="45">
        <f t="shared" si="6"/>
        <v>1.220703125E-4</v>
      </c>
      <c r="C14" s="20">
        <v>0.58389997482299805</v>
      </c>
      <c r="D14" s="20">
        <v>0.57700002193450928</v>
      </c>
      <c r="E14" s="20">
        <v>0.57239997386932373</v>
      </c>
      <c r="F14" s="20">
        <v>4.479999840259552E-2</v>
      </c>
      <c r="G14" s="20">
        <f t="shared" si="1"/>
        <v>0.53909997642040253</v>
      </c>
      <c r="H14" s="20">
        <f t="shared" si="1"/>
        <v>0.53220002353191376</v>
      </c>
      <c r="I14" s="20">
        <f t="shared" si="1"/>
        <v>0.52759997546672821</v>
      </c>
      <c r="J14" s="46">
        <f t="shared" ref="J14" si="7">($M$3-G14)/$M$3*100</f>
        <v>-8.2211357304510546</v>
      </c>
      <c r="K14" s="46">
        <f t="shared" ref="K14" si="8">($M$3-H14)/$M$3*100</f>
        <v>-6.8360109470350912</v>
      </c>
      <c r="L14" s="46">
        <f t="shared" ref="L14" si="9">($M$3-I14)/$M$3*100</f>
        <v>-5.9125784710506553</v>
      </c>
      <c r="M14" s="20"/>
      <c r="N14" s="20">
        <f t="shared" si="5"/>
        <v>-6.9899083828455995</v>
      </c>
      <c r="O14" s="20">
        <f t="shared" si="0"/>
        <v>1.1619477055979599</v>
      </c>
    </row>
    <row r="15" spans="1:16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6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6">
      <c r="A17" s="12" t="s">
        <v>0</v>
      </c>
      <c r="B17" s="38" t="s">
        <v>10</v>
      </c>
      <c r="C17" s="39" t="s">
        <v>1</v>
      </c>
      <c r="D17" s="39"/>
      <c r="E17" s="39"/>
      <c r="F17" s="19" t="s">
        <v>2</v>
      </c>
      <c r="G17" s="39" t="s">
        <v>3</v>
      </c>
      <c r="H17" s="39"/>
      <c r="I17" s="39"/>
      <c r="J17" s="39" t="s">
        <v>4</v>
      </c>
      <c r="K17" s="39"/>
      <c r="L17" s="39"/>
      <c r="M17" s="14"/>
      <c r="N17" s="14" t="s">
        <v>6</v>
      </c>
      <c r="O17" s="14" t="s">
        <v>23</v>
      </c>
      <c r="P17" s="13"/>
    </row>
    <row r="18" spans="1:16">
      <c r="A18" s="40" t="s">
        <v>11</v>
      </c>
      <c r="B18" s="45">
        <v>0.25</v>
      </c>
      <c r="C18" s="20">
        <v>8.6999997496604919E-2</v>
      </c>
      <c r="D18" s="20">
        <v>8.3400003612041473E-2</v>
      </c>
      <c r="E18" s="20">
        <v>8.320000022649765E-2</v>
      </c>
      <c r="F18" s="20">
        <v>5.6299999356269836E-2</v>
      </c>
      <c r="G18" s="20">
        <f>C18-$F18</f>
        <v>3.0699998140335083E-2</v>
      </c>
      <c r="H18" s="20">
        <f>D18-$F18</f>
        <v>2.7100004255771637E-2</v>
      </c>
      <c r="I18" s="20">
        <f>E18-$F18</f>
        <v>2.6900000870227814E-2</v>
      </c>
      <c r="J18" s="46">
        <f>($M$3-G18)/$M$3*100</f>
        <v>93.83715672233879</v>
      </c>
      <c r="K18" s="46">
        <f>($M$3-H18)/$M$3*100</f>
        <v>94.559834229017653</v>
      </c>
      <c r="L18" s="46">
        <f>($M$3-I18)/$M$3*100</f>
        <v>94.599983727218728</v>
      </c>
      <c r="M18" s="20"/>
      <c r="N18" s="20">
        <f t="shared" si="5"/>
        <v>94.332324892858381</v>
      </c>
      <c r="O18" s="20">
        <f t="shared" si="0"/>
        <v>0.42929783760622231</v>
      </c>
    </row>
    <row r="19" spans="1:16">
      <c r="A19" s="40"/>
      <c r="B19" s="45">
        <f>B18/2</f>
        <v>0.125</v>
      </c>
      <c r="C19" s="20">
        <v>8.6499996483325958E-2</v>
      </c>
      <c r="D19" s="20">
        <v>9.2500001192092896E-2</v>
      </c>
      <c r="E19" s="20">
        <v>8.3999998867511749E-2</v>
      </c>
      <c r="F19" s="20">
        <v>4.7100000083446503E-2</v>
      </c>
      <c r="G19" s="20">
        <f t="shared" ref="G19:I29" si="10">C19-$F19</f>
        <v>3.9399996399879456E-2</v>
      </c>
      <c r="H19" s="20">
        <f t="shared" si="10"/>
        <v>4.5400001108646393E-2</v>
      </c>
      <c r="I19" s="20">
        <f t="shared" si="10"/>
        <v>3.6899998784065247E-2</v>
      </c>
      <c r="J19" s="46">
        <f t="shared" ref="J19:J29" si="11">($M$3-G19)/$M$3*100</f>
        <v>92.090683463793098</v>
      </c>
      <c r="K19" s="46">
        <f t="shared" ref="K19:K29" si="12">($M$3-H19)/$M$3*100</f>
        <v>90.886217961341558</v>
      </c>
      <c r="L19" s="46">
        <f t="shared" ref="L19:L29" si="13">($M$3-I19)/$M$3*100</f>
        <v>92.592543217346218</v>
      </c>
      <c r="M19" s="20"/>
      <c r="N19" s="20">
        <f t="shared" si="5"/>
        <v>91.85648154749363</v>
      </c>
      <c r="O19" s="20">
        <f t="shared" si="0"/>
        <v>0.87694034746713634</v>
      </c>
    </row>
    <row r="20" spans="1:16">
      <c r="A20" s="40"/>
      <c r="B20" s="45">
        <f t="shared" ref="B20:B29" si="14">B19/2</f>
        <v>6.25E-2</v>
      </c>
      <c r="C20" s="20">
        <v>8.4600001573562622E-2</v>
      </c>
      <c r="D20" s="20">
        <v>9.0700000524520874E-2</v>
      </c>
      <c r="E20" s="20">
        <v>7.9999998211860657E-2</v>
      </c>
      <c r="F20" s="20">
        <v>4.6199999749660492E-2</v>
      </c>
      <c r="G20" s="20">
        <f t="shared" si="10"/>
        <v>3.840000182390213E-2</v>
      </c>
      <c r="H20" s="20">
        <f t="shared" si="10"/>
        <v>4.4500000774860382E-2</v>
      </c>
      <c r="I20" s="20">
        <f t="shared" si="10"/>
        <v>3.3799998462200165E-2</v>
      </c>
      <c r="J20" s="46">
        <f t="shared" si="11"/>
        <v>92.291426467818326</v>
      </c>
      <c r="K20" s="46">
        <f t="shared" si="12"/>
        <v>91.066887711926299</v>
      </c>
      <c r="L20" s="46">
        <f t="shared" si="13"/>
        <v>93.214849969842504</v>
      </c>
      <c r="M20" s="20"/>
      <c r="N20" s="20">
        <f t="shared" si="5"/>
        <v>92.191054716529038</v>
      </c>
      <c r="O20" s="20">
        <f t="shared" si="0"/>
        <v>1.0774930773330487</v>
      </c>
    </row>
    <row r="21" spans="1:16">
      <c r="A21" s="40"/>
      <c r="B21" s="45">
        <f t="shared" si="14"/>
        <v>3.125E-2</v>
      </c>
      <c r="C21" s="20">
        <v>0.26420000195503235</v>
      </c>
      <c r="D21" s="20">
        <v>0.26210001111030579</v>
      </c>
      <c r="E21" s="20">
        <v>0.24220000207424164</v>
      </c>
      <c r="F21" s="20">
        <v>4.3699998408555984E-2</v>
      </c>
      <c r="G21" s="20">
        <f t="shared" si="10"/>
        <v>0.22050000354647636</v>
      </c>
      <c r="H21" s="20">
        <f t="shared" si="10"/>
        <v>0.2184000127017498</v>
      </c>
      <c r="I21" s="20">
        <f t="shared" si="10"/>
        <v>0.19850000366568565</v>
      </c>
      <c r="J21" s="46">
        <f t="shared" si="11"/>
        <v>55.735926811171979</v>
      </c>
      <c r="K21" s="46">
        <f t="shared" si="12"/>
        <v>56.157487568322949</v>
      </c>
      <c r="L21" s="46">
        <f t="shared" si="13"/>
        <v>60.152296830287519</v>
      </c>
      <c r="M21" s="20"/>
      <c r="N21" s="20">
        <f t="shared" si="5"/>
        <v>57.348570403260815</v>
      </c>
      <c r="O21" s="20">
        <f t="shared" si="0"/>
        <v>2.4372299391314876</v>
      </c>
    </row>
    <row r="22" spans="1:16">
      <c r="A22" s="40"/>
      <c r="B22" s="45">
        <f t="shared" si="14"/>
        <v>1.5625E-2</v>
      </c>
      <c r="C22" s="20">
        <v>0.42340001463890076</v>
      </c>
      <c r="D22" s="20">
        <v>0.43950000405311584</v>
      </c>
      <c r="E22" s="20">
        <v>0.39599999785423279</v>
      </c>
      <c r="F22" s="20">
        <v>4.3900001794099808E-2</v>
      </c>
      <c r="G22" s="20">
        <f t="shared" si="10"/>
        <v>0.37950001284480095</v>
      </c>
      <c r="H22" s="20">
        <f t="shared" si="10"/>
        <v>0.39560000225901604</v>
      </c>
      <c r="I22" s="20">
        <f t="shared" si="10"/>
        <v>0.35209999606013298</v>
      </c>
      <c r="J22" s="46">
        <f t="shared" si="11"/>
        <v>23.817614178936903</v>
      </c>
      <c r="K22" s="46">
        <f t="shared" si="12"/>
        <v>20.585636408832414</v>
      </c>
      <c r="L22" s="46">
        <f t="shared" si="13"/>
        <v>29.318005692880899</v>
      </c>
      <c r="M22" s="20"/>
      <c r="N22" s="20">
        <f t="shared" si="5"/>
        <v>24.573752093550073</v>
      </c>
      <c r="O22" s="20">
        <f t="shared" si="0"/>
        <v>4.4150171843023109</v>
      </c>
    </row>
    <row r="23" spans="1:16">
      <c r="A23" s="40"/>
      <c r="B23" s="45">
        <f t="shared" si="14"/>
        <v>7.8125E-3</v>
      </c>
      <c r="C23" s="20">
        <v>0.49799999594688416</v>
      </c>
      <c r="D23" s="20">
        <v>0.48489999771118164</v>
      </c>
      <c r="E23" s="20">
        <v>0.46470001339912415</v>
      </c>
      <c r="F23" s="20">
        <v>4.1499998420476913E-2</v>
      </c>
      <c r="G23" s="20">
        <f t="shared" si="10"/>
        <v>0.45649999752640724</v>
      </c>
      <c r="H23" s="20">
        <f t="shared" si="10"/>
        <v>0.44339999929070473</v>
      </c>
      <c r="I23" s="20">
        <f t="shared" si="10"/>
        <v>0.42320001497864723</v>
      </c>
      <c r="J23" s="46">
        <f t="shared" si="11"/>
        <v>8.3603221033526136</v>
      </c>
      <c r="K23" s="46">
        <f t="shared" si="12"/>
        <v>10.9900693657214</v>
      </c>
      <c r="L23" s="46">
        <f t="shared" si="13"/>
        <v>15.045096892347393</v>
      </c>
      <c r="M23" s="20"/>
      <c r="N23" s="20">
        <f t="shared" si="5"/>
        <v>11.46516278714047</v>
      </c>
      <c r="O23" s="20">
        <f t="shared" si="0"/>
        <v>3.3676161916408791</v>
      </c>
    </row>
    <row r="24" spans="1:16">
      <c r="A24" s="40"/>
      <c r="B24" s="45">
        <f t="shared" si="14"/>
        <v>3.90625E-3</v>
      </c>
      <c r="C24" s="20">
        <v>0.54500001668930054</v>
      </c>
      <c r="D24" s="20">
        <v>0.51480001211166382</v>
      </c>
      <c r="E24" s="20">
        <v>0.49029999971389771</v>
      </c>
      <c r="F24" s="20">
        <v>4.179999977350235E-2</v>
      </c>
      <c r="G24" s="20">
        <f t="shared" si="10"/>
        <v>0.50320001691579819</v>
      </c>
      <c r="H24" s="20">
        <f t="shared" si="10"/>
        <v>0.47300001233816147</v>
      </c>
      <c r="I24" s="20">
        <f t="shared" si="10"/>
        <v>0.44849999994039536</v>
      </c>
      <c r="J24" s="46">
        <f t="shared" si="11"/>
        <v>-1.014430925782754</v>
      </c>
      <c r="K24" s="46">
        <f t="shared" si="12"/>
        <v>5.0480415976958737</v>
      </c>
      <c r="L24" s="46">
        <f t="shared" si="13"/>
        <v>9.9662743616846132</v>
      </c>
      <c r="M24" s="20"/>
      <c r="N24" s="20">
        <f t="shared" si="5"/>
        <v>4.6666283445325778</v>
      </c>
      <c r="O24" s="20">
        <f t="shared" si="0"/>
        <v>5.50027992058767</v>
      </c>
    </row>
    <row r="25" spans="1:16">
      <c r="A25" s="40"/>
      <c r="B25" s="45">
        <f>B24/2</f>
        <v>1.953125E-3</v>
      </c>
      <c r="C25" s="20">
        <v>0.54479998350143433</v>
      </c>
      <c r="D25" s="20">
        <v>0.54549998044967651</v>
      </c>
      <c r="E25" s="20">
        <v>0.50360000133514404</v>
      </c>
      <c r="F25" s="20">
        <v>4.14000004529953E-2</v>
      </c>
      <c r="G25" s="20">
        <f t="shared" si="10"/>
        <v>0.50339998304843903</v>
      </c>
      <c r="H25" s="20">
        <f t="shared" si="10"/>
        <v>0.50409997999668121</v>
      </c>
      <c r="I25" s="20">
        <f t="shared" si="10"/>
        <v>0.46220000088214874</v>
      </c>
      <c r="J25" s="46">
        <f t="shared" si="11"/>
        <v>-1.0545729456836077</v>
      </c>
      <c r="K25" s="46">
        <f t="shared" si="12"/>
        <v>-1.1950931980672663</v>
      </c>
      <c r="L25" s="46">
        <f t="shared" si="13"/>
        <v>7.2160801003726585</v>
      </c>
      <c r="M25" s="20"/>
      <c r="N25" s="20">
        <f t="shared" si="5"/>
        <v>1.6554713188739283</v>
      </c>
      <c r="O25" s="20">
        <f t="shared" si="0"/>
        <v>4.8161409864115363</v>
      </c>
    </row>
    <row r="26" spans="1:16">
      <c r="A26" s="40"/>
      <c r="B26" s="45">
        <f t="shared" si="14"/>
        <v>9.765625E-4</v>
      </c>
      <c r="C26" s="20">
        <v>0.56959998607635498</v>
      </c>
      <c r="D26" s="20">
        <v>0.52380001544952393</v>
      </c>
      <c r="E26" s="20">
        <v>0.52490001916885376</v>
      </c>
      <c r="F26" s="20">
        <v>4.1900001466274261E-2</v>
      </c>
      <c r="G26" s="20">
        <f t="shared" si="10"/>
        <v>0.52769998461008072</v>
      </c>
      <c r="H26" s="20">
        <f t="shared" si="10"/>
        <v>0.48190001398324966</v>
      </c>
      <c r="I26" s="20">
        <f t="shared" si="10"/>
        <v>0.4830000177025795</v>
      </c>
      <c r="J26" s="46">
        <f t="shared" si="11"/>
        <v>-5.9326547158112328</v>
      </c>
      <c r="K26" s="46">
        <f t="shared" si="12"/>
        <v>3.261418840949124</v>
      </c>
      <c r="L26" s="46">
        <f t="shared" si="13"/>
        <v>3.0405995921633258</v>
      </c>
      <c r="M26" s="20"/>
      <c r="N26" s="20">
        <f t="shared" si="5"/>
        <v>0.12312123910040566</v>
      </c>
      <c r="O26" s="20">
        <f t="shared" si="0"/>
        <v>5.2456178947024963</v>
      </c>
    </row>
    <row r="27" spans="1:16">
      <c r="A27" s="40"/>
      <c r="B27" s="45">
        <f t="shared" si="14"/>
        <v>4.8828125E-4</v>
      </c>
      <c r="C27" s="20">
        <v>0.56650000810623169</v>
      </c>
      <c r="D27" s="20">
        <v>0.56120002269744873</v>
      </c>
      <c r="E27" s="20">
        <v>0.51450002193450928</v>
      </c>
      <c r="F27" s="20">
        <v>4.1600000113248825E-2</v>
      </c>
      <c r="G27" s="20">
        <f t="shared" si="10"/>
        <v>0.52490000799298286</v>
      </c>
      <c r="H27" s="20">
        <f t="shared" si="10"/>
        <v>0.51960002258419991</v>
      </c>
      <c r="I27" s="20">
        <f t="shared" si="10"/>
        <v>0.47290002182126045</v>
      </c>
      <c r="J27" s="46">
        <f t="shared" si="11"/>
        <v>-5.3705759497666641</v>
      </c>
      <c r="K27" s="46">
        <f t="shared" si="12"/>
        <v>-4.306635186678915</v>
      </c>
      <c r="L27" s="46">
        <f t="shared" si="13"/>
        <v>5.0681141033063444</v>
      </c>
      <c r="M27" s="20"/>
      <c r="N27" s="20">
        <f t="shared" si="5"/>
        <v>-1.5363656777130779</v>
      </c>
      <c r="O27" s="20">
        <f t="shared" si="0"/>
        <v>5.7443326305377465</v>
      </c>
    </row>
    <row r="28" spans="1:16">
      <c r="A28" s="40"/>
      <c r="B28" s="45">
        <f t="shared" si="14"/>
        <v>2.44140625E-4</v>
      </c>
      <c r="C28" s="20">
        <v>0.56999999284744263</v>
      </c>
      <c r="D28" s="20">
        <v>0.54640001058578491</v>
      </c>
      <c r="E28" s="20">
        <v>0.53280001878738403</v>
      </c>
      <c r="F28" s="20">
        <v>4.2100001126527786E-2</v>
      </c>
      <c r="G28" s="20">
        <f t="shared" si="10"/>
        <v>0.52789999172091484</v>
      </c>
      <c r="H28" s="20">
        <f t="shared" si="10"/>
        <v>0.50430000945925713</v>
      </c>
      <c r="I28" s="20">
        <f t="shared" si="10"/>
        <v>0.49070001766085625</v>
      </c>
      <c r="J28" s="46">
        <f t="shared" si="11"/>
        <v>-5.9728049618423249</v>
      </c>
      <c r="K28" s="46">
        <f t="shared" si="12"/>
        <v>-1.2352479310784876</v>
      </c>
      <c r="L28" s="46">
        <f t="shared" si="13"/>
        <v>1.4948700854728878</v>
      </c>
      <c r="M28" s="20"/>
      <c r="N28" s="20">
        <f t="shared" si="5"/>
        <v>-1.9043942691493081</v>
      </c>
      <c r="O28" s="20">
        <f t="shared" si="0"/>
        <v>3.7785394359975606</v>
      </c>
    </row>
    <row r="29" spans="1:16">
      <c r="A29" s="40"/>
      <c r="B29" s="45">
        <f t="shared" si="14"/>
        <v>1.220703125E-4</v>
      </c>
      <c r="C29" s="20">
        <v>0.57489997148513794</v>
      </c>
      <c r="D29" s="20">
        <v>0.53250002861022949</v>
      </c>
      <c r="E29" s="20">
        <v>0.4708000123500824</v>
      </c>
      <c r="F29" s="20">
        <v>4.2399998754262924E-2</v>
      </c>
      <c r="G29" s="20">
        <f t="shared" si="10"/>
        <v>0.53249997273087502</v>
      </c>
      <c r="H29" s="20">
        <f t="shared" si="10"/>
        <v>0.49010002985596657</v>
      </c>
      <c r="I29" s="20">
        <f t="shared" si="10"/>
        <v>0.42840001359581947</v>
      </c>
      <c r="J29" s="46">
        <f t="shared" si="11"/>
        <v>-6.8962239768863718</v>
      </c>
      <c r="K29" s="46">
        <f t="shared" si="12"/>
        <v>1.615314093095968</v>
      </c>
      <c r="L29" s="46">
        <f t="shared" si="13"/>
        <v>14.001227887040093</v>
      </c>
      <c r="M29" s="20"/>
      <c r="N29" s="20">
        <f t="shared" si="5"/>
        <v>2.9067726677498964</v>
      </c>
      <c r="O29" s="20">
        <f t="shared" si="0"/>
        <v>10.50841436843905</v>
      </c>
    </row>
    <row r="30" spans="1:16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6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6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6">
      <c r="A33" s="12" t="s">
        <v>0</v>
      </c>
      <c r="B33" s="38" t="s">
        <v>10</v>
      </c>
      <c r="C33" s="39" t="s">
        <v>1</v>
      </c>
      <c r="D33" s="39"/>
      <c r="E33" s="39"/>
      <c r="F33" s="19" t="s">
        <v>2</v>
      </c>
      <c r="G33" s="39" t="s">
        <v>3</v>
      </c>
      <c r="H33" s="39"/>
      <c r="I33" s="39"/>
      <c r="J33" s="39" t="s">
        <v>4</v>
      </c>
      <c r="K33" s="39"/>
      <c r="L33" s="39"/>
      <c r="M33" s="14"/>
      <c r="N33" s="14" t="s">
        <v>6</v>
      </c>
      <c r="O33" s="14" t="s">
        <v>23</v>
      </c>
      <c r="P33" s="13"/>
    </row>
    <row r="34" spans="1:16">
      <c r="A34" s="40" t="s">
        <v>12</v>
      </c>
      <c r="B34" s="45">
        <v>0.25</v>
      </c>
      <c r="C34" s="20">
        <v>0.1200999990105629</v>
      </c>
      <c r="D34" s="20">
        <v>0.12210000306367874</v>
      </c>
      <c r="E34" s="20">
        <v>0.12030000239610672</v>
      </c>
      <c r="F34" s="20">
        <v>8.2099996507167816E-2</v>
      </c>
      <c r="G34" s="20">
        <f>C34-$F34</f>
        <v>3.8000002503395081E-2</v>
      </c>
      <c r="H34" s="20">
        <f>D34-$F34</f>
        <v>4.0000006556510925E-2</v>
      </c>
      <c r="I34" s="20">
        <f>E34-$F34</f>
        <v>3.8200005888938904E-2</v>
      </c>
      <c r="J34" s="46">
        <f t="shared" ref="J34" si="15">($M$3-G34)/$M$3*100</f>
        <v>92.371723968560431</v>
      </c>
      <c r="K34" s="46">
        <f t="shared" ref="K34" si="16">($M$3-H34)/$M$3*100</f>
        <v>91.970234969189889</v>
      </c>
      <c r="L34" s="46">
        <f t="shared" ref="L34" si="17">($M$3-I34)/$M$3*100</f>
        <v>92.331574470359342</v>
      </c>
      <c r="M34" s="20"/>
      <c r="N34" s="20">
        <f>AVERAGE(J34:L34)</f>
        <v>92.224511136036554</v>
      </c>
      <c r="O34" s="20">
        <f t="shared" ref="O34:O45" si="18">STDEV(J34:L34)</f>
        <v>0.2211227539651329</v>
      </c>
    </row>
    <row r="35" spans="1:16">
      <c r="A35" s="40"/>
      <c r="B35" s="45">
        <f>B34/2</f>
        <v>0.125</v>
      </c>
      <c r="C35" s="20">
        <v>0.10040000081062317</v>
      </c>
      <c r="D35" s="20">
        <v>9.6500001847743988E-2</v>
      </c>
      <c r="E35" s="20">
        <v>0.1005999967455864</v>
      </c>
      <c r="F35" s="20">
        <v>6.849999725818634E-2</v>
      </c>
      <c r="G35" s="20">
        <f t="shared" ref="G35:I45" si="19">C35-$F35</f>
        <v>3.1900003552436829E-2</v>
      </c>
      <c r="H35" s="20">
        <f t="shared" si="19"/>
        <v>2.8000004589557648E-2</v>
      </c>
      <c r="I35" s="20">
        <f t="shared" si="19"/>
        <v>3.2099999487400055E-2</v>
      </c>
      <c r="J35" s="46">
        <f t="shared" ref="J35:J45" si="20">($M$3-G35)/$M$3*100</f>
        <v>93.596262724452444</v>
      </c>
      <c r="K35" s="46">
        <f t="shared" ref="K35:K45" si="21">($M$3-H35)/$M$3*100</f>
        <v>94.379164478432926</v>
      </c>
      <c r="L35" s="46">
        <f t="shared" ref="L35:L45" si="22">($M$3-I35)/$M$3*100</f>
        <v>93.556114721911428</v>
      </c>
      <c r="M35" s="20"/>
      <c r="N35" s="20">
        <f t="shared" ref="N35:N39" si="23">AVERAGE(J35:L35)</f>
        <v>93.843847308265595</v>
      </c>
      <c r="O35" s="20">
        <f t="shared" si="18"/>
        <v>0.46403267129863335</v>
      </c>
    </row>
    <row r="36" spans="1:16">
      <c r="A36" s="40"/>
      <c r="B36" s="45">
        <f t="shared" ref="B36:B45" si="24">B35/2</f>
        <v>6.25E-2</v>
      </c>
      <c r="C36" s="20">
        <v>8.3999998867511749E-2</v>
      </c>
      <c r="D36" s="20">
        <v>8.2299999892711639E-2</v>
      </c>
      <c r="E36" s="20">
        <v>8.6499996483325958E-2</v>
      </c>
      <c r="F36" s="20">
        <v>5.7399999350309372E-2</v>
      </c>
      <c r="G36" s="20">
        <f t="shared" si="19"/>
        <v>2.6599999517202377E-2</v>
      </c>
      <c r="H36" s="20">
        <f t="shared" si="19"/>
        <v>2.4900000542402267E-2</v>
      </c>
      <c r="I36" s="20">
        <f t="shared" si="19"/>
        <v>2.9099997133016586E-2</v>
      </c>
      <c r="J36" s="46">
        <f t="shared" si="20"/>
        <v>94.660207226690304</v>
      </c>
      <c r="K36" s="46">
        <f t="shared" si="21"/>
        <v>95.001471978759227</v>
      </c>
      <c r="L36" s="46">
        <f t="shared" si="22"/>
        <v>94.158347473137198</v>
      </c>
      <c r="M36" s="20"/>
      <c r="N36" s="20">
        <f t="shared" si="23"/>
        <v>94.60667555952891</v>
      </c>
      <c r="O36" s="20">
        <f t="shared" si="18"/>
        <v>0.42410371672440828</v>
      </c>
    </row>
    <row r="37" spans="1:16">
      <c r="A37" s="40"/>
      <c r="B37" s="45">
        <f t="shared" si="24"/>
        <v>3.125E-2</v>
      </c>
      <c r="C37" s="20">
        <v>7.6999999582767487E-2</v>
      </c>
      <c r="D37" s="20">
        <v>7.4000000953674316E-2</v>
      </c>
      <c r="E37" s="20">
        <v>7.8199997544288635E-2</v>
      </c>
      <c r="F37" s="20">
        <v>5.0799999386072159E-2</v>
      </c>
      <c r="G37" s="20">
        <f t="shared" si="19"/>
        <v>2.6200000196695328E-2</v>
      </c>
      <c r="H37" s="20">
        <f t="shared" si="19"/>
        <v>2.3200001567602158E-2</v>
      </c>
      <c r="I37" s="20">
        <f t="shared" si="19"/>
        <v>2.7399998158216476E-2</v>
      </c>
      <c r="J37" s="46">
        <f t="shared" si="20"/>
        <v>94.740504727432409</v>
      </c>
      <c r="K37" s="46">
        <f t="shared" si="21"/>
        <v>95.34273673082815</v>
      </c>
      <c r="L37" s="46">
        <f t="shared" si="22"/>
        <v>94.499612225206107</v>
      </c>
      <c r="M37" s="20"/>
      <c r="N37" s="20">
        <f t="shared" si="23"/>
        <v>94.860951227822213</v>
      </c>
      <c r="O37" s="20">
        <f t="shared" si="18"/>
        <v>0.434275549150477</v>
      </c>
    </row>
    <row r="38" spans="1:16">
      <c r="A38" s="40"/>
      <c r="B38" s="45">
        <f t="shared" si="24"/>
        <v>1.5625E-2</v>
      </c>
      <c r="C38" s="20">
        <v>7.2200000286102295E-2</v>
      </c>
      <c r="D38" s="20">
        <v>6.8400003015995026E-2</v>
      </c>
      <c r="E38" s="20">
        <v>7.3499999940395355E-2</v>
      </c>
      <c r="F38" s="20">
        <v>4.8999998718500137E-2</v>
      </c>
      <c r="G38" s="20">
        <f t="shared" si="19"/>
        <v>2.3200001567602158E-2</v>
      </c>
      <c r="H38" s="20">
        <f t="shared" si="19"/>
        <v>1.9400004297494888E-2</v>
      </c>
      <c r="I38" s="20">
        <f t="shared" si="19"/>
        <v>2.4500001221895218E-2</v>
      </c>
      <c r="J38" s="46">
        <f t="shared" si="20"/>
        <v>95.34273673082815</v>
      </c>
      <c r="K38" s="46">
        <f t="shared" si="21"/>
        <v>96.105563735708088</v>
      </c>
      <c r="L38" s="46">
        <f t="shared" si="22"/>
        <v>95.081769479501318</v>
      </c>
      <c r="M38" s="20"/>
      <c r="N38" s="20">
        <f t="shared" si="23"/>
        <v>95.510023315345848</v>
      </c>
      <c r="O38" s="20">
        <f t="shared" si="18"/>
        <v>0.53200307403220159</v>
      </c>
    </row>
    <row r="39" spans="1:16">
      <c r="A39" s="40"/>
      <c r="B39" s="45">
        <f t="shared" si="24"/>
        <v>7.8125E-3</v>
      </c>
      <c r="C39" s="20">
        <v>9.0000003576278687E-2</v>
      </c>
      <c r="D39" s="20">
        <v>8.5500001907348633E-2</v>
      </c>
      <c r="E39" s="20">
        <v>9.08999964594841E-2</v>
      </c>
      <c r="F39" s="20">
        <v>4.5600000768899918E-2</v>
      </c>
      <c r="G39" s="20">
        <f t="shared" si="19"/>
        <v>4.4400002807378769E-2</v>
      </c>
      <c r="H39" s="20">
        <f t="shared" si="19"/>
        <v>3.9900001138448715E-2</v>
      </c>
      <c r="I39" s="20">
        <f t="shared" si="19"/>
        <v>4.5299995690584183E-2</v>
      </c>
      <c r="J39" s="46">
        <f t="shared" si="20"/>
        <v>91.086961713196814</v>
      </c>
      <c r="K39" s="46">
        <f t="shared" si="21"/>
        <v>91.990310466120448</v>
      </c>
      <c r="L39" s="46">
        <f t="shared" si="22"/>
        <v>90.906293458272131</v>
      </c>
      <c r="M39" s="20"/>
      <c r="N39" s="20">
        <f t="shared" si="23"/>
        <v>91.327855212529812</v>
      </c>
      <c r="O39" s="20">
        <f t="shared" si="18"/>
        <v>0.58077144974607198</v>
      </c>
    </row>
    <row r="40" spans="1:16">
      <c r="A40" s="40"/>
      <c r="B40" s="45">
        <f t="shared" si="24"/>
        <v>3.90625E-3</v>
      </c>
      <c r="C40" s="20">
        <v>0.2312999963760376</v>
      </c>
      <c r="D40" s="20">
        <v>0.21189999580383301</v>
      </c>
      <c r="E40" s="20">
        <v>0.2281000018119812</v>
      </c>
      <c r="F40" s="20">
        <v>4.7699999064207077E-2</v>
      </c>
      <c r="G40" s="20">
        <f t="shared" si="19"/>
        <v>0.18359999731183052</v>
      </c>
      <c r="H40" s="20">
        <f t="shared" si="19"/>
        <v>0.16419999673962593</v>
      </c>
      <c r="I40" s="20">
        <f t="shared" si="19"/>
        <v>0.18040000274777412</v>
      </c>
      <c r="J40" s="46">
        <f t="shared" si="20"/>
        <v>63.143385089485804</v>
      </c>
      <c r="K40" s="46">
        <f t="shared" si="21"/>
        <v>67.037820605947687</v>
      </c>
      <c r="L40" s="46">
        <f t="shared" si="22"/>
        <v>63.785765095422576</v>
      </c>
      <c r="M40" s="20"/>
      <c r="N40" s="20">
        <f>AVERAGE(J40:L40)</f>
        <v>64.65565693028536</v>
      </c>
      <c r="O40" s="20">
        <f t="shared" si="18"/>
        <v>2.087867536804187</v>
      </c>
    </row>
    <row r="41" spans="1:16">
      <c r="A41" s="40"/>
      <c r="B41" s="45">
        <f>B40/2</f>
        <v>1.953125E-3</v>
      </c>
      <c r="C41" s="20">
        <v>0.37779998779296875</v>
      </c>
      <c r="D41" s="20">
        <v>0.36340001225471497</v>
      </c>
      <c r="E41" s="20">
        <v>0.36559998989105225</v>
      </c>
      <c r="F41" s="20">
        <v>4.439999908208847E-2</v>
      </c>
      <c r="G41" s="20">
        <f t="shared" si="19"/>
        <v>0.33339998871088028</v>
      </c>
      <c r="H41" s="20">
        <f t="shared" si="19"/>
        <v>0.3190000131726265</v>
      </c>
      <c r="I41" s="20">
        <f t="shared" si="19"/>
        <v>0.32119999080896378</v>
      </c>
      <c r="J41" s="46">
        <f t="shared" si="20"/>
        <v>33.071921704789148</v>
      </c>
      <c r="K41" s="46">
        <f t="shared" si="21"/>
        <v>35.962631731504629</v>
      </c>
      <c r="L41" s="46">
        <f t="shared" si="22"/>
        <v>35.520999216573209</v>
      </c>
      <c r="M41" s="20"/>
      <c r="N41" s="20">
        <f t="shared" ref="N41:N45" si="25">AVERAGE(J41:L41)</f>
        <v>34.851850884289</v>
      </c>
      <c r="O41" s="20">
        <f t="shared" si="18"/>
        <v>1.5571996444217906</v>
      </c>
    </row>
    <row r="42" spans="1:16">
      <c r="A42" s="40"/>
      <c r="B42" s="45">
        <f t="shared" si="24"/>
        <v>9.765625E-4</v>
      </c>
      <c r="C42" s="20">
        <v>0.45469999313354492</v>
      </c>
      <c r="D42" s="20">
        <v>0.46709999442100525</v>
      </c>
      <c r="E42" s="20">
        <v>0.46880000829696655</v>
      </c>
      <c r="F42" s="20">
        <v>4.5499999076128006E-2</v>
      </c>
      <c r="G42" s="20">
        <f t="shared" si="19"/>
        <v>0.40919999405741692</v>
      </c>
      <c r="H42" s="20">
        <f t="shared" si="19"/>
        <v>0.42159999534487724</v>
      </c>
      <c r="I42" s="20">
        <f t="shared" si="19"/>
        <v>0.42330000922083855</v>
      </c>
      <c r="J42" s="46">
        <f t="shared" si="20"/>
        <v>17.855518392281038</v>
      </c>
      <c r="K42" s="46">
        <f t="shared" si="21"/>
        <v>15.366291382295911</v>
      </c>
      <c r="L42" s="46">
        <f t="shared" si="22"/>
        <v>15.025023638906902</v>
      </c>
      <c r="M42" s="20"/>
      <c r="N42" s="20">
        <f t="shared" si="25"/>
        <v>16.082277804494616</v>
      </c>
      <c r="O42" s="20">
        <f t="shared" si="18"/>
        <v>1.5451221811880564</v>
      </c>
    </row>
    <row r="43" spans="1:16">
      <c r="A43" s="40"/>
      <c r="B43" s="45">
        <f t="shared" si="24"/>
        <v>4.8828125E-4</v>
      </c>
      <c r="C43" s="20">
        <v>0.50419998168945313</v>
      </c>
      <c r="D43" s="20">
        <v>0.51569998264312744</v>
      </c>
      <c r="E43" s="20">
        <v>0.50970000028610229</v>
      </c>
      <c r="F43" s="20">
        <v>4.3800000101327896E-2</v>
      </c>
      <c r="G43" s="20">
        <f t="shared" si="19"/>
        <v>0.46039998158812523</v>
      </c>
      <c r="H43" s="20">
        <f t="shared" si="19"/>
        <v>0.47189998254179955</v>
      </c>
      <c r="I43" s="20">
        <f t="shared" si="19"/>
        <v>0.4659000001847744</v>
      </c>
      <c r="J43" s="46">
        <f t="shared" si="20"/>
        <v>7.5774233406922242</v>
      </c>
      <c r="K43" s="46">
        <f t="shared" si="21"/>
        <v>5.268866081291824</v>
      </c>
      <c r="L43" s="46">
        <f t="shared" si="22"/>
        <v>6.4733270967632315</v>
      </c>
      <c r="M43" s="20"/>
      <c r="N43" s="20">
        <f t="shared" si="25"/>
        <v>6.4398721729157602</v>
      </c>
      <c r="O43" s="20">
        <f t="shared" si="18"/>
        <v>1.1546421865365026</v>
      </c>
    </row>
    <row r="44" spans="1:16">
      <c r="A44" s="40"/>
      <c r="B44" s="45">
        <f t="shared" si="24"/>
        <v>2.44140625E-4</v>
      </c>
      <c r="C44" s="20">
        <v>0.53100001811981201</v>
      </c>
      <c r="D44" s="20">
        <v>0.54449999332427979</v>
      </c>
      <c r="E44" s="20">
        <v>0.55070000886917114</v>
      </c>
      <c r="F44" s="20">
        <v>4.4700000435113907E-2</v>
      </c>
      <c r="G44" s="20">
        <f t="shared" si="19"/>
        <v>0.4863000176846981</v>
      </c>
      <c r="H44" s="20">
        <f t="shared" si="19"/>
        <v>0.49979999288916588</v>
      </c>
      <c r="I44" s="20">
        <f t="shared" si="19"/>
        <v>0.50600000843405724</v>
      </c>
      <c r="J44" s="46">
        <f t="shared" si="20"/>
        <v>2.3781440892959953</v>
      </c>
      <c r="K44" s="46">
        <f t="shared" si="21"/>
        <v>-0.33189618683475874</v>
      </c>
      <c r="L44" s="46">
        <f t="shared" si="22"/>
        <v>-1.5765126831474094</v>
      </c>
      <c r="M44" s="20"/>
      <c r="N44" s="20">
        <f t="shared" si="25"/>
        <v>0.15657840643794238</v>
      </c>
      <c r="O44" s="20">
        <f t="shared" si="18"/>
        <v>2.022073964562825</v>
      </c>
    </row>
    <row r="45" spans="1:16">
      <c r="A45" s="40"/>
      <c r="B45" s="45">
        <f t="shared" si="24"/>
        <v>1.220703125E-4</v>
      </c>
      <c r="C45" s="20">
        <v>0.55000001192092896</v>
      </c>
      <c r="D45" s="20">
        <v>0.56209999322891235</v>
      </c>
      <c r="E45" s="20">
        <v>0.55559998750686646</v>
      </c>
      <c r="F45" s="20">
        <v>4.5400001108646393E-2</v>
      </c>
      <c r="G45" s="20">
        <f t="shared" si="19"/>
        <v>0.50460001081228256</v>
      </c>
      <c r="H45" s="20">
        <f t="shared" si="19"/>
        <v>0.51669999212026596</v>
      </c>
      <c r="I45" s="20">
        <f t="shared" si="19"/>
        <v>0.51019998639822006</v>
      </c>
      <c r="J45" s="46">
        <f t="shared" si="20"/>
        <v>-1.295471430550071</v>
      </c>
      <c r="K45" s="46">
        <f t="shared" si="21"/>
        <v>-3.724471201913508</v>
      </c>
      <c r="L45" s="46">
        <f t="shared" si="22"/>
        <v>-2.4196334496193388</v>
      </c>
      <c r="M45" s="20"/>
      <c r="N45" s="20">
        <f t="shared" si="25"/>
        <v>-2.479858694027639</v>
      </c>
      <c r="O45" s="20">
        <f t="shared" si="18"/>
        <v>1.2156192999327291</v>
      </c>
    </row>
    <row r="51" spans="9:10">
      <c r="I51" s="15"/>
      <c r="J51" s="15"/>
    </row>
    <row r="52" spans="9:10">
      <c r="I52" s="15"/>
      <c r="J52" s="15"/>
    </row>
  </sheetData>
  <mergeCells count="12">
    <mergeCell ref="A18:A29"/>
    <mergeCell ref="C33:E33"/>
    <mergeCell ref="G33:I33"/>
    <mergeCell ref="J33:L33"/>
    <mergeCell ref="A34:A45"/>
    <mergeCell ref="C2:E2"/>
    <mergeCell ref="G2:I2"/>
    <mergeCell ref="J2:L2"/>
    <mergeCell ref="A3:A14"/>
    <mergeCell ref="C17:E17"/>
    <mergeCell ref="G17:I17"/>
    <mergeCell ref="J17:L17"/>
  </mergeCells>
  <pageMargins left="0.70866141732283472" right="0.70866141732283472" top="0.74803149606299213" bottom="0.74803149606299213" header="0.31496062992125984" footer="0.31496062992125984"/>
  <pageSetup paperSize="8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76"/>
  <sheetViews>
    <sheetView zoomScale="75" zoomScaleNormal="75" workbookViewId="0">
      <selection activeCell="O27" sqref="O27"/>
    </sheetView>
  </sheetViews>
  <sheetFormatPr defaultRowHeight="15"/>
  <cols>
    <col min="1" max="1" width="14.85546875" style="8" customWidth="1"/>
    <col min="2" max="5" width="6" style="11" bestFit="1" customWidth="1"/>
    <col min="6" max="6" width="8" style="11" bestFit="1" customWidth="1"/>
    <col min="7" max="7" width="7.5703125" style="11" bestFit="1" customWidth="1"/>
    <col min="8" max="11" width="6" style="11" bestFit="1" customWidth="1"/>
    <col min="12" max="12" width="8" style="11" bestFit="1" customWidth="1"/>
    <col min="13" max="13" width="7.5703125" style="11" bestFit="1" customWidth="1"/>
    <col min="14" max="14" width="6.42578125" style="11" bestFit="1" customWidth="1"/>
    <col min="15" max="15" width="13.85546875" style="17" bestFit="1" customWidth="1"/>
    <col min="16" max="17" width="6" style="11" bestFit="1" customWidth="1"/>
    <col min="18" max="18" width="8" style="11" bestFit="1" customWidth="1"/>
    <col min="19" max="19" width="7.28515625" style="11" bestFit="1" customWidth="1"/>
    <col min="20" max="20" width="13.42578125" style="11" bestFit="1" customWidth="1"/>
    <col min="21" max="21" width="23.7109375" style="11" bestFit="1" customWidth="1"/>
    <col min="22" max="22" width="8.28515625" style="11" bestFit="1" customWidth="1"/>
    <col min="23" max="25" width="9.28515625" style="8" bestFit="1" customWidth="1"/>
    <col min="26" max="16384" width="9.140625" style="8"/>
  </cols>
  <sheetData>
    <row r="2" spans="1:25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Y2" s="6"/>
    </row>
    <row r="3" spans="1:25">
      <c r="A3" s="5"/>
      <c r="B3" s="43" t="s">
        <v>15</v>
      </c>
      <c r="C3" s="43"/>
      <c r="D3" s="43"/>
      <c r="E3" s="43"/>
      <c r="F3" s="43"/>
      <c r="G3" s="25" t="s">
        <v>14</v>
      </c>
      <c r="H3" s="43" t="s">
        <v>16</v>
      </c>
      <c r="I3" s="43"/>
      <c r="J3" s="43"/>
      <c r="K3" s="43"/>
      <c r="L3" s="43"/>
      <c r="M3" s="25" t="s">
        <v>14</v>
      </c>
      <c r="N3" s="43" t="s">
        <v>17</v>
      </c>
      <c r="O3" s="43"/>
      <c r="P3" s="43"/>
      <c r="Q3" s="43"/>
      <c r="R3" s="43"/>
      <c r="S3" s="27" t="s">
        <v>14</v>
      </c>
      <c r="T3" s="27" t="s">
        <v>26</v>
      </c>
      <c r="U3" s="42" t="s">
        <v>14</v>
      </c>
      <c r="V3" s="42"/>
    </row>
    <row r="4" spans="1:25" ht="15.75">
      <c r="A4" s="26" t="s">
        <v>20</v>
      </c>
      <c r="B4" s="42" t="s">
        <v>0</v>
      </c>
      <c r="C4" s="42"/>
      <c r="D4" s="42"/>
      <c r="E4" s="27" t="s">
        <v>18</v>
      </c>
      <c r="F4" s="27" t="s">
        <v>19</v>
      </c>
      <c r="G4" s="27" t="s">
        <v>25</v>
      </c>
      <c r="H4" s="42" t="s">
        <v>0</v>
      </c>
      <c r="I4" s="42"/>
      <c r="J4" s="42"/>
      <c r="K4" s="27" t="s">
        <v>18</v>
      </c>
      <c r="L4" s="27" t="s">
        <v>19</v>
      </c>
      <c r="M4" s="27" t="s">
        <v>25</v>
      </c>
      <c r="N4" s="42" t="s">
        <v>0</v>
      </c>
      <c r="O4" s="42"/>
      <c r="P4" s="42"/>
      <c r="Q4" s="27" t="s">
        <v>18</v>
      </c>
      <c r="R4" s="27" t="s">
        <v>19</v>
      </c>
      <c r="S4" s="27" t="s">
        <v>25</v>
      </c>
      <c r="T4" s="27" t="s">
        <v>25</v>
      </c>
      <c r="U4" s="28" t="s">
        <v>22</v>
      </c>
      <c r="V4" s="29" t="s">
        <v>23</v>
      </c>
    </row>
    <row r="5" spans="1:25" ht="15.75">
      <c r="A5" s="2" t="s">
        <v>24</v>
      </c>
      <c r="B5" s="6">
        <v>2.1610000133514404</v>
      </c>
      <c r="C5" s="6">
        <v>2.1514999485015802</v>
      </c>
      <c r="D5" s="6">
        <v>2.16379999160766</v>
      </c>
      <c r="E5" s="6">
        <v>0.14059999585151672</v>
      </c>
      <c r="F5" s="6">
        <f>((B5+C5+D5)/3)-E5</f>
        <v>2.0181666553020436</v>
      </c>
      <c r="G5" s="6">
        <f>TREND($N$11:$N$20,$O$11:$O$20,F5)</f>
        <v>1.9303579075873805</v>
      </c>
      <c r="H5" s="6">
        <v>2.1638000011444092</v>
      </c>
      <c r="I5" s="6">
        <v>2.2035999298095699</v>
      </c>
      <c r="J5" s="6">
        <v>2.1386000537872301</v>
      </c>
      <c r="K5" s="6">
        <v>0.14339999854564667</v>
      </c>
      <c r="L5" s="6">
        <f>((H5+I5+J5)/3)-K5</f>
        <v>2.0252666630347567</v>
      </c>
      <c r="M5" s="6">
        <f>TREND($N$11:$N$20,$O$11:$O$20,L5)</f>
        <v>1.9373119580042648</v>
      </c>
      <c r="N5" s="6">
        <v>2.1523001003265301</v>
      </c>
      <c r="O5" s="33">
        <v>2.1186999416351302</v>
      </c>
      <c r="P5" s="6">
        <v>2.15109988212585</v>
      </c>
      <c r="Q5" s="6">
        <v>0.14309999346733093</v>
      </c>
      <c r="R5" s="6">
        <f>((N5+O5+P5)/3)-Q5</f>
        <v>1.9975999812285057</v>
      </c>
      <c r="S5" s="6">
        <f>TREND($N$11:$N$20,$O$11:$O$20,R5)</f>
        <v>1.9102140297496084</v>
      </c>
      <c r="T5" s="6">
        <f>(G5+M5+S5)/3</f>
        <v>1.9259612984470846</v>
      </c>
      <c r="U5" s="9">
        <f>T5*10</f>
        <v>19.259612984470845</v>
      </c>
      <c r="V5" s="10">
        <f>STDEV(G5,M5,S5)*10</f>
        <v>0.14073807511580741</v>
      </c>
    </row>
    <row r="6" spans="1:25" ht="15.75">
      <c r="A6" s="23" t="s">
        <v>21</v>
      </c>
      <c r="B6" s="24">
        <v>2.1726000308990479</v>
      </c>
      <c r="C6" s="24">
        <v>2.187000036239624</v>
      </c>
      <c r="D6" s="24">
        <v>2.1651999950408936</v>
      </c>
      <c r="E6" s="24">
        <v>0.28119999170303345</v>
      </c>
      <c r="F6" s="24">
        <f t="shared" ref="F6" si="0">((B6+C6+D6)/3)-E6</f>
        <v>1.8937333623568215</v>
      </c>
      <c r="G6" s="24">
        <f>TREND($N$11:$N$20,$O$11:$O$20,F6)</f>
        <v>1.8084826329037929</v>
      </c>
      <c r="H6" s="24">
        <v>2.1570000648498535</v>
      </c>
      <c r="I6" s="24">
        <v>2.2109000682830811</v>
      </c>
      <c r="J6" s="24">
        <v>2.1867001056671143</v>
      </c>
      <c r="K6" s="24">
        <v>0.27340000867843628</v>
      </c>
      <c r="L6" s="24">
        <f t="shared" ref="L6" si="1">((H6+I6+J6)/3)-K6</f>
        <v>1.9114667375882468</v>
      </c>
      <c r="M6" s="24">
        <f>TREND($N$11:$N$20,$O$11:$O$20,L6)</f>
        <v>1.8258514570041766</v>
      </c>
      <c r="N6" s="24">
        <v>2.149899959564209</v>
      </c>
      <c r="O6" s="34">
        <v>2.2051000595092773</v>
      </c>
      <c r="P6" s="24">
        <v>2.1763999462127686</v>
      </c>
      <c r="Q6" s="24">
        <v>0.26480001211166382</v>
      </c>
      <c r="R6" s="24">
        <f t="shared" ref="R6" si="2">((N6+O6+P6)/3)-Q6</f>
        <v>1.9123333096504211</v>
      </c>
      <c r="S6" s="24">
        <f>TREND($N$11:$N$20,$O$11:$O$20,R6)</f>
        <v>1.8267002146446027</v>
      </c>
      <c r="T6" s="24">
        <f t="shared" ref="T6" si="3">(G6+M6+S6)/3</f>
        <v>1.8203447681841907</v>
      </c>
      <c r="U6" s="22">
        <f t="shared" ref="U6" si="4">T6*10</f>
        <v>18.203447681841908</v>
      </c>
      <c r="V6" s="21">
        <f t="shared" ref="V6" si="5">STDEV(G6,M6,S6)*10</f>
        <v>0.10281672404861508</v>
      </c>
      <c r="X6" s="6"/>
    </row>
    <row r="7" spans="1:25" ht="15.75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33"/>
      <c r="P7" s="6"/>
      <c r="Q7" s="6"/>
      <c r="R7" s="6"/>
      <c r="S7" s="6"/>
      <c r="T7" s="6"/>
      <c r="U7" s="7"/>
      <c r="V7" s="6"/>
    </row>
    <row r="8" spans="1:25" ht="15.75">
      <c r="A8" s="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3"/>
      <c r="P8" s="6"/>
      <c r="Q8" s="6"/>
      <c r="R8" s="6"/>
      <c r="S8" s="6"/>
      <c r="T8" s="6"/>
      <c r="U8" s="7"/>
      <c r="V8" s="6"/>
    </row>
    <row r="9" spans="1:25" ht="15.75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44" t="s">
        <v>27</v>
      </c>
      <c r="O9" s="44"/>
      <c r="P9" s="8"/>
      <c r="Q9" s="8"/>
      <c r="R9" s="8"/>
      <c r="S9" s="8"/>
      <c r="T9" s="8"/>
      <c r="U9" s="8"/>
      <c r="V9" s="8"/>
    </row>
    <row r="10" spans="1:25" ht="15.7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32" t="s">
        <v>28</v>
      </c>
      <c r="O10" s="35" t="s">
        <v>29</v>
      </c>
      <c r="P10" s="8"/>
      <c r="Q10" s="8"/>
      <c r="R10" s="8"/>
      <c r="S10" s="8"/>
      <c r="T10" s="8"/>
      <c r="U10" s="8"/>
      <c r="V10" s="8"/>
    </row>
    <row r="11" spans="1:25" ht="15.75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30">
        <v>1</v>
      </c>
      <c r="O11" s="36">
        <v>1.128133331735929</v>
      </c>
      <c r="P11" s="8"/>
      <c r="Q11" s="8"/>
      <c r="R11" s="8"/>
      <c r="S11" s="8"/>
      <c r="T11" s="8"/>
      <c r="U11" s="8"/>
      <c r="V11" s="8"/>
    </row>
    <row r="12" spans="1:25" ht="15.75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30">
        <v>0.9</v>
      </c>
      <c r="O12" s="36">
        <v>0.94588331567744421</v>
      </c>
      <c r="P12" s="8"/>
      <c r="Q12" s="8"/>
      <c r="R12" s="8"/>
      <c r="S12" s="8"/>
      <c r="T12" s="8"/>
      <c r="U12" s="8"/>
      <c r="V12" s="8"/>
    </row>
    <row r="13" spans="1:25" ht="15.75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30">
        <v>0.8</v>
      </c>
      <c r="O13" s="36">
        <v>0.75576665500799822</v>
      </c>
      <c r="P13" s="8"/>
      <c r="Q13" s="8"/>
      <c r="R13" s="8"/>
      <c r="S13" s="8"/>
      <c r="T13" s="8"/>
      <c r="U13" s="8"/>
      <c r="V13" s="8"/>
    </row>
    <row r="14" spans="1:25" ht="15.7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0">
        <v>0.7</v>
      </c>
      <c r="O14" s="36">
        <v>0.76705001480877399</v>
      </c>
      <c r="P14" s="8"/>
      <c r="Q14" s="8"/>
      <c r="R14" s="8"/>
      <c r="S14" s="8"/>
      <c r="T14" s="8"/>
      <c r="U14" s="8"/>
      <c r="V14" s="8"/>
    </row>
    <row r="15" spans="1:25" ht="15.75">
      <c r="A15" s="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30">
        <v>0.6</v>
      </c>
      <c r="O15" s="36">
        <v>0.65513331815600395</v>
      </c>
      <c r="P15" s="8"/>
      <c r="Q15" s="8"/>
      <c r="R15" s="8"/>
      <c r="S15" s="8"/>
      <c r="T15" s="8"/>
      <c r="U15" s="8"/>
      <c r="V15" s="8"/>
    </row>
    <row r="16" spans="1:25" ht="15.7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0">
        <v>0.5</v>
      </c>
      <c r="O16" s="36">
        <v>0.59486666383842635</v>
      </c>
      <c r="P16" s="8"/>
      <c r="Q16" s="8"/>
      <c r="R16" s="8"/>
      <c r="S16" s="8"/>
      <c r="T16" s="8"/>
      <c r="U16" s="8"/>
      <c r="V16" s="8"/>
    </row>
    <row r="17" spans="1:22" ht="15.75">
      <c r="A17" s="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0">
        <v>0.4</v>
      </c>
      <c r="O17" s="36">
        <v>0.4837666644404332</v>
      </c>
      <c r="P17" s="8"/>
      <c r="Q17" s="8"/>
      <c r="R17" s="8"/>
      <c r="S17" s="8"/>
      <c r="T17" s="8"/>
      <c r="U17" s="8"/>
      <c r="V17" s="8"/>
    </row>
    <row r="18" spans="1:22" ht="15.75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30">
        <v>0.3</v>
      </c>
      <c r="O18" s="36">
        <v>0.32761667110025883</v>
      </c>
      <c r="P18" s="8"/>
      <c r="Q18" s="8"/>
      <c r="R18" s="8"/>
      <c r="S18" s="8"/>
      <c r="T18" s="8"/>
      <c r="U18" s="8"/>
      <c r="V18" s="8"/>
    </row>
    <row r="19" spans="1:22" ht="15.7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0">
        <v>0.2</v>
      </c>
      <c r="O19" s="36">
        <v>0.25859999656677246</v>
      </c>
      <c r="P19" s="8"/>
      <c r="Q19" s="8"/>
      <c r="R19" s="8"/>
      <c r="S19" s="8"/>
      <c r="T19" s="8"/>
      <c r="U19" s="8"/>
      <c r="V19" s="8"/>
    </row>
    <row r="20" spans="1:22" ht="15.75">
      <c r="A20" s="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31">
        <v>0.1</v>
      </c>
      <c r="O20" s="37">
        <v>0.17155000256995362</v>
      </c>
      <c r="P20" s="8"/>
      <c r="Q20" s="8"/>
      <c r="R20" s="8"/>
      <c r="S20" s="8"/>
      <c r="T20" s="8"/>
      <c r="U20" s="8"/>
      <c r="V20" s="8"/>
    </row>
    <row r="21" spans="1:22" ht="15.75">
      <c r="A21" s="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3"/>
      <c r="P21" s="6"/>
      <c r="Q21" s="6"/>
      <c r="R21" s="6"/>
      <c r="S21" s="6"/>
      <c r="T21" s="6"/>
      <c r="U21" s="6"/>
      <c r="V21" s="8"/>
    </row>
    <row r="22" spans="1:22" ht="15.7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3"/>
      <c r="P22" s="6"/>
      <c r="Q22" s="6"/>
      <c r="R22" s="6"/>
      <c r="S22" s="6"/>
      <c r="T22" s="6"/>
      <c r="U22" s="7"/>
      <c r="V22" s="6"/>
    </row>
    <row r="23" spans="1:22" ht="15.75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3"/>
      <c r="P23" s="6"/>
      <c r="Q23" s="6"/>
      <c r="R23" s="6"/>
      <c r="S23" s="6"/>
      <c r="T23" s="6"/>
      <c r="U23" s="7"/>
      <c r="V23" s="6"/>
    </row>
    <row r="24" spans="1:22" ht="15.75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3"/>
      <c r="P24" s="6"/>
      <c r="Q24" s="6"/>
      <c r="R24" s="6"/>
      <c r="S24" s="6"/>
      <c r="T24" s="6"/>
      <c r="U24" s="7"/>
      <c r="V24" s="6"/>
    </row>
    <row r="25" spans="1:22" ht="15.75">
      <c r="A25" s="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3"/>
      <c r="P25" s="6"/>
      <c r="Q25" s="6"/>
      <c r="R25" s="6"/>
      <c r="S25" s="6"/>
      <c r="T25" s="6"/>
      <c r="U25" s="7"/>
      <c r="V25" s="6"/>
    </row>
    <row r="26" spans="1:22" ht="15.7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3"/>
      <c r="P26" s="6"/>
      <c r="Q26" s="6"/>
      <c r="R26" s="6"/>
      <c r="S26" s="6"/>
      <c r="T26" s="6"/>
      <c r="U26" s="7"/>
      <c r="V26" s="6"/>
    </row>
    <row r="27" spans="1:22" ht="15.75">
      <c r="A27" s="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3"/>
      <c r="P27" s="6"/>
      <c r="Q27" s="6"/>
      <c r="R27" s="6"/>
      <c r="S27" s="6"/>
      <c r="T27" s="6"/>
      <c r="U27" s="7"/>
      <c r="V27" s="6"/>
    </row>
    <row r="28" spans="1:22" ht="15.75">
      <c r="A28" s="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3"/>
      <c r="P28" s="6"/>
      <c r="Q28" s="6"/>
      <c r="R28" s="6"/>
      <c r="S28" s="6"/>
      <c r="T28" s="6"/>
      <c r="U28" s="7"/>
      <c r="V28" s="6"/>
    </row>
    <row r="29" spans="1:22" ht="15.75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3"/>
      <c r="P29" s="6"/>
      <c r="Q29" s="6"/>
      <c r="R29" s="6"/>
      <c r="S29" s="6"/>
      <c r="T29" s="6"/>
      <c r="U29" s="7"/>
      <c r="V29" s="6"/>
    </row>
    <row r="30" spans="1:22" ht="15.75">
      <c r="A30" s="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3"/>
      <c r="P30" s="6"/>
      <c r="Q30" s="6"/>
      <c r="R30" s="6"/>
      <c r="S30" s="6"/>
      <c r="T30" s="6"/>
      <c r="U30" s="7"/>
      <c r="V30" s="6"/>
    </row>
    <row r="31" spans="1:22" ht="15.75">
      <c r="A31" s="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3"/>
      <c r="P31" s="6"/>
      <c r="Q31" s="6"/>
      <c r="R31" s="6"/>
      <c r="S31" s="6"/>
      <c r="T31" s="6"/>
      <c r="U31" s="7"/>
      <c r="V31" s="6"/>
    </row>
    <row r="32" spans="1:22" ht="15.75">
      <c r="A32" s="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3"/>
      <c r="P32" s="6"/>
      <c r="Q32" s="6"/>
      <c r="R32" s="6"/>
      <c r="S32" s="6"/>
      <c r="T32" s="6"/>
      <c r="U32" s="7"/>
      <c r="V32" s="6"/>
    </row>
    <row r="33" spans="1:22" ht="15.75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3"/>
      <c r="P33" s="6"/>
      <c r="Q33" s="6"/>
      <c r="R33" s="6"/>
      <c r="S33" s="6"/>
      <c r="T33" s="6"/>
      <c r="U33" s="7"/>
      <c r="V33" s="6"/>
    </row>
    <row r="34" spans="1:22" ht="15.75">
      <c r="A34" s="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3"/>
      <c r="P34" s="6"/>
      <c r="Q34" s="6"/>
      <c r="R34" s="6"/>
      <c r="S34" s="6"/>
      <c r="T34" s="6"/>
      <c r="U34" s="7"/>
      <c r="V34" s="6"/>
    </row>
    <row r="35" spans="1:22" ht="15.75">
      <c r="A35" s="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3"/>
      <c r="P35" s="6"/>
      <c r="Q35" s="6"/>
      <c r="R35" s="6"/>
      <c r="S35" s="6"/>
      <c r="T35" s="6"/>
      <c r="U35" s="7"/>
      <c r="V35" s="6"/>
    </row>
    <row r="36" spans="1:22" ht="15.75">
      <c r="A36" s="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3"/>
      <c r="P36" s="6"/>
      <c r="Q36" s="6"/>
      <c r="R36" s="6"/>
      <c r="S36" s="6"/>
      <c r="T36" s="6"/>
      <c r="U36" s="7"/>
      <c r="V36" s="6"/>
    </row>
    <row r="37" spans="1:22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3"/>
      <c r="P37" s="6"/>
      <c r="Q37" s="6"/>
      <c r="R37" s="6"/>
      <c r="S37" s="6"/>
      <c r="T37" s="6"/>
      <c r="U37" s="6"/>
      <c r="V37" s="6"/>
    </row>
    <row r="38" spans="1:22" ht="15.75">
      <c r="A38" s="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3"/>
      <c r="P38" s="6"/>
      <c r="Q38" s="6"/>
      <c r="R38" s="6"/>
      <c r="S38" s="6"/>
      <c r="T38" s="6"/>
      <c r="U38" s="7"/>
      <c r="V38" s="6"/>
    </row>
    <row r="39" spans="1:22" ht="15.75">
      <c r="A39" s="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3"/>
      <c r="P39" s="6"/>
      <c r="Q39" s="6"/>
      <c r="R39" s="6"/>
      <c r="S39" s="6"/>
      <c r="T39" s="6"/>
      <c r="U39" s="7"/>
      <c r="V39" s="6"/>
    </row>
    <row r="40" spans="1:22" ht="15.75">
      <c r="A40" s="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3"/>
      <c r="P40" s="6"/>
      <c r="Q40" s="6"/>
      <c r="R40" s="6"/>
      <c r="S40" s="6"/>
      <c r="T40" s="6"/>
      <c r="U40" s="7"/>
      <c r="V40" s="6"/>
    </row>
    <row r="41" spans="1:22" ht="15.75">
      <c r="A41" s="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33"/>
      <c r="P41" s="6"/>
      <c r="Q41" s="6"/>
      <c r="R41" s="6"/>
      <c r="S41" s="6"/>
      <c r="T41" s="6"/>
      <c r="U41" s="7"/>
      <c r="V41" s="6"/>
    </row>
    <row r="42" spans="1:22" ht="15.75">
      <c r="A42" s="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3"/>
      <c r="P42" s="6"/>
      <c r="Q42" s="6"/>
      <c r="R42" s="6"/>
      <c r="S42" s="6"/>
      <c r="T42" s="6"/>
      <c r="U42" s="7"/>
      <c r="V42" s="6"/>
    </row>
    <row r="43" spans="1:22" ht="15.75">
      <c r="A43" s="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3"/>
      <c r="P43" s="6"/>
      <c r="Q43" s="6"/>
      <c r="R43" s="6"/>
      <c r="S43" s="6"/>
      <c r="T43" s="6"/>
      <c r="U43" s="7"/>
      <c r="V43" s="6"/>
    </row>
    <row r="44" spans="1:22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33"/>
      <c r="P44" s="6"/>
      <c r="Q44" s="6"/>
      <c r="R44" s="6"/>
      <c r="S44" s="6"/>
      <c r="T44" s="6"/>
      <c r="U44" s="6"/>
      <c r="V44" s="6"/>
    </row>
    <row r="45" spans="1:22" ht="15.75">
      <c r="A45" s="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33"/>
      <c r="P45" s="6"/>
      <c r="Q45" s="6"/>
      <c r="R45" s="6"/>
      <c r="S45" s="6"/>
      <c r="T45" s="6"/>
      <c r="U45" s="7"/>
      <c r="V45" s="6"/>
    </row>
    <row r="46" spans="1:22" ht="15.75">
      <c r="A46" s="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3"/>
      <c r="P46" s="6"/>
      <c r="Q46" s="6"/>
      <c r="R46" s="6"/>
      <c r="S46" s="6"/>
      <c r="T46" s="6"/>
      <c r="U46" s="7"/>
      <c r="V46" s="6"/>
    </row>
    <row r="47" spans="1:22" ht="15.75">
      <c r="A47" s="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3"/>
      <c r="P47" s="6"/>
      <c r="Q47" s="6"/>
      <c r="R47" s="6"/>
      <c r="S47" s="6"/>
      <c r="T47" s="6"/>
      <c r="U47" s="7"/>
      <c r="V47" s="6"/>
    </row>
    <row r="48" spans="1:22" ht="15.75">
      <c r="A48" s="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3"/>
      <c r="P48" s="6"/>
      <c r="Q48" s="6"/>
      <c r="R48" s="6"/>
      <c r="S48" s="6"/>
      <c r="T48" s="6"/>
      <c r="U48" s="7"/>
      <c r="V48" s="6"/>
    </row>
    <row r="49" spans="1:22" ht="15.75">
      <c r="A49" s="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3"/>
      <c r="P49" s="6"/>
      <c r="Q49" s="6"/>
      <c r="R49" s="6"/>
      <c r="S49" s="6"/>
      <c r="T49" s="6"/>
      <c r="U49" s="7"/>
      <c r="V49" s="6"/>
    </row>
    <row r="50" spans="1:22" ht="15.75">
      <c r="A50" s="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33"/>
      <c r="P50" s="6"/>
      <c r="Q50" s="6"/>
      <c r="R50" s="6"/>
      <c r="S50" s="6"/>
      <c r="T50" s="6"/>
      <c r="U50" s="7"/>
      <c r="V50" s="6"/>
    </row>
    <row r="51" spans="1:22" ht="15.75">
      <c r="A51" s="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3"/>
      <c r="P51" s="6"/>
      <c r="Q51" s="6"/>
      <c r="R51" s="6"/>
      <c r="S51" s="6"/>
      <c r="T51" s="6"/>
      <c r="U51" s="7"/>
      <c r="V51" s="6"/>
    </row>
    <row r="52" spans="1:22" ht="15.75">
      <c r="A52" s="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3"/>
      <c r="P52" s="6"/>
      <c r="Q52" s="6"/>
      <c r="R52" s="6"/>
      <c r="S52" s="6"/>
      <c r="T52" s="6"/>
      <c r="U52" s="7"/>
      <c r="V52" s="6"/>
    </row>
    <row r="53" spans="1:22" ht="15.7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3"/>
      <c r="P53" s="6"/>
      <c r="Q53" s="6"/>
      <c r="R53" s="6"/>
      <c r="S53" s="6"/>
      <c r="T53" s="6"/>
      <c r="U53" s="7"/>
      <c r="V53" s="6"/>
    </row>
    <row r="54" spans="1:22" ht="15.75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3"/>
      <c r="P54" s="6"/>
      <c r="Q54" s="6"/>
      <c r="R54" s="6"/>
      <c r="S54" s="6"/>
      <c r="T54" s="6"/>
      <c r="U54" s="7"/>
      <c r="V54" s="6"/>
    </row>
    <row r="55" spans="1:22" ht="15.75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3"/>
      <c r="P55" s="6"/>
      <c r="Q55" s="6"/>
      <c r="R55" s="6"/>
      <c r="S55" s="6"/>
      <c r="T55" s="6"/>
      <c r="U55" s="7"/>
      <c r="V55" s="6"/>
    </row>
    <row r="56" spans="1:22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3"/>
      <c r="P56" s="6"/>
      <c r="Q56" s="6"/>
      <c r="R56" s="6"/>
      <c r="S56" s="6"/>
      <c r="T56" s="6"/>
      <c r="U56" s="6"/>
      <c r="V56" s="6"/>
    </row>
    <row r="57" spans="1:22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3"/>
      <c r="P57" s="6"/>
      <c r="Q57" s="6"/>
      <c r="R57" s="6"/>
      <c r="S57" s="6"/>
      <c r="T57" s="6"/>
      <c r="U57" s="6"/>
      <c r="V57" s="6"/>
    </row>
    <row r="58" spans="1:22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33"/>
      <c r="P58" s="6"/>
      <c r="Q58" s="6"/>
      <c r="R58" s="6"/>
      <c r="S58" s="6"/>
      <c r="T58" s="6"/>
      <c r="U58" s="6"/>
      <c r="V58" s="6"/>
    </row>
    <row r="59" spans="1:22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33"/>
      <c r="P59" s="6"/>
      <c r="Q59" s="6"/>
      <c r="R59" s="6"/>
      <c r="S59" s="6"/>
      <c r="T59" s="6"/>
      <c r="U59" s="6"/>
      <c r="V59" s="6"/>
    </row>
    <row r="60" spans="1:22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3"/>
      <c r="P60" s="6"/>
      <c r="Q60" s="6"/>
      <c r="R60" s="6"/>
      <c r="S60" s="6"/>
      <c r="T60" s="6"/>
      <c r="U60" s="6"/>
      <c r="V60" s="6"/>
    </row>
    <row r="61" spans="1:22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33"/>
      <c r="P61" s="6"/>
      <c r="Q61" s="6"/>
      <c r="R61" s="6"/>
      <c r="S61" s="6"/>
      <c r="T61" s="6"/>
      <c r="U61" s="6"/>
      <c r="V61" s="6"/>
    </row>
    <row r="62" spans="1:22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33"/>
      <c r="P62" s="6"/>
      <c r="Q62" s="6"/>
      <c r="R62" s="6"/>
      <c r="S62" s="6"/>
      <c r="T62" s="6"/>
      <c r="U62" s="6"/>
      <c r="V62" s="6"/>
    </row>
    <row r="63" spans="1:22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33"/>
      <c r="P63" s="6"/>
      <c r="Q63" s="6"/>
      <c r="R63" s="6"/>
      <c r="S63" s="6"/>
      <c r="T63" s="6"/>
      <c r="U63" s="6"/>
      <c r="V63" s="6"/>
    </row>
    <row r="64" spans="1:22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33"/>
      <c r="P64" s="6"/>
      <c r="Q64" s="6"/>
      <c r="R64" s="6"/>
      <c r="S64" s="6"/>
      <c r="T64" s="6"/>
      <c r="U64" s="6"/>
      <c r="V64" s="6"/>
    </row>
    <row r="65" spans="1:22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3"/>
      <c r="P65" s="6"/>
      <c r="Q65" s="6"/>
      <c r="R65" s="6"/>
      <c r="S65" s="6"/>
      <c r="T65" s="6"/>
      <c r="U65" s="6"/>
      <c r="V65" s="6"/>
    </row>
    <row r="66" spans="1:22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3"/>
      <c r="P66" s="6"/>
      <c r="Q66" s="6"/>
      <c r="R66" s="6"/>
      <c r="S66" s="6"/>
      <c r="T66" s="6"/>
      <c r="U66" s="6"/>
      <c r="V66" s="6"/>
    </row>
    <row r="67" spans="1:22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33"/>
      <c r="P67" s="6"/>
      <c r="Q67" s="6"/>
      <c r="R67" s="6"/>
      <c r="S67" s="6"/>
      <c r="T67" s="6"/>
      <c r="U67" s="6"/>
      <c r="V67" s="6"/>
    </row>
    <row r="68" spans="1:22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3"/>
      <c r="P68" s="6"/>
      <c r="Q68" s="6"/>
      <c r="R68" s="6"/>
      <c r="S68" s="6"/>
      <c r="T68" s="6"/>
      <c r="U68" s="6"/>
      <c r="V68" s="6"/>
    </row>
    <row r="69" spans="1:22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33"/>
      <c r="P69" s="6"/>
      <c r="Q69" s="6"/>
      <c r="R69" s="6"/>
      <c r="S69" s="6"/>
      <c r="T69" s="6"/>
      <c r="U69" s="6"/>
      <c r="V69" s="6"/>
    </row>
    <row r="70" spans="1:22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3"/>
      <c r="P70" s="6"/>
      <c r="Q70" s="6"/>
      <c r="R70" s="6"/>
      <c r="S70" s="6"/>
      <c r="T70" s="6"/>
      <c r="U70" s="6"/>
      <c r="V70" s="6"/>
    </row>
    <row r="71" spans="1:22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3"/>
      <c r="P71" s="6"/>
      <c r="Q71" s="6"/>
      <c r="R71" s="6"/>
      <c r="S71" s="6"/>
      <c r="T71" s="6"/>
      <c r="U71" s="6"/>
      <c r="V71" s="6"/>
    </row>
    <row r="72" spans="1:22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3"/>
      <c r="P72" s="6"/>
      <c r="Q72" s="6"/>
      <c r="R72" s="6"/>
      <c r="S72" s="6"/>
      <c r="T72" s="6"/>
      <c r="U72" s="6"/>
      <c r="V72" s="6"/>
    </row>
    <row r="73" spans="1:22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33"/>
      <c r="P73" s="6"/>
      <c r="Q73" s="6"/>
      <c r="R73" s="6"/>
      <c r="S73" s="6"/>
      <c r="T73" s="6"/>
      <c r="U73" s="6"/>
      <c r="V73" s="6"/>
    </row>
    <row r="74" spans="1:22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3"/>
      <c r="P74" s="6"/>
      <c r="Q74" s="6"/>
      <c r="R74" s="6"/>
      <c r="S74" s="6"/>
      <c r="T74" s="6"/>
      <c r="U74" s="6"/>
      <c r="V74" s="6"/>
    </row>
    <row r="75" spans="1:22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3"/>
      <c r="P75" s="6"/>
      <c r="Q75" s="6"/>
      <c r="R75" s="6"/>
      <c r="S75" s="6"/>
      <c r="T75" s="6"/>
      <c r="U75" s="6"/>
      <c r="V75" s="6"/>
    </row>
    <row r="76" spans="1:22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3"/>
      <c r="P76" s="6"/>
      <c r="Q76" s="6"/>
      <c r="R76" s="6"/>
      <c r="S76" s="6"/>
      <c r="T76" s="6"/>
      <c r="U76" s="6"/>
      <c r="V76" s="6"/>
    </row>
  </sheetData>
  <mergeCells count="9">
    <mergeCell ref="N9:O9"/>
    <mergeCell ref="U3:V3"/>
    <mergeCell ref="A2:V2"/>
    <mergeCell ref="H4:J4"/>
    <mergeCell ref="B4:D4"/>
    <mergeCell ref="N4:P4"/>
    <mergeCell ref="B3:F3"/>
    <mergeCell ref="H3:L3"/>
    <mergeCell ref="N3:R3"/>
  </mergeCell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T. sericea_DPPH</vt:lpstr>
      <vt:lpstr>T. bellirica_DPPH</vt:lpstr>
      <vt:lpstr>FRAP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Mansour Sobeh</dc:creator>
  <cp:lastModifiedBy>Mansour Sobeh</cp:lastModifiedBy>
  <cp:lastPrinted>2018-12-11T11:57:32Z</cp:lastPrinted>
  <dcterms:created xsi:type="dcterms:W3CDTF">2018-11-19T14:25:19Z</dcterms:created>
  <dcterms:modified xsi:type="dcterms:W3CDTF">2018-12-11T11:57:40Z</dcterms:modified>
</cp:coreProperties>
</file>