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E98CC9C8-6633-4443-A5D0-547BD9F4F980}" xr6:coauthVersionLast="40" xr6:coauthVersionMax="40" xr10:uidLastSave="{00000000-0000-0000-0000-000000000000}"/>
  <bookViews>
    <workbookView xWindow="240" yWindow="108" windowWidth="14808" windowHeight="8016" activeTab="2" xr2:uid="{00000000-000D-0000-FFFF-FFFF00000000}"/>
  </bookViews>
  <sheets>
    <sheet name="Figure 3C data" sheetId="6" r:id="rId1"/>
    <sheet name="Figure 3C Plot" sheetId="5" r:id="rId2"/>
    <sheet name="Fig.3 D E F Data&amp;Plot" sheetId="4" r:id="rId3"/>
  </sheets>
  <definedNames>
    <definedName name="_xlnm._FilterDatabase" localSheetId="0" hidden="1">'Figure 3C data'!$C$5:$C$49</definedName>
  </definedNames>
  <calcPr calcId="181029"/>
</workbook>
</file>

<file path=xl/calcChain.xml><?xml version="1.0" encoding="utf-8"?>
<calcChain xmlns="http://schemas.openxmlformats.org/spreadsheetml/2006/main">
  <c r="Q53" i="6" l="1"/>
  <c r="F53" i="6"/>
  <c r="T51" i="6"/>
  <c r="I51" i="6"/>
  <c r="Q50" i="6"/>
  <c r="F50" i="6"/>
  <c r="Q49" i="6"/>
  <c r="F49" i="6"/>
  <c r="Q48" i="6"/>
  <c r="F48" i="6"/>
  <c r="Q47" i="6"/>
  <c r="F47" i="6"/>
  <c r="Q46" i="6"/>
  <c r="F46" i="6"/>
  <c r="Q45" i="6"/>
  <c r="F45" i="6"/>
  <c r="Q44" i="6"/>
  <c r="F44" i="6"/>
  <c r="Q43" i="6"/>
  <c r="F43" i="6"/>
  <c r="Q42" i="6"/>
  <c r="F42" i="6"/>
  <c r="Q41" i="6"/>
  <c r="F41" i="6"/>
  <c r="Q40" i="6"/>
  <c r="F40" i="6"/>
  <c r="Q39" i="6"/>
  <c r="F39" i="6"/>
  <c r="Q38" i="6"/>
  <c r="F38" i="6"/>
  <c r="Q37" i="6"/>
  <c r="F37" i="6"/>
  <c r="Q36" i="6"/>
  <c r="F36" i="6"/>
  <c r="Q35" i="6"/>
  <c r="F35" i="6"/>
  <c r="Q34" i="6"/>
  <c r="F34" i="6"/>
  <c r="Q33" i="6"/>
  <c r="F33" i="6"/>
  <c r="Q32" i="6"/>
  <c r="F32" i="6"/>
  <c r="Q31" i="6"/>
  <c r="F31" i="6"/>
  <c r="Q30" i="6"/>
  <c r="F30" i="6"/>
  <c r="Q29" i="6"/>
  <c r="F29" i="6"/>
  <c r="Q28" i="6"/>
  <c r="F28" i="6"/>
  <c r="Q27" i="6"/>
  <c r="F27" i="6"/>
  <c r="Q26" i="6"/>
  <c r="F26" i="6"/>
  <c r="Q25" i="6"/>
  <c r="F25" i="6"/>
  <c r="Q24" i="6"/>
  <c r="F24" i="6"/>
  <c r="Q23" i="6"/>
  <c r="F23" i="6"/>
  <c r="Q22" i="6"/>
  <c r="F22" i="6"/>
  <c r="Q21" i="6"/>
  <c r="F21" i="6"/>
  <c r="Q20" i="6"/>
  <c r="F20" i="6"/>
  <c r="Q19" i="6"/>
  <c r="F19" i="6"/>
  <c r="Q18" i="6"/>
  <c r="F18" i="6"/>
  <c r="Q17" i="6"/>
  <c r="F17" i="6"/>
  <c r="Q16" i="6"/>
  <c r="F16" i="6"/>
  <c r="Q15" i="6"/>
  <c r="F15" i="6"/>
  <c r="Q14" i="6"/>
  <c r="F14" i="6"/>
  <c r="Q13" i="6"/>
  <c r="F13" i="6"/>
  <c r="Q12" i="6"/>
  <c r="F12" i="6"/>
  <c r="Q11" i="6"/>
  <c r="F11" i="6"/>
  <c r="Q10" i="6"/>
  <c r="F10" i="6"/>
  <c r="Q9" i="6"/>
  <c r="F9" i="6"/>
  <c r="Q8" i="6"/>
  <c r="F8" i="6"/>
  <c r="Q7" i="6"/>
  <c r="F7" i="6"/>
  <c r="Q6" i="6"/>
  <c r="F6" i="6"/>
  <c r="Q59" i="6"/>
  <c r="Q60" i="6"/>
  <c r="Q61" i="6"/>
  <c r="Q62" i="6"/>
  <c r="Q63" i="6"/>
  <c r="Q64" i="6"/>
  <c r="Q65" i="6"/>
  <c r="Q66" i="6"/>
  <c r="Q67" i="6"/>
  <c r="Q68" i="6"/>
  <c r="Q69" i="6"/>
  <c r="F52" i="6" l="1"/>
  <c r="Q51" i="6"/>
  <c r="F51" i="6"/>
  <c r="Q52" i="6"/>
  <c r="F59" i="6"/>
  <c r="F60" i="6"/>
  <c r="F61" i="6"/>
  <c r="F62" i="6"/>
  <c r="F63" i="6"/>
  <c r="F64" i="6"/>
  <c r="F65" i="6"/>
  <c r="F66" i="6"/>
  <c r="F67" i="6"/>
  <c r="F68" i="6"/>
  <c r="F69" i="6"/>
  <c r="F70" i="6"/>
  <c r="Q70" i="6"/>
  <c r="F71" i="6"/>
  <c r="Q71" i="6"/>
  <c r="F72" i="6"/>
  <c r="Q72" i="6"/>
  <c r="F73" i="6"/>
  <c r="Q73" i="6"/>
  <c r="F74" i="6"/>
  <c r="Q74" i="6"/>
  <c r="F75" i="6"/>
  <c r="Q75" i="6"/>
  <c r="F76" i="6"/>
  <c r="Q76" i="6"/>
  <c r="F77" i="6"/>
  <c r="Q77" i="6"/>
  <c r="F78" i="6"/>
  <c r="Q78" i="6"/>
  <c r="F79" i="6"/>
  <c r="Q79" i="6"/>
  <c r="F80" i="6"/>
  <c r="Q80" i="6"/>
  <c r="F81" i="6"/>
  <c r="Q81" i="6"/>
  <c r="F82" i="6"/>
  <c r="Q82" i="6"/>
  <c r="F83" i="6"/>
  <c r="Q83" i="6"/>
  <c r="F84" i="6"/>
  <c r="Q84" i="6"/>
  <c r="F85" i="6"/>
  <c r="Q85" i="6"/>
  <c r="F86" i="6"/>
  <c r="Q86" i="6"/>
  <c r="F87" i="6"/>
  <c r="Q87" i="6"/>
  <c r="F88" i="6"/>
  <c r="Q88" i="6"/>
  <c r="F89" i="6"/>
  <c r="Q89" i="6"/>
  <c r="F90" i="6"/>
  <c r="Q90" i="6"/>
  <c r="F91" i="6"/>
  <c r="Q91" i="6"/>
  <c r="F92" i="6"/>
  <c r="Q92" i="6"/>
  <c r="F93" i="6"/>
  <c r="Q93" i="6"/>
  <c r="F94" i="6"/>
  <c r="Q94" i="6"/>
  <c r="F95" i="6"/>
  <c r="Q95" i="6"/>
  <c r="F96" i="6"/>
  <c r="Q96" i="6"/>
  <c r="F97" i="6"/>
  <c r="Q97" i="6"/>
  <c r="F98" i="6"/>
  <c r="Q98" i="6"/>
  <c r="F99" i="6"/>
  <c r="Q99" i="6"/>
  <c r="F100" i="6"/>
  <c r="Q100" i="6"/>
  <c r="F101" i="6"/>
  <c r="Q101" i="6"/>
  <c r="F102" i="6"/>
  <c r="Q102" i="6"/>
  <c r="F103" i="6"/>
  <c r="Q103" i="6"/>
  <c r="F104" i="6"/>
  <c r="I104" i="6"/>
  <c r="T104" i="6"/>
  <c r="F105" i="6"/>
  <c r="F106" i="6"/>
  <c r="Q106" i="6"/>
  <c r="F116" i="6"/>
  <c r="Q116" i="6"/>
  <c r="F117" i="6"/>
  <c r="Q117" i="6"/>
  <c r="F118" i="6"/>
  <c r="Q118" i="6"/>
  <c r="F119" i="6"/>
  <c r="Q119" i="6"/>
  <c r="F120" i="6"/>
  <c r="Q120" i="6"/>
  <c r="F121" i="6"/>
  <c r="Q121" i="6"/>
  <c r="F122" i="6"/>
  <c r="Q122" i="6"/>
  <c r="F123" i="6"/>
  <c r="Q123" i="6"/>
  <c r="F124" i="6"/>
  <c r="Q124" i="6"/>
  <c r="F125" i="6"/>
  <c r="Q125" i="6"/>
  <c r="F126" i="6"/>
  <c r="Q126" i="6"/>
  <c r="F127" i="6"/>
  <c r="Q127" i="6"/>
  <c r="F128" i="6"/>
  <c r="Q128" i="6"/>
  <c r="F129" i="6"/>
  <c r="Q129" i="6"/>
  <c r="F130" i="6"/>
  <c r="Q130" i="6"/>
  <c r="F131" i="6"/>
  <c r="Q131" i="6"/>
  <c r="F132" i="6"/>
  <c r="Q132" i="6"/>
  <c r="F133" i="6"/>
  <c r="Q133" i="6"/>
  <c r="F134" i="6"/>
  <c r="Q134" i="6"/>
  <c r="F135" i="6"/>
  <c r="Q135" i="6"/>
  <c r="F136" i="6"/>
  <c r="Q136" i="6"/>
  <c r="F137" i="6"/>
  <c r="Q137" i="6"/>
  <c r="F138" i="6"/>
  <c r="Q138" i="6"/>
  <c r="F139" i="6"/>
  <c r="Q139" i="6"/>
  <c r="F140" i="6"/>
  <c r="Q140" i="6"/>
  <c r="F141" i="6"/>
  <c r="Q141" i="6"/>
  <c r="F142" i="6"/>
  <c r="Q142" i="6"/>
  <c r="F143" i="6"/>
  <c r="Q143" i="6"/>
  <c r="F144" i="6"/>
  <c r="Q144" i="6"/>
  <c r="F145" i="6"/>
  <c r="Q145" i="6"/>
  <c r="F146" i="6"/>
  <c r="Q146" i="6"/>
  <c r="F147" i="6"/>
  <c r="Q147" i="6"/>
  <c r="F148" i="6"/>
  <c r="Q148" i="6"/>
  <c r="F149" i="6"/>
  <c r="Q149" i="6"/>
  <c r="F150" i="6"/>
  <c r="Q150" i="6"/>
  <c r="F151" i="6"/>
  <c r="Q151" i="6"/>
  <c r="F152" i="6"/>
  <c r="Q152" i="6"/>
  <c r="F153" i="6"/>
  <c r="Q153" i="6"/>
  <c r="F154" i="6"/>
  <c r="Q154" i="6"/>
  <c r="F155" i="6"/>
  <c r="Q155" i="6"/>
  <c r="F156" i="6"/>
  <c r="Q156" i="6"/>
  <c r="F157" i="6"/>
  <c r="Q157" i="6"/>
  <c r="F158" i="6"/>
  <c r="Q158" i="6"/>
  <c r="F159" i="6"/>
  <c r="Q159" i="6"/>
  <c r="F160" i="6"/>
  <c r="Q160" i="6"/>
  <c r="F161" i="6"/>
  <c r="I161" i="6"/>
  <c r="T161" i="6"/>
  <c r="F162" i="6"/>
  <c r="F163" i="6"/>
  <c r="Q163" i="6"/>
  <c r="F170" i="6"/>
  <c r="Q170" i="6"/>
  <c r="F171" i="6"/>
  <c r="Q171" i="6"/>
  <c r="F172" i="6"/>
  <c r="Q172" i="6"/>
  <c r="F173" i="6"/>
  <c r="Q173" i="6"/>
  <c r="F174" i="6"/>
  <c r="Q174" i="6"/>
  <c r="F175" i="6"/>
  <c r="Q175" i="6"/>
  <c r="F176" i="6"/>
  <c r="Q176" i="6"/>
  <c r="F177" i="6"/>
  <c r="Q177" i="6"/>
  <c r="F178" i="6"/>
  <c r="Q178" i="6"/>
  <c r="F179" i="6"/>
  <c r="Q179" i="6"/>
  <c r="F180" i="6"/>
  <c r="Q180" i="6"/>
  <c r="F181" i="6"/>
  <c r="Q181" i="6"/>
  <c r="F182" i="6"/>
  <c r="Q182" i="6"/>
  <c r="F183" i="6"/>
  <c r="Q183" i="6"/>
  <c r="F184" i="6"/>
  <c r="Q184" i="6"/>
  <c r="F185" i="6"/>
  <c r="Q185" i="6"/>
  <c r="F186" i="6"/>
  <c r="Q186" i="6"/>
  <c r="F187" i="6"/>
  <c r="Q187" i="6"/>
  <c r="F188" i="6"/>
  <c r="Q188" i="6"/>
  <c r="F189" i="6"/>
  <c r="Q189" i="6"/>
  <c r="F190" i="6"/>
  <c r="Q190" i="6"/>
  <c r="F191" i="6"/>
  <c r="Q191" i="6"/>
  <c r="F192" i="6"/>
  <c r="Q192" i="6"/>
  <c r="F193" i="6"/>
  <c r="Q193" i="6"/>
  <c r="F194" i="6"/>
  <c r="Q194" i="6"/>
  <c r="F195" i="6"/>
  <c r="Q195" i="6"/>
  <c r="F196" i="6"/>
  <c r="Q196" i="6"/>
  <c r="F197" i="6"/>
  <c r="Q197" i="6"/>
  <c r="F198" i="6"/>
  <c r="Q198" i="6"/>
  <c r="F199" i="6"/>
  <c r="Q199" i="6"/>
  <c r="F200" i="6"/>
  <c r="Q200" i="6"/>
  <c r="F201" i="6"/>
  <c r="Q201" i="6"/>
  <c r="F202" i="6"/>
  <c r="Q202" i="6"/>
  <c r="F203" i="6"/>
  <c r="Q203" i="6"/>
  <c r="F204" i="6"/>
  <c r="Q204" i="6"/>
  <c r="F205" i="6"/>
  <c r="Q205" i="6"/>
  <c r="F206" i="6"/>
  <c r="Q206" i="6"/>
  <c r="F207" i="6"/>
  <c r="Q207" i="6"/>
  <c r="F208" i="6"/>
  <c r="Q208" i="6"/>
  <c r="F209" i="6"/>
  <c r="Q209" i="6"/>
  <c r="F210" i="6"/>
  <c r="Q210" i="6"/>
  <c r="F211" i="6"/>
  <c r="Q211" i="6"/>
  <c r="F212" i="6"/>
  <c r="Q212" i="6"/>
  <c r="F213" i="6"/>
  <c r="Q213" i="6"/>
  <c r="F214" i="6"/>
  <c r="Q214" i="6"/>
  <c r="F215" i="6"/>
  <c r="I215" i="6"/>
  <c r="T215" i="6"/>
  <c r="F216" i="6"/>
  <c r="F217" i="6"/>
  <c r="Q217" i="6"/>
  <c r="Q216" i="6" l="1"/>
  <c r="Q105" i="6"/>
  <c r="Q215" i="6"/>
  <c r="Q162" i="6"/>
  <c r="Q161" i="6"/>
  <c r="Q104" i="6"/>
  <c r="I4" i="4"/>
  <c r="J4" i="4"/>
  <c r="I7" i="4"/>
  <c r="J7" i="4"/>
  <c r="I10" i="4"/>
  <c r="J10" i="4"/>
  <c r="I24" i="4"/>
  <c r="J24" i="4"/>
  <c r="I27" i="4"/>
  <c r="J27" i="4"/>
  <c r="I30" i="4"/>
  <c r="J30" i="4"/>
</calcChain>
</file>

<file path=xl/sharedStrings.xml><?xml version="1.0" encoding="utf-8"?>
<sst xmlns="http://schemas.openxmlformats.org/spreadsheetml/2006/main" count="333" uniqueCount="68">
  <si>
    <t>t Critical two-tail</t>
  </si>
  <si>
    <t>P(T&lt;=t) two-tail</t>
  </si>
  <si>
    <t>t Critical one-tail</t>
  </si>
  <si>
    <t>P(T&lt;=t) one-tail</t>
  </si>
  <si>
    <t>t Stat</t>
  </si>
  <si>
    <t>df</t>
  </si>
  <si>
    <t>Hypothesized Mean Difference</t>
  </si>
  <si>
    <t>Day 21</t>
  </si>
  <si>
    <t>Observations</t>
  </si>
  <si>
    <t>Day 14</t>
  </si>
  <si>
    <t>Variance</t>
  </si>
  <si>
    <t>Day 7</t>
  </si>
  <si>
    <t>Mean</t>
  </si>
  <si>
    <t>Variable 2</t>
  </si>
  <si>
    <t>Variable 1</t>
  </si>
  <si>
    <t>t-Test: Two-Sample Assuming Unequal Variances</t>
  </si>
  <si>
    <t>ES vs No ES</t>
  </si>
  <si>
    <t>Student T-test</t>
  </si>
  <si>
    <t>day7_EXP_NOES_Alizarin_10x_WELL1_1.tif:Red</t>
  </si>
  <si>
    <t>day7_EXP_NOES_Alizarin_10x_WELL1_5.tif:Red</t>
  </si>
  <si>
    <t>day7_EXP_NOES_Alizarin_10x_WELL1_3.tif:Red</t>
  </si>
  <si>
    <t>day14_exp.NoES_well3_10x_4.tif:Red</t>
  </si>
  <si>
    <t>day14_exp.NoES_well3_10x_3.tif:Red</t>
  </si>
  <si>
    <t>day14_exp.NoES_well3_10x_2.tif:Red</t>
  </si>
  <si>
    <t>day21_experim.No.ES_well1_10x_4.tif:Red</t>
  </si>
  <si>
    <t>day21_experim.No.ES_well1_10x_3.tif:Red</t>
  </si>
  <si>
    <t>day21_experim.No.ES_well1_10x_2.tif:Red</t>
  </si>
  <si>
    <t>Vmem</t>
  </si>
  <si>
    <t>SD</t>
  </si>
  <si>
    <t>Area</t>
  </si>
  <si>
    <t>No ES</t>
  </si>
  <si>
    <t>day7_EXP_ES_Alizarin_10x_WELL3_1.tif:Red</t>
  </si>
  <si>
    <t>day7_EXP_ES_Alizarin_10x_WELL3_3.tif:Red</t>
  </si>
  <si>
    <t>day7_EXP_ES_Alizarin_10x_WELL3_6.tif:Red</t>
  </si>
  <si>
    <t>day14_exp.ES_well2_10x_7.tif:Red</t>
  </si>
  <si>
    <t>day14_exp.ES_well1_10x_2.tif:Red</t>
  </si>
  <si>
    <t>day14_exp.ES_well1_10x_4.tif:Red</t>
  </si>
  <si>
    <t>day21_experim.ES_well3_10x_10.tif:Red</t>
  </si>
  <si>
    <t>day21_experim.ES_well3_10x_7.tif:Red</t>
  </si>
  <si>
    <t>day21_experim.ES_well3_10x_9.tif:Red</t>
  </si>
  <si>
    <t>AREA</t>
  </si>
  <si>
    <t>ES</t>
  </si>
  <si>
    <t>Total Area measured</t>
  </si>
  <si>
    <t>Total CTCF STDEV:</t>
  </si>
  <si>
    <t xml:space="preserve">Total CTCF Mean:   </t>
  </si>
  <si>
    <t xml:space="preserve">Total CTCF Mean:   
Total CTCF Mean:   
</t>
  </si>
  <si>
    <t xml:space="preserve">Image 3 </t>
  </si>
  <si>
    <t xml:space="preserve">Image 2 </t>
  </si>
  <si>
    <t>Image 1</t>
  </si>
  <si>
    <t xml:space="preserve">Well 3 </t>
  </si>
  <si>
    <t>Image 3</t>
  </si>
  <si>
    <t>Well 2</t>
  </si>
  <si>
    <t>IntDen</t>
  </si>
  <si>
    <t>CTCF</t>
  </si>
  <si>
    <t>Cell</t>
  </si>
  <si>
    <t>Background</t>
  </si>
  <si>
    <t>Fluorescence</t>
  </si>
  <si>
    <t>Well 1</t>
  </si>
  <si>
    <t>Day 0</t>
  </si>
  <si>
    <t xml:space="preserve"> no ES</t>
  </si>
  <si>
    <t xml:space="preserve"> ES</t>
  </si>
  <si>
    <t>day 21</t>
  </si>
  <si>
    <t>day 14nes</t>
  </si>
  <si>
    <t>day 14 es</t>
  </si>
  <si>
    <t>day 7enes</t>
  </si>
  <si>
    <t>day7ees</t>
  </si>
  <si>
    <t>Experimental ES</t>
  </si>
  <si>
    <t>Experimental no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</si>
</sst>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Fill="1" applyBorder="1" applyAlignment="1"/>
    <xf numFmtId="0" fontId="0" fillId="0" borderId="0" xfId="0" applyFill="1" applyBorder="1" applyAlignment="1"/>
    <xf numFmtId="0" fontId="0" fillId="2" borderId="0" xfId="0" applyFill="1" applyBorder="1" applyAlignment="1"/>
    <xf numFmtId="0" fontId="2" fillId="0" borderId="2" xfId="0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 applyBorder="1" applyAlignment="1"/>
    <xf numFmtId="0" fontId="1" fillId="2" borderId="0" xfId="0" applyFont="1" applyFill="1"/>
    <xf numFmtId="0" fontId="1" fillId="0" borderId="3" xfId="0" applyFont="1" applyFill="1" applyBorder="1"/>
    <xf numFmtId="0" fontId="1" fillId="0" borderId="3" xfId="0" applyFont="1" applyBorder="1"/>
    <xf numFmtId="0" fontId="0" fillId="2" borderId="0" xfId="0" applyFill="1"/>
    <xf numFmtId="0" fontId="1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0" xfId="0" applyFont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5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19" xfId="0" applyFont="1" applyBorder="1" applyAlignment="1">
      <alignment horizontal="center"/>
    </xf>
    <xf numFmtId="0" fontId="4" fillId="3" borderId="0" xfId="0" applyFont="1" applyFill="1"/>
    <xf numFmtId="0" fontId="3" fillId="0" borderId="21" xfId="0" applyFont="1" applyBorder="1" applyAlignment="1">
      <alignment horizontal="center"/>
    </xf>
    <xf numFmtId="11" fontId="3" fillId="0" borderId="19" xfId="0" applyNumberFormat="1" applyFont="1" applyBorder="1"/>
    <xf numFmtId="0" fontId="3" fillId="0" borderId="22" xfId="0" applyFont="1" applyBorder="1"/>
    <xf numFmtId="0" fontId="3" fillId="0" borderId="21" xfId="0" applyFont="1" applyBorder="1"/>
    <xf numFmtId="0" fontId="3" fillId="0" borderId="23" xfId="0" applyFont="1" applyBorder="1"/>
    <xf numFmtId="0" fontId="3" fillId="0" borderId="24" xfId="0" applyFont="1" applyBorder="1"/>
    <xf numFmtId="0" fontId="4" fillId="2" borderId="0" xfId="0" applyFont="1" applyFill="1"/>
    <xf numFmtId="0" fontId="3" fillId="0" borderId="25" xfId="0" applyFont="1" applyBorder="1"/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1" fontId="3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2" borderId="0" xfId="0" applyFont="1" applyFill="1"/>
    <xf numFmtId="11" fontId="1" fillId="2" borderId="0" xfId="0" applyNumberFormat="1" applyFont="1" applyFill="1" applyBorder="1" applyAlignment="1"/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0" fontId="3" fillId="0" borderId="20" xfId="0" applyFont="1" applyFill="1" applyBorder="1"/>
    <xf numFmtId="0" fontId="3" fillId="0" borderId="19" xfId="0" applyFont="1" applyFill="1" applyBorder="1"/>
    <xf numFmtId="0" fontId="3" fillId="0" borderId="14" xfId="0" applyFont="1" applyFill="1" applyBorder="1"/>
    <xf numFmtId="0" fontId="4" fillId="0" borderId="0" xfId="0" applyFont="1" applyFill="1" applyAlignment="1">
      <alignment horizontal="center"/>
    </xf>
    <xf numFmtId="0" fontId="3" fillId="0" borderId="13" xfId="0" applyFont="1" applyFill="1" applyBorder="1"/>
    <xf numFmtId="0" fontId="3" fillId="0" borderId="12" xfId="0" applyFont="1" applyFill="1" applyBorder="1"/>
    <xf numFmtId="0" fontId="3" fillId="0" borderId="11" xfId="0" applyFont="1" applyFill="1" applyBorder="1"/>
    <xf numFmtId="0" fontId="3" fillId="0" borderId="23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16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/>
    <xf numFmtId="0" fontId="0" fillId="0" borderId="3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72462817147856"/>
          <c:y val="0.11541388360937642"/>
          <c:w val="0.8172526572416533"/>
          <c:h val="0.76776391977006098"/>
        </c:manualLayout>
      </c:layout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tx1"/>
            </a:solidFill>
            <a:ln w="1905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('Figure 3C data'!$F$52,'Figure 3C data'!$F$105,'Figure 3C data'!$F$162,'Figure 3C data'!$F$216)</c:f>
                <c:numCache>
                  <c:formatCode>General</c:formatCode>
                  <c:ptCount val="4"/>
                  <c:pt idx="0">
                    <c:v>37276825.898245737</c:v>
                  </c:pt>
                  <c:pt idx="1">
                    <c:v>18154833.691723526</c:v>
                  </c:pt>
                  <c:pt idx="2">
                    <c:v>15770214.062813086</c:v>
                  </c:pt>
                  <c:pt idx="3">
                    <c:v>24422789.000951681</c:v>
                  </c:pt>
                </c:numCache>
              </c:numRef>
            </c:plus>
            <c:minus>
              <c:numRef>
                <c:f>('Figure 3C data'!$F$52,'Figure 3C data'!$F$105,'Figure 3C data'!$F$162,'Figure 3C data'!$F$216)</c:f>
                <c:numCache>
                  <c:formatCode>General</c:formatCode>
                  <c:ptCount val="4"/>
                  <c:pt idx="0">
                    <c:v>37276825.898245737</c:v>
                  </c:pt>
                  <c:pt idx="1">
                    <c:v>18154833.691723526</c:v>
                  </c:pt>
                  <c:pt idx="2">
                    <c:v>15770214.062813086</c:v>
                  </c:pt>
                  <c:pt idx="3">
                    <c:v>24422789.000951681</c:v>
                  </c:pt>
                </c:numCache>
              </c:numRef>
            </c:minus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Lit>
              <c:ptCount val="4"/>
              <c:pt idx="0">
                <c:v>Day 0</c:v>
              </c:pt>
              <c:pt idx="1">
                <c:v> Day 7</c:v>
              </c:pt>
              <c:pt idx="2">
                <c:v> Day 14</c:v>
              </c:pt>
              <c:pt idx="3">
                <c:v> Day 21</c:v>
              </c:pt>
            </c:strLit>
          </c:cat>
          <c:val>
            <c:numRef>
              <c:f>('Figure 3C data'!$F$51,'Figure 3C data'!$F$104,'Figure 3C data'!$F$161,'Figure 3C data'!$F$215)</c:f>
              <c:numCache>
                <c:formatCode>General</c:formatCode>
                <c:ptCount val="4"/>
                <c:pt idx="0">
                  <c:v>40485459.177777775</c:v>
                </c:pt>
                <c:pt idx="1">
                  <c:v>38676033.833333336</c:v>
                </c:pt>
                <c:pt idx="2">
                  <c:v>34576899.911111109</c:v>
                </c:pt>
                <c:pt idx="3">
                  <c:v>30477376.911111113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0-464A-8B55-21154885CB19}"/>
            </c:ext>
          </c:extLst>
        </c:ser>
        <c:ser>
          <c:idx val="1"/>
          <c:order val="1"/>
          <c:tx>
            <c:v>Estim</c:v>
          </c:tx>
          <c:spPr>
            <a:solidFill>
              <a:schemeClr val="bg1">
                <a:lumMod val="85000"/>
              </a:schemeClr>
            </a:solidFill>
            <a:ln w="19050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BB0-464A-8B55-21154885CB19}"/>
              </c:ext>
            </c:extLst>
          </c:dPt>
          <c:errBars>
            <c:errBarType val="both"/>
            <c:errValType val="cust"/>
            <c:noEndCap val="0"/>
            <c:plus>
              <c:numRef>
                <c:f>('Figure 3C data'!$Q$52,'Figure 3C data'!$Q$105,'Figure 3C data'!$Q$162,'Figure 3C data'!$Q$216)</c:f>
                <c:numCache>
                  <c:formatCode>General</c:formatCode>
                  <c:ptCount val="4"/>
                  <c:pt idx="0">
                    <c:v>41985795.544993028</c:v>
                  </c:pt>
                  <c:pt idx="1">
                    <c:v>18277127.979496546</c:v>
                  </c:pt>
                  <c:pt idx="2">
                    <c:v>5710273.0934205623</c:v>
                  </c:pt>
                  <c:pt idx="3">
                    <c:v>8997772.2766510453</c:v>
                  </c:pt>
                </c:numCache>
              </c:numRef>
            </c:plus>
            <c:minus>
              <c:numRef>
                <c:f>('Figure 3C data'!$Q$52,'Figure 3C data'!$Q$105,'Figure 3C data'!$Q$162,'Figure 3C data'!$Q$216)</c:f>
                <c:numCache>
                  <c:formatCode>General</c:formatCode>
                  <c:ptCount val="4"/>
                  <c:pt idx="0">
                    <c:v>41985795.544993028</c:v>
                  </c:pt>
                  <c:pt idx="1">
                    <c:v>18277127.979496546</c:v>
                  </c:pt>
                  <c:pt idx="2">
                    <c:v>5710273.0934205623</c:v>
                  </c:pt>
                  <c:pt idx="3">
                    <c:v>8997772.2766510453</c:v>
                  </c:pt>
                </c:numCache>
              </c:numRef>
            </c:minus>
          </c:errBars>
          <c:cat>
            <c:strLit>
              <c:ptCount val="4"/>
              <c:pt idx="0">
                <c:v>Day 0</c:v>
              </c:pt>
              <c:pt idx="1">
                <c:v> Day 7</c:v>
              </c:pt>
              <c:pt idx="2">
                <c:v> Day 14</c:v>
              </c:pt>
              <c:pt idx="3">
                <c:v> Day 21</c:v>
              </c:pt>
            </c:strLit>
          </c:cat>
          <c:val>
            <c:numRef>
              <c:f>('Figure 3C data'!$Q$51,'Figure 3C data'!$Q$104,'Figure 3C data'!$Q$161,'Figure 3C data'!$Q$215)</c:f>
              <c:numCache>
                <c:formatCode>General</c:formatCode>
                <c:ptCount val="4"/>
                <c:pt idx="0">
                  <c:v>57036871.111111112</c:v>
                </c:pt>
                <c:pt idx="1">
                  <c:v>28215709.752000004</c:v>
                </c:pt>
                <c:pt idx="2">
                  <c:v>11269039.48888889</c:v>
                </c:pt>
                <c:pt idx="3">
                  <c:v>19239843.71111111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B0-464A-8B55-21154885C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57655936"/>
        <c:axId val="257657472"/>
      </c:barChart>
      <c:catAx>
        <c:axId val="257655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57657472"/>
        <c:crosses val="autoZero"/>
        <c:auto val="1"/>
        <c:lblAlgn val="ctr"/>
        <c:lblOffset val="100"/>
        <c:noMultiLvlLbl val="0"/>
      </c:catAx>
      <c:valAx>
        <c:axId val="257657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Fluorescence pixel intensity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26106615983346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57655936"/>
        <c:crosses val="autoZero"/>
        <c:crossBetween val="between"/>
        <c:majorUnit val="15000000"/>
        <c:dispUnits>
          <c:builtInUnit val="millions"/>
          <c:dispUnitsLbl>
            <c:layout>
              <c:manualLayout>
                <c:xMode val="edge"/>
                <c:yMode val="edge"/>
                <c:x val="2.4500000000000001E-2"/>
                <c:y val="7.4516788849669668E-2"/>
              </c:manualLayout>
            </c:layout>
            <c:tx>
              <c:rich>
                <a:bodyPr/>
                <a:lstStyle/>
                <a:p>
                  <a:pPr>
                    <a:defRPr sz="1400"/>
                  </a:pPr>
                  <a:r>
                    <a:rPr lang="en-US" sz="1400"/>
                    <a:t>X 10</a:t>
                  </a:r>
                  <a:r>
                    <a:rPr lang="en-US" sz="1400">
                      <a:latin typeface="Calibri"/>
                      <a:cs typeface="Calibri"/>
                    </a:rPr>
                    <a:t>⁶</a:t>
                  </a:r>
                  <a:endParaRPr lang="en-US" sz="1400"/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72952257286690358"/>
          <c:y val="8.9273851772677867E-2"/>
          <c:w val="0.20571412948381451"/>
          <c:h val="0.17049615349805411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82823255583619"/>
          <c:y val="7.9205016039661708E-2"/>
          <c:w val="0.75261621188860817"/>
          <c:h val="0.80047156605424319"/>
        </c:manualLayout>
      </c:layout>
      <c:barChart>
        <c:barDir val="col"/>
        <c:grouping val="clustered"/>
        <c:varyColors val="0"/>
        <c:ser>
          <c:idx val="0"/>
          <c:order val="0"/>
          <c:tx>
            <c:v>EStim</c:v>
          </c:tx>
          <c:spPr>
            <a:solidFill>
              <a:schemeClr val="bg1">
                <a:lumMod val="85000"/>
              </a:schemeClr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('Fig.3 D E F Data&amp;Plot'!$J$10,'Fig.3 D E F Data&amp;Plot'!$J$7,'Fig.3 D E F Data&amp;Plot'!$J$4)</c:f>
                <c:numCache>
                  <c:formatCode>General</c:formatCode>
                  <c:ptCount val="3"/>
                  <c:pt idx="0">
                    <c:v>7122.337607836349</c:v>
                  </c:pt>
                  <c:pt idx="1">
                    <c:v>8523.4905017447709</c:v>
                  </c:pt>
                  <c:pt idx="2">
                    <c:v>8887.2801801225996</c:v>
                  </c:pt>
                </c:numCache>
              </c:numRef>
            </c:plus>
            <c:minus>
              <c:numRef>
                <c:f>('Fig.3 D E F Data&amp;Plot'!$J$10,'Fig.3 D E F Data&amp;Plot'!$J$7,'Fig.3 D E F Data&amp;Plot'!$J$4)</c:f>
                <c:numCache>
                  <c:formatCode>General</c:formatCode>
                  <c:ptCount val="3"/>
                  <c:pt idx="0">
                    <c:v>7122.337607836349</c:v>
                  </c:pt>
                  <c:pt idx="1">
                    <c:v>8523.4905017447709</c:v>
                  </c:pt>
                  <c:pt idx="2">
                    <c:v>8887.2801801225996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('Fig.3 D E F Data&amp;Plot'!$E$10,'Fig.3 D E F Data&amp;Plot'!$E$7,'Fig.3 D E F Data&amp;Plot'!$E$4)</c:f>
              <c:strCache>
                <c:ptCount val="3"/>
                <c:pt idx="0">
                  <c:v>Day 7</c:v>
                </c:pt>
                <c:pt idx="1">
                  <c:v>Day 14</c:v>
                </c:pt>
                <c:pt idx="2">
                  <c:v>Day 21</c:v>
                </c:pt>
              </c:strCache>
            </c:strRef>
          </c:cat>
          <c:val>
            <c:numRef>
              <c:f>('Fig.3 D E F Data&amp;Plot'!$I$10,'Fig.3 D E F Data&amp;Plot'!$I$7,'Fig.3 D E F Data&amp;Plot'!$I$4)</c:f>
              <c:numCache>
                <c:formatCode>General</c:formatCode>
                <c:ptCount val="3"/>
                <c:pt idx="0">
                  <c:v>14918</c:v>
                </c:pt>
                <c:pt idx="1">
                  <c:v>101073.33333333333</c:v>
                </c:pt>
                <c:pt idx="2">
                  <c:v>169753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3-4ADD-AFF8-FBAC58F2FFAC}"/>
            </c:ext>
          </c:extLst>
        </c:ser>
        <c:ser>
          <c:idx val="1"/>
          <c:order val="1"/>
          <c:tx>
            <c:v>Control</c:v>
          </c:tx>
          <c:spPr>
            <a:solidFill>
              <a:schemeClr val="tx1"/>
            </a:solidFill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('Fig.3 D E F Data&amp;Plot'!$J$30,'Fig.3 D E F Data&amp;Plot'!$J$27,'Fig.3 D E F Data&amp;Plot'!$J$24)</c:f>
                <c:numCache>
                  <c:formatCode>General</c:formatCode>
                  <c:ptCount val="3"/>
                  <c:pt idx="0">
                    <c:v>4948.7032981714829</c:v>
                  </c:pt>
                  <c:pt idx="1">
                    <c:v>4304.4685308796616</c:v>
                  </c:pt>
                  <c:pt idx="2">
                    <c:v>7152.8640650674588</c:v>
                  </c:pt>
                </c:numCache>
              </c:numRef>
            </c:plus>
            <c:minus>
              <c:numRef>
                <c:f>('Fig.3 D E F Data&amp;Plot'!$J$30,'Fig.3 D E F Data&amp;Plot'!$J$27,'Fig.3 D E F Data&amp;Plot'!$J$24)</c:f>
                <c:numCache>
                  <c:formatCode>General</c:formatCode>
                  <c:ptCount val="3"/>
                  <c:pt idx="0">
                    <c:v>4948.7032981714829</c:v>
                  </c:pt>
                  <c:pt idx="1">
                    <c:v>4304.4685308796616</c:v>
                  </c:pt>
                  <c:pt idx="2">
                    <c:v>7152.8640650674588</c:v>
                  </c:pt>
                </c:numCache>
              </c:numRef>
            </c:minus>
            <c:spPr>
              <a:noFill/>
              <a:ln w="1587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('Fig.3 D E F Data&amp;Plot'!$E$10,'Fig.3 D E F Data&amp;Plot'!$E$7,'Fig.3 D E F Data&amp;Plot'!$E$4)</c:f>
              <c:strCache>
                <c:ptCount val="3"/>
                <c:pt idx="0">
                  <c:v>Day 7</c:v>
                </c:pt>
                <c:pt idx="1">
                  <c:v>Day 14</c:v>
                </c:pt>
                <c:pt idx="2">
                  <c:v>Day 21</c:v>
                </c:pt>
              </c:strCache>
            </c:strRef>
          </c:cat>
          <c:val>
            <c:numRef>
              <c:f>('Fig.3 D E F Data&amp;Plot'!$I$30,'Fig.3 D E F Data&amp;Plot'!$I$27,'Fig.3 D E F Data&amp;Plot'!$I$24)</c:f>
              <c:numCache>
                <c:formatCode>General</c:formatCode>
                <c:ptCount val="3"/>
                <c:pt idx="0">
                  <c:v>17869.333333333332</c:v>
                </c:pt>
                <c:pt idx="1">
                  <c:v>18646.666666666668</c:v>
                </c:pt>
                <c:pt idx="2">
                  <c:v>22744.666666666668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33-4ADD-AFF8-FBAC58F2F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57575168"/>
        <c:axId val="257576960"/>
      </c:barChart>
      <c:catAx>
        <c:axId val="2575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576960"/>
        <c:crosses val="autoZero"/>
        <c:auto val="1"/>
        <c:lblAlgn val="ctr"/>
        <c:lblOffset val="100"/>
        <c:noMultiLvlLbl val="0"/>
      </c:catAx>
      <c:valAx>
        <c:axId val="2575769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Intensity of Red color, arbitrary units (AU)</a:t>
                </a:r>
              </a:p>
            </c:rich>
          </c:tx>
          <c:layout>
            <c:manualLayout>
              <c:xMode val="edge"/>
              <c:yMode val="edge"/>
              <c:x val="8.4835710394691247E-2"/>
              <c:y val="0.174961208506251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575168"/>
        <c:crosses val="autoZero"/>
        <c:crossBetween val="between"/>
        <c:majorUnit val="50000"/>
        <c:dispUnits>
          <c:builtInUnit val="thousands"/>
          <c:dispUnitsLbl>
            <c:layout>
              <c:manualLayout>
                <c:xMode val="edge"/>
                <c:yMode val="edge"/>
                <c:x val="7.9791264299509723E-2"/>
                <c:y val="7.920512941894288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400" b="1">
                      <a:solidFill>
                        <a:schemeClr val="tx1"/>
                      </a:solidFill>
                    </a:rPr>
                    <a:t>X 10</a:t>
                  </a:r>
                  <a:r>
                    <a:rPr lang="en-US" sz="1400" b="1" baseline="30000">
                      <a:solidFill>
                        <a:schemeClr val="tx1"/>
                      </a:solidFill>
                    </a:rPr>
                    <a:t>3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081062574306109"/>
          <c:y val="0.23015297798161305"/>
          <c:w val="0.14830226111029557"/>
          <c:h val="0.13048681723880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 EStim Differentiation</c:v>
          </c:tx>
          <c:spPr>
            <a:solidFill>
              <a:schemeClr val="bg1">
                <a:lumMod val="85000"/>
              </a:schemeClr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'Fig.3 D E F Data&amp;Plot'!$D$74:$D$76</c:f>
              <c:strCache>
                <c:ptCount val="3"/>
                <c:pt idx="0">
                  <c:v>Day 7</c:v>
                </c:pt>
                <c:pt idx="1">
                  <c:v>Day 14</c:v>
                </c:pt>
                <c:pt idx="2">
                  <c:v>Day 21</c:v>
                </c:pt>
              </c:strCache>
            </c:strRef>
          </c:cat>
          <c:val>
            <c:numRef>
              <c:f>('Fig.3 D E F Data&amp;Plot'!$I$10,'Fig.3 D E F Data&amp;Plot'!$I$7,'Fig.3 D E F Data&amp;Plot'!$I$4)</c:f>
              <c:numCache>
                <c:formatCode>General</c:formatCode>
                <c:ptCount val="3"/>
                <c:pt idx="0">
                  <c:v>14918</c:v>
                </c:pt>
                <c:pt idx="1">
                  <c:v>101073.33333333333</c:v>
                </c:pt>
                <c:pt idx="2">
                  <c:v>169753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2-4405-8800-C965BF74B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609088"/>
        <c:axId val="258086016"/>
      </c:barChart>
      <c:lineChart>
        <c:grouping val="standard"/>
        <c:varyColors val="0"/>
        <c:ser>
          <c:idx val="2"/>
          <c:order val="1"/>
          <c:tx>
            <c:v>Vmem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('Fig.3 D E F Data&amp;Plot'!$K$10,'Fig.3 D E F Data&amp;Plot'!$K$7,'Fig.3 D E F Data&amp;Plot'!$K$4)</c:f>
              <c:numCache>
                <c:formatCode>General</c:formatCode>
                <c:ptCount val="3"/>
                <c:pt idx="0">
                  <c:v>28215709.752000004</c:v>
                </c:pt>
                <c:pt idx="1">
                  <c:v>11269039.48888889</c:v>
                </c:pt>
                <c:pt idx="2">
                  <c:v>19239844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2-4405-8800-C965BF74B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90112"/>
        <c:axId val="258087936"/>
      </c:lineChart>
      <c:catAx>
        <c:axId val="25760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086016"/>
        <c:crosses val="autoZero"/>
        <c:auto val="1"/>
        <c:lblAlgn val="ctr"/>
        <c:lblOffset val="100"/>
        <c:noMultiLvlLbl val="0"/>
      </c:catAx>
      <c:valAx>
        <c:axId val="258086016"/>
        <c:scaling>
          <c:orientation val="minMax"/>
          <c:max val="1800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609088"/>
        <c:crosses val="autoZero"/>
        <c:crossBetween val="between"/>
        <c:majorUnit val="60000"/>
        <c:dispUnits>
          <c:builtInUnit val="thousands"/>
        </c:dispUnits>
      </c:valAx>
      <c:valAx>
        <c:axId val="258087936"/>
        <c:scaling>
          <c:orientation val="minMax"/>
          <c:max val="300000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090112"/>
        <c:crosses val="max"/>
        <c:crossBetween val="between"/>
        <c:dispUnits>
          <c:builtInUnit val="millions"/>
        </c:dispUnits>
      </c:valAx>
      <c:catAx>
        <c:axId val="258090112"/>
        <c:scaling>
          <c:orientation val="minMax"/>
        </c:scaling>
        <c:delete val="1"/>
        <c:axPos val="b"/>
        <c:majorTickMark val="out"/>
        <c:minorTickMark val="none"/>
        <c:tickLblPos val="nextTo"/>
        <c:crossAx val="258087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 Control Differentiation</c:v>
          </c:tx>
          <c:spPr>
            <a:solidFill>
              <a:schemeClr val="tx1"/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'Fig.3 D E F Data&amp;Plot'!$D$74:$D$76</c:f>
              <c:strCache>
                <c:ptCount val="3"/>
                <c:pt idx="0">
                  <c:v>Day 7</c:v>
                </c:pt>
                <c:pt idx="1">
                  <c:v>Day 14</c:v>
                </c:pt>
                <c:pt idx="2">
                  <c:v>Day 21</c:v>
                </c:pt>
              </c:strCache>
            </c:strRef>
          </c:cat>
          <c:val>
            <c:numRef>
              <c:f>('Fig.3 D E F Data&amp;Plot'!$I$30,'Fig.3 D E F Data&amp;Plot'!$I$27,'Fig.3 D E F Data&amp;Plot'!$I$24)</c:f>
              <c:numCache>
                <c:formatCode>General</c:formatCode>
                <c:ptCount val="3"/>
                <c:pt idx="0">
                  <c:v>17869.333333333332</c:v>
                </c:pt>
                <c:pt idx="1">
                  <c:v>18646.666666666668</c:v>
                </c:pt>
                <c:pt idx="2">
                  <c:v>22744.666666666668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C-45BB-BDF3-A00917329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25824"/>
        <c:axId val="258127360"/>
      </c:barChart>
      <c:lineChart>
        <c:grouping val="standard"/>
        <c:varyColors val="0"/>
        <c:ser>
          <c:idx val="0"/>
          <c:order val="1"/>
          <c:tx>
            <c:v>Vmem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noFill/>
              </a:ln>
            </c:spPr>
          </c:marker>
          <c:val>
            <c:numRef>
              <c:f>('Fig.3 D E F Data&amp;Plot'!$K$30,'Fig.3 D E F Data&amp;Plot'!$K$27,'Fig.3 D E F Data&amp;Plot'!$K$24)</c:f>
              <c:numCache>
                <c:formatCode>General</c:formatCode>
                <c:ptCount val="3"/>
                <c:pt idx="0">
                  <c:v>38676033.833333336</c:v>
                </c:pt>
                <c:pt idx="1">
                  <c:v>34576899.911111109</c:v>
                </c:pt>
                <c:pt idx="2">
                  <c:v>19239843.71111111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D-48CB-B3E3-11BC30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483456"/>
        <c:axId val="489489688"/>
      </c:lineChart>
      <c:catAx>
        <c:axId val="25812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127360"/>
        <c:crosses val="autoZero"/>
        <c:auto val="1"/>
        <c:lblAlgn val="ctr"/>
        <c:lblOffset val="100"/>
        <c:noMultiLvlLbl val="0"/>
      </c:catAx>
      <c:valAx>
        <c:axId val="25812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125824"/>
        <c:crosses val="autoZero"/>
        <c:crossBetween val="between"/>
        <c:dispUnits>
          <c:builtInUnit val="thousands"/>
        </c:dispUnits>
      </c:valAx>
      <c:valAx>
        <c:axId val="4894896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89483456"/>
        <c:crosses val="max"/>
        <c:crossBetween val="between"/>
        <c:majorUnit val="10000000"/>
        <c:dispUnits>
          <c:builtInUnit val="millions"/>
        </c:dispUnits>
      </c:valAx>
      <c:catAx>
        <c:axId val="489483456"/>
        <c:scaling>
          <c:orientation val="minMax"/>
        </c:scaling>
        <c:delete val="1"/>
        <c:axPos val="b"/>
        <c:majorTickMark val="out"/>
        <c:minorTickMark val="none"/>
        <c:tickLblPos val="nextTo"/>
        <c:crossAx val="489489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30577283893474"/>
          <c:y val="6.2037155006963482E-2"/>
          <c:w val="0.85644017573039177"/>
          <c:h val="0.89060307014949935"/>
        </c:manualLayout>
      </c:layout>
      <c:barChart>
        <c:barDir val="col"/>
        <c:grouping val="clustered"/>
        <c:varyColors val="0"/>
        <c:ser>
          <c:idx val="1"/>
          <c:order val="0"/>
          <c:tx>
            <c:v>Control</c:v>
          </c:tx>
          <c:spPr>
            <a:solidFill>
              <a:schemeClr val="tx1"/>
            </a:solidFill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('Fig.3 D E F Data&amp;Plot'!$J$30,'Fig.3 D E F Data&amp;Plot'!$J$27,'Fig.3 D E F Data&amp;Plot'!$J$24)</c:f>
                <c:numCache>
                  <c:formatCode>General</c:formatCode>
                  <c:ptCount val="3"/>
                  <c:pt idx="0">
                    <c:v>4948.7032981714829</c:v>
                  </c:pt>
                  <c:pt idx="1">
                    <c:v>4304.4685308796616</c:v>
                  </c:pt>
                  <c:pt idx="2">
                    <c:v>7152.8640650674588</c:v>
                  </c:pt>
                </c:numCache>
              </c:numRef>
            </c:plus>
            <c:minus>
              <c:numRef>
                <c:f>('Fig.3 D E F Data&amp;Plot'!$J$30,'Fig.3 D E F Data&amp;Plot'!$J$27,'Fig.3 D E F Data&amp;Plot'!$J$24)</c:f>
                <c:numCache>
                  <c:formatCode>General</c:formatCode>
                  <c:ptCount val="3"/>
                  <c:pt idx="0">
                    <c:v>4948.7032981714829</c:v>
                  </c:pt>
                  <c:pt idx="1">
                    <c:v>4304.4685308796616</c:v>
                  </c:pt>
                  <c:pt idx="2">
                    <c:v>7152.8640650674588</c:v>
                  </c:pt>
                </c:numCache>
              </c:numRef>
            </c:minus>
            <c:spPr>
              <a:noFill/>
              <a:ln w="1587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numRef>
              <c:f>'Fig.3 D E F Data&amp;Plot'!$E$14:$E$16</c:f>
              <c:numCache>
                <c:formatCode>General</c:formatCode>
                <c:ptCount val="3"/>
              </c:numCache>
            </c:numRef>
          </c:cat>
          <c:val>
            <c:numRef>
              <c:f>('Fig.3 D E F Data&amp;Plot'!$I$30,'Fig.3 D E F Data&amp;Plot'!$I$27,'Fig.3 D E F Data&amp;Plot'!$I$24)</c:f>
              <c:numCache>
                <c:formatCode>General</c:formatCode>
                <c:ptCount val="3"/>
                <c:pt idx="0">
                  <c:v>17869.333333333332</c:v>
                </c:pt>
                <c:pt idx="1">
                  <c:v>18646.666666666668</c:v>
                </c:pt>
                <c:pt idx="2">
                  <c:v>22744.666666666668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2-4821-9FBF-57DF575F707C}"/>
            </c:ext>
          </c:extLst>
        </c:ser>
        <c:ser>
          <c:idx val="0"/>
          <c:order val="1"/>
          <c:tx>
            <c:v>EStim</c:v>
          </c:tx>
          <c:spPr>
            <a:solidFill>
              <a:schemeClr val="bg1">
                <a:lumMod val="85000"/>
              </a:schemeClr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('Fig.3 D E F Data&amp;Plot'!$J$10,'Fig.3 D E F Data&amp;Plot'!$J$7,'Fig.3 D E F Data&amp;Plot'!$J$4)</c:f>
                <c:numCache>
                  <c:formatCode>General</c:formatCode>
                  <c:ptCount val="3"/>
                  <c:pt idx="0">
                    <c:v>7122.337607836349</c:v>
                  </c:pt>
                  <c:pt idx="1">
                    <c:v>8523.4905017447709</c:v>
                  </c:pt>
                  <c:pt idx="2">
                    <c:v>8887.2801801225996</c:v>
                  </c:pt>
                </c:numCache>
              </c:numRef>
            </c:plus>
            <c:minus>
              <c:numRef>
                <c:f>('Fig.3 D E F Data&amp;Plot'!$J$10,'Fig.3 D E F Data&amp;Plot'!$J$7,'Fig.3 D E F Data&amp;Plot'!$J$4)</c:f>
                <c:numCache>
                  <c:formatCode>General</c:formatCode>
                  <c:ptCount val="3"/>
                  <c:pt idx="0">
                    <c:v>7122.337607836349</c:v>
                  </c:pt>
                  <c:pt idx="1">
                    <c:v>8523.4905017447709</c:v>
                  </c:pt>
                  <c:pt idx="2">
                    <c:v>8887.2801801225996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'Fig.3 D E F Data&amp;Plot'!$E$14:$E$16</c:f>
              <c:numCache>
                <c:formatCode>General</c:formatCode>
                <c:ptCount val="3"/>
              </c:numCache>
            </c:numRef>
          </c:cat>
          <c:val>
            <c:numRef>
              <c:f>('Fig.3 D E F Data&amp;Plot'!$I$10,'Fig.3 D E F Data&amp;Plot'!$I$7,'Fig.3 D E F Data&amp;Plot'!$I$4)</c:f>
              <c:numCache>
                <c:formatCode>General</c:formatCode>
                <c:ptCount val="3"/>
                <c:pt idx="0">
                  <c:v>14918</c:v>
                </c:pt>
                <c:pt idx="1">
                  <c:v>101073.33333333333</c:v>
                </c:pt>
                <c:pt idx="2">
                  <c:v>169753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52-4821-9FBF-57DF575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57575168"/>
        <c:axId val="257576960"/>
      </c:barChart>
      <c:catAx>
        <c:axId val="2575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576960"/>
        <c:crosses val="autoZero"/>
        <c:auto val="1"/>
        <c:lblAlgn val="ctr"/>
        <c:lblOffset val="100"/>
        <c:noMultiLvlLbl val="0"/>
      </c:catAx>
      <c:valAx>
        <c:axId val="257576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575168"/>
        <c:crosses val="autoZero"/>
        <c:crossBetween val="between"/>
        <c:majorUnit val="50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12</xdr:col>
      <xdr:colOff>288472</xdr:colOff>
      <xdr:row>23</xdr:row>
      <xdr:rowOff>131989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884595-36CB-4FBE-8352-4C3FBD541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264002</xdr:colOff>
      <xdr:row>3</xdr:row>
      <xdr:rowOff>74469</xdr:rowOff>
    </xdr:from>
    <xdr:to>
      <xdr:col>21</xdr:col>
      <xdr:colOff>469841</xdr:colOff>
      <xdr:row>23</xdr:row>
      <xdr:rowOff>125904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40AB08-D774-4ACB-B0F2-3D42D1A87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166254</xdr:colOff>
      <xdr:row>23</xdr:row>
      <xdr:rowOff>187035</xdr:rowOff>
    </xdr:from>
    <xdr:to>
      <xdr:col>22</xdr:col>
      <xdr:colOff>444384</xdr:colOff>
      <xdr:row>45</xdr:row>
      <xdr:rowOff>124690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05475A6-7A4F-4282-94BC-EB7ADD09E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591291</xdr:colOff>
      <xdr:row>23</xdr:row>
      <xdr:rowOff>178624</xdr:rowOff>
    </xdr:from>
    <xdr:to>
      <xdr:col>33</xdr:col>
      <xdr:colOff>242454</xdr:colOff>
      <xdr:row>45</xdr:row>
      <xdr:rowOff>86592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81C05DC-D8F5-4969-BD90-8DB79E880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469000</xdr:colOff>
      <xdr:row>53</xdr:row>
      <xdr:rowOff>120585</xdr:rowOff>
    </xdr:from>
    <xdr:to>
      <xdr:col>31</xdr:col>
      <xdr:colOff>9895</xdr:colOff>
      <xdr:row>83</xdr:row>
      <xdr:rowOff>104898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FFBF120-B623-40F5-8A5D-875B36B89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72"/>
  <sheetViews>
    <sheetView zoomScale="70" zoomScaleNormal="70" workbookViewId="0">
      <selection activeCell="AA49" sqref="AA49"/>
    </sheetView>
  </sheetViews>
  <sheetFormatPr defaultRowHeight="14.4" x14ac:dyDescent="0.3"/>
  <cols>
    <col min="1" max="1" width="6.5546875" customWidth="1"/>
    <col min="2" max="2" width="4.109375" bestFit="1" customWidth="1"/>
    <col min="3" max="3" width="4.6640625" bestFit="1" customWidth="1"/>
    <col min="4" max="5" width="7.44140625" bestFit="1" customWidth="1"/>
    <col min="6" max="6" width="9.44140625" customWidth="1"/>
    <col min="7" max="7" width="2.5546875" customWidth="1"/>
    <col min="8" max="8" width="4.6640625" bestFit="1" customWidth="1"/>
    <col min="9" max="9" width="6.44140625" customWidth="1"/>
    <col min="10" max="10" width="6" bestFit="1" customWidth="1"/>
    <col min="11" max="11" width="6.33203125" customWidth="1"/>
    <col min="12" max="12" width="6.5546875" bestFit="1" customWidth="1"/>
    <col min="13" max="13" width="4.5546875" bestFit="1" customWidth="1"/>
    <col min="14" max="14" width="5.109375" bestFit="1" customWidth="1"/>
    <col min="15" max="15" width="5.6640625" bestFit="1" customWidth="1"/>
    <col min="16" max="16" width="9" bestFit="1" customWidth="1"/>
    <col min="17" max="17" width="10.44140625" customWidth="1"/>
    <col min="18" max="18" width="2.6640625" customWidth="1"/>
    <col min="19" max="19" width="4.6640625" bestFit="1" customWidth="1"/>
    <col min="20" max="20" width="12" bestFit="1" customWidth="1"/>
    <col min="21" max="21" width="7.33203125" customWidth="1"/>
    <col min="22" max="22" width="6.109375" customWidth="1"/>
    <col min="23" max="23" width="6.5546875" bestFit="1" customWidth="1"/>
    <col min="24" max="24" width="4.33203125" bestFit="1" customWidth="1"/>
    <col min="25" max="25" width="4.88671875" bestFit="1" customWidth="1"/>
    <col min="26" max="26" width="5.44140625" bestFit="1" customWidth="1"/>
    <col min="27" max="27" width="8.5546875" customWidth="1"/>
    <col min="28" max="28" width="13.33203125" bestFit="1" customWidth="1"/>
    <col min="29" max="29" width="2.5546875" customWidth="1"/>
    <col min="30" max="30" width="5.109375" bestFit="1" customWidth="1"/>
    <col min="31" max="31" width="7.6640625" customWidth="1"/>
    <col min="32" max="32" width="7" bestFit="1" customWidth="1"/>
    <col min="33" max="33" width="6.6640625" customWidth="1"/>
    <col min="34" max="34" width="6.5546875" bestFit="1" customWidth="1"/>
    <col min="35" max="35" width="4.33203125" bestFit="1" customWidth="1"/>
    <col min="36" max="36" width="4.88671875" bestFit="1" customWidth="1"/>
    <col min="37" max="37" width="6.6640625" customWidth="1"/>
    <col min="38" max="38" width="7.44140625" customWidth="1"/>
    <col min="39" max="39" width="9.6640625" customWidth="1"/>
    <col min="40" max="40" width="4.88671875" customWidth="1"/>
    <col min="41" max="41" width="4.6640625" bestFit="1" customWidth="1"/>
    <col min="42" max="42" width="7.33203125" customWidth="1"/>
    <col min="43" max="43" width="6" bestFit="1" customWidth="1"/>
  </cols>
  <sheetData>
    <row r="1" spans="1:45" ht="18" x14ac:dyDescent="0.35">
      <c r="A1" s="41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5" x14ac:dyDescent="0.3">
      <c r="A2" s="54"/>
      <c r="B2" s="55"/>
      <c r="C2" s="55"/>
      <c r="D2" s="55"/>
      <c r="E2" s="55"/>
      <c r="F2" s="55"/>
      <c r="G2" s="55"/>
      <c r="H2" s="55"/>
      <c r="I2" s="55"/>
      <c r="J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44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44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44"/>
      <c r="AS2" s="44"/>
    </row>
    <row r="3" spans="1:45" x14ac:dyDescent="0.3">
      <c r="A3" s="54" t="s">
        <v>67</v>
      </c>
      <c r="B3" s="54"/>
      <c r="C3" s="54"/>
      <c r="D3" s="54"/>
      <c r="E3" s="54"/>
      <c r="F3" s="54"/>
      <c r="G3" s="54"/>
      <c r="H3" s="54"/>
      <c r="I3" s="54"/>
      <c r="J3" s="54"/>
      <c r="L3" s="54" t="s">
        <v>66</v>
      </c>
      <c r="M3" s="54"/>
      <c r="N3" s="54"/>
      <c r="O3" s="54"/>
      <c r="P3" s="54"/>
      <c r="Q3" s="54"/>
      <c r="R3" s="54"/>
      <c r="S3" s="54"/>
      <c r="T3" s="54"/>
      <c r="U3" s="54"/>
      <c r="V3" s="44"/>
      <c r="W3" s="45"/>
      <c r="X3" s="57"/>
      <c r="Y3" s="57"/>
      <c r="Z3" s="57"/>
      <c r="AA3" s="57"/>
      <c r="AB3" s="57"/>
      <c r="AC3" s="46"/>
      <c r="AD3" s="57"/>
      <c r="AE3" s="57"/>
      <c r="AF3" s="57"/>
      <c r="AG3" s="44"/>
      <c r="AH3" s="45"/>
      <c r="AI3" s="57"/>
      <c r="AJ3" s="57"/>
      <c r="AK3" s="57"/>
      <c r="AL3" s="57"/>
      <c r="AM3" s="57"/>
      <c r="AN3" s="46"/>
      <c r="AO3" s="57"/>
      <c r="AP3" s="57"/>
      <c r="AQ3" s="57"/>
      <c r="AR3" s="44"/>
      <c r="AS3" s="44"/>
    </row>
    <row r="4" spans="1:45" ht="15" thickBot="1" x14ac:dyDescent="0.35">
      <c r="A4" s="32" t="s">
        <v>57</v>
      </c>
      <c r="B4" s="61" t="s">
        <v>56</v>
      </c>
      <c r="C4" s="61"/>
      <c r="D4" s="61"/>
      <c r="E4" s="61"/>
      <c r="F4" s="61"/>
      <c r="G4" s="15"/>
      <c r="H4" s="61" t="s">
        <v>55</v>
      </c>
      <c r="I4" s="61"/>
      <c r="J4" s="61"/>
      <c r="L4" s="75" t="s">
        <v>57</v>
      </c>
      <c r="M4" s="76" t="s">
        <v>56</v>
      </c>
      <c r="N4" s="76"/>
      <c r="O4" s="76"/>
      <c r="P4" s="76"/>
      <c r="Q4" s="76"/>
      <c r="R4" s="77"/>
      <c r="S4" s="76" t="s">
        <v>55</v>
      </c>
      <c r="T4" s="76"/>
      <c r="U4" s="76"/>
      <c r="V4" s="44"/>
      <c r="W4" s="45"/>
      <c r="X4" s="43"/>
      <c r="Y4" s="43"/>
      <c r="Z4" s="43"/>
      <c r="AA4" s="43"/>
      <c r="AB4" s="43"/>
      <c r="AC4" s="46"/>
      <c r="AD4" s="43"/>
      <c r="AE4" s="43"/>
      <c r="AF4" s="43"/>
      <c r="AG4" s="44"/>
      <c r="AH4" s="45"/>
      <c r="AI4" s="43"/>
      <c r="AJ4" s="43"/>
      <c r="AK4" s="43"/>
      <c r="AL4" s="43"/>
      <c r="AM4" s="43"/>
      <c r="AN4" s="46"/>
      <c r="AO4" s="43"/>
      <c r="AP4" s="43"/>
      <c r="AQ4" s="43"/>
      <c r="AR4" s="44"/>
      <c r="AS4" s="44"/>
    </row>
    <row r="5" spans="1:45" x14ac:dyDescent="0.3">
      <c r="A5" s="25" t="s">
        <v>48</v>
      </c>
      <c r="B5" s="39" t="s">
        <v>54</v>
      </c>
      <c r="C5" s="38" t="s">
        <v>29</v>
      </c>
      <c r="D5" s="38" t="s">
        <v>12</v>
      </c>
      <c r="E5" s="38" t="s">
        <v>52</v>
      </c>
      <c r="F5" s="37" t="s">
        <v>53</v>
      </c>
      <c r="G5" s="15"/>
      <c r="H5" s="39" t="s">
        <v>29</v>
      </c>
      <c r="I5" s="38" t="s">
        <v>12</v>
      </c>
      <c r="J5" s="37" t="s">
        <v>52</v>
      </c>
      <c r="L5" s="75" t="s">
        <v>48</v>
      </c>
      <c r="M5" s="39" t="s">
        <v>54</v>
      </c>
      <c r="N5" s="38" t="s">
        <v>29</v>
      </c>
      <c r="O5" s="38" t="s">
        <v>12</v>
      </c>
      <c r="P5" s="38" t="s">
        <v>52</v>
      </c>
      <c r="Q5" s="37" t="s">
        <v>53</v>
      </c>
      <c r="R5" s="77"/>
      <c r="S5" s="39" t="s">
        <v>29</v>
      </c>
      <c r="T5" s="38" t="s">
        <v>12</v>
      </c>
      <c r="U5" s="37" t="s">
        <v>52</v>
      </c>
      <c r="V5" s="44"/>
      <c r="W5" s="44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4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4"/>
    </row>
    <row r="6" spans="1:45" x14ac:dyDescent="0.3">
      <c r="B6" s="23">
        <v>1</v>
      </c>
      <c r="C6" s="22">
        <v>12876</v>
      </c>
      <c r="D6" s="22">
        <v>4836.3249999999998</v>
      </c>
      <c r="E6" s="22">
        <v>67986819</v>
      </c>
      <c r="F6" s="16">
        <f>E6-(C6*1599)</f>
        <v>47398095</v>
      </c>
      <c r="G6" s="15"/>
      <c r="H6" s="23">
        <v>334</v>
      </c>
      <c r="I6" s="22">
        <v>0.49399999999999999</v>
      </c>
      <c r="J6" s="16">
        <v>165</v>
      </c>
      <c r="K6" s="15"/>
      <c r="L6" s="78"/>
      <c r="M6" s="79">
        <v>1</v>
      </c>
      <c r="N6" s="80">
        <v>5957</v>
      </c>
      <c r="O6" s="80">
        <v>3524.1889999999999</v>
      </c>
      <c r="P6" s="80">
        <v>20993594</v>
      </c>
      <c r="Q6" s="81">
        <f>P6-(N6*1558)</f>
        <v>11712588</v>
      </c>
      <c r="R6" s="77"/>
      <c r="S6" s="79">
        <v>1456</v>
      </c>
      <c r="T6" s="80">
        <v>1152.0930000000001</v>
      </c>
      <c r="U6" s="81">
        <v>1677447</v>
      </c>
      <c r="V6" s="44"/>
      <c r="W6" s="44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4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4"/>
    </row>
    <row r="7" spans="1:45" x14ac:dyDescent="0.3">
      <c r="B7" s="23">
        <v>2</v>
      </c>
      <c r="C7" s="22">
        <v>6835</v>
      </c>
      <c r="D7" s="22">
        <v>3895.7359999999999</v>
      </c>
      <c r="E7" s="22">
        <v>26911280</v>
      </c>
      <c r="F7" s="16">
        <f t="shared" ref="F7:F42" si="0">E7-(C7*1599)</f>
        <v>15982115</v>
      </c>
      <c r="G7" s="15"/>
      <c r="H7" s="23">
        <v>242</v>
      </c>
      <c r="I7" s="22">
        <v>3.64</v>
      </c>
      <c r="J7" s="16">
        <v>881</v>
      </c>
      <c r="K7" s="15"/>
      <c r="L7" s="78"/>
      <c r="M7" s="79">
        <v>2</v>
      </c>
      <c r="N7" s="80">
        <v>7808</v>
      </c>
      <c r="O7" s="80">
        <v>3152.067</v>
      </c>
      <c r="P7" s="80">
        <v>24611340</v>
      </c>
      <c r="Q7" s="81">
        <f t="shared" ref="Q7:Q50" si="1">P7-(N7*1558)</f>
        <v>12446476</v>
      </c>
      <c r="R7" s="77"/>
      <c r="S7" s="79">
        <v>1720</v>
      </c>
      <c r="T7" s="80">
        <v>1907.4469999999999</v>
      </c>
      <c r="U7" s="81">
        <v>3280809</v>
      </c>
      <c r="V7" s="44"/>
      <c r="W7" s="44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4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4"/>
    </row>
    <row r="8" spans="1:45" x14ac:dyDescent="0.3">
      <c r="B8" s="23">
        <v>3</v>
      </c>
      <c r="C8" s="22">
        <v>7079</v>
      </c>
      <c r="D8" s="22">
        <v>4106.116</v>
      </c>
      <c r="E8" s="22">
        <v>29067192</v>
      </c>
      <c r="F8" s="16">
        <f t="shared" si="0"/>
        <v>17747871</v>
      </c>
      <c r="G8" s="15"/>
      <c r="H8" s="23">
        <v>204</v>
      </c>
      <c r="I8" s="22">
        <v>3.8580000000000001</v>
      </c>
      <c r="J8" s="16">
        <v>787</v>
      </c>
      <c r="K8" s="15"/>
      <c r="L8" s="78"/>
      <c r="M8" s="79">
        <v>4</v>
      </c>
      <c r="N8" s="80">
        <v>6832</v>
      </c>
      <c r="O8" s="80">
        <v>4778.51</v>
      </c>
      <c r="P8" s="80">
        <v>32646781</v>
      </c>
      <c r="Q8" s="81">
        <f t="shared" si="1"/>
        <v>22002525</v>
      </c>
      <c r="R8" s="77"/>
      <c r="S8" s="79">
        <v>2366</v>
      </c>
      <c r="T8" s="80">
        <v>1735.846</v>
      </c>
      <c r="U8" s="81">
        <v>4107011</v>
      </c>
      <c r="V8" s="44"/>
      <c r="W8" s="44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4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4"/>
    </row>
    <row r="9" spans="1:45" x14ac:dyDescent="0.3">
      <c r="B9" s="23">
        <v>4</v>
      </c>
      <c r="C9" s="22">
        <v>8624</v>
      </c>
      <c r="D9" s="22">
        <v>2847.6379999999999</v>
      </c>
      <c r="E9" s="22">
        <v>24558032</v>
      </c>
      <c r="F9" s="16">
        <f t="shared" si="0"/>
        <v>10768256</v>
      </c>
      <c r="G9" s="15"/>
      <c r="H9" s="23">
        <v>227</v>
      </c>
      <c r="I9" s="22">
        <v>6.3220000000000001</v>
      </c>
      <c r="J9" s="16">
        <v>1435</v>
      </c>
      <c r="K9" s="15"/>
      <c r="L9" s="78"/>
      <c r="M9" s="79">
        <v>5</v>
      </c>
      <c r="N9" s="80">
        <v>6832</v>
      </c>
      <c r="O9" s="80">
        <v>4778.51</v>
      </c>
      <c r="P9" s="80">
        <v>32646781</v>
      </c>
      <c r="Q9" s="81">
        <f t="shared" si="1"/>
        <v>22002525</v>
      </c>
      <c r="R9" s="77"/>
      <c r="S9" s="79">
        <v>1720</v>
      </c>
      <c r="T9" s="80">
        <v>1907.4469999999999</v>
      </c>
      <c r="U9" s="81">
        <v>3280809</v>
      </c>
      <c r="V9" s="44"/>
      <c r="W9" s="44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4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4"/>
    </row>
    <row r="10" spans="1:45" x14ac:dyDescent="0.3">
      <c r="B10" s="23">
        <v>5</v>
      </c>
      <c r="C10" s="22">
        <v>9421</v>
      </c>
      <c r="D10" s="22">
        <v>2991.1460000000002</v>
      </c>
      <c r="E10" s="22">
        <v>28179591</v>
      </c>
      <c r="F10" s="16">
        <f t="shared" si="0"/>
        <v>13115412</v>
      </c>
      <c r="G10" s="15"/>
      <c r="H10" s="23">
        <v>223</v>
      </c>
      <c r="I10" s="22">
        <v>5.3810000000000002</v>
      </c>
      <c r="J10" s="16">
        <v>1200</v>
      </c>
      <c r="K10" s="15"/>
      <c r="L10" s="78"/>
      <c r="M10" s="79">
        <v>6</v>
      </c>
      <c r="N10" s="80">
        <v>7482</v>
      </c>
      <c r="O10" s="80">
        <v>3955.68</v>
      </c>
      <c r="P10" s="80">
        <v>29596399</v>
      </c>
      <c r="Q10" s="81">
        <f t="shared" si="1"/>
        <v>17939443</v>
      </c>
      <c r="R10" s="77"/>
      <c r="S10" s="79">
        <v>2366</v>
      </c>
      <c r="T10" s="80">
        <v>1735.846</v>
      </c>
      <c r="U10" s="81">
        <v>4107011</v>
      </c>
      <c r="V10" s="44"/>
      <c r="W10" s="4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4"/>
    </row>
    <row r="11" spans="1:45" x14ac:dyDescent="0.3">
      <c r="A11" s="25" t="s">
        <v>47</v>
      </c>
      <c r="B11" s="23">
        <v>1</v>
      </c>
      <c r="C11" s="22">
        <v>5990</v>
      </c>
      <c r="D11" s="22">
        <v>2206.4549999999999</v>
      </c>
      <c r="E11" s="22">
        <v>13216663</v>
      </c>
      <c r="F11" s="16">
        <f t="shared" si="0"/>
        <v>3638653</v>
      </c>
      <c r="G11" s="15"/>
      <c r="H11" s="23">
        <v>536</v>
      </c>
      <c r="I11" s="22">
        <v>1640.877</v>
      </c>
      <c r="J11" s="16">
        <v>879510</v>
      </c>
      <c r="K11" s="15"/>
      <c r="L11" s="75" t="s">
        <v>47</v>
      </c>
      <c r="M11" s="79">
        <v>1</v>
      </c>
      <c r="N11" s="80">
        <v>8449</v>
      </c>
      <c r="O11" s="80">
        <v>3359.366</v>
      </c>
      <c r="P11" s="80">
        <v>28383280</v>
      </c>
      <c r="Q11" s="81">
        <f t="shared" si="1"/>
        <v>15219738</v>
      </c>
      <c r="R11" s="77"/>
      <c r="S11" s="79">
        <v>1456</v>
      </c>
      <c r="T11" s="80">
        <v>1152.0930000000001</v>
      </c>
      <c r="U11" s="81">
        <v>1677447</v>
      </c>
      <c r="V11" s="44"/>
      <c r="W11" s="44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4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4"/>
    </row>
    <row r="12" spans="1:45" x14ac:dyDescent="0.3">
      <c r="B12" s="23">
        <v>2</v>
      </c>
      <c r="C12" s="22">
        <v>10907</v>
      </c>
      <c r="D12" s="22">
        <v>6645.1419999999998</v>
      </c>
      <c r="E12" s="22">
        <v>72478567</v>
      </c>
      <c r="F12" s="16">
        <f t="shared" si="0"/>
        <v>55038274</v>
      </c>
      <c r="G12" s="15"/>
      <c r="H12" s="23">
        <v>1593</v>
      </c>
      <c r="I12" s="22">
        <v>1351.8330000000001</v>
      </c>
      <c r="J12" s="16">
        <v>2153470</v>
      </c>
      <c r="K12" s="15"/>
      <c r="L12" s="78"/>
      <c r="M12" s="79">
        <v>1</v>
      </c>
      <c r="N12" s="80">
        <v>8449</v>
      </c>
      <c r="O12" s="80">
        <v>3359.366</v>
      </c>
      <c r="P12" s="80">
        <v>28383280</v>
      </c>
      <c r="Q12" s="81">
        <f t="shared" si="1"/>
        <v>15219738</v>
      </c>
      <c r="R12" s="77"/>
      <c r="S12" s="79">
        <v>3439</v>
      </c>
      <c r="T12" s="80">
        <v>1313.1410000000001</v>
      </c>
      <c r="U12" s="81">
        <v>4515893</v>
      </c>
      <c r="V12" s="44"/>
      <c r="W12" s="44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4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4"/>
    </row>
    <row r="13" spans="1:45" x14ac:dyDescent="0.3">
      <c r="B13" s="23">
        <v>3</v>
      </c>
      <c r="C13" s="22">
        <v>2368</v>
      </c>
      <c r="D13" s="22">
        <v>6891.9620000000004</v>
      </c>
      <c r="E13" s="22">
        <v>161051365</v>
      </c>
      <c r="F13" s="16">
        <f t="shared" si="0"/>
        <v>157264933</v>
      </c>
      <c r="G13" s="15"/>
      <c r="H13" s="23">
        <v>1588</v>
      </c>
      <c r="I13" s="22">
        <v>1274.184</v>
      </c>
      <c r="J13" s="16">
        <v>2023404</v>
      </c>
      <c r="K13" s="15"/>
      <c r="L13" s="78"/>
      <c r="M13" s="79">
        <v>3</v>
      </c>
      <c r="N13" s="80">
        <v>12005</v>
      </c>
      <c r="O13" s="80">
        <v>6392.8829999999998</v>
      </c>
      <c r="P13" s="80">
        <v>76746566</v>
      </c>
      <c r="Q13" s="81">
        <f t="shared" si="1"/>
        <v>58042776</v>
      </c>
      <c r="R13" s="77"/>
      <c r="S13" s="79">
        <v>2341</v>
      </c>
      <c r="T13" s="80">
        <v>1414.7239999999999</v>
      </c>
      <c r="U13" s="81">
        <v>3311868</v>
      </c>
      <c r="V13" s="44"/>
      <c r="W13" s="44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4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4"/>
    </row>
    <row r="14" spans="1:45" x14ac:dyDescent="0.3">
      <c r="B14" s="23">
        <v>4</v>
      </c>
      <c r="C14" s="22">
        <v>4854</v>
      </c>
      <c r="D14" s="22">
        <v>2589.962</v>
      </c>
      <c r="E14" s="22">
        <v>12571674</v>
      </c>
      <c r="F14" s="16">
        <f t="shared" si="0"/>
        <v>4810128</v>
      </c>
      <c r="G14" s="15"/>
      <c r="H14" s="23">
        <v>1888</v>
      </c>
      <c r="I14" s="22">
        <v>1317.61</v>
      </c>
      <c r="J14" s="16">
        <v>2487648</v>
      </c>
      <c r="K14" s="15"/>
      <c r="L14" s="78"/>
      <c r="M14" s="79">
        <v>4</v>
      </c>
      <c r="N14" s="80">
        <v>23168</v>
      </c>
      <c r="O14" s="80">
        <v>7798.808</v>
      </c>
      <c r="P14" s="80">
        <v>180682792</v>
      </c>
      <c r="Q14" s="81">
        <f t="shared" si="1"/>
        <v>144587048</v>
      </c>
      <c r="R14" s="77"/>
      <c r="S14" s="79">
        <v>1315</v>
      </c>
      <c r="T14" s="80">
        <v>1368.885</v>
      </c>
      <c r="U14" s="81">
        <v>1800084</v>
      </c>
      <c r="V14" s="44"/>
      <c r="W14" s="44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4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4"/>
    </row>
    <row r="15" spans="1:45" x14ac:dyDescent="0.3">
      <c r="B15" s="23">
        <v>5</v>
      </c>
      <c r="C15" s="22">
        <v>10586</v>
      </c>
      <c r="D15" s="22">
        <v>6504.6660000000002</v>
      </c>
      <c r="E15" s="22">
        <v>75363055</v>
      </c>
      <c r="F15" s="16">
        <f t="shared" si="0"/>
        <v>58436041</v>
      </c>
      <c r="G15" s="15"/>
      <c r="H15" s="23">
        <v>1817</v>
      </c>
      <c r="I15" s="22">
        <v>1401.6859999999999</v>
      </c>
      <c r="J15" s="16">
        <v>2546864</v>
      </c>
      <c r="K15" s="15"/>
      <c r="L15" s="78"/>
      <c r="M15" s="79">
        <v>1</v>
      </c>
      <c r="N15" s="80">
        <v>10277</v>
      </c>
      <c r="O15" s="80">
        <v>6620.0550000000003</v>
      </c>
      <c r="P15" s="80">
        <v>68034309</v>
      </c>
      <c r="Q15" s="81">
        <f t="shared" si="1"/>
        <v>52022743</v>
      </c>
      <c r="R15" s="77"/>
      <c r="S15" s="79">
        <v>1359</v>
      </c>
      <c r="T15" s="80">
        <v>1335.43</v>
      </c>
      <c r="U15" s="81">
        <v>1814850</v>
      </c>
      <c r="V15" s="44"/>
      <c r="W15" s="4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5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4"/>
    </row>
    <row r="16" spans="1:45" x14ac:dyDescent="0.3">
      <c r="A16" s="25" t="s">
        <v>50</v>
      </c>
      <c r="B16" s="23">
        <v>1</v>
      </c>
      <c r="C16" s="22">
        <v>7326</v>
      </c>
      <c r="D16" s="22">
        <v>2131.6179999999999</v>
      </c>
      <c r="E16" s="22">
        <v>15616237</v>
      </c>
      <c r="F16" s="16">
        <f t="shared" si="0"/>
        <v>3901963</v>
      </c>
      <c r="G16" s="15"/>
      <c r="H16" s="23">
        <v>3546</v>
      </c>
      <c r="I16" s="22">
        <v>3047.9180000000001</v>
      </c>
      <c r="J16" s="16">
        <v>10807916</v>
      </c>
      <c r="K16" s="15"/>
      <c r="L16" s="75" t="s">
        <v>50</v>
      </c>
      <c r="M16" s="79">
        <v>1</v>
      </c>
      <c r="N16" s="80">
        <v>11583</v>
      </c>
      <c r="O16" s="80">
        <v>7588.4229999999998</v>
      </c>
      <c r="P16" s="80">
        <v>87896701</v>
      </c>
      <c r="Q16" s="81">
        <f t="shared" si="1"/>
        <v>69850387</v>
      </c>
      <c r="R16" s="77"/>
      <c r="S16" s="79">
        <v>1371</v>
      </c>
      <c r="T16" s="80">
        <v>2584.7199999999998</v>
      </c>
      <c r="U16" s="81">
        <v>3543651</v>
      </c>
      <c r="V16" s="44"/>
      <c r="W16" s="44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4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4"/>
    </row>
    <row r="17" spans="1:45" x14ac:dyDescent="0.3">
      <c r="B17" s="23">
        <v>2</v>
      </c>
      <c r="C17" s="22">
        <v>13640</v>
      </c>
      <c r="D17" s="22">
        <v>7213.8130000000001</v>
      </c>
      <c r="E17" s="22">
        <v>98396407</v>
      </c>
      <c r="F17" s="16">
        <f t="shared" si="0"/>
        <v>76586047</v>
      </c>
      <c r="G17" s="15"/>
      <c r="H17" s="23">
        <v>1677</v>
      </c>
      <c r="I17" s="22">
        <v>3450.502</v>
      </c>
      <c r="J17" s="16">
        <v>5786492</v>
      </c>
      <c r="K17" s="15"/>
      <c r="L17" s="78"/>
      <c r="M17" s="79">
        <v>2</v>
      </c>
      <c r="N17" s="80">
        <v>5957</v>
      </c>
      <c r="O17" s="80">
        <v>3524.1889999999999</v>
      </c>
      <c r="P17" s="80">
        <v>20993594</v>
      </c>
      <c r="Q17" s="81">
        <f t="shared" si="1"/>
        <v>11712588</v>
      </c>
      <c r="R17" s="77"/>
      <c r="S17" s="79">
        <v>1720</v>
      </c>
      <c r="T17" s="80">
        <v>1907.4469999999999</v>
      </c>
      <c r="U17" s="81">
        <v>3280809</v>
      </c>
      <c r="V17" s="44"/>
      <c r="W17" s="44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4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4"/>
    </row>
    <row r="18" spans="1:45" ht="15" thickBot="1" x14ac:dyDescent="0.35">
      <c r="B18" s="23">
        <v>3</v>
      </c>
      <c r="C18" s="13">
        <v>18578</v>
      </c>
      <c r="D18" s="13">
        <v>9171.1409999999996</v>
      </c>
      <c r="E18" s="13">
        <v>179552606</v>
      </c>
      <c r="F18" s="16">
        <f t="shared" si="0"/>
        <v>149846384</v>
      </c>
      <c r="G18" s="15"/>
      <c r="H18" s="23">
        <v>1999</v>
      </c>
      <c r="I18" s="22">
        <v>4656.9160000000002</v>
      </c>
      <c r="J18" s="16">
        <v>9309175</v>
      </c>
      <c r="K18" s="15"/>
      <c r="L18" s="78"/>
      <c r="M18" s="79">
        <v>2</v>
      </c>
      <c r="N18" s="80">
        <v>17245</v>
      </c>
      <c r="O18" s="80">
        <v>5453.0569999999998</v>
      </c>
      <c r="P18" s="80">
        <v>94037973</v>
      </c>
      <c r="Q18" s="81">
        <f t="shared" si="1"/>
        <v>67170263</v>
      </c>
      <c r="R18" s="77"/>
      <c r="S18" s="79">
        <v>2366</v>
      </c>
      <c r="T18" s="80">
        <v>1735.846</v>
      </c>
      <c r="U18" s="81">
        <v>4107011</v>
      </c>
      <c r="V18" s="44"/>
      <c r="W18" s="44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4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4"/>
    </row>
    <row r="19" spans="1:45" x14ac:dyDescent="0.3">
      <c r="B19" s="23">
        <v>4</v>
      </c>
      <c r="C19" s="22">
        <v>7326</v>
      </c>
      <c r="D19" s="22">
        <v>6131.6180000000004</v>
      </c>
      <c r="E19" s="22">
        <v>15616237</v>
      </c>
      <c r="F19" s="16">
        <f t="shared" si="0"/>
        <v>3901963</v>
      </c>
      <c r="G19" s="15"/>
      <c r="H19" s="23">
        <v>1483</v>
      </c>
      <c r="I19" s="22">
        <v>2648.6010000000001</v>
      </c>
      <c r="J19" s="16">
        <v>3927875</v>
      </c>
      <c r="K19" s="15"/>
      <c r="L19" s="78"/>
      <c r="M19" s="79">
        <v>2</v>
      </c>
      <c r="N19" s="80">
        <v>17245</v>
      </c>
      <c r="O19" s="80">
        <v>5453.0569999999998</v>
      </c>
      <c r="P19" s="80">
        <v>94037973</v>
      </c>
      <c r="Q19" s="81">
        <f t="shared" si="1"/>
        <v>67170263</v>
      </c>
      <c r="R19" s="77"/>
      <c r="S19" s="79">
        <v>753</v>
      </c>
      <c r="T19" s="80">
        <v>2044.258</v>
      </c>
      <c r="U19" s="81">
        <v>1539326</v>
      </c>
      <c r="V19" s="44"/>
      <c r="W19" s="43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3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4"/>
    </row>
    <row r="20" spans="1:45" ht="15" thickBot="1" x14ac:dyDescent="0.35">
      <c r="A20" s="35" t="s">
        <v>51</v>
      </c>
      <c r="B20" s="14">
        <v>5</v>
      </c>
      <c r="C20" s="13">
        <v>19578</v>
      </c>
      <c r="D20" s="13">
        <v>9171.1409999999996</v>
      </c>
      <c r="E20" s="13">
        <v>179552606</v>
      </c>
      <c r="F20" s="16">
        <f t="shared" si="0"/>
        <v>148247384</v>
      </c>
      <c r="G20" s="15"/>
      <c r="H20" s="14">
        <v>1533</v>
      </c>
      <c r="I20" s="13">
        <v>2764.098</v>
      </c>
      <c r="J20" s="12">
        <v>4237362</v>
      </c>
      <c r="K20" s="15"/>
      <c r="L20" s="82" t="s">
        <v>51</v>
      </c>
      <c r="M20" s="83">
        <v>5</v>
      </c>
      <c r="N20" s="80">
        <v>7808</v>
      </c>
      <c r="O20" s="80">
        <v>3152.067</v>
      </c>
      <c r="P20" s="80">
        <v>24611340</v>
      </c>
      <c r="Q20" s="81">
        <f t="shared" si="1"/>
        <v>12446476</v>
      </c>
      <c r="R20" s="77"/>
      <c r="S20" s="83">
        <v>793</v>
      </c>
      <c r="T20" s="84">
        <v>3258.1239999999998</v>
      </c>
      <c r="U20" s="85">
        <v>2583692</v>
      </c>
      <c r="V20" s="44"/>
      <c r="W20" s="43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3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4"/>
    </row>
    <row r="21" spans="1:45" x14ac:dyDescent="0.3">
      <c r="A21" s="34" t="s">
        <v>48</v>
      </c>
      <c r="B21" s="30">
        <v>2</v>
      </c>
      <c r="C21" s="22">
        <v>7326</v>
      </c>
      <c r="D21" s="22">
        <v>2132.6179999999999</v>
      </c>
      <c r="E21" s="22">
        <v>15616237</v>
      </c>
      <c r="F21" s="16">
        <f t="shared" si="0"/>
        <v>3901963</v>
      </c>
      <c r="G21" s="15"/>
      <c r="H21" s="30">
        <v>1477</v>
      </c>
      <c r="I21" s="29">
        <v>1791.664</v>
      </c>
      <c r="J21" s="28">
        <v>2646287</v>
      </c>
      <c r="K21" s="15"/>
      <c r="L21" s="82" t="s">
        <v>48</v>
      </c>
      <c r="M21" s="86">
        <v>1</v>
      </c>
      <c r="N21" s="87">
        <v>8580</v>
      </c>
      <c r="O21" s="87">
        <v>10962.361999999999</v>
      </c>
      <c r="P21" s="87">
        <v>94057069</v>
      </c>
      <c r="Q21" s="81">
        <f t="shared" si="1"/>
        <v>80689429</v>
      </c>
      <c r="R21" s="77"/>
      <c r="S21" s="86">
        <v>1143</v>
      </c>
      <c r="T21" s="87">
        <v>1650.809</v>
      </c>
      <c r="U21" s="88">
        <v>1886875</v>
      </c>
      <c r="V21" s="44"/>
      <c r="W21" s="44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4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4"/>
    </row>
    <row r="22" spans="1:45" x14ac:dyDescent="0.3">
      <c r="B22" s="23">
        <v>3</v>
      </c>
      <c r="C22" s="22">
        <v>7226</v>
      </c>
      <c r="D22" s="22">
        <v>2151.6179999999999</v>
      </c>
      <c r="E22" s="22">
        <v>15616237</v>
      </c>
      <c r="F22" s="16">
        <f t="shared" si="0"/>
        <v>4061863</v>
      </c>
      <c r="G22" s="15"/>
      <c r="H22" s="23">
        <v>1153</v>
      </c>
      <c r="I22" s="22">
        <v>1853.8920000000001</v>
      </c>
      <c r="J22" s="16">
        <v>2137537</v>
      </c>
      <c r="K22" s="15"/>
      <c r="L22" s="78"/>
      <c r="M22" s="79">
        <v>1</v>
      </c>
      <c r="N22" s="80">
        <v>16398</v>
      </c>
      <c r="O22" s="80">
        <v>7801.5349999999999</v>
      </c>
      <c r="P22" s="80">
        <v>127929570</v>
      </c>
      <c r="Q22" s="81">
        <f t="shared" si="1"/>
        <v>102381486</v>
      </c>
      <c r="R22" s="77"/>
      <c r="S22" s="79">
        <v>461</v>
      </c>
      <c r="T22" s="80">
        <v>1567.39</v>
      </c>
      <c r="U22" s="81">
        <v>722567</v>
      </c>
      <c r="V22" s="44"/>
      <c r="W22" s="44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4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4"/>
    </row>
    <row r="23" spans="1:45" x14ac:dyDescent="0.3">
      <c r="B23" s="23">
        <v>4</v>
      </c>
      <c r="C23" s="22">
        <v>14136</v>
      </c>
      <c r="D23" s="22">
        <v>8297.7520000000004</v>
      </c>
      <c r="E23" s="22">
        <v>117297017</v>
      </c>
      <c r="F23" s="16">
        <f t="shared" si="0"/>
        <v>94693553</v>
      </c>
      <c r="G23" s="15"/>
      <c r="H23" s="23">
        <v>3023</v>
      </c>
      <c r="I23" s="22">
        <v>1205.527</v>
      </c>
      <c r="J23" s="16">
        <v>3644307</v>
      </c>
      <c r="K23" s="15"/>
      <c r="L23" s="78"/>
      <c r="M23" s="79">
        <v>2</v>
      </c>
      <c r="N23" s="80">
        <v>17245</v>
      </c>
      <c r="O23" s="80">
        <v>5453.0569999999998</v>
      </c>
      <c r="P23" s="80">
        <v>94037973</v>
      </c>
      <c r="Q23" s="81">
        <f t="shared" si="1"/>
        <v>67170263</v>
      </c>
      <c r="R23" s="77"/>
      <c r="S23" s="79">
        <v>1720</v>
      </c>
      <c r="T23" s="80">
        <v>1907.4469999999999</v>
      </c>
      <c r="U23" s="81">
        <v>3280809</v>
      </c>
      <c r="V23" s="44"/>
      <c r="W23" s="44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4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4"/>
    </row>
    <row r="24" spans="1:45" x14ac:dyDescent="0.3">
      <c r="B24" s="23">
        <v>5</v>
      </c>
      <c r="C24" s="22">
        <v>4339</v>
      </c>
      <c r="D24" s="22">
        <v>4055.0650000000001</v>
      </c>
      <c r="E24" s="22">
        <v>17594925</v>
      </c>
      <c r="F24" s="16">
        <f t="shared" si="0"/>
        <v>10656864</v>
      </c>
      <c r="G24" s="15"/>
      <c r="H24" s="23">
        <v>2499</v>
      </c>
      <c r="I24" s="22">
        <v>1198.4670000000001</v>
      </c>
      <c r="J24" s="16">
        <v>2994968</v>
      </c>
      <c r="K24" s="15"/>
      <c r="L24" s="78"/>
      <c r="M24" s="79">
        <v>4</v>
      </c>
      <c r="N24" s="80">
        <v>11354</v>
      </c>
      <c r="O24" s="80">
        <v>7152.6959999999999</v>
      </c>
      <c r="P24" s="80">
        <v>81211712</v>
      </c>
      <c r="Q24" s="81">
        <f t="shared" si="1"/>
        <v>63522180</v>
      </c>
      <c r="R24" s="77"/>
      <c r="S24" s="79">
        <v>2366</v>
      </c>
      <c r="T24" s="80">
        <v>1735.846</v>
      </c>
      <c r="U24" s="81">
        <v>4107011</v>
      </c>
      <c r="V24" s="44"/>
      <c r="W24" s="44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4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4"/>
    </row>
    <row r="25" spans="1:45" x14ac:dyDescent="0.3">
      <c r="B25" s="23">
        <v>6</v>
      </c>
      <c r="C25" s="22">
        <v>14666</v>
      </c>
      <c r="D25" s="22">
        <v>5175.71</v>
      </c>
      <c r="E25" s="22">
        <v>72660879</v>
      </c>
      <c r="F25" s="16">
        <f t="shared" si="0"/>
        <v>49209945</v>
      </c>
      <c r="G25" s="15"/>
      <c r="H25" s="23">
        <v>2566</v>
      </c>
      <c r="I25" s="22">
        <v>1101.127</v>
      </c>
      <c r="J25" s="16">
        <v>2825493</v>
      </c>
      <c r="K25" s="15"/>
      <c r="L25" s="78"/>
      <c r="M25" s="79">
        <v>5</v>
      </c>
      <c r="N25" s="80">
        <v>17245</v>
      </c>
      <c r="O25" s="80">
        <v>5453.0569999999998</v>
      </c>
      <c r="P25" s="80">
        <v>94037973</v>
      </c>
      <c r="Q25" s="81">
        <f t="shared" si="1"/>
        <v>67170263</v>
      </c>
      <c r="R25" s="77"/>
      <c r="S25" s="79">
        <v>1327</v>
      </c>
      <c r="T25" s="80">
        <v>1007.232</v>
      </c>
      <c r="U25" s="81">
        <v>1336597</v>
      </c>
      <c r="V25" s="44"/>
      <c r="W25" s="45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5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4"/>
    </row>
    <row r="26" spans="1:45" x14ac:dyDescent="0.3">
      <c r="A26" s="25" t="s">
        <v>47</v>
      </c>
      <c r="B26" s="23">
        <v>1</v>
      </c>
      <c r="C26" s="22">
        <v>14066</v>
      </c>
      <c r="D26" s="22">
        <v>5165.71</v>
      </c>
      <c r="E26" s="22">
        <v>72660879</v>
      </c>
      <c r="F26" s="16">
        <f t="shared" si="0"/>
        <v>50169345</v>
      </c>
      <c r="G26" s="15"/>
      <c r="H26" s="23">
        <v>4974</v>
      </c>
      <c r="I26" s="22">
        <v>2335.4029999999998</v>
      </c>
      <c r="J26" s="16">
        <v>11616297</v>
      </c>
      <c r="K26" s="15"/>
      <c r="L26" s="75" t="s">
        <v>47</v>
      </c>
      <c r="M26" s="79">
        <v>1</v>
      </c>
      <c r="N26" s="80">
        <v>9214</v>
      </c>
      <c r="O26" s="80">
        <v>6572.6909999999998</v>
      </c>
      <c r="P26" s="80">
        <v>60560773</v>
      </c>
      <c r="Q26" s="81">
        <f t="shared" si="1"/>
        <v>46205361</v>
      </c>
      <c r="R26" s="77"/>
      <c r="S26" s="79">
        <v>1720</v>
      </c>
      <c r="T26" s="80">
        <v>1907.4469999999999</v>
      </c>
      <c r="U26" s="81">
        <v>3280809</v>
      </c>
      <c r="V26" s="44"/>
      <c r="W26" s="44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4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4"/>
    </row>
    <row r="27" spans="1:45" x14ac:dyDescent="0.3">
      <c r="B27" s="23">
        <v>2</v>
      </c>
      <c r="C27" s="22">
        <v>10281</v>
      </c>
      <c r="D27" s="22">
        <v>5374.7579999999998</v>
      </c>
      <c r="E27" s="22">
        <v>55257892</v>
      </c>
      <c r="F27" s="16">
        <f t="shared" si="0"/>
        <v>38818573</v>
      </c>
      <c r="G27" s="15"/>
      <c r="H27" s="23">
        <v>2531</v>
      </c>
      <c r="I27" s="22">
        <v>2241.2339999999999</v>
      </c>
      <c r="J27" s="16">
        <v>5672564</v>
      </c>
      <c r="K27" s="15"/>
      <c r="L27" s="78"/>
      <c r="M27" s="79">
        <v>2</v>
      </c>
      <c r="N27" s="80">
        <v>10206</v>
      </c>
      <c r="O27" s="80">
        <v>9317.0010000000002</v>
      </c>
      <c r="P27" s="80">
        <v>95089312</v>
      </c>
      <c r="Q27" s="81">
        <f t="shared" si="1"/>
        <v>79188364</v>
      </c>
      <c r="R27" s="77"/>
      <c r="S27" s="79">
        <v>2366</v>
      </c>
      <c r="T27" s="80">
        <v>1735.846</v>
      </c>
      <c r="U27" s="81">
        <v>4107011</v>
      </c>
      <c r="V27" s="44"/>
      <c r="W27" s="44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4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4"/>
    </row>
    <row r="28" spans="1:45" x14ac:dyDescent="0.3">
      <c r="B28" s="23">
        <v>3</v>
      </c>
      <c r="C28" s="22">
        <v>9602</v>
      </c>
      <c r="D28" s="22">
        <v>5513.6480000000001</v>
      </c>
      <c r="E28" s="22">
        <v>50123979</v>
      </c>
      <c r="F28" s="16">
        <f t="shared" si="0"/>
        <v>34770381</v>
      </c>
      <c r="G28" s="15"/>
      <c r="H28" s="23">
        <v>6382</v>
      </c>
      <c r="I28" s="22">
        <v>3346.9810000000002</v>
      </c>
      <c r="J28" s="16">
        <v>21360431</v>
      </c>
      <c r="K28" s="15"/>
      <c r="L28" s="78"/>
      <c r="M28" s="79">
        <v>3</v>
      </c>
      <c r="N28" s="80">
        <v>22750</v>
      </c>
      <c r="O28" s="80">
        <v>8431.8369999999995</v>
      </c>
      <c r="P28" s="80">
        <v>191824300</v>
      </c>
      <c r="Q28" s="81">
        <f t="shared" si="1"/>
        <v>156379800</v>
      </c>
      <c r="R28" s="77"/>
      <c r="S28" s="79">
        <v>4060</v>
      </c>
      <c r="T28" s="80">
        <v>1616.585</v>
      </c>
      <c r="U28" s="81">
        <v>6563334</v>
      </c>
      <c r="V28" s="44"/>
      <c r="W28" s="44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4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4"/>
    </row>
    <row r="29" spans="1:45" x14ac:dyDescent="0.3">
      <c r="B29" s="23">
        <v>4</v>
      </c>
      <c r="C29" s="22">
        <v>13345</v>
      </c>
      <c r="D29" s="22">
        <v>5065.3900000000003</v>
      </c>
      <c r="E29" s="22">
        <v>67597629</v>
      </c>
      <c r="F29" s="16">
        <f t="shared" si="0"/>
        <v>46258974</v>
      </c>
      <c r="G29" s="15"/>
      <c r="H29" s="23">
        <v>3898</v>
      </c>
      <c r="I29" s="22">
        <v>1737.3440000000001</v>
      </c>
      <c r="J29" s="16">
        <v>6772168</v>
      </c>
      <c r="K29" s="15"/>
      <c r="L29" s="78"/>
      <c r="M29" s="79">
        <v>2</v>
      </c>
      <c r="N29" s="80">
        <v>17245</v>
      </c>
      <c r="O29" s="80">
        <v>5453.0569999999998</v>
      </c>
      <c r="P29" s="80">
        <v>94037973</v>
      </c>
      <c r="Q29" s="81">
        <f t="shared" si="1"/>
        <v>67170263</v>
      </c>
      <c r="R29" s="77"/>
      <c r="S29" s="79">
        <v>1437</v>
      </c>
      <c r="T29" s="80">
        <v>1213.808</v>
      </c>
      <c r="U29" s="81">
        <v>1744242</v>
      </c>
      <c r="V29" s="44"/>
      <c r="W29" s="44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4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4"/>
    </row>
    <row r="30" spans="1:45" x14ac:dyDescent="0.3">
      <c r="B30" s="23">
        <v>5</v>
      </c>
      <c r="C30" s="22">
        <v>9902</v>
      </c>
      <c r="D30" s="22">
        <v>5553.6480000000001</v>
      </c>
      <c r="E30" s="22">
        <v>50123979</v>
      </c>
      <c r="F30" s="16">
        <f t="shared" si="0"/>
        <v>34290681</v>
      </c>
      <c r="G30" s="15"/>
      <c r="H30" s="23">
        <v>2267</v>
      </c>
      <c r="I30" s="22">
        <v>1664.2190000000001</v>
      </c>
      <c r="J30" s="16">
        <v>3772785</v>
      </c>
      <c r="K30" s="15"/>
      <c r="L30" s="78"/>
      <c r="M30" s="79">
        <v>1</v>
      </c>
      <c r="N30" s="80">
        <v>8449</v>
      </c>
      <c r="O30" s="80">
        <v>3359.366</v>
      </c>
      <c r="P30" s="80">
        <v>28383280</v>
      </c>
      <c r="Q30" s="81">
        <f t="shared" si="1"/>
        <v>15219738</v>
      </c>
      <c r="R30" s="77"/>
      <c r="S30" s="79">
        <v>2391</v>
      </c>
      <c r="T30" s="80">
        <v>829.93299999999999</v>
      </c>
      <c r="U30" s="81">
        <v>1984369</v>
      </c>
      <c r="V30" s="44"/>
      <c r="W30" s="45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5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4"/>
    </row>
    <row r="31" spans="1:45" x14ac:dyDescent="0.3">
      <c r="A31" s="25" t="s">
        <v>50</v>
      </c>
      <c r="B31" s="23">
        <v>1</v>
      </c>
      <c r="C31" s="22">
        <v>12875</v>
      </c>
      <c r="D31" s="22">
        <v>5830.3249999999998</v>
      </c>
      <c r="E31" s="22">
        <v>67986819</v>
      </c>
      <c r="F31" s="16">
        <f t="shared" si="0"/>
        <v>47399694</v>
      </c>
      <c r="G31" s="15"/>
      <c r="H31" s="23">
        <v>4149</v>
      </c>
      <c r="I31" s="22">
        <v>1613.498</v>
      </c>
      <c r="J31" s="16">
        <v>6694402</v>
      </c>
      <c r="K31" s="15"/>
      <c r="L31" s="75" t="s">
        <v>50</v>
      </c>
      <c r="M31" s="79">
        <v>1</v>
      </c>
      <c r="N31" s="80">
        <v>17687</v>
      </c>
      <c r="O31" s="80">
        <v>5654.9390000000003</v>
      </c>
      <c r="P31" s="80">
        <v>100018908</v>
      </c>
      <c r="Q31" s="81">
        <f t="shared" si="1"/>
        <v>72462562</v>
      </c>
      <c r="R31" s="77"/>
      <c r="S31" s="79">
        <v>1045</v>
      </c>
      <c r="T31" s="80">
        <v>724.79200000000003</v>
      </c>
      <c r="U31" s="81">
        <v>757408</v>
      </c>
      <c r="V31" s="44"/>
      <c r="W31" s="44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4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4"/>
    </row>
    <row r="32" spans="1:45" x14ac:dyDescent="0.3">
      <c r="B32" s="23">
        <v>2</v>
      </c>
      <c r="C32" s="22">
        <v>8274</v>
      </c>
      <c r="D32" s="22">
        <v>5196.259</v>
      </c>
      <c r="E32" s="22">
        <v>42993848</v>
      </c>
      <c r="F32" s="16">
        <f t="shared" si="0"/>
        <v>29763722</v>
      </c>
      <c r="G32" s="15"/>
      <c r="H32" s="23">
        <v>1079</v>
      </c>
      <c r="I32" s="22">
        <v>1657.008</v>
      </c>
      <c r="J32" s="16">
        <v>1787912</v>
      </c>
      <c r="K32" s="15"/>
      <c r="L32" s="78"/>
      <c r="M32" s="79">
        <v>2</v>
      </c>
      <c r="N32" s="80">
        <v>17687</v>
      </c>
      <c r="O32" s="80">
        <v>5654.9390000000003</v>
      </c>
      <c r="P32" s="80">
        <v>100018908</v>
      </c>
      <c r="Q32" s="81">
        <f t="shared" si="1"/>
        <v>72462562</v>
      </c>
      <c r="R32" s="77"/>
      <c r="S32" s="79">
        <v>2930</v>
      </c>
      <c r="T32" s="80">
        <v>1809.384</v>
      </c>
      <c r="U32" s="81">
        <v>5301494</v>
      </c>
      <c r="V32" s="44"/>
      <c r="W32" s="44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4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4"/>
    </row>
    <row r="33" spans="1:45" x14ac:dyDescent="0.3">
      <c r="B33" s="23">
        <v>3</v>
      </c>
      <c r="C33" s="22">
        <v>9802</v>
      </c>
      <c r="D33" s="22">
        <v>5113.6480000000001</v>
      </c>
      <c r="E33" s="22">
        <v>50123979</v>
      </c>
      <c r="F33" s="16">
        <f t="shared" si="0"/>
        <v>34450581</v>
      </c>
      <c r="G33" s="15"/>
      <c r="H33" s="23">
        <v>876</v>
      </c>
      <c r="I33" s="22">
        <v>1675.636</v>
      </c>
      <c r="J33" s="16">
        <v>1467857</v>
      </c>
      <c r="K33" s="15"/>
      <c r="L33" s="78"/>
      <c r="M33" s="79">
        <v>3</v>
      </c>
      <c r="N33" s="80">
        <v>8684</v>
      </c>
      <c r="O33" s="80">
        <v>4572.7709999999997</v>
      </c>
      <c r="P33" s="80">
        <v>39709943</v>
      </c>
      <c r="Q33" s="81">
        <f t="shared" si="1"/>
        <v>26180271</v>
      </c>
      <c r="R33" s="77"/>
      <c r="S33" s="79">
        <v>1437</v>
      </c>
      <c r="T33" s="80">
        <v>1715.425</v>
      </c>
      <c r="U33" s="81">
        <v>2465066</v>
      </c>
      <c r="V33" s="44"/>
      <c r="W33" s="44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4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4"/>
    </row>
    <row r="34" spans="1:45" x14ac:dyDescent="0.3">
      <c r="B34" s="23">
        <v>4</v>
      </c>
      <c r="C34" s="22">
        <v>15738</v>
      </c>
      <c r="D34" s="22">
        <v>5551.6360000000004</v>
      </c>
      <c r="E34" s="22">
        <v>66830595</v>
      </c>
      <c r="F34" s="16">
        <f t="shared" si="0"/>
        <v>41665533</v>
      </c>
      <c r="G34" s="15"/>
      <c r="H34" s="23">
        <v>2121</v>
      </c>
      <c r="I34" s="22">
        <v>1449.3869999999999</v>
      </c>
      <c r="J34" s="16">
        <v>3074149</v>
      </c>
      <c r="K34" s="15"/>
      <c r="L34" s="78"/>
      <c r="M34" s="79">
        <v>4</v>
      </c>
      <c r="N34" s="80">
        <v>8684</v>
      </c>
      <c r="O34" s="80">
        <v>4572.7709999999997</v>
      </c>
      <c r="P34" s="80">
        <v>39709943</v>
      </c>
      <c r="Q34" s="81">
        <f t="shared" si="1"/>
        <v>26180271</v>
      </c>
      <c r="R34" s="77"/>
      <c r="S34" s="79">
        <v>1061</v>
      </c>
      <c r="T34" s="80">
        <v>1497.6379999999999</v>
      </c>
      <c r="U34" s="81">
        <v>1588994</v>
      </c>
      <c r="V34" s="44"/>
      <c r="W34" s="45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5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4"/>
    </row>
    <row r="35" spans="1:45" ht="15" thickBot="1" x14ac:dyDescent="0.35">
      <c r="A35" s="32" t="s">
        <v>49</v>
      </c>
      <c r="B35" s="14">
        <v>5</v>
      </c>
      <c r="C35" s="13">
        <v>15316</v>
      </c>
      <c r="D35" s="13">
        <v>6047.9650000000001</v>
      </c>
      <c r="E35" s="13">
        <v>92630630</v>
      </c>
      <c r="F35" s="16">
        <f t="shared" si="0"/>
        <v>68140346</v>
      </c>
      <c r="G35" s="15"/>
      <c r="H35" s="14">
        <v>920</v>
      </c>
      <c r="I35" s="13">
        <v>1574.576</v>
      </c>
      <c r="J35" s="12">
        <v>1448610</v>
      </c>
      <c r="K35" s="15"/>
      <c r="L35" s="75" t="s">
        <v>49</v>
      </c>
      <c r="M35" s="83">
        <v>2</v>
      </c>
      <c r="N35" s="84">
        <v>36197</v>
      </c>
      <c r="O35" s="84">
        <v>5884.8639999999996</v>
      </c>
      <c r="P35" s="84">
        <v>213014420</v>
      </c>
      <c r="Q35" s="81">
        <f t="shared" si="1"/>
        <v>156619494</v>
      </c>
      <c r="R35" s="77"/>
      <c r="S35" s="79">
        <v>2930</v>
      </c>
      <c r="T35" s="80">
        <v>1809.384</v>
      </c>
      <c r="U35" s="81">
        <v>5301494</v>
      </c>
      <c r="V35" s="44"/>
      <c r="W35" s="45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5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4"/>
    </row>
    <row r="36" spans="1:45" x14ac:dyDescent="0.3">
      <c r="A36" s="25" t="s">
        <v>48</v>
      </c>
      <c r="B36" s="30">
        <v>1</v>
      </c>
      <c r="C36" s="22">
        <v>5786</v>
      </c>
      <c r="D36" s="22">
        <v>3756.663</v>
      </c>
      <c r="E36" s="22">
        <v>21360383</v>
      </c>
      <c r="F36" s="16">
        <f t="shared" si="0"/>
        <v>12108569</v>
      </c>
      <c r="G36" s="15"/>
      <c r="H36" s="30">
        <v>703</v>
      </c>
      <c r="I36" s="29">
        <v>172.858</v>
      </c>
      <c r="J36" s="28">
        <v>121519</v>
      </c>
      <c r="K36" s="15"/>
      <c r="L36" s="75" t="s">
        <v>48</v>
      </c>
      <c r="M36" s="86">
        <v>1</v>
      </c>
      <c r="N36" s="87">
        <v>13109</v>
      </c>
      <c r="O36" s="87">
        <v>5162.5</v>
      </c>
      <c r="P36" s="87">
        <v>67675210</v>
      </c>
      <c r="Q36" s="81">
        <f t="shared" si="1"/>
        <v>47251388</v>
      </c>
      <c r="R36" s="77"/>
      <c r="S36" s="86">
        <v>1004</v>
      </c>
      <c r="T36" s="87">
        <v>569.15899999999999</v>
      </c>
      <c r="U36" s="88">
        <v>571436</v>
      </c>
      <c r="V36" s="44"/>
      <c r="W36" s="44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4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4"/>
    </row>
    <row r="37" spans="1:45" x14ac:dyDescent="0.3">
      <c r="B37" s="23">
        <v>2</v>
      </c>
      <c r="C37" s="22">
        <v>12075</v>
      </c>
      <c r="D37" s="22">
        <v>4830.3249999999998</v>
      </c>
      <c r="E37" s="22">
        <v>67986819</v>
      </c>
      <c r="F37" s="16">
        <f t="shared" si="0"/>
        <v>48678894</v>
      </c>
      <c r="G37" s="15"/>
      <c r="H37" s="23">
        <v>661</v>
      </c>
      <c r="I37" s="22">
        <v>600.20699999999999</v>
      </c>
      <c r="J37" s="16">
        <v>396737</v>
      </c>
      <c r="K37" s="15"/>
      <c r="L37" s="78"/>
      <c r="M37" s="79">
        <v>2</v>
      </c>
      <c r="N37" s="80">
        <v>9411</v>
      </c>
      <c r="O37" s="80">
        <v>6722.4669999999996</v>
      </c>
      <c r="P37" s="80">
        <v>63265134</v>
      </c>
      <c r="Q37" s="81">
        <f t="shared" si="1"/>
        <v>48602796</v>
      </c>
      <c r="R37" s="77"/>
      <c r="S37" s="79">
        <v>1456</v>
      </c>
      <c r="T37" s="80">
        <v>1152.0930000000001</v>
      </c>
      <c r="U37" s="81">
        <v>1677447</v>
      </c>
      <c r="V37" s="44"/>
      <c r="W37" s="44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4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4"/>
    </row>
    <row r="38" spans="1:45" x14ac:dyDescent="0.3">
      <c r="B38" s="23">
        <v>3</v>
      </c>
      <c r="C38" s="22">
        <v>5686</v>
      </c>
      <c r="D38" s="22">
        <v>3756.663</v>
      </c>
      <c r="E38" s="22">
        <v>21360383</v>
      </c>
      <c r="F38" s="16">
        <f t="shared" si="0"/>
        <v>12268469</v>
      </c>
      <c r="G38" s="15"/>
      <c r="H38" s="23">
        <v>1323</v>
      </c>
      <c r="I38" s="22">
        <v>829.55399999999997</v>
      </c>
      <c r="J38" s="16">
        <v>1097500</v>
      </c>
      <c r="K38" s="15"/>
      <c r="L38" s="78"/>
      <c r="M38" s="79">
        <v>3</v>
      </c>
      <c r="N38" s="80">
        <v>8449</v>
      </c>
      <c r="O38" s="80">
        <v>3359.366</v>
      </c>
      <c r="P38" s="80">
        <v>28383280</v>
      </c>
      <c r="Q38" s="81">
        <f t="shared" si="1"/>
        <v>15219738</v>
      </c>
      <c r="R38" s="77"/>
      <c r="S38" s="79">
        <v>1720</v>
      </c>
      <c r="T38" s="80">
        <v>1907.4469999999999</v>
      </c>
      <c r="U38" s="81">
        <v>3280809</v>
      </c>
      <c r="V38" s="44"/>
      <c r="W38" s="44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4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4"/>
    </row>
    <row r="39" spans="1:45" x14ac:dyDescent="0.3">
      <c r="B39" s="23">
        <v>4</v>
      </c>
      <c r="C39" s="22">
        <v>9802</v>
      </c>
      <c r="D39" s="22">
        <v>5113.6480000000001</v>
      </c>
      <c r="E39" s="22">
        <v>50123979</v>
      </c>
      <c r="F39" s="16">
        <f t="shared" si="0"/>
        <v>34450581</v>
      </c>
      <c r="G39" s="15"/>
      <c r="H39" s="23">
        <v>446</v>
      </c>
      <c r="I39" s="22">
        <v>1000.756</v>
      </c>
      <c r="J39" s="16">
        <v>446337</v>
      </c>
      <c r="K39" s="15"/>
      <c r="L39" s="78"/>
      <c r="M39" s="79">
        <v>4</v>
      </c>
      <c r="N39" s="80">
        <v>9176</v>
      </c>
      <c r="O39" s="80">
        <v>2089.933</v>
      </c>
      <c r="P39" s="80">
        <v>19177221</v>
      </c>
      <c r="Q39" s="81">
        <f t="shared" si="1"/>
        <v>4881013</v>
      </c>
      <c r="R39" s="77"/>
      <c r="S39" s="79">
        <v>2366</v>
      </c>
      <c r="T39" s="80">
        <v>1735.846</v>
      </c>
      <c r="U39" s="81">
        <v>4107011</v>
      </c>
      <c r="V39" s="44"/>
      <c r="W39" s="44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5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4"/>
    </row>
    <row r="40" spans="1:45" x14ac:dyDescent="0.3">
      <c r="B40" s="23">
        <v>4</v>
      </c>
      <c r="C40" s="22">
        <v>7326</v>
      </c>
      <c r="D40" s="22">
        <v>2131.6179999999999</v>
      </c>
      <c r="E40" s="22">
        <v>15616237</v>
      </c>
      <c r="F40" s="16">
        <f t="shared" si="0"/>
        <v>3901963</v>
      </c>
      <c r="G40" s="15"/>
      <c r="H40" s="23">
        <v>961</v>
      </c>
      <c r="I40" s="22">
        <v>884.71</v>
      </c>
      <c r="J40" s="16">
        <v>850206</v>
      </c>
      <c r="K40" s="15"/>
      <c r="L40" s="75" t="s">
        <v>47</v>
      </c>
      <c r="M40" s="79">
        <v>5</v>
      </c>
      <c r="N40" s="80">
        <v>17827</v>
      </c>
      <c r="O40" s="80">
        <v>4838.6639999999998</v>
      </c>
      <c r="P40" s="80">
        <v>86258856</v>
      </c>
      <c r="Q40" s="81">
        <f t="shared" si="1"/>
        <v>58484390</v>
      </c>
      <c r="R40" s="77"/>
      <c r="S40" s="79">
        <v>1021</v>
      </c>
      <c r="T40" s="80">
        <v>862.16</v>
      </c>
      <c r="U40" s="81">
        <v>880265</v>
      </c>
      <c r="V40" s="44"/>
      <c r="W40" s="45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4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4"/>
    </row>
    <row r="41" spans="1:45" x14ac:dyDescent="0.3">
      <c r="A41" s="25" t="s">
        <v>47</v>
      </c>
      <c r="B41" s="23">
        <v>1</v>
      </c>
      <c r="C41" s="22">
        <v>12066</v>
      </c>
      <c r="D41" s="22">
        <v>5165.71</v>
      </c>
      <c r="E41" s="22">
        <v>72660879</v>
      </c>
      <c r="F41" s="16">
        <f t="shared" si="0"/>
        <v>53367345</v>
      </c>
      <c r="G41" s="15"/>
      <c r="H41" s="23">
        <v>4651</v>
      </c>
      <c r="I41" s="22">
        <v>1916.47</v>
      </c>
      <c r="J41" s="16">
        <v>8913504</v>
      </c>
      <c r="K41" s="15"/>
      <c r="L41" s="78"/>
      <c r="M41" s="79">
        <v>1</v>
      </c>
      <c r="N41" s="80">
        <v>10048</v>
      </c>
      <c r="O41" s="80">
        <v>7388.5640000000003</v>
      </c>
      <c r="P41" s="80">
        <v>74240289</v>
      </c>
      <c r="Q41" s="81">
        <f t="shared" si="1"/>
        <v>58585505</v>
      </c>
      <c r="R41" s="77"/>
      <c r="S41" s="79">
        <v>915</v>
      </c>
      <c r="T41" s="80">
        <v>2112.8890000000001</v>
      </c>
      <c r="U41" s="81">
        <v>1933293</v>
      </c>
      <c r="V41" s="44"/>
      <c r="W41" s="44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4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4"/>
    </row>
    <row r="42" spans="1:45" x14ac:dyDescent="0.3">
      <c r="B42" s="23">
        <v>2</v>
      </c>
      <c r="C42" s="22">
        <v>5048</v>
      </c>
      <c r="D42" s="22">
        <v>2291.241</v>
      </c>
      <c r="E42" s="22">
        <v>11566187</v>
      </c>
      <c r="F42" s="16">
        <f t="shared" si="0"/>
        <v>3494435</v>
      </c>
      <c r="G42" s="15"/>
      <c r="H42" s="23">
        <v>2273</v>
      </c>
      <c r="I42" s="22">
        <v>1859.694</v>
      </c>
      <c r="J42" s="16">
        <v>4227085</v>
      </c>
      <c r="K42" s="15"/>
      <c r="L42" s="78"/>
      <c r="M42" s="79">
        <v>2</v>
      </c>
      <c r="N42" s="80">
        <v>17827</v>
      </c>
      <c r="O42" s="80">
        <v>4838.6639999999998</v>
      </c>
      <c r="P42" s="80">
        <v>86258856</v>
      </c>
      <c r="Q42" s="81">
        <f t="shared" si="1"/>
        <v>58484390</v>
      </c>
      <c r="R42" s="77"/>
      <c r="S42" s="79">
        <v>1058</v>
      </c>
      <c r="T42" s="80">
        <v>2199.1109999999999</v>
      </c>
      <c r="U42" s="81">
        <v>2326659</v>
      </c>
      <c r="V42" s="44"/>
      <c r="W42" s="44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4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4"/>
    </row>
    <row r="43" spans="1:45" x14ac:dyDescent="0.3">
      <c r="B43" s="23">
        <v>1</v>
      </c>
      <c r="C43" s="22">
        <v>7326</v>
      </c>
      <c r="D43" s="22">
        <v>2131.6179999999999</v>
      </c>
      <c r="E43" s="22">
        <v>15616237</v>
      </c>
      <c r="F43" s="16">
        <f>E43-(C43*1599)</f>
        <v>3901963</v>
      </c>
      <c r="G43" s="15"/>
      <c r="H43" s="23">
        <v>1647</v>
      </c>
      <c r="I43" s="22">
        <v>1822.165</v>
      </c>
      <c r="J43" s="16">
        <v>3001106</v>
      </c>
      <c r="K43" s="15"/>
      <c r="L43" s="78"/>
      <c r="M43" s="79">
        <v>3</v>
      </c>
      <c r="N43" s="80">
        <v>8395</v>
      </c>
      <c r="O43" s="80">
        <v>7569.616</v>
      </c>
      <c r="P43" s="80">
        <v>63546930</v>
      </c>
      <c r="Q43" s="81">
        <f t="shared" si="1"/>
        <v>50467520</v>
      </c>
      <c r="R43" s="77"/>
      <c r="S43" s="79">
        <v>542</v>
      </c>
      <c r="T43" s="80">
        <v>7.6999999999999999E-2</v>
      </c>
      <c r="U43" s="81">
        <v>42</v>
      </c>
      <c r="V43" s="44"/>
      <c r="W43" s="44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4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4"/>
    </row>
    <row r="44" spans="1:45" x14ac:dyDescent="0.3">
      <c r="B44" s="23">
        <v>4</v>
      </c>
      <c r="C44" s="22">
        <v>13085</v>
      </c>
      <c r="D44" s="22">
        <v>4831.3249999999998</v>
      </c>
      <c r="E44" s="22">
        <v>67986819</v>
      </c>
      <c r="F44" s="16">
        <f t="shared" ref="F44:F50" si="2">E44-(C44*1599)</f>
        <v>47063904</v>
      </c>
      <c r="G44" s="15"/>
      <c r="H44" s="23">
        <v>1717</v>
      </c>
      <c r="I44" s="22">
        <v>1901.0309999999999</v>
      </c>
      <c r="J44" s="16">
        <v>3264071</v>
      </c>
      <c r="K44" s="15"/>
      <c r="L44" s="78"/>
      <c r="M44" s="79">
        <v>2</v>
      </c>
      <c r="N44" s="80">
        <v>36197</v>
      </c>
      <c r="O44" s="80">
        <v>5884.8639999999996</v>
      </c>
      <c r="P44" s="80">
        <v>213014420</v>
      </c>
      <c r="Q44" s="81">
        <f t="shared" si="1"/>
        <v>156619494</v>
      </c>
      <c r="R44" s="77"/>
      <c r="S44" s="79">
        <v>257</v>
      </c>
      <c r="T44" s="80">
        <v>17.875</v>
      </c>
      <c r="U44" s="81">
        <v>4594</v>
      </c>
      <c r="V44" s="44"/>
      <c r="W44" s="44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4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4"/>
    </row>
    <row r="45" spans="1:45" x14ac:dyDescent="0.3">
      <c r="B45" s="23">
        <v>5</v>
      </c>
      <c r="C45" s="22">
        <v>9702</v>
      </c>
      <c r="D45" s="22">
        <v>5113.6480000000001</v>
      </c>
      <c r="E45" s="22">
        <v>50123979</v>
      </c>
      <c r="F45" s="16">
        <f t="shared" si="2"/>
        <v>34610481</v>
      </c>
      <c r="G45" s="15"/>
      <c r="H45" s="23">
        <v>1081</v>
      </c>
      <c r="I45" s="22">
        <v>1721.626</v>
      </c>
      <c r="J45" s="16">
        <v>1861078</v>
      </c>
      <c r="K45" s="15"/>
      <c r="L45" s="78"/>
      <c r="M45" s="79">
        <v>1</v>
      </c>
      <c r="N45" s="80">
        <v>10974</v>
      </c>
      <c r="O45" s="80">
        <v>4949.4780000000001</v>
      </c>
      <c r="P45" s="80">
        <v>54315570</v>
      </c>
      <c r="Q45" s="81">
        <f t="shared" si="1"/>
        <v>37218078</v>
      </c>
      <c r="R45" s="77"/>
      <c r="S45" s="79">
        <v>1720</v>
      </c>
      <c r="T45" s="80">
        <v>1907.4469999999999</v>
      </c>
      <c r="U45" s="81">
        <v>3280809</v>
      </c>
      <c r="V45" s="44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5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4"/>
    </row>
    <row r="46" spans="1:45" x14ac:dyDescent="0.3">
      <c r="A46" s="25" t="s">
        <v>46</v>
      </c>
      <c r="B46" s="23">
        <v>1</v>
      </c>
      <c r="C46" s="22">
        <v>9802</v>
      </c>
      <c r="D46" s="22">
        <v>5112.6480000000001</v>
      </c>
      <c r="E46" s="22">
        <v>50123979</v>
      </c>
      <c r="F46" s="16">
        <f t="shared" si="2"/>
        <v>34450581</v>
      </c>
      <c r="G46" s="15"/>
      <c r="H46" s="23">
        <v>3407</v>
      </c>
      <c r="I46" s="22">
        <v>2311.5059999999999</v>
      </c>
      <c r="J46" s="16">
        <v>7875300</v>
      </c>
      <c r="K46" s="15"/>
      <c r="L46" s="75" t="s">
        <v>46</v>
      </c>
      <c r="M46" s="79">
        <v>2</v>
      </c>
      <c r="N46" s="80">
        <v>17827</v>
      </c>
      <c r="O46" s="80">
        <v>4838.6639999999998</v>
      </c>
      <c r="P46" s="80">
        <v>86258856</v>
      </c>
      <c r="Q46" s="81">
        <f t="shared" si="1"/>
        <v>58484390</v>
      </c>
      <c r="R46" s="77"/>
      <c r="S46" s="79">
        <v>2366</v>
      </c>
      <c r="T46" s="80">
        <v>1735.846</v>
      </c>
      <c r="U46" s="81">
        <v>4107011</v>
      </c>
      <c r="V46" s="44"/>
      <c r="W46" s="44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4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4"/>
    </row>
    <row r="47" spans="1:45" x14ac:dyDescent="0.3">
      <c r="B47" s="23">
        <v>2</v>
      </c>
      <c r="C47" s="22">
        <v>11038</v>
      </c>
      <c r="D47" s="22">
        <v>5551.6360000000004</v>
      </c>
      <c r="E47" s="22">
        <v>66830595</v>
      </c>
      <c r="F47" s="16">
        <f t="shared" si="2"/>
        <v>49180833</v>
      </c>
      <c r="G47" s="15"/>
      <c r="H47" s="23">
        <v>1594</v>
      </c>
      <c r="I47" s="22">
        <v>1716.7470000000001</v>
      </c>
      <c r="J47" s="16">
        <v>2736495</v>
      </c>
      <c r="K47" s="15"/>
      <c r="L47" s="78"/>
      <c r="M47" s="79">
        <v>2</v>
      </c>
      <c r="N47" s="80">
        <v>36197</v>
      </c>
      <c r="O47" s="80">
        <v>5884.8639999999996</v>
      </c>
      <c r="P47" s="80">
        <v>213014420</v>
      </c>
      <c r="Q47" s="81">
        <f t="shared" si="1"/>
        <v>156619494</v>
      </c>
      <c r="R47" s="77"/>
      <c r="S47" s="79">
        <v>1720</v>
      </c>
      <c r="T47" s="80">
        <v>1907.4469999999999</v>
      </c>
      <c r="U47" s="81">
        <v>3280809</v>
      </c>
      <c r="V47" s="44"/>
      <c r="W47" s="44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4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4"/>
    </row>
    <row r="48" spans="1:45" x14ac:dyDescent="0.3">
      <c r="B48" s="23">
        <v>2</v>
      </c>
      <c r="C48" s="22">
        <v>10738</v>
      </c>
      <c r="D48" s="22">
        <v>5551.6360000000004</v>
      </c>
      <c r="E48" s="22">
        <v>66830595</v>
      </c>
      <c r="F48" s="16">
        <f t="shared" si="2"/>
        <v>49660533</v>
      </c>
      <c r="G48" s="15"/>
      <c r="H48" s="23">
        <v>1971</v>
      </c>
      <c r="I48" s="22">
        <v>1933.8330000000001</v>
      </c>
      <c r="J48" s="16">
        <v>3811585</v>
      </c>
      <c r="K48" s="15"/>
      <c r="L48" s="78"/>
      <c r="M48" s="79">
        <v>4</v>
      </c>
      <c r="N48" s="80">
        <v>7519</v>
      </c>
      <c r="O48" s="80">
        <v>5462.0249999999996</v>
      </c>
      <c r="P48" s="80">
        <v>41068967</v>
      </c>
      <c r="Q48" s="81">
        <f t="shared" si="1"/>
        <v>29354365</v>
      </c>
      <c r="R48" s="77"/>
      <c r="S48" s="79">
        <v>2366</v>
      </c>
      <c r="T48" s="80">
        <v>1735.846</v>
      </c>
      <c r="U48" s="81">
        <v>4107011</v>
      </c>
      <c r="V48" s="44"/>
      <c r="W48" s="44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4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4"/>
    </row>
    <row r="49" spans="1:45" x14ac:dyDescent="0.3">
      <c r="B49" s="23">
        <v>4</v>
      </c>
      <c r="C49" s="22">
        <v>14075</v>
      </c>
      <c r="D49" s="22">
        <v>4630.3249999999998</v>
      </c>
      <c r="E49" s="22">
        <v>67986819</v>
      </c>
      <c r="F49" s="16">
        <f t="shared" si="2"/>
        <v>45480894</v>
      </c>
      <c r="G49" s="15"/>
      <c r="H49" s="23">
        <v>1060</v>
      </c>
      <c r="I49" s="22">
        <v>1569.8489999999999</v>
      </c>
      <c r="J49" s="16">
        <v>1664040</v>
      </c>
      <c r="K49" s="15"/>
      <c r="L49" s="78"/>
      <c r="M49" s="79">
        <v>5</v>
      </c>
      <c r="N49" s="80">
        <v>7519</v>
      </c>
      <c r="O49" s="80">
        <v>5462.0249999999996</v>
      </c>
      <c r="P49" s="80">
        <v>41068967</v>
      </c>
      <c r="Q49" s="81">
        <f t="shared" si="1"/>
        <v>29354365</v>
      </c>
      <c r="R49" s="77"/>
      <c r="S49" s="79">
        <v>4037</v>
      </c>
      <c r="T49" s="80">
        <v>1323.6020000000001</v>
      </c>
      <c r="U49" s="81">
        <v>5343381</v>
      </c>
      <c r="V49" s="44"/>
      <c r="W49" s="44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4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4"/>
    </row>
    <row r="50" spans="1:45" ht="16.5" customHeight="1" thickBot="1" x14ac:dyDescent="0.35">
      <c r="B50" s="18">
        <v>3</v>
      </c>
      <c r="C50" s="22">
        <v>9902</v>
      </c>
      <c r="D50" s="22">
        <v>5123.6480000000001</v>
      </c>
      <c r="E50" s="22">
        <v>50123979</v>
      </c>
      <c r="F50" s="16">
        <f t="shared" si="2"/>
        <v>34290681</v>
      </c>
      <c r="G50" s="15"/>
      <c r="H50" s="14">
        <v>2534</v>
      </c>
      <c r="I50" s="13">
        <v>1698.1120000000001</v>
      </c>
      <c r="J50" s="12">
        <v>4303015</v>
      </c>
      <c r="K50" s="15"/>
      <c r="L50" s="78"/>
      <c r="M50" s="89">
        <v>15</v>
      </c>
      <c r="N50" s="80">
        <v>17827</v>
      </c>
      <c r="O50" s="80">
        <v>4838.6639999999998</v>
      </c>
      <c r="P50" s="80">
        <v>86258856</v>
      </c>
      <c r="Q50" s="81">
        <f t="shared" si="1"/>
        <v>58484390</v>
      </c>
      <c r="R50" s="77"/>
      <c r="S50" s="83">
        <v>1714</v>
      </c>
      <c r="T50" s="84">
        <v>1659.703</v>
      </c>
      <c r="U50" s="85">
        <v>2844731</v>
      </c>
      <c r="V50" s="44"/>
      <c r="W50" s="44"/>
      <c r="X50" s="56"/>
      <c r="Y50" s="56"/>
      <c r="Z50" s="56"/>
      <c r="AA50" s="56"/>
      <c r="AB50" s="49"/>
      <c r="AC50" s="44"/>
      <c r="AD50" s="44"/>
      <c r="AE50" s="49"/>
      <c r="AF50" s="44"/>
      <c r="AG50" s="44"/>
      <c r="AH50" s="44"/>
      <c r="AI50" s="56"/>
      <c r="AJ50" s="56"/>
      <c r="AK50" s="56"/>
      <c r="AL50" s="56"/>
      <c r="AM50" s="49"/>
      <c r="AN50" s="44"/>
      <c r="AO50" s="44"/>
      <c r="AP50" s="49"/>
      <c r="AQ50" s="44"/>
      <c r="AR50" s="44"/>
      <c r="AS50" s="44"/>
    </row>
    <row r="51" spans="1:45" ht="15.6" thickTop="1" thickBot="1" x14ac:dyDescent="0.35">
      <c r="B51" s="59" t="s">
        <v>44</v>
      </c>
      <c r="C51" s="59"/>
      <c r="D51" s="59"/>
      <c r="E51" s="59"/>
      <c r="F51" s="9">
        <f>AVERAGE(F6:F50)</f>
        <v>40485459.177777775</v>
      </c>
      <c r="I51" s="11">
        <f>AVERAGE(I6:I50)</f>
        <v>1599.088911111111</v>
      </c>
      <c r="L51" s="78"/>
      <c r="M51" s="90" t="s">
        <v>44</v>
      </c>
      <c r="N51" s="90"/>
      <c r="O51" s="90"/>
      <c r="P51" s="90"/>
      <c r="Q51" s="8">
        <f>AVERAGE(Q6:Q50)</f>
        <v>57036871.111111112</v>
      </c>
      <c r="R51" s="78"/>
      <c r="S51" s="78"/>
      <c r="T51" s="91">
        <f>AVERAGE(T6:T50)</f>
        <v>1557.9746888888887</v>
      </c>
      <c r="U51" s="78"/>
      <c r="V51" s="44"/>
      <c r="W51" s="44"/>
      <c r="X51" s="56"/>
      <c r="Y51" s="58"/>
      <c r="Z51" s="58"/>
      <c r="AA51" s="58"/>
      <c r="AB51" s="49"/>
      <c r="AC51" s="44"/>
      <c r="AD51" s="44"/>
      <c r="AE51" s="44"/>
      <c r="AF51" s="44"/>
      <c r="AG51" s="44"/>
      <c r="AH51" s="44"/>
      <c r="AI51" s="56"/>
      <c r="AJ51" s="58"/>
      <c r="AK51" s="58"/>
      <c r="AL51" s="58"/>
      <c r="AM51" s="49"/>
      <c r="AN51" s="44"/>
      <c r="AO51" s="44"/>
      <c r="AP51" s="44"/>
      <c r="AQ51" s="44"/>
      <c r="AR51" s="44"/>
      <c r="AS51" s="44"/>
    </row>
    <row r="52" spans="1:45" ht="15.6" thickTop="1" thickBot="1" x14ac:dyDescent="0.35">
      <c r="B52" s="59" t="s">
        <v>43</v>
      </c>
      <c r="C52" s="72"/>
      <c r="D52" s="72"/>
      <c r="E52" s="72"/>
      <c r="F52" s="9">
        <f>STDEV(F6:F50)</f>
        <v>37276825.898245737</v>
      </c>
      <c r="L52" s="78"/>
      <c r="M52" s="90" t="s">
        <v>43</v>
      </c>
      <c r="N52" s="92"/>
      <c r="O52" s="92"/>
      <c r="P52" s="92"/>
      <c r="Q52" s="8">
        <f>STDEV(Q6:Q50)</f>
        <v>41985795.544993028</v>
      </c>
      <c r="R52" s="78"/>
      <c r="S52" s="78"/>
      <c r="T52" s="78"/>
      <c r="U52" s="78"/>
      <c r="V52" s="44"/>
      <c r="W52" s="44"/>
      <c r="X52" s="56"/>
      <c r="Y52" s="58"/>
      <c r="Z52" s="58"/>
      <c r="AA52" s="58"/>
      <c r="AB52" s="49"/>
      <c r="AC52" s="44"/>
      <c r="AD52" s="44"/>
      <c r="AE52" s="44"/>
      <c r="AF52" s="44"/>
      <c r="AG52" s="44"/>
      <c r="AH52" s="44"/>
      <c r="AI52" s="56"/>
      <c r="AJ52" s="58"/>
      <c r="AK52" s="58"/>
      <c r="AL52" s="58"/>
      <c r="AM52" s="49"/>
      <c r="AN52" s="44"/>
      <c r="AO52" s="44"/>
      <c r="AP52" s="44"/>
      <c r="AQ52" s="44"/>
      <c r="AR52" s="44"/>
      <c r="AS52" s="44"/>
    </row>
    <row r="53" spans="1:45" ht="15.6" thickTop="1" thickBot="1" x14ac:dyDescent="0.35">
      <c r="B53" s="66" t="s">
        <v>42</v>
      </c>
      <c r="C53" s="67"/>
      <c r="D53" s="67"/>
      <c r="E53" s="68"/>
      <c r="F53" s="9">
        <f>SUM(C6:C50)</f>
        <v>456339</v>
      </c>
      <c r="L53" s="78"/>
      <c r="M53" s="93" t="s">
        <v>42</v>
      </c>
      <c r="N53" s="94"/>
      <c r="O53" s="94"/>
      <c r="P53" s="95"/>
      <c r="Q53" s="8">
        <f>SUM(N6:N50)</f>
        <v>613024</v>
      </c>
      <c r="R53" s="78"/>
      <c r="S53" s="78"/>
      <c r="T53" s="78"/>
      <c r="U53" s="78"/>
      <c r="V53" s="78"/>
    </row>
    <row r="54" spans="1:45" ht="18.600000000000001" thickTop="1" x14ac:dyDescent="0.35">
      <c r="A54" s="52" t="s">
        <v>11</v>
      </c>
      <c r="B54" s="10"/>
      <c r="C54" s="10"/>
      <c r="D54" s="10"/>
      <c r="E54" s="10"/>
      <c r="F54" s="10"/>
      <c r="G54" s="10"/>
      <c r="H54" s="10"/>
      <c r="I54" s="10"/>
      <c r="J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6" spans="1:45" x14ac:dyDescent="0.3">
      <c r="A56" s="54" t="s">
        <v>59</v>
      </c>
      <c r="B56" s="54"/>
      <c r="C56" s="54"/>
      <c r="D56" s="54"/>
      <c r="E56" s="54"/>
      <c r="F56" s="54"/>
      <c r="G56" s="54"/>
      <c r="H56" s="54"/>
      <c r="I56" s="54"/>
      <c r="J56" s="54"/>
      <c r="L56" s="54" t="s">
        <v>41</v>
      </c>
      <c r="M56" s="54"/>
      <c r="N56" s="54"/>
      <c r="O56" s="54"/>
      <c r="P56" s="54"/>
      <c r="Q56" s="54"/>
      <c r="R56" s="54"/>
      <c r="S56" s="54"/>
      <c r="T56" s="54"/>
      <c r="U56" s="54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4"/>
      <c r="AS56" s="44"/>
    </row>
    <row r="57" spans="1:45" ht="15" thickBot="1" x14ac:dyDescent="0.35">
      <c r="A57" s="32" t="s">
        <v>57</v>
      </c>
      <c r="B57" s="61" t="s">
        <v>56</v>
      </c>
      <c r="C57" s="61"/>
      <c r="D57" s="61"/>
      <c r="E57" s="61"/>
      <c r="F57" s="61"/>
      <c r="G57" s="15"/>
      <c r="H57" s="61" t="s">
        <v>55</v>
      </c>
      <c r="I57" s="61"/>
      <c r="J57" s="61"/>
      <c r="L57" s="32" t="s">
        <v>57</v>
      </c>
      <c r="M57" s="62" t="s">
        <v>56</v>
      </c>
      <c r="N57" s="62"/>
      <c r="O57" s="62"/>
      <c r="P57" s="62"/>
      <c r="Q57" s="62"/>
      <c r="R57" s="15"/>
      <c r="S57" s="62" t="s">
        <v>55</v>
      </c>
      <c r="T57" s="62"/>
      <c r="U57" s="62"/>
      <c r="V57" s="44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4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4"/>
      <c r="AS57" s="44"/>
    </row>
    <row r="58" spans="1:45" x14ac:dyDescent="0.3">
      <c r="A58" s="25" t="s">
        <v>48</v>
      </c>
      <c r="B58" s="39" t="s">
        <v>54</v>
      </c>
      <c r="C58" s="38" t="s">
        <v>29</v>
      </c>
      <c r="D58" s="38" t="s">
        <v>12</v>
      </c>
      <c r="E58" s="38" t="s">
        <v>52</v>
      </c>
      <c r="F58" s="37" t="s">
        <v>53</v>
      </c>
      <c r="G58" s="15"/>
      <c r="H58" s="39" t="s">
        <v>29</v>
      </c>
      <c r="I58" s="38">
        <v>0</v>
      </c>
      <c r="J58" s="37" t="s">
        <v>52</v>
      </c>
      <c r="L58" s="25" t="s">
        <v>48</v>
      </c>
      <c r="M58" s="39" t="s">
        <v>54</v>
      </c>
      <c r="N58" s="38" t="s">
        <v>29</v>
      </c>
      <c r="O58" s="38" t="s">
        <v>12</v>
      </c>
      <c r="P58" s="38" t="s">
        <v>52</v>
      </c>
      <c r="Q58" s="37" t="s">
        <v>53</v>
      </c>
      <c r="R58" s="15"/>
      <c r="S58" s="39" t="s">
        <v>29</v>
      </c>
      <c r="T58" s="38" t="s">
        <v>12</v>
      </c>
      <c r="U58" s="37" t="s">
        <v>52</v>
      </c>
      <c r="V58" s="44"/>
      <c r="W58" s="45"/>
      <c r="X58" s="43"/>
      <c r="Y58" s="43"/>
      <c r="Z58" s="43"/>
      <c r="AA58" s="43"/>
      <c r="AB58" s="43"/>
      <c r="AC58" s="46"/>
      <c r="AD58" s="43"/>
      <c r="AE58" s="43"/>
      <c r="AF58" s="43"/>
      <c r="AG58" s="44"/>
      <c r="AH58" s="45"/>
      <c r="AI58" s="43"/>
      <c r="AJ58" s="43"/>
      <c r="AK58" s="43"/>
      <c r="AL58" s="43"/>
      <c r="AM58" s="43"/>
      <c r="AN58" s="46"/>
      <c r="AO58" s="43"/>
      <c r="AP58" s="43"/>
      <c r="AQ58" s="43"/>
      <c r="AR58" s="44"/>
      <c r="AS58" s="44"/>
    </row>
    <row r="59" spans="1:45" x14ac:dyDescent="0.3">
      <c r="B59" s="21">
        <v>1</v>
      </c>
      <c r="C59" s="24">
        <v>8882</v>
      </c>
      <c r="D59" s="24">
        <v>2161.424</v>
      </c>
      <c r="E59" s="24">
        <v>19503732</v>
      </c>
      <c r="F59" s="19">
        <f t="shared" ref="F59:F103" si="3">E59-(C59*307.5)</f>
        <v>16772517</v>
      </c>
      <c r="G59" s="15"/>
      <c r="H59" s="23">
        <v>1110</v>
      </c>
      <c r="I59" s="22">
        <v>32.633000000000003</v>
      </c>
      <c r="J59" s="16">
        <v>36223</v>
      </c>
      <c r="K59" s="15"/>
      <c r="M59" s="23">
        <v>1</v>
      </c>
      <c r="N59" s="22">
        <v>17239</v>
      </c>
      <c r="O59" s="22">
        <v>3056.386</v>
      </c>
      <c r="P59" s="22">
        <v>52689042</v>
      </c>
      <c r="Q59" s="16">
        <f t="shared" ref="Q59:Q103" si="4">P59-(N59*321.88)</f>
        <v>47140152.68</v>
      </c>
      <c r="R59" s="15"/>
      <c r="S59" s="23">
        <v>863</v>
      </c>
      <c r="T59" s="22">
        <v>142.14599999999999</v>
      </c>
      <c r="U59" s="16">
        <v>122672</v>
      </c>
      <c r="V59" s="44"/>
      <c r="W59" s="45"/>
      <c r="X59" s="43"/>
      <c r="Y59" s="43"/>
      <c r="Z59" s="43"/>
      <c r="AA59" s="43"/>
      <c r="AB59" s="43"/>
      <c r="AC59" s="46"/>
      <c r="AD59" s="43"/>
      <c r="AE59" s="43"/>
      <c r="AF59" s="43"/>
      <c r="AG59" s="44"/>
      <c r="AH59" s="45"/>
      <c r="AI59" s="43"/>
      <c r="AJ59" s="43"/>
      <c r="AK59" s="43"/>
      <c r="AL59" s="43"/>
      <c r="AM59" s="43"/>
      <c r="AN59" s="46"/>
      <c r="AO59" s="43"/>
      <c r="AP59" s="43"/>
      <c r="AQ59" s="43"/>
      <c r="AR59" s="44"/>
      <c r="AS59" s="44"/>
    </row>
    <row r="60" spans="1:45" x14ac:dyDescent="0.3">
      <c r="B60" s="21">
        <v>2</v>
      </c>
      <c r="C60" s="24">
        <v>7887</v>
      </c>
      <c r="D60" s="24">
        <v>5751.152</v>
      </c>
      <c r="E60" s="24">
        <v>45359333</v>
      </c>
      <c r="F60" s="19">
        <f t="shared" si="3"/>
        <v>42934080.5</v>
      </c>
      <c r="G60" s="15"/>
      <c r="H60" s="23">
        <v>827</v>
      </c>
      <c r="I60" s="22">
        <v>3.3370000000000002</v>
      </c>
      <c r="J60" s="16">
        <v>2760</v>
      </c>
      <c r="K60" s="15"/>
      <c r="M60" s="23">
        <v>2</v>
      </c>
      <c r="N60" s="22">
        <v>11316</v>
      </c>
      <c r="O60" s="22">
        <v>2200.462</v>
      </c>
      <c r="P60" s="22">
        <v>24900430</v>
      </c>
      <c r="Q60" s="16">
        <f t="shared" si="4"/>
        <v>21258035.920000002</v>
      </c>
      <c r="R60" s="15"/>
      <c r="S60" s="23">
        <v>543</v>
      </c>
      <c r="T60" s="22">
        <v>151.512</v>
      </c>
      <c r="U60" s="16">
        <v>82271</v>
      </c>
      <c r="V60" s="44"/>
      <c r="W60" s="44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4"/>
      <c r="AI60" s="46"/>
      <c r="AJ60" s="46"/>
      <c r="AK60" s="46"/>
      <c r="AL60" s="46"/>
      <c r="AM60" s="46"/>
      <c r="AN60" s="46"/>
      <c r="AO60" s="46"/>
      <c r="AP60" s="46"/>
      <c r="AQ60" s="46"/>
      <c r="AR60" s="44"/>
      <c r="AS60" s="44"/>
    </row>
    <row r="61" spans="1:45" x14ac:dyDescent="0.3">
      <c r="B61" s="21">
        <v>3</v>
      </c>
      <c r="C61" s="24">
        <v>9817</v>
      </c>
      <c r="D61" s="24">
        <v>835.57500000000005</v>
      </c>
      <c r="E61" s="24">
        <v>8202844</v>
      </c>
      <c r="F61" s="19">
        <f t="shared" si="3"/>
        <v>5184116.5</v>
      </c>
      <c r="G61" s="15"/>
      <c r="H61" s="23">
        <v>841</v>
      </c>
      <c r="I61" s="22">
        <v>1.226</v>
      </c>
      <c r="J61" s="16">
        <v>1031</v>
      </c>
      <c r="K61" s="15"/>
      <c r="M61" s="23">
        <v>3</v>
      </c>
      <c r="N61" s="22">
        <v>7272</v>
      </c>
      <c r="O61" s="22">
        <v>3783.0929999999998</v>
      </c>
      <c r="P61" s="22">
        <v>27510654</v>
      </c>
      <c r="Q61" s="16">
        <f t="shared" si="4"/>
        <v>25169942.640000001</v>
      </c>
      <c r="R61" s="15"/>
      <c r="S61" s="23">
        <v>114</v>
      </c>
      <c r="T61" s="22">
        <v>291.08800000000002</v>
      </c>
      <c r="U61" s="16">
        <v>33184</v>
      </c>
      <c r="V61" s="44"/>
      <c r="W61" s="44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4"/>
      <c r="AI61" s="46"/>
      <c r="AJ61" s="46"/>
      <c r="AK61" s="46"/>
      <c r="AL61" s="46"/>
      <c r="AM61" s="46"/>
      <c r="AN61" s="46"/>
      <c r="AO61" s="46"/>
      <c r="AP61" s="46"/>
      <c r="AQ61" s="46"/>
      <c r="AR61" s="44"/>
      <c r="AS61" s="44"/>
    </row>
    <row r="62" spans="1:45" x14ac:dyDescent="0.3">
      <c r="B62" s="21">
        <v>4</v>
      </c>
      <c r="C62" s="24">
        <v>6794</v>
      </c>
      <c r="D62" s="24">
        <v>4481.8029999999999</v>
      </c>
      <c r="E62" s="24">
        <v>30449367</v>
      </c>
      <c r="F62" s="19">
        <f t="shared" si="3"/>
        <v>28360212</v>
      </c>
      <c r="G62" s="15"/>
      <c r="H62" s="23">
        <v>2621</v>
      </c>
      <c r="I62" s="22">
        <v>98.835999999999999</v>
      </c>
      <c r="J62" s="16">
        <v>259050</v>
      </c>
      <c r="K62" s="15"/>
      <c r="M62" s="23">
        <v>4</v>
      </c>
      <c r="N62" s="22">
        <v>16803</v>
      </c>
      <c r="O62" s="22">
        <v>2699.1880000000001</v>
      </c>
      <c r="P62" s="22">
        <v>45354459</v>
      </c>
      <c r="Q62" s="16">
        <f t="shared" si="4"/>
        <v>39945909.359999999</v>
      </c>
      <c r="R62" s="15"/>
      <c r="S62" s="23">
        <v>441</v>
      </c>
      <c r="T62" s="22">
        <v>4.492</v>
      </c>
      <c r="U62" s="16">
        <v>1981</v>
      </c>
      <c r="V62" s="44"/>
      <c r="W62" s="44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4"/>
      <c r="AI62" s="46"/>
      <c r="AJ62" s="46"/>
      <c r="AK62" s="46"/>
      <c r="AL62" s="46"/>
      <c r="AM62" s="46"/>
      <c r="AN62" s="46"/>
      <c r="AO62" s="46"/>
      <c r="AP62" s="46"/>
      <c r="AQ62" s="46"/>
      <c r="AR62" s="44"/>
      <c r="AS62" s="44"/>
    </row>
    <row r="63" spans="1:45" x14ac:dyDescent="0.3">
      <c r="B63" s="21">
        <v>5</v>
      </c>
      <c r="C63" s="24">
        <v>10874</v>
      </c>
      <c r="D63" s="24">
        <v>4356.5820000000003</v>
      </c>
      <c r="E63" s="24">
        <v>47373471</v>
      </c>
      <c r="F63" s="19">
        <f t="shared" si="3"/>
        <v>44029716</v>
      </c>
      <c r="G63" s="15"/>
      <c r="H63" s="23">
        <v>841</v>
      </c>
      <c r="I63" s="22">
        <v>1.226</v>
      </c>
      <c r="J63" s="16">
        <v>1031</v>
      </c>
      <c r="K63" s="15"/>
      <c r="M63" s="23">
        <v>5</v>
      </c>
      <c r="N63" s="22">
        <v>8085</v>
      </c>
      <c r="O63" s="22">
        <v>1795.4290000000001</v>
      </c>
      <c r="P63" s="22">
        <v>14516043</v>
      </c>
      <c r="Q63" s="16">
        <f t="shared" si="4"/>
        <v>11913643.199999999</v>
      </c>
      <c r="R63" s="15"/>
      <c r="S63" s="23">
        <v>517</v>
      </c>
      <c r="T63" s="22">
        <v>136.34800000000001</v>
      </c>
      <c r="U63" s="16">
        <v>70492</v>
      </c>
      <c r="V63" s="44"/>
      <c r="W63" s="44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4"/>
      <c r="AI63" s="46"/>
      <c r="AJ63" s="46"/>
      <c r="AK63" s="46"/>
      <c r="AL63" s="46"/>
      <c r="AM63" s="46"/>
      <c r="AN63" s="46"/>
      <c r="AO63" s="46"/>
      <c r="AP63" s="46"/>
      <c r="AQ63" s="46"/>
      <c r="AR63" s="44"/>
      <c r="AS63" s="44"/>
    </row>
    <row r="64" spans="1:45" x14ac:dyDescent="0.3">
      <c r="A64" s="25" t="s">
        <v>47</v>
      </c>
      <c r="B64" s="21">
        <v>1</v>
      </c>
      <c r="C64" s="24">
        <v>7136</v>
      </c>
      <c r="D64" s="24">
        <v>4235.7449999999999</v>
      </c>
      <c r="E64" s="24">
        <v>30226275</v>
      </c>
      <c r="F64" s="19">
        <f t="shared" si="3"/>
        <v>28031955</v>
      </c>
      <c r="G64" s="15"/>
      <c r="H64" s="23">
        <v>865</v>
      </c>
      <c r="I64" s="27">
        <v>627.98800000000006</v>
      </c>
      <c r="J64" s="16">
        <v>543210</v>
      </c>
      <c r="K64" s="15"/>
      <c r="L64" s="25" t="s">
        <v>47</v>
      </c>
      <c r="M64" s="23">
        <v>1</v>
      </c>
      <c r="N64" s="22">
        <v>13173</v>
      </c>
      <c r="O64" s="22">
        <v>2836.2979999999998</v>
      </c>
      <c r="P64" s="22">
        <v>37362549</v>
      </c>
      <c r="Q64" s="16">
        <f t="shared" si="4"/>
        <v>33122423.759999998</v>
      </c>
      <c r="R64" s="15"/>
      <c r="S64" s="23">
        <v>1463</v>
      </c>
      <c r="T64" s="22">
        <v>242.36199999999999</v>
      </c>
      <c r="U64" s="16">
        <v>354576</v>
      </c>
      <c r="V64" s="44"/>
      <c r="W64" s="44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4"/>
      <c r="AI64" s="46"/>
      <c r="AJ64" s="46"/>
      <c r="AK64" s="46"/>
      <c r="AL64" s="46"/>
      <c r="AM64" s="46"/>
      <c r="AN64" s="46"/>
      <c r="AO64" s="46"/>
      <c r="AP64" s="46"/>
      <c r="AQ64" s="46"/>
      <c r="AR64" s="44"/>
      <c r="AS64" s="44"/>
    </row>
    <row r="65" spans="1:45" x14ac:dyDescent="0.3">
      <c r="B65" s="21">
        <v>3</v>
      </c>
      <c r="C65" s="24">
        <v>11534</v>
      </c>
      <c r="D65" s="24">
        <v>3557.895</v>
      </c>
      <c r="E65" s="24">
        <v>41036764</v>
      </c>
      <c r="F65" s="19">
        <f t="shared" si="3"/>
        <v>37490059</v>
      </c>
      <c r="G65" s="15"/>
      <c r="H65" s="23">
        <v>505</v>
      </c>
      <c r="I65" s="22">
        <v>323.76799999999997</v>
      </c>
      <c r="J65" s="16">
        <v>163503</v>
      </c>
      <c r="K65" s="15"/>
      <c r="M65" s="23">
        <v>2</v>
      </c>
      <c r="N65" s="22">
        <v>10704</v>
      </c>
      <c r="O65" s="22">
        <v>2232.5859999999998</v>
      </c>
      <c r="P65" s="22">
        <v>23897601</v>
      </c>
      <c r="Q65" s="16">
        <f t="shared" si="4"/>
        <v>20452197.48</v>
      </c>
      <c r="R65" s="15"/>
      <c r="S65" s="23">
        <v>414</v>
      </c>
      <c r="T65" s="22">
        <v>329.70299999999997</v>
      </c>
      <c r="U65" s="16">
        <v>136497</v>
      </c>
      <c r="V65" s="44"/>
      <c r="W65" s="45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5"/>
      <c r="AI65" s="46"/>
      <c r="AJ65" s="46"/>
      <c r="AK65" s="46"/>
      <c r="AL65" s="46"/>
      <c r="AM65" s="46"/>
      <c r="AN65" s="46"/>
      <c r="AO65" s="46"/>
      <c r="AP65" s="46"/>
      <c r="AQ65" s="46"/>
      <c r="AR65" s="44"/>
      <c r="AS65" s="44"/>
    </row>
    <row r="66" spans="1:45" x14ac:dyDescent="0.3">
      <c r="B66" s="21">
        <v>5</v>
      </c>
      <c r="C66" s="24">
        <v>12819</v>
      </c>
      <c r="D66" s="24">
        <v>3875.6640000000002</v>
      </c>
      <c r="E66" s="24">
        <v>49682135</v>
      </c>
      <c r="F66" s="19">
        <f t="shared" si="3"/>
        <v>45740292.5</v>
      </c>
      <c r="G66" s="15"/>
      <c r="H66" s="23">
        <v>786</v>
      </c>
      <c r="I66" s="22">
        <v>251.917</v>
      </c>
      <c r="J66" s="16">
        <v>198007</v>
      </c>
      <c r="K66" s="15"/>
      <c r="M66" s="23">
        <v>3</v>
      </c>
      <c r="N66" s="22">
        <v>11163</v>
      </c>
      <c r="O66" s="22">
        <v>2297.2170000000001</v>
      </c>
      <c r="P66" s="22">
        <v>25643832</v>
      </c>
      <c r="Q66" s="16">
        <f t="shared" si="4"/>
        <v>22050685.559999999</v>
      </c>
      <c r="R66" s="15"/>
      <c r="S66" s="23">
        <v>446</v>
      </c>
      <c r="T66" s="22">
        <v>324.36799999999999</v>
      </c>
      <c r="U66" s="16">
        <v>144668</v>
      </c>
      <c r="V66" s="44"/>
      <c r="W66" s="44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4"/>
      <c r="AI66" s="46"/>
      <c r="AJ66" s="46"/>
      <c r="AK66" s="46"/>
      <c r="AL66" s="46"/>
      <c r="AM66" s="46"/>
      <c r="AN66" s="46"/>
      <c r="AO66" s="46"/>
      <c r="AP66" s="46"/>
      <c r="AQ66" s="46"/>
      <c r="AR66" s="44"/>
      <c r="AS66" s="44"/>
    </row>
    <row r="67" spans="1:45" x14ac:dyDescent="0.3">
      <c r="B67" s="21">
        <v>8</v>
      </c>
      <c r="C67" s="24">
        <v>17646</v>
      </c>
      <c r="D67" s="24">
        <v>4566.5280000000002</v>
      </c>
      <c r="E67" s="24">
        <v>80580956</v>
      </c>
      <c r="F67" s="19">
        <f t="shared" si="3"/>
        <v>75154811</v>
      </c>
      <c r="G67" s="15"/>
      <c r="H67" s="23">
        <v>324</v>
      </c>
      <c r="I67" s="22">
        <v>374.13600000000002</v>
      </c>
      <c r="J67" s="16">
        <v>121220</v>
      </c>
      <c r="K67" s="15"/>
      <c r="M67" s="23">
        <v>4</v>
      </c>
      <c r="N67" s="22">
        <v>11163</v>
      </c>
      <c r="O67" s="22">
        <v>2297.2170000000001</v>
      </c>
      <c r="P67" s="22">
        <v>25643832</v>
      </c>
      <c r="Q67" s="16">
        <f t="shared" si="4"/>
        <v>22050685.559999999</v>
      </c>
      <c r="R67" s="15"/>
      <c r="S67" s="23">
        <v>394</v>
      </c>
      <c r="T67" s="22">
        <v>284.72800000000001</v>
      </c>
      <c r="U67" s="16">
        <v>112183</v>
      </c>
      <c r="V67" s="44"/>
      <c r="W67" s="44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4"/>
      <c r="AI67" s="46"/>
      <c r="AJ67" s="46"/>
      <c r="AK67" s="46"/>
      <c r="AL67" s="46"/>
      <c r="AM67" s="46"/>
      <c r="AN67" s="46"/>
      <c r="AO67" s="46"/>
      <c r="AP67" s="46"/>
      <c r="AQ67" s="46"/>
      <c r="AR67" s="44"/>
      <c r="AS67" s="44"/>
    </row>
    <row r="68" spans="1:45" x14ac:dyDescent="0.3">
      <c r="B68" s="21">
        <v>10</v>
      </c>
      <c r="C68" s="24">
        <v>7887</v>
      </c>
      <c r="D68" s="24">
        <v>5751.152</v>
      </c>
      <c r="E68" s="24">
        <v>45359333</v>
      </c>
      <c r="F68" s="19">
        <f t="shared" si="3"/>
        <v>42934080.5</v>
      </c>
      <c r="G68" s="15"/>
      <c r="H68" s="23">
        <v>352</v>
      </c>
      <c r="I68" s="22">
        <v>469.21600000000001</v>
      </c>
      <c r="J68" s="16">
        <v>165164</v>
      </c>
      <c r="K68" s="15"/>
      <c r="M68" s="23">
        <v>5</v>
      </c>
      <c r="N68" s="22">
        <v>14625</v>
      </c>
      <c r="O68" s="22">
        <v>1894.9269999999999</v>
      </c>
      <c r="P68" s="22">
        <v>27713309</v>
      </c>
      <c r="Q68" s="16">
        <f t="shared" si="4"/>
        <v>23005814</v>
      </c>
      <c r="R68" s="15"/>
      <c r="S68" s="23">
        <v>405</v>
      </c>
      <c r="T68" s="22">
        <v>288.47699999999998</v>
      </c>
      <c r="U68" s="16">
        <v>116833</v>
      </c>
      <c r="V68" s="44"/>
      <c r="W68" s="44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4"/>
      <c r="AI68" s="46"/>
      <c r="AJ68" s="46"/>
      <c r="AK68" s="46"/>
      <c r="AL68" s="46"/>
      <c r="AM68" s="46"/>
      <c r="AN68" s="46"/>
      <c r="AO68" s="46"/>
      <c r="AP68" s="46"/>
      <c r="AQ68" s="46"/>
      <c r="AR68" s="44"/>
      <c r="AS68" s="44"/>
    </row>
    <row r="69" spans="1:45" x14ac:dyDescent="0.3">
      <c r="A69" s="25" t="s">
        <v>50</v>
      </c>
      <c r="B69" s="21">
        <v>1</v>
      </c>
      <c r="C69" s="24">
        <v>13769</v>
      </c>
      <c r="D69" s="24">
        <v>2211.8539999999998</v>
      </c>
      <c r="E69" s="24">
        <v>30455020</v>
      </c>
      <c r="F69" s="19">
        <f t="shared" si="3"/>
        <v>26221052.5</v>
      </c>
      <c r="G69" s="15"/>
      <c r="H69" s="23">
        <v>406</v>
      </c>
      <c r="I69" s="22">
        <v>4.2000000000000003E-2</v>
      </c>
      <c r="J69" s="16">
        <v>17</v>
      </c>
      <c r="K69" s="15"/>
      <c r="L69" s="25" t="s">
        <v>50</v>
      </c>
      <c r="M69" s="23">
        <v>1</v>
      </c>
      <c r="N69" s="22">
        <v>10165</v>
      </c>
      <c r="O69" s="22">
        <v>2201.3220000000001</v>
      </c>
      <c r="P69" s="22">
        <v>22376436</v>
      </c>
      <c r="Q69" s="16">
        <f t="shared" si="4"/>
        <v>19104525.800000001</v>
      </c>
      <c r="R69" s="15"/>
      <c r="S69" s="23">
        <v>585</v>
      </c>
      <c r="T69" s="22">
        <v>199.04300000000001</v>
      </c>
      <c r="U69" s="16">
        <v>116440</v>
      </c>
      <c r="V69" s="44"/>
      <c r="W69" s="44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4"/>
      <c r="AI69" s="46"/>
      <c r="AJ69" s="46"/>
      <c r="AK69" s="46"/>
      <c r="AL69" s="46"/>
      <c r="AM69" s="46"/>
      <c r="AN69" s="46"/>
      <c r="AO69" s="46"/>
      <c r="AP69" s="46"/>
      <c r="AQ69" s="46"/>
      <c r="AR69" s="44"/>
      <c r="AS69" s="44"/>
    </row>
    <row r="70" spans="1:45" x14ac:dyDescent="0.3">
      <c r="B70" s="21">
        <v>3</v>
      </c>
      <c r="C70" s="24">
        <v>11955</v>
      </c>
      <c r="D70" s="24">
        <v>3132.2040000000002</v>
      </c>
      <c r="E70" s="24">
        <v>37445497</v>
      </c>
      <c r="F70" s="19">
        <f t="shared" si="3"/>
        <v>33769334.5</v>
      </c>
      <c r="G70" s="15"/>
      <c r="H70" s="23">
        <v>148</v>
      </c>
      <c r="I70" s="22">
        <v>12.635</v>
      </c>
      <c r="J70" s="16">
        <v>1870</v>
      </c>
      <c r="K70" s="15"/>
      <c r="M70" s="23">
        <v>2</v>
      </c>
      <c r="N70" s="22">
        <v>9348</v>
      </c>
      <c r="O70" s="22">
        <v>2799.8519999999999</v>
      </c>
      <c r="P70" s="22">
        <v>26173020</v>
      </c>
      <c r="Q70" s="16">
        <f t="shared" si="4"/>
        <v>23164085.760000002</v>
      </c>
      <c r="R70" s="15"/>
      <c r="S70" s="23">
        <v>336</v>
      </c>
      <c r="T70" s="22">
        <v>865.30399999999997</v>
      </c>
      <c r="U70" s="16">
        <v>290742</v>
      </c>
      <c r="V70" s="44"/>
      <c r="W70" s="45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5"/>
      <c r="AI70" s="46"/>
      <c r="AJ70" s="46"/>
      <c r="AK70" s="46"/>
      <c r="AL70" s="46"/>
      <c r="AM70" s="46"/>
      <c r="AN70" s="46"/>
      <c r="AO70" s="46"/>
      <c r="AP70" s="46"/>
      <c r="AQ70" s="46"/>
      <c r="AR70" s="44"/>
      <c r="AS70" s="44"/>
    </row>
    <row r="71" spans="1:45" x14ac:dyDescent="0.3">
      <c r="B71" s="21">
        <v>5</v>
      </c>
      <c r="C71" s="24">
        <v>8982</v>
      </c>
      <c r="D71" s="24">
        <v>2171.424</v>
      </c>
      <c r="E71" s="24">
        <v>19503732</v>
      </c>
      <c r="F71" s="19">
        <f t="shared" si="3"/>
        <v>16741767</v>
      </c>
      <c r="G71" s="15"/>
      <c r="H71" s="23">
        <v>371</v>
      </c>
      <c r="I71" s="22">
        <v>79.518000000000001</v>
      </c>
      <c r="J71" s="16">
        <v>29501</v>
      </c>
      <c r="K71" s="15"/>
      <c r="M71" s="23">
        <v>3</v>
      </c>
      <c r="N71" s="22">
        <v>4515</v>
      </c>
      <c r="O71" s="22">
        <v>2402.25</v>
      </c>
      <c r="P71" s="22">
        <v>10846160</v>
      </c>
      <c r="Q71" s="16">
        <f t="shared" si="4"/>
        <v>9392871.8000000007</v>
      </c>
      <c r="R71" s="15"/>
      <c r="S71" s="23">
        <v>456</v>
      </c>
      <c r="T71" s="22">
        <v>576.01099999999997</v>
      </c>
      <c r="U71" s="16">
        <v>262661</v>
      </c>
      <c r="V71" s="44"/>
      <c r="W71" s="44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4"/>
      <c r="AI71" s="46"/>
      <c r="AJ71" s="46"/>
      <c r="AK71" s="46"/>
      <c r="AL71" s="46"/>
      <c r="AM71" s="46"/>
      <c r="AN71" s="46"/>
      <c r="AO71" s="46"/>
      <c r="AP71" s="46"/>
      <c r="AQ71" s="46"/>
      <c r="AR71" s="44"/>
      <c r="AS71" s="44"/>
    </row>
    <row r="72" spans="1:45" x14ac:dyDescent="0.3">
      <c r="B72" s="21">
        <v>8</v>
      </c>
      <c r="C72" s="24">
        <v>12744</v>
      </c>
      <c r="D72" s="24">
        <v>3004.33</v>
      </c>
      <c r="E72" s="24">
        <v>38287180</v>
      </c>
      <c r="F72" s="19">
        <f t="shared" si="3"/>
        <v>34368400</v>
      </c>
      <c r="G72" s="15"/>
      <c r="H72" s="23">
        <v>371</v>
      </c>
      <c r="I72" s="22">
        <v>79.518000000000001</v>
      </c>
      <c r="J72" s="16">
        <v>29501</v>
      </c>
      <c r="K72" s="15"/>
      <c r="M72" s="23">
        <v>4</v>
      </c>
      <c r="N72" s="22">
        <v>7556</v>
      </c>
      <c r="O72" s="22">
        <v>2081.5830000000001</v>
      </c>
      <c r="P72" s="22">
        <v>15728444</v>
      </c>
      <c r="Q72" s="16">
        <f t="shared" si="4"/>
        <v>13296318.720000001</v>
      </c>
      <c r="R72" s="15"/>
      <c r="S72" s="23">
        <v>695</v>
      </c>
      <c r="T72" s="22">
        <v>387.21199999999999</v>
      </c>
      <c r="U72" s="16">
        <v>269112</v>
      </c>
      <c r="V72" s="44"/>
      <c r="W72" s="44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4"/>
      <c r="AI72" s="46"/>
      <c r="AJ72" s="46"/>
      <c r="AK72" s="46"/>
      <c r="AL72" s="46"/>
      <c r="AM72" s="46"/>
      <c r="AN72" s="46"/>
      <c r="AO72" s="46"/>
      <c r="AP72" s="46"/>
      <c r="AQ72" s="46"/>
      <c r="AR72" s="44"/>
      <c r="AS72" s="44"/>
    </row>
    <row r="73" spans="1:45" ht="15" thickBot="1" x14ac:dyDescent="0.35">
      <c r="A73" s="35" t="s">
        <v>51</v>
      </c>
      <c r="B73" s="33">
        <v>10</v>
      </c>
      <c r="C73" s="36">
        <v>7916</v>
      </c>
      <c r="D73" s="36">
        <v>4195.96</v>
      </c>
      <c r="E73" s="36">
        <v>33215220</v>
      </c>
      <c r="F73" s="19">
        <f t="shared" si="3"/>
        <v>30781050</v>
      </c>
      <c r="G73" s="15"/>
      <c r="H73" s="14">
        <v>274</v>
      </c>
      <c r="I73" s="13">
        <v>205.78100000000001</v>
      </c>
      <c r="J73" s="12">
        <v>56384</v>
      </c>
      <c r="K73" s="15"/>
      <c r="L73" s="35" t="s">
        <v>51</v>
      </c>
      <c r="M73" s="14">
        <v>5</v>
      </c>
      <c r="N73" s="13">
        <v>9268</v>
      </c>
      <c r="O73" s="13">
        <v>2239.096</v>
      </c>
      <c r="P73" s="13">
        <v>20751946</v>
      </c>
      <c r="Q73" s="16">
        <f t="shared" si="4"/>
        <v>17768762.16</v>
      </c>
      <c r="R73" s="15"/>
      <c r="S73" s="14">
        <v>410</v>
      </c>
      <c r="T73" s="13">
        <v>791.45100000000002</v>
      </c>
      <c r="U73" s="12">
        <v>324495</v>
      </c>
      <c r="V73" s="44"/>
      <c r="W73" s="44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4"/>
      <c r="AI73" s="46"/>
      <c r="AJ73" s="46"/>
      <c r="AK73" s="46"/>
      <c r="AL73" s="46"/>
      <c r="AM73" s="46"/>
      <c r="AN73" s="46"/>
      <c r="AO73" s="46"/>
      <c r="AP73" s="46"/>
      <c r="AQ73" s="46"/>
      <c r="AR73" s="44"/>
      <c r="AS73" s="44"/>
    </row>
    <row r="74" spans="1:45" x14ac:dyDescent="0.3">
      <c r="A74" s="34" t="s">
        <v>48</v>
      </c>
      <c r="B74" s="31">
        <v>1</v>
      </c>
      <c r="C74" s="26">
        <v>14258</v>
      </c>
      <c r="D74" s="26">
        <v>3759.7939999999999</v>
      </c>
      <c r="E74" s="26">
        <v>53607143</v>
      </c>
      <c r="F74" s="19">
        <f t="shared" si="3"/>
        <v>49222808</v>
      </c>
      <c r="G74" s="15"/>
      <c r="H74" s="30">
        <v>530</v>
      </c>
      <c r="I74" s="29">
        <v>251.9</v>
      </c>
      <c r="J74" s="28">
        <v>133507</v>
      </c>
      <c r="K74" s="15"/>
      <c r="L74" s="34" t="s">
        <v>48</v>
      </c>
      <c r="M74" s="30">
        <v>1</v>
      </c>
      <c r="N74" s="29">
        <v>9118</v>
      </c>
      <c r="O74" s="29">
        <v>1410.5170000000001</v>
      </c>
      <c r="P74" s="29">
        <v>12861094</v>
      </c>
      <c r="Q74" s="16">
        <f t="shared" si="4"/>
        <v>9926192.1600000001</v>
      </c>
      <c r="R74" s="15"/>
      <c r="S74" s="30">
        <v>795</v>
      </c>
      <c r="T74" s="29">
        <v>181.20599999999999</v>
      </c>
      <c r="U74" s="28">
        <v>144059</v>
      </c>
      <c r="V74" s="44"/>
      <c r="W74" s="43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3"/>
      <c r="AI74" s="46"/>
      <c r="AJ74" s="46"/>
      <c r="AK74" s="46"/>
      <c r="AL74" s="46"/>
      <c r="AM74" s="46"/>
      <c r="AN74" s="46"/>
      <c r="AO74" s="46"/>
      <c r="AP74" s="46"/>
      <c r="AQ74" s="46"/>
      <c r="AR74" s="44"/>
      <c r="AS74" s="44"/>
    </row>
    <row r="75" spans="1:45" x14ac:dyDescent="0.3">
      <c r="B75" s="21">
        <v>2</v>
      </c>
      <c r="C75" s="24">
        <v>8682</v>
      </c>
      <c r="D75" s="24">
        <v>2161.424</v>
      </c>
      <c r="E75" s="24">
        <v>19503732</v>
      </c>
      <c r="F75" s="19">
        <f t="shared" si="3"/>
        <v>16834017</v>
      </c>
      <c r="G75" s="15"/>
      <c r="H75" s="23">
        <v>530</v>
      </c>
      <c r="I75" s="22">
        <v>164.73</v>
      </c>
      <c r="J75" s="16">
        <v>87307</v>
      </c>
      <c r="K75" s="15"/>
      <c r="M75" s="23">
        <v>2</v>
      </c>
      <c r="N75" s="22">
        <v>7592</v>
      </c>
      <c r="O75" s="22">
        <v>2122.5529999999999</v>
      </c>
      <c r="P75" s="22">
        <v>16114422</v>
      </c>
      <c r="Q75" s="16">
        <f t="shared" si="4"/>
        <v>13670709.039999999</v>
      </c>
      <c r="R75" s="15"/>
      <c r="S75" s="23">
        <v>677</v>
      </c>
      <c r="T75" s="22">
        <v>3.1640000000000001</v>
      </c>
      <c r="U75" s="16">
        <v>2142</v>
      </c>
      <c r="V75" s="44"/>
      <c r="W75" s="43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3"/>
      <c r="AI75" s="46"/>
      <c r="AJ75" s="46"/>
      <c r="AK75" s="46"/>
      <c r="AL75" s="46"/>
      <c r="AM75" s="46"/>
      <c r="AN75" s="46"/>
      <c r="AO75" s="46"/>
      <c r="AP75" s="46"/>
      <c r="AQ75" s="46"/>
      <c r="AR75" s="44"/>
      <c r="AS75" s="44"/>
    </row>
    <row r="76" spans="1:45" x14ac:dyDescent="0.3">
      <c r="B76" s="21">
        <v>3</v>
      </c>
      <c r="C76" s="24">
        <v>14288</v>
      </c>
      <c r="D76" s="24">
        <v>5887.7740000000003</v>
      </c>
      <c r="E76" s="24">
        <v>84124515</v>
      </c>
      <c r="F76" s="19">
        <f t="shared" si="3"/>
        <v>79730955</v>
      </c>
      <c r="G76" s="15"/>
      <c r="H76" s="23">
        <v>436</v>
      </c>
      <c r="I76" s="22">
        <v>127.486</v>
      </c>
      <c r="J76" s="16">
        <v>55584</v>
      </c>
      <c r="K76" s="15"/>
      <c r="M76" s="23">
        <v>3</v>
      </c>
      <c r="N76" s="22">
        <v>8144</v>
      </c>
      <c r="O76" s="22">
        <v>3665.48</v>
      </c>
      <c r="P76" s="22">
        <v>29851668</v>
      </c>
      <c r="Q76" s="16">
        <f t="shared" si="4"/>
        <v>27230277.280000001</v>
      </c>
      <c r="R76" s="15"/>
      <c r="S76" s="23">
        <v>394</v>
      </c>
      <c r="T76" s="22">
        <v>128.75399999999999</v>
      </c>
      <c r="U76" s="16">
        <v>50729</v>
      </c>
      <c r="V76" s="44"/>
      <c r="W76" s="44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4"/>
      <c r="AI76" s="46"/>
      <c r="AJ76" s="46"/>
      <c r="AK76" s="46"/>
      <c r="AL76" s="46"/>
      <c r="AM76" s="46"/>
      <c r="AN76" s="46"/>
      <c r="AO76" s="46"/>
      <c r="AP76" s="46"/>
      <c r="AQ76" s="46"/>
      <c r="AR76" s="44"/>
      <c r="AS76" s="44"/>
    </row>
    <row r="77" spans="1:45" x14ac:dyDescent="0.3">
      <c r="B77" s="21">
        <v>4</v>
      </c>
      <c r="C77" s="24">
        <v>9326</v>
      </c>
      <c r="D77" s="24">
        <v>3800.5410000000002</v>
      </c>
      <c r="E77" s="24">
        <v>35443848</v>
      </c>
      <c r="F77" s="19">
        <f t="shared" si="3"/>
        <v>32576103</v>
      </c>
      <c r="G77" s="15"/>
      <c r="H77" s="23">
        <v>254</v>
      </c>
      <c r="I77" s="22">
        <v>616.52800000000002</v>
      </c>
      <c r="J77" s="16">
        <v>156598</v>
      </c>
      <c r="K77" s="15"/>
      <c r="M77" s="23">
        <v>4</v>
      </c>
      <c r="N77" s="22">
        <v>18034</v>
      </c>
      <c r="O77" s="22">
        <v>1755.6949999999999</v>
      </c>
      <c r="P77" s="22">
        <v>31662211</v>
      </c>
      <c r="Q77" s="16">
        <f t="shared" si="4"/>
        <v>25857427.079999998</v>
      </c>
      <c r="R77" s="15"/>
      <c r="S77" s="23">
        <v>619</v>
      </c>
      <c r="T77" s="22">
        <v>309.09399999999999</v>
      </c>
      <c r="U77" s="16">
        <v>191329</v>
      </c>
      <c r="V77" s="44"/>
      <c r="W77" s="44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4"/>
      <c r="AI77" s="46"/>
      <c r="AJ77" s="46"/>
      <c r="AK77" s="46"/>
      <c r="AL77" s="46"/>
      <c r="AM77" s="46"/>
      <c r="AN77" s="46"/>
      <c r="AO77" s="46"/>
      <c r="AP77" s="46"/>
      <c r="AQ77" s="46"/>
      <c r="AR77" s="44"/>
      <c r="AS77" s="44"/>
    </row>
    <row r="78" spans="1:45" x14ac:dyDescent="0.3">
      <c r="B78" s="21">
        <v>1</v>
      </c>
      <c r="C78" s="24">
        <v>18778</v>
      </c>
      <c r="D78" s="24">
        <v>3743.5529999999999</v>
      </c>
      <c r="E78" s="24">
        <v>70296430</v>
      </c>
      <c r="F78" s="19">
        <f t="shared" si="3"/>
        <v>64522195</v>
      </c>
      <c r="G78" s="15"/>
      <c r="H78" s="23">
        <v>353</v>
      </c>
      <c r="I78" s="22">
        <v>634.19299999999998</v>
      </c>
      <c r="J78" s="16">
        <v>223870</v>
      </c>
      <c r="K78" s="15"/>
      <c r="M78" s="23">
        <v>5</v>
      </c>
      <c r="N78" s="22">
        <v>3915</v>
      </c>
      <c r="O78" s="22">
        <v>2576.4720000000002</v>
      </c>
      <c r="P78" s="22">
        <v>10086888</v>
      </c>
      <c r="Q78" s="16">
        <f t="shared" si="4"/>
        <v>8826727.8000000007</v>
      </c>
      <c r="R78" s="15"/>
      <c r="S78" s="23">
        <v>452</v>
      </c>
      <c r="T78" s="22">
        <v>274.81400000000002</v>
      </c>
      <c r="U78" s="16">
        <v>124216</v>
      </c>
      <c r="V78" s="44"/>
      <c r="W78" s="44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4"/>
      <c r="AI78" s="46"/>
      <c r="AJ78" s="46"/>
      <c r="AK78" s="46"/>
      <c r="AL78" s="46"/>
      <c r="AM78" s="46"/>
      <c r="AN78" s="46"/>
      <c r="AO78" s="46"/>
      <c r="AP78" s="46"/>
      <c r="AQ78" s="46"/>
      <c r="AR78" s="44"/>
      <c r="AS78" s="44"/>
    </row>
    <row r="79" spans="1:45" x14ac:dyDescent="0.3">
      <c r="A79" s="25" t="s">
        <v>47</v>
      </c>
      <c r="B79" s="21">
        <v>1</v>
      </c>
      <c r="C79" s="24">
        <v>18229</v>
      </c>
      <c r="D79" s="24">
        <v>3798.4459999999999</v>
      </c>
      <c r="E79" s="24">
        <v>69241868</v>
      </c>
      <c r="F79" s="19">
        <f t="shared" si="3"/>
        <v>63636450.5</v>
      </c>
      <c r="G79" s="15"/>
      <c r="H79" s="23">
        <v>610</v>
      </c>
      <c r="I79" s="27">
        <v>446.71600000000001</v>
      </c>
      <c r="J79" s="16">
        <v>272497</v>
      </c>
      <c r="K79" s="15"/>
      <c r="L79" s="25" t="s">
        <v>47</v>
      </c>
      <c r="M79" s="23">
        <v>1</v>
      </c>
      <c r="N79" s="22">
        <v>11607</v>
      </c>
      <c r="O79" s="22">
        <v>2390.1770000000001</v>
      </c>
      <c r="P79" s="22">
        <v>27742785</v>
      </c>
      <c r="Q79" s="16">
        <f t="shared" si="4"/>
        <v>24006723.84</v>
      </c>
      <c r="R79" s="15"/>
      <c r="S79" s="23">
        <v>515</v>
      </c>
      <c r="T79" s="22">
        <v>302.42099999999999</v>
      </c>
      <c r="U79" s="16">
        <v>155747</v>
      </c>
      <c r="V79" s="44"/>
      <c r="W79" s="44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4"/>
      <c r="AI79" s="46"/>
      <c r="AJ79" s="46"/>
      <c r="AK79" s="46"/>
      <c r="AL79" s="46"/>
      <c r="AM79" s="46"/>
      <c r="AN79" s="46"/>
      <c r="AO79" s="46"/>
      <c r="AP79" s="46"/>
      <c r="AQ79" s="46"/>
      <c r="AR79" s="44"/>
      <c r="AS79" s="44"/>
    </row>
    <row r="80" spans="1:45" x14ac:dyDescent="0.3">
      <c r="B80" s="21">
        <v>2</v>
      </c>
      <c r="C80" s="24">
        <v>10385</v>
      </c>
      <c r="D80" s="24">
        <v>4617.7150000000001</v>
      </c>
      <c r="E80" s="24">
        <v>47954971</v>
      </c>
      <c r="F80" s="19">
        <f t="shared" si="3"/>
        <v>44761583.5</v>
      </c>
      <c r="G80" s="15"/>
      <c r="H80" s="23">
        <v>429</v>
      </c>
      <c r="I80" s="22">
        <v>422.49700000000001</v>
      </c>
      <c r="J80" s="16">
        <v>181251</v>
      </c>
      <c r="K80" s="15"/>
      <c r="M80" s="23">
        <v>2</v>
      </c>
      <c r="N80" s="22">
        <v>24746</v>
      </c>
      <c r="O80" s="22">
        <v>4060.5259999999998</v>
      </c>
      <c r="P80" s="22">
        <v>100481767</v>
      </c>
      <c r="Q80" s="16">
        <f t="shared" si="4"/>
        <v>92516524.519999996</v>
      </c>
      <c r="R80" s="15"/>
      <c r="S80" s="23">
        <v>398</v>
      </c>
      <c r="T80" s="22">
        <v>369.73399999999998</v>
      </c>
      <c r="U80" s="16">
        <v>147154</v>
      </c>
      <c r="V80" s="44"/>
      <c r="W80" s="45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5"/>
      <c r="AI80" s="46"/>
      <c r="AJ80" s="46"/>
      <c r="AK80" s="46"/>
      <c r="AL80" s="46"/>
      <c r="AM80" s="46"/>
      <c r="AN80" s="46"/>
      <c r="AO80" s="46"/>
      <c r="AP80" s="46"/>
      <c r="AQ80" s="46"/>
      <c r="AR80" s="44"/>
      <c r="AS80" s="44"/>
    </row>
    <row r="81" spans="1:45" x14ac:dyDescent="0.3">
      <c r="B81" s="21">
        <v>3</v>
      </c>
      <c r="C81" s="24">
        <v>9134</v>
      </c>
      <c r="D81" s="24">
        <v>3089.0540000000001</v>
      </c>
      <c r="E81" s="24">
        <v>28215415</v>
      </c>
      <c r="F81" s="19">
        <f t="shared" si="3"/>
        <v>25406710</v>
      </c>
      <c r="G81" s="15"/>
      <c r="H81" s="23">
        <v>411</v>
      </c>
      <c r="I81" s="22">
        <v>628.36699999999996</v>
      </c>
      <c r="J81" s="16">
        <v>258259</v>
      </c>
      <c r="K81" s="15"/>
      <c r="M81" s="23">
        <v>3</v>
      </c>
      <c r="N81" s="22">
        <v>13634</v>
      </c>
      <c r="O81" s="22">
        <v>3141.0529999999999</v>
      </c>
      <c r="P81" s="22">
        <v>42825120</v>
      </c>
      <c r="Q81" s="16">
        <f t="shared" si="4"/>
        <v>38436608.079999998</v>
      </c>
      <c r="R81" s="15"/>
      <c r="S81" s="23">
        <v>339</v>
      </c>
      <c r="T81" s="22">
        <v>130.286</v>
      </c>
      <c r="U81" s="16">
        <v>44167</v>
      </c>
      <c r="V81" s="44"/>
      <c r="W81" s="44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4"/>
      <c r="AI81" s="46"/>
      <c r="AJ81" s="46"/>
      <c r="AK81" s="46"/>
      <c r="AL81" s="46"/>
      <c r="AM81" s="46"/>
      <c r="AN81" s="46"/>
      <c r="AO81" s="46"/>
      <c r="AP81" s="46"/>
      <c r="AQ81" s="46"/>
      <c r="AR81" s="44"/>
      <c r="AS81" s="44"/>
    </row>
    <row r="82" spans="1:45" x14ac:dyDescent="0.3">
      <c r="B82" s="21">
        <v>4</v>
      </c>
      <c r="C82" s="24">
        <v>6229</v>
      </c>
      <c r="D82" s="24">
        <v>2988.7539999999999</v>
      </c>
      <c r="E82" s="24">
        <v>18616950</v>
      </c>
      <c r="F82" s="19">
        <f t="shared" si="3"/>
        <v>16701532.5</v>
      </c>
      <c r="G82" s="15"/>
      <c r="H82" s="23">
        <v>294</v>
      </c>
      <c r="I82" s="22">
        <v>803.49699999999996</v>
      </c>
      <c r="J82" s="16">
        <v>236228</v>
      </c>
      <c r="K82" s="15"/>
      <c r="M82" s="23">
        <v>4</v>
      </c>
      <c r="N82" s="22">
        <v>12234</v>
      </c>
      <c r="O82" s="22">
        <v>2134.989</v>
      </c>
      <c r="P82" s="22">
        <v>26119451</v>
      </c>
      <c r="Q82" s="16">
        <f t="shared" si="4"/>
        <v>22181571.079999998</v>
      </c>
      <c r="R82" s="15"/>
      <c r="S82" s="23">
        <v>281</v>
      </c>
      <c r="T82" s="22">
        <v>57.698</v>
      </c>
      <c r="U82" s="16">
        <v>16213</v>
      </c>
      <c r="V82" s="44"/>
      <c r="W82" s="44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4"/>
      <c r="AI82" s="46"/>
      <c r="AJ82" s="46"/>
      <c r="AK82" s="46"/>
      <c r="AL82" s="46"/>
      <c r="AM82" s="46"/>
      <c r="AN82" s="46"/>
      <c r="AO82" s="46"/>
      <c r="AP82" s="46"/>
      <c r="AQ82" s="46"/>
      <c r="AR82" s="44"/>
      <c r="AS82" s="44"/>
    </row>
    <row r="83" spans="1:45" x14ac:dyDescent="0.3">
      <c r="B83" s="21">
        <v>5</v>
      </c>
      <c r="C83" s="24">
        <v>12742</v>
      </c>
      <c r="D83" s="24">
        <v>3076.2460000000001</v>
      </c>
      <c r="E83" s="24">
        <v>39197529</v>
      </c>
      <c r="F83" s="19">
        <f t="shared" si="3"/>
        <v>35279364</v>
      </c>
      <c r="G83" s="15"/>
      <c r="H83" s="23">
        <v>523</v>
      </c>
      <c r="I83" s="22">
        <v>328.13799999999998</v>
      </c>
      <c r="J83" s="16">
        <v>171616</v>
      </c>
      <c r="K83" s="15"/>
      <c r="M83" s="23">
        <v>5</v>
      </c>
      <c r="N83" s="22">
        <v>12403</v>
      </c>
      <c r="O83" s="22">
        <v>3092.3049999999998</v>
      </c>
      <c r="P83" s="22">
        <v>38353859</v>
      </c>
      <c r="Q83" s="16">
        <f t="shared" si="4"/>
        <v>34361581.359999999</v>
      </c>
      <c r="R83" s="15"/>
      <c r="S83" s="23">
        <v>427</v>
      </c>
      <c r="T83" s="22">
        <v>229.035</v>
      </c>
      <c r="U83" s="16">
        <v>97798</v>
      </c>
      <c r="V83" s="44"/>
      <c r="W83" s="44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4"/>
      <c r="AI83" s="46"/>
      <c r="AJ83" s="46"/>
      <c r="AK83" s="46"/>
      <c r="AL83" s="46"/>
      <c r="AM83" s="46"/>
      <c r="AN83" s="46"/>
      <c r="AO83" s="46"/>
      <c r="AP83" s="46"/>
      <c r="AQ83" s="46"/>
      <c r="AR83" s="44"/>
      <c r="AS83" s="44"/>
    </row>
    <row r="84" spans="1:45" x14ac:dyDescent="0.3">
      <c r="A84" s="25" t="s">
        <v>50</v>
      </c>
      <c r="B84" s="21">
        <v>1</v>
      </c>
      <c r="C84" s="24">
        <v>19074</v>
      </c>
      <c r="D84" s="24">
        <v>3560.2249999999999</v>
      </c>
      <c r="E84" s="24">
        <v>67907733</v>
      </c>
      <c r="F84" s="19">
        <f t="shared" si="3"/>
        <v>62042478</v>
      </c>
      <c r="G84" s="15"/>
      <c r="H84" s="23">
        <v>1060</v>
      </c>
      <c r="I84" s="22">
        <v>68.846000000000004</v>
      </c>
      <c r="J84" s="16">
        <v>72977</v>
      </c>
      <c r="K84" s="15"/>
      <c r="L84" s="25" t="s">
        <v>50</v>
      </c>
      <c r="M84" s="23">
        <v>1</v>
      </c>
      <c r="N84" s="22">
        <v>10772</v>
      </c>
      <c r="O84" s="22">
        <v>3641.0929999999998</v>
      </c>
      <c r="P84" s="22">
        <v>39221853</v>
      </c>
      <c r="Q84" s="16">
        <f t="shared" si="4"/>
        <v>35754561.640000001</v>
      </c>
      <c r="R84" s="15"/>
      <c r="S84" s="23">
        <v>455</v>
      </c>
      <c r="T84" s="22">
        <v>499.82600000000002</v>
      </c>
      <c r="U84" s="16">
        <v>227421</v>
      </c>
      <c r="V84" s="44"/>
      <c r="W84" s="4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4"/>
      <c r="AI84" s="46"/>
      <c r="AJ84" s="46"/>
      <c r="AK84" s="46"/>
      <c r="AL84" s="46"/>
      <c r="AM84" s="46"/>
      <c r="AN84" s="46"/>
      <c r="AO84" s="46"/>
      <c r="AP84" s="46"/>
      <c r="AQ84" s="46"/>
      <c r="AR84" s="44"/>
      <c r="AS84" s="44"/>
    </row>
    <row r="85" spans="1:45" x14ac:dyDescent="0.3">
      <c r="B85" s="21">
        <v>2</v>
      </c>
      <c r="C85" s="24">
        <v>18330</v>
      </c>
      <c r="D85" s="24">
        <v>3088.4380000000001</v>
      </c>
      <c r="E85" s="24">
        <v>56611066</v>
      </c>
      <c r="F85" s="19">
        <f t="shared" si="3"/>
        <v>50974591</v>
      </c>
      <c r="G85" s="15"/>
      <c r="H85" s="23">
        <v>702</v>
      </c>
      <c r="I85" s="22">
        <v>309.82299999999998</v>
      </c>
      <c r="J85" s="16">
        <v>217496</v>
      </c>
      <c r="K85" s="15"/>
      <c r="M85" s="23">
        <v>2</v>
      </c>
      <c r="N85" s="22">
        <v>12207</v>
      </c>
      <c r="O85" s="22">
        <v>2692.3620000000001</v>
      </c>
      <c r="P85" s="22">
        <v>32865658</v>
      </c>
      <c r="Q85" s="16">
        <f t="shared" si="4"/>
        <v>28936468.84</v>
      </c>
      <c r="R85" s="15"/>
      <c r="S85" s="23">
        <v>321</v>
      </c>
      <c r="T85" s="22">
        <v>283.642</v>
      </c>
      <c r="U85" s="16">
        <v>91049</v>
      </c>
      <c r="V85" s="44"/>
      <c r="W85" s="4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5"/>
      <c r="AI85" s="46"/>
      <c r="AJ85" s="46"/>
      <c r="AK85" s="46"/>
      <c r="AL85" s="46"/>
      <c r="AM85" s="46"/>
      <c r="AN85" s="46"/>
      <c r="AO85" s="46"/>
      <c r="AP85" s="46"/>
      <c r="AQ85" s="46"/>
      <c r="AR85" s="44"/>
      <c r="AS85" s="44"/>
    </row>
    <row r="86" spans="1:45" x14ac:dyDescent="0.3">
      <c r="B86" s="21">
        <v>3</v>
      </c>
      <c r="C86" s="24">
        <v>6794</v>
      </c>
      <c r="D86" s="24">
        <v>4481.8029999999999</v>
      </c>
      <c r="E86" s="24">
        <v>30449367</v>
      </c>
      <c r="F86" s="19">
        <f t="shared" si="3"/>
        <v>28360212</v>
      </c>
      <c r="G86" s="15"/>
      <c r="H86" s="23">
        <v>538</v>
      </c>
      <c r="I86" s="22">
        <v>153.26400000000001</v>
      </c>
      <c r="J86" s="16">
        <v>82456</v>
      </c>
      <c r="K86" s="15"/>
      <c r="M86" s="23">
        <v>3</v>
      </c>
      <c r="N86" s="22">
        <v>11269</v>
      </c>
      <c r="O86" s="22">
        <v>3389.36</v>
      </c>
      <c r="P86" s="22">
        <v>38194703</v>
      </c>
      <c r="Q86" s="16">
        <f t="shared" si="4"/>
        <v>34567437.280000001</v>
      </c>
      <c r="R86" s="15"/>
      <c r="S86" s="23">
        <v>326</v>
      </c>
      <c r="T86" s="22">
        <v>229.077</v>
      </c>
      <c r="U86" s="16">
        <v>74679</v>
      </c>
      <c r="V86" s="44"/>
      <c r="W86" s="44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4"/>
      <c r="AI86" s="46"/>
      <c r="AJ86" s="46"/>
      <c r="AK86" s="46"/>
      <c r="AL86" s="46"/>
      <c r="AM86" s="46"/>
      <c r="AN86" s="46"/>
      <c r="AO86" s="46"/>
      <c r="AP86" s="46"/>
      <c r="AQ86" s="46"/>
      <c r="AR86" s="44"/>
      <c r="AS86" s="44"/>
    </row>
    <row r="87" spans="1:45" x14ac:dyDescent="0.3">
      <c r="B87" s="21">
        <v>4</v>
      </c>
      <c r="C87" s="24">
        <v>10874</v>
      </c>
      <c r="D87" s="24">
        <v>4356.5820000000003</v>
      </c>
      <c r="E87" s="24">
        <v>47373471</v>
      </c>
      <c r="F87" s="19">
        <f t="shared" si="3"/>
        <v>44029716</v>
      </c>
      <c r="G87" s="15"/>
      <c r="H87" s="23">
        <v>573</v>
      </c>
      <c r="I87" s="22">
        <v>99.474999999999994</v>
      </c>
      <c r="J87" s="16">
        <v>56999</v>
      </c>
      <c r="K87" s="15"/>
      <c r="M87" s="23">
        <v>4</v>
      </c>
      <c r="N87" s="22">
        <v>11908</v>
      </c>
      <c r="O87" s="22">
        <v>2545.8150000000001</v>
      </c>
      <c r="P87" s="22">
        <v>30315565</v>
      </c>
      <c r="Q87" s="16">
        <f t="shared" si="4"/>
        <v>26482617.960000001</v>
      </c>
      <c r="R87" s="15"/>
      <c r="S87" s="23">
        <v>321</v>
      </c>
      <c r="T87" s="22">
        <v>283.642</v>
      </c>
      <c r="U87" s="16">
        <v>91049</v>
      </c>
      <c r="V87" s="44"/>
      <c r="W87" s="44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4"/>
      <c r="AI87" s="46"/>
      <c r="AJ87" s="46"/>
      <c r="AK87" s="46"/>
      <c r="AL87" s="46"/>
      <c r="AM87" s="46"/>
      <c r="AN87" s="46"/>
      <c r="AO87" s="46"/>
      <c r="AP87" s="46"/>
      <c r="AQ87" s="46"/>
      <c r="AR87" s="44"/>
      <c r="AS87" s="44"/>
    </row>
    <row r="88" spans="1:45" ht="15" thickBot="1" x14ac:dyDescent="0.35">
      <c r="A88" s="32" t="s">
        <v>49</v>
      </c>
      <c r="B88" s="33">
        <v>5</v>
      </c>
      <c r="C88" s="36">
        <v>15688</v>
      </c>
      <c r="D88" s="36">
        <v>4754.3900000000003</v>
      </c>
      <c r="E88" s="36">
        <v>74586877</v>
      </c>
      <c r="F88" s="19">
        <f t="shared" si="3"/>
        <v>69762817</v>
      </c>
      <c r="G88" s="15"/>
      <c r="H88" s="14">
        <v>368</v>
      </c>
      <c r="I88" s="13">
        <v>425.12</v>
      </c>
      <c r="J88" s="12">
        <v>156444</v>
      </c>
      <c r="K88" s="15"/>
      <c r="L88" s="32" t="s">
        <v>49</v>
      </c>
      <c r="M88" s="14">
        <v>5</v>
      </c>
      <c r="N88" s="13">
        <v>10592</v>
      </c>
      <c r="O88" s="13">
        <v>2352.5949999999998</v>
      </c>
      <c r="P88" s="13">
        <v>24918683</v>
      </c>
      <c r="Q88" s="16">
        <f t="shared" si="4"/>
        <v>21509330.039999999</v>
      </c>
      <c r="R88" s="15"/>
      <c r="S88" s="23">
        <v>326</v>
      </c>
      <c r="T88" s="22">
        <v>229.077</v>
      </c>
      <c r="U88" s="16">
        <v>74679</v>
      </c>
      <c r="V88" s="44"/>
      <c r="W88" s="44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4"/>
      <c r="AI88" s="46"/>
      <c r="AJ88" s="46"/>
      <c r="AK88" s="46"/>
      <c r="AL88" s="46"/>
      <c r="AM88" s="46"/>
      <c r="AN88" s="46"/>
      <c r="AO88" s="46"/>
      <c r="AP88" s="46"/>
      <c r="AQ88" s="46"/>
      <c r="AR88" s="44"/>
      <c r="AS88" s="44"/>
    </row>
    <row r="89" spans="1:45" x14ac:dyDescent="0.3">
      <c r="A89" s="25" t="s">
        <v>48</v>
      </c>
      <c r="B89" s="31">
        <v>1</v>
      </c>
      <c r="C89" s="26">
        <v>13036</v>
      </c>
      <c r="D89" s="26">
        <v>4167.47</v>
      </c>
      <c r="E89" s="26">
        <v>54327140</v>
      </c>
      <c r="F89" s="19">
        <f t="shared" si="3"/>
        <v>50318570</v>
      </c>
      <c r="G89" s="15"/>
      <c r="H89" s="30">
        <v>663</v>
      </c>
      <c r="I89" s="29">
        <v>181.38800000000001</v>
      </c>
      <c r="J89" s="28">
        <v>120260</v>
      </c>
      <c r="K89" s="15"/>
      <c r="L89" s="25" t="s">
        <v>48</v>
      </c>
      <c r="M89" s="30">
        <v>1</v>
      </c>
      <c r="N89" s="29">
        <v>9595</v>
      </c>
      <c r="O89" s="29">
        <v>3226.7840000000001</v>
      </c>
      <c r="P89" s="29">
        <v>30960990</v>
      </c>
      <c r="Q89" s="16">
        <f t="shared" si="4"/>
        <v>27872551.399999999</v>
      </c>
      <c r="R89" s="15"/>
      <c r="S89" s="30">
        <v>580</v>
      </c>
      <c r="T89" s="29">
        <v>484.82100000000003</v>
      </c>
      <c r="U89" s="28">
        <v>281196</v>
      </c>
      <c r="V89" s="44"/>
      <c r="W89" s="45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5"/>
      <c r="AI89" s="46"/>
      <c r="AJ89" s="46"/>
      <c r="AK89" s="46"/>
      <c r="AL89" s="46"/>
      <c r="AM89" s="46"/>
      <c r="AN89" s="46"/>
      <c r="AO89" s="46"/>
      <c r="AP89" s="46"/>
      <c r="AQ89" s="46"/>
      <c r="AR89" s="44"/>
      <c r="AS89" s="44"/>
    </row>
    <row r="90" spans="1:45" x14ac:dyDescent="0.3">
      <c r="B90" s="21">
        <v>2</v>
      </c>
      <c r="C90" s="24">
        <v>9234</v>
      </c>
      <c r="D90" s="24">
        <v>3079.0540000000001</v>
      </c>
      <c r="E90" s="24">
        <v>28215415</v>
      </c>
      <c r="F90" s="19">
        <f t="shared" si="3"/>
        <v>25375960</v>
      </c>
      <c r="G90" s="15"/>
      <c r="H90" s="23">
        <v>619</v>
      </c>
      <c r="I90" s="22">
        <v>464.05200000000002</v>
      </c>
      <c r="J90" s="16">
        <v>287248</v>
      </c>
      <c r="K90" s="15"/>
      <c r="M90" s="23">
        <v>2</v>
      </c>
      <c r="N90" s="22">
        <v>17284</v>
      </c>
      <c r="O90" s="22">
        <v>2431.8380000000002</v>
      </c>
      <c r="P90" s="22">
        <v>42031890</v>
      </c>
      <c r="Q90" s="16">
        <f t="shared" si="4"/>
        <v>36468516.079999998</v>
      </c>
      <c r="R90" s="15"/>
      <c r="S90" s="23">
        <v>487</v>
      </c>
      <c r="T90" s="22">
        <v>155.72300000000001</v>
      </c>
      <c r="U90" s="16">
        <v>75837</v>
      </c>
      <c r="V90" s="44"/>
      <c r="W90" s="45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5"/>
      <c r="AI90" s="46"/>
      <c r="AJ90" s="46"/>
      <c r="AK90" s="46"/>
      <c r="AL90" s="46"/>
      <c r="AM90" s="46"/>
      <c r="AN90" s="46"/>
      <c r="AO90" s="46"/>
      <c r="AP90" s="46"/>
      <c r="AQ90" s="46"/>
      <c r="AR90" s="44"/>
      <c r="AS90" s="44"/>
    </row>
    <row r="91" spans="1:45" x14ac:dyDescent="0.3">
      <c r="B91" s="21">
        <v>3</v>
      </c>
      <c r="C91" s="24">
        <v>6794</v>
      </c>
      <c r="D91" s="24">
        <v>4481.8029999999999</v>
      </c>
      <c r="E91" s="24">
        <v>30449367</v>
      </c>
      <c r="F91" s="19">
        <f t="shared" si="3"/>
        <v>28360212</v>
      </c>
      <c r="G91" s="15"/>
      <c r="H91" s="23">
        <v>462</v>
      </c>
      <c r="I91" s="22">
        <v>428.29199999999997</v>
      </c>
      <c r="J91" s="16">
        <v>197871</v>
      </c>
      <c r="K91" s="15"/>
      <c r="M91" s="23">
        <v>3</v>
      </c>
      <c r="N91" s="22">
        <v>8844</v>
      </c>
      <c r="O91" s="22">
        <v>1665.925</v>
      </c>
      <c r="P91" s="22">
        <v>14733440</v>
      </c>
      <c r="Q91" s="16">
        <f t="shared" si="4"/>
        <v>11886733.280000001</v>
      </c>
      <c r="R91" s="15"/>
      <c r="S91" s="23">
        <v>704</v>
      </c>
      <c r="T91" s="22">
        <v>359.24599999999998</v>
      </c>
      <c r="U91" s="16">
        <v>252909</v>
      </c>
      <c r="V91" s="44"/>
      <c r="W91" s="44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4"/>
      <c r="AI91" s="46"/>
      <c r="AJ91" s="46"/>
      <c r="AK91" s="46"/>
      <c r="AL91" s="46"/>
      <c r="AM91" s="46"/>
      <c r="AN91" s="46"/>
      <c r="AO91" s="46"/>
      <c r="AP91" s="46"/>
      <c r="AQ91" s="46"/>
      <c r="AR91" s="44"/>
      <c r="AS91" s="44"/>
    </row>
    <row r="92" spans="1:45" x14ac:dyDescent="0.3">
      <c r="B92" s="21">
        <v>4</v>
      </c>
      <c r="C92" s="24">
        <v>10874</v>
      </c>
      <c r="D92" s="24">
        <v>4356.5820000000003</v>
      </c>
      <c r="E92" s="24">
        <v>47373471</v>
      </c>
      <c r="F92" s="19">
        <f t="shared" si="3"/>
        <v>44029716</v>
      </c>
      <c r="G92" s="15"/>
      <c r="H92" s="23">
        <v>554</v>
      </c>
      <c r="I92" s="22">
        <v>358.08100000000002</v>
      </c>
      <c r="J92" s="16">
        <v>198377</v>
      </c>
      <c r="K92" s="15"/>
      <c r="M92" s="23">
        <v>4</v>
      </c>
      <c r="N92" s="22">
        <v>6825</v>
      </c>
      <c r="O92" s="22">
        <v>2590.2719999999999</v>
      </c>
      <c r="P92" s="22">
        <v>17678604</v>
      </c>
      <c r="Q92" s="16">
        <f t="shared" si="4"/>
        <v>15481773</v>
      </c>
      <c r="R92" s="15"/>
      <c r="S92" s="23">
        <v>684</v>
      </c>
      <c r="T92" s="22">
        <v>352.55099999999999</v>
      </c>
      <c r="U92" s="16">
        <v>241145</v>
      </c>
      <c r="V92" s="44"/>
      <c r="W92" s="44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4"/>
      <c r="AI92" s="46"/>
      <c r="AJ92" s="46"/>
      <c r="AK92" s="46"/>
      <c r="AL92" s="46"/>
      <c r="AM92" s="46"/>
      <c r="AN92" s="46"/>
      <c r="AO92" s="46"/>
      <c r="AP92" s="46"/>
      <c r="AQ92" s="46"/>
      <c r="AR92" s="44"/>
      <c r="AS92" s="44"/>
    </row>
    <row r="93" spans="1:45" x14ac:dyDescent="0.3">
      <c r="B93" s="21">
        <v>5</v>
      </c>
      <c r="C93" s="24">
        <v>11358</v>
      </c>
      <c r="D93" s="24">
        <v>3329.5210000000002</v>
      </c>
      <c r="E93" s="24">
        <v>37483750</v>
      </c>
      <c r="F93" s="19">
        <f t="shared" si="3"/>
        <v>33991165</v>
      </c>
      <c r="G93" s="15"/>
      <c r="H93" s="23">
        <v>448</v>
      </c>
      <c r="I93" s="22">
        <v>496.47800000000001</v>
      </c>
      <c r="J93" s="16">
        <v>222422</v>
      </c>
      <c r="K93" s="15"/>
      <c r="L93" s="25" t="s">
        <v>47</v>
      </c>
      <c r="M93" s="23">
        <v>5</v>
      </c>
      <c r="N93" s="22">
        <v>15240</v>
      </c>
      <c r="O93" s="22">
        <v>2177.3029999999999</v>
      </c>
      <c r="P93" s="22">
        <v>33182091</v>
      </c>
      <c r="Q93" s="16">
        <f t="shared" si="4"/>
        <v>28276639.800000001</v>
      </c>
      <c r="R93" s="15"/>
      <c r="S93" s="23">
        <v>452</v>
      </c>
      <c r="T93" s="22">
        <v>304.86900000000003</v>
      </c>
      <c r="U93" s="16">
        <v>137801</v>
      </c>
      <c r="V93" s="44"/>
      <c r="W93" s="44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4"/>
      <c r="AI93" s="46"/>
      <c r="AJ93" s="46"/>
      <c r="AK93" s="46"/>
      <c r="AL93" s="46"/>
      <c r="AM93" s="46"/>
      <c r="AN93" s="46"/>
      <c r="AO93" s="46"/>
      <c r="AP93" s="46"/>
      <c r="AQ93" s="46"/>
      <c r="AR93" s="44"/>
      <c r="AS93" s="44"/>
    </row>
    <row r="94" spans="1:45" x14ac:dyDescent="0.3">
      <c r="A94" s="25" t="s">
        <v>47</v>
      </c>
      <c r="B94" s="21">
        <v>1</v>
      </c>
      <c r="C94" s="24">
        <v>12358</v>
      </c>
      <c r="D94" s="24">
        <v>3343</v>
      </c>
      <c r="E94" s="24">
        <v>37483750</v>
      </c>
      <c r="F94" s="19">
        <f t="shared" si="3"/>
        <v>33683665</v>
      </c>
      <c r="G94" s="15"/>
      <c r="H94" s="23">
        <v>457</v>
      </c>
      <c r="I94" s="27">
        <v>561.65599999999995</v>
      </c>
      <c r="J94" s="16">
        <v>256677</v>
      </c>
      <c r="K94" s="15"/>
      <c r="M94" s="23">
        <v>1</v>
      </c>
      <c r="N94" s="22">
        <v>8593</v>
      </c>
      <c r="O94" s="22">
        <v>2264.0749999999998</v>
      </c>
      <c r="P94" s="22">
        <v>19455194</v>
      </c>
      <c r="Q94" s="16">
        <f t="shared" si="4"/>
        <v>16689279.16</v>
      </c>
      <c r="R94" s="15"/>
      <c r="S94" s="23">
        <v>393</v>
      </c>
      <c r="T94" s="22">
        <v>590.91099999999994</v>
      </c>
      <c r="U94" s="16">
        <v>232228</v>
      </c>
      <c r="V94" s="44"/>
      <c r="W94" s="4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5"/>
      <c r="AI94" s="46"/>
      <c r="AJ94" s="46"/>
      <c r="AK94" s="46"/>
      <c r="AL94" s="46"/>
      <c r="AM94" s="46"/>
      <c r="AN94" s="46"/>
      <c r="AO94" s="46"/>
      <c r="AP94" s="46"/>
      <c r="AQ94" s="46"/>
      <c r="AR94" s="44"/>
      <c r="AS94" s="44"/>
    </row>
    <row r="95" spans="1:45" x14ac:dyDescent="0.3">
      <c r="B95" s="21">
        <v>2</v>
      </c>
      <c r="C95" s="24">
        <v>22706</v>
      </c>
      <c r="D95" s="24">
        <v>4298.3419999999996</v>
      </c>
      <c r="E95" s="24">
        <v>97598150</v>
      </c>
      <c r="F95" s="19">
        <f t="shared" si="3"/>
        <v>90616055</v>
      </c>
      <c r="G95" s="15"/>
      <c r="H95" s="23">
        <v>632</v>
      </c>
      <c r="I95" s="22">
        <v>991</v>
      </c>
      <c r="J95" s="16">
        <v>626312</v>
      </c>
      <c r="K95" s="15"/>
      <c r="M95" s="23">
        <v>2</v>
      </c>
      <c r="N95" s="22">
        <v>6021</v>
      </c>
      <c r="O95" s="22">
        <v>1491.402</v>
      </c>
      <c r="P95" s="22">
        <v>8979734</v>
      </c>
      <c r="Q95" s="16">
        <f t="shared" si="4"/>
        <v>7041694.5199999996</v>
      </c>
      <c r="R95" s="15"/>
      <c r="S95" s="23">
        <v>499</v>
      </c>
      <c r="T95" s="22">
        <v>115.65900000000001</v>
      </c>
      <c r="U95" s="16">
        <v>57714</v>
      </c>
      <c r="V95" s="44"/>
      <c r="W95" s="4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4"/>
      <c r="AI95" s="46"/>
      <c r="AJ95" s="46"/>
      <c r="AK95" s="46"/>
      <c r="AL95" s="46"/>
      <c r="AM95" s="46"/>
      <c r="AN95" s="46"/>
      <c r="AO95" s="46"/>
      <c r="AP95" s="46"/>
      <c r="AQ95" s="46"/>
      <c r="AR95" s="44"/>
      <c r="AS95" s="44"/>
    </row>
    <row r="96" spans="1:45" x14ac:dyDescent="0.3">
      <c r="B96" s="21">
        <v>3</v>
      </c>
      <c r="C96" s="24">
        <v>6750</v>
      </c>
      <c r="D96" s="24">
        <v>4334.5360000000001</v>
      </c>
      <c r="E96" s="24">
        <v>37927188</v>
      </c>
      <c r="F96" s="19">
        <f t="shared" si="3"/>
        <v>35851563</v>
      </c>
      <c r="G96" s="15"/>
      <c r="H96" s="23">
        <v>575</v>
      </c>
      <c r="I96" s="22">
        <v>427.41399999999999</v>
      </c>
      <c r="J96" s="16">
        <v>245763</v>
      </c>
      <c r="K96" s="15"/>
      <c r="M96" s="23">
        <v>3</v>
      </c>
      <c r="N96" s="22">
        <v>5504</v>
      </c>
      <c r="O96" s="22">
        <v>2023.704</v>
      </c>
      <c r="P96" s="22">
        <v>11138465</v>
      </c>
      <c r="Q96" s="16">
        <f t="shared" si="4"/>
        <v>9366837.4800000004</v>
      </c>
      <c r="R96" s="15"/>
      <c r="S96" s="23">
        <v>701</v>
      </c>
      <c r="T96" s="22">
        <v>353.08800000000002</v>
      </c>
      <c r="U96" s="16">
        <v>247515</v>
      </c>
      <c r="V96" s="44"/>
      <c r="W96" s="44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4"/>
      <c r="AI96" s="46"/>
      <c r="AJ96" s="46"/>
      <c r="AK96" s="46"/>
      <c r="AL96" s="46"/>
      <c r="AM96" s="46"/>
      <c r="AN96" s="46"/>
      <c r="AO96" s="46"/>
      <c r="AP96" s="46"/>
      <c r="AQ96" s="46"/>
      <c r="AR96" s="44"/>
      <c r="AS96" s="44"/>
    </row>
    <row r="97" spans="1:45" x14ac:dyDescent="0.3">
      <c r="B97" s="21">
        <v>4</v>
      </c>
      <c r="C97" s="24">
        <v>5499</v>
      </c>
      <c r="D97" s="24">
        <v>2868.3560000000002</v>
      </c>
      <c r="E97" s="24">
        <v>15773092</v>
      </c>
      <c r="F97" s="19">
        <f t="shared" si="3"/>
        <v>14082149.5</v>
      </c>
      <c r="G97" s="15"/>
      <c r="H97" s="23">
        <v>684</v>
      </c>
      <c r="I97" s="22">
        <v>145.58799999999999</v>
      </c>
      <c r="J97" s="16">
        <v>99582</v>
      </c>
      <c r="K97" s="15"/>
      <c r="M97" s="23">
        <v>4</v>
      </c>
      <c r="N97" s="22">
        <v>12115</v>
      </c>
      <c r="O97" s="22">
        <v>3740.3130000000001</v>
      </c>
      <c r="P97" s="22">
        <v>45313887</v>
      </c>
      <c r="Q97" s="16">
        <f t="shared" si="4"/>
        <v>41414310.799999997</v>
      </c>
      <c r="R97" s="15"/>
      <c r="S97" s="23">
        <v>740</v>
      </c>
      <c r="T97" s="22">
        <v>240.08799999999999</v>
      </c>
      <c r="U97" s="16">
        <v>177665</v>
      </c>
      <c r="V97" s="44"/>
      <c r="W97" s="44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4"/>
      <c r="AI97" s="46"/>
      <c r="AJ97" s="46"/>
      <c r="AK97" s="46"/>
      <c r="AL97" s="46"/>
      <c r="AM97" s="46"/>
      <c r="AN97" s="46"/>
      <c r="AO97" s="46"/>
      <c r="AP97" s="46"/>
      <c r="AQ97" s="46"/>
      <c r="AR97" s="44"/>
      <c r="AS97" s="44"/>
    </row>
    <row r="98" spans="1:45" x14ac:dyDescent="0.3">
      <c r="B98" s="21">
        <v>5</v>
      </c>
      <c r="C98" s="24">
        <v>9529</v>
      </c>
      <c r="D98" s="24">
        <v>2614.018</v>
      </c>
      <c r="E98" s="24">
        <v>24908978</v>
      </c>
      <c r="F98" s="19">
        <f t="shared" si="3"/>
        <v>21978810.5</v>
      </c>
      <c r="G98" s="15"/>
      <c r="H98" s="23">
        <v>533</v>
      </c>
      <c r="I98" s="22">
        <v>369.13499999999999</v>
      </c>
      <c r="J98" s="16">
        <v>196749</v>
      </c>
      <c r="K98" s="15"/>
      <c r="M98" s="23">
        <v>5</v>
      </c>
      <c r="N98" s="22">
        <v>5290</v>
      </c>
      <c r="O98" s="22">
        <v>2254.9639999999999</v>
      </c>
      <c r="P98" s="22">
        <v>11928760</v>
      </c>
      <c r="Q98" s="16">
        <f t="shared" si="4"/>
        <v>10226014.800000001</v>
      </c>
      <c r="R98" s="15"/>
      <c r="S98" s="23">
        <v>386</v>
      </c>
      <c r="T98" s="22">
        <v>268.541</v>
      </c>
      <c r="U98" s="16">
        <v>103657</v>
      </c>
      <c r="V98" s="44"/>
      <c r="W98" s="44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4"/>
      <c r="AI98" s="46"/>
      <c r="AJ98" s="46"/>
      <c r="AK98" s="46"/>
      <c r="AL98" s="46"/>
      <c r="AM98" s="46"/>
      <c r="AN98" s="46"/>
      <c r="AO98" s="46"/>
      <c r="AP98" s="46"/>
      <c r="AQ98" s="46"/>
      <c r="AR98" s="44"/>
      <c r="AS98" s="44"/>
    </row>
    <row r="99" spans="1:45" x14ac:dyDescent="0.3">
      <c r="A99" s="25" t="s">
        <v>46</v>
      </c>
      <c r="B99" s="21">
        <v>1</v>
      </c>
      <c r="C99" s="24">
        <v>11258</v>
      </c>
      <c r="D99" s="24">
        <v>3329.5210000000002</v>
      </c>
      <c r="E99" s="24">
        <v>37483750</v>
      </c>
      <c r="F99" s="19">
        <f t="shared" si="3"/>
        <v>34021915</v>
      </c>
      <c r="G99" s="42"/>
      <c r="H99" s="23">
        <v>837</v>
      </c>
      <c r="I99" s="22">
        <v>362.08</v>
      </c>
      <c r="J99" s="16">
        <v>303061</v>
      </c>
      <c r="K99" s="15"/>
      <c r="L99" s="25" t="s">
        <v>46</v>
      </c>
      <c r="M99" s="23">
        <v>1</v>
      </c>
      <c r="N99" s="22">
        <v>23796</v>
      </c>
      <c r="O99" s="22">
        <v>3651.4459999999999</v>
      </c>
      <c r="P99" s="22">
        <v>86889799</v>
      </c>
      <c r="Q99" s="16">
        <f t="shared" si="4"/>
        <v>79230342.519999996</v>
      </c>
      <c r="R99" s="15"/>
      <c r="S99" s="23">
        <v>716</v>
      </c>
      <c r="T99" s="22">
        <v>267.96199999999999</v>
      </c>
      <c r="U99" s="16">
        <v>191861</v>
      </c>
      <c r="V99" s="44"/>
      <c r="W99" s="44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4"/>
      <c r="AI99" s="46"/>
      <c r="AJ99" s="46"/>
      <c r="AK99" s="46"/>
      <c r="AL99" s="46"/>
      <c r="AM99" s="46"/>
      <c r="AN99" s="46"/>
      <c r="AO99" s="46"/>
      <c r="AP99" s="46"/>
      <c r="AQ99" s="46"/>
      <c r="AR99" s="44"/>
      <c r="AS99" s="44"/>
    </row>
    <row r="100" spans="1:45" x14ac:dyDescent="0.3">
      <c r="B100" s="21">
        <v>2</v>
      </c>
      <c r="C100" s="24">
        <v>10240</v>
      </c>
      <c r="D100" s="24">
        <v>4204.2340000000004</v>
      </c>
      <c r="E100" s="24">
        <v>43051352</v>
      </c>
      <c r="F100" s="19">
        <f t="shared" si="3"/>
        <v>39902552</v>
      </c>
      <c r="G100" s="15"/>
      <c r="H100" s="23">
        <v>217</v>
      </c>
      <c r="I100" s="22">
        <v>247.714</v>
      </c>
      <c r="J100" s="16">
        <v>53754</v>
      </c>
      <c r="K100" s="15"/>
      <c r="M100" s="23">
        <v>2</v>
      </c>
      <c r="N100" s="22">
        <v>12084</v>
      </c>
      <c r="O100" s="22">
        <v>3195.2330000000002</v>
      </c>
      <c r="P100" s="22">
        <v>38611197</v>
      </c>
      <c r="Q100" s="16">
        <f t="shared" si="4"/>
        <v>34721599.079999998</v>
      </c>
      <c r="R100" s="15"/>
      <c r="S100" s="23">
        <v>739</v>
      </c>
      <c r="T100" s="22">
        <v>708.43399999999997</v>
      </c>
      <c r="U100" s="16">
        <v>523533</v>
      </c>
      <c r="V100" s="44"/>
      <c r="W100" s="45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5"/>
      <c r="AI100" s="46"/>
      <c r="AJ100" s="46"/>
      <c r="AK100" s="46"/>
      <c r="AL100" s="46"/>
      <c r="AM100" s="46"/>
      <c r="AN100" s="46"/>
      <c r="AO100" s="46"/>
      <c r="AP100" s="46"/>
      <c r="AQ100" s="46"/>
      <c r="AR100" s="44"/>
      <c r="AS100" s="44"/>
    </row>
    <row r="101" spans="1:45" x14ac:dyDescent="0.3">
      <c r="B101" s="21">
        <v>3</v>
      </c>
      <c r="C101" s="24">
        <v>10927</v>
      </c>
      <c r="D101" s="24">
        <v>2355.2190000000001</v>
      </c>
      <c r="E101" s="24">
        <v>25735477</v>
      </c>
      <c r="F101" s="19">
        <f t="shared" si="3"/>
        <v>22375424.5</v>
      </c>
      <c r="G101" s="15"/>
      <c r="H101" s="23">
        <v>159</v>
      </c>
      <c r="I101" s="22">
        <v>559.37699999999995</v>
      </c>
      <c r="J101" s="16">
        <v>88941</v>
      </c>
      <c r="K101" s="15"/>
      <c r="M101" s="23">
        <v>3</v>
      </c>
      <c r="N101" s="22">
        <v>18110</v>
      </c>
      <c r="O101" s="22">
        <v>3193.712</v>
      </c>
      <c r="P101" s="22">
        <v>57838116</v>
      </c>
      <c r="Q101" s="16">
        <f t="shared" si="4"/>
        <v>52008869.200000003</v>
      </c>
      <c r="R101" s="15"/>
      <c r="S101" s="23">
        <v>955</v>
      </c>
      <c r="T101" s="22">
        <v>678.29899999999998</v>
      </c>
      <c r="U101" s="16">
        <v>647776</v>
      </c>
      <c r="V101" s="44"/>
      <c r="W101" s="44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4"/>
      <c r="AI101" s="46"/>
      <c r="AJ101" s="46"/>
      <c r="AK101" s="46"/>
      <c r="AL101" s="46"/>
      <c r="AM101" s="46"/>
      <c r="AN101" s="46"/>
      <c r="AO101" s="46"/>
      <c r="AP101" s="46"/>
      <c r="AQ101" s="46"/>
      <c r="AR101" s="44"/>
      <c r="AS101" s="44"/>
    </row>
    <row r="102" spans="1:45" x14ac:dyDescent="0.3">
      <c r="B102" s="21">
        <v>4</v>
      </c>
      <c r="C102" s="24">
        <v>8750</v>
      </c>
      <c r="D102" s="24">
        <v>4334.5360000000001</v>
      </c>
      <c r="E102" s="24">
        <v>37927188</v>
      </c>
      <c r="F102" s="19">
        <f t="shared" si="3"/>
        <v>35236563</v>
      </c>
      <c r="G102" s="15"/>
      <c r="H102" s="23">
        <v>465</v>
      </c>
      <c r="I102" s="22">
        <v>103.92700000000001</v>
      </c>
      <c r="J102" s="16">
        <v>48326</v>
      </c>
      <c r="K102" s="15"/>
      <c r="M102" s="23">
        <v>4</v>
      </c>
      <c r="N102" s="22">
        <v>29737</v>
      </c>
      <c r="O102" s="22">
        <v>2900.43</v>
      </c>
      <c r="P102" s="22">
        <v>86250091</v>
      </c>
      <c r="Q102" s="16">
        <f t="shared" si="4"/>
        <v>76678345.439999998</v>
      </c>
      <c r="R102" s="15"/>
      <c r="S102" s="23">
        <v>379</v>
      </c>
      <c r="T102" s="22">
        <v>643.43799999999999</v>
      </c>
      <c r="U102" s="16">
        <v>243863</v>
      </c>
      <c r="V102" s="44"/>
      <c r="W102" s="44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4"/>
      <c r="AI102" s="46"/>
      <c r="AJ102" s="46"/>
      <c r="AK102" s="46"/>
      <c r="AL102" s="46"/>
      <c r="AM102" s="46"/>
      <c r="AN102" s="46"/>
      <c r="AO102" s="46"/>
      <c r="AP102" s="46"/>
      <c r="AQ102" s="46"/>
      <c r="AR102" s="44"/>
      <c r="AS102" s="44"/>
    </row>
    <row r="103" spans="1:45" ht="15" thickBot="1" x14ac:dyDescent="0.35">
      <c r="B103" s="21">
        <v>5</v>
      </c>
      <c r="C103" s="20">
        <v>10649</v>
      </c>
      <c r="D103" s="20">
        <v>3898.6559999999999</v>
      </c>
      <c r="E103" s="20">
        <v>41516793</v>
      </c>
      <c r="F103" s="19">
        <f t="shared" si="3"/>
        <v>38242225.5</v>
      </c>
      <c r="G103" s="15"/>
      <c r="H103" s="14">
        <v>3767</v>
      </c>
      <c r="I103" s="13">
        <v>101.095</v>
      </c>
      <c r="J103" s="12">
        <v>380823</v>
      </c>
      <c r="K103" s="15"/>
      <c r="M103" s="18">
        <v>5</v>
      </c>
      <c r="N103" s="17">
        <v>15149</v>
      </c>
      <c r="O103" s="17">
        <v>2252.2130000000002</v>
      </c>
      <c r="P103" s="17">
        <v>34118780</v>
      </c>
      <c r="Q103" s="16">
        <f t="shared" si="4"/>
        <v>29242619.879999999</v>
      </c>
      <c r="R103" s="15"/>
      <c r="S103" s="14">
        <v>1173</v>
      </c>
      <c r="T103" s="13">
        <v>435.30900000000003</v>
      </c>
      <c r="U103" s="12">
        <v>510618</v>
      </c>
      <c r="V103" s="44"/>
      <c r="W103" s="44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4"/>
      <c r="AI103" s="46"/>
      <c r="AJ103" s="46"/>
      <c r="AK103" s="46"/>
      <c r="AL103" s="46"/>
      <c r="AM103" s="46"/>
      <c r="AN103" s="46"/>
      <c r="AO103" s="46"/>
      <c r="AP103" s="46"/>
      <c r="AQ103" s="46"/>
      <c r="AR103" s="44"/>
      <c r="AS103" s="44"/>
    </row>
    <row r="104" spans="1:45" ht="15.6" thickTop="1" thickBot="1" x14ac:dyDescent="0.35">
      <c r="B104" s="63" t="s">
        <v>45</v>
      </c>
      <c r="C104" s="64"/>
      <c r="D104" s="64"/>
      <c r="E104" s="65"/>
      <c r="F104" s="8">
        <f>AVERAGE(F59:F103)</f>
        <v>38676033.833333336</v>
      </c>
      <c r="I104" s="11">
        <f>AVERAGE(I59:I103)</f>
        <v>307.54742222222222</v>
      </c>
      <c r="M104" s="59" t="s">
        <v>44</v>
      </c>
      <c r="N104" s="59"/>
      <c r="O104" s="59"/>
      <c r="P104" s="59"/>
      <c r="Q104" s="9">
        <f>AVERAGE(Q59:Q103)</f>
        <v>28215709.752000004</v>
      </c>
      <c r="T104" s="11">
        <f>AVERAGE(T59:T103)</f>
        <v>321.88119999999986</v>
      </c>
      <c r="V104" s="44"/>
      <c r="W104" s="4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4"/>
      <c r="AI104" s="46"/>
      <c r="AJ104" s="46"/>
      <c r="AK104" s="46"/>
      <c r="AL104" s="46"/>
      <c r="AM104" s="46"/>
      <c r="AN104" s="46"/>
      <c r="AO104" s="46"/>
      <c r="AP104" s="46"/>
      <c r="AQ104" s="46"/>
      <c r="AR104" s="44"/>
      <c r="AS104" s="44"/>
    </row>
    <row r="105" spans="1:45" ht="16.5" customHeight="1" thickTop="1" thickBot="1" x14ac:dyDescent="0.35">
      <c r="B105" s="69" t="s">
        <v>43</v>
      </c>
      <c r="C105" s="70"/>
      <c r="D105" s="70"/>
      <c r="E105" s="71"/>
      <c r="F105" s="8">
        <f>STDEV(F59:F103)</f>
        <v>18154833.691723526</v>
      </c>
      <c r="M105" s="59" t="s">
        <v>43</v>
      </c>
      <c r="N105" s="72"/>
      <c r="O105" s="72"/>
      <c r="P105" s="72"/>
      <c r="Q105" s="9">
        <f>STDEV(Q59:Q103)</f>
        <v>18277127.979496546</v>
      </c>
      <c r="V105" s="44"/>
      <c r="W105" s="44"/>
      <c r="X105" s="50"/>
      <c r="Y105" s="50"/>
      <c r="Z105" s="50"/>
      <c r="AA105" s="50"/>
      <c r="AB105" s="49"/>
      <c r="AC105" s="44"/>
      <c r="AD105" s="44"/>
      <c r="AE105" s="49"/>
      <c r="AF105" s="44"/>
      <c r="AG105" s="44"/>
      <c r="AH105" s="44"/>
      <c r="AI105" s="50"/>
      <c r="AJ105" s="50"/>
      <c r="AK105" s="50"/>
      <c r="AL105" s="50"/>
      <c r="AM105" s="49"/>
      <c r="AN105" s="44"/>
      <c r="AO105" s="44"/>
      <c r="AP105" s="49"/>
      <c r="AQ105" s="44"/>
      <c r="AR105" s="44"/>
      <c r="AS105" s="44"/>
    </row>
    <row r="106" spans="1:45" ht="15.6" thickTop="1" thickBot="1" x14ac:dyDescent="0.35">
      <c r="B106" s="66" t="s">
        <v>42</v>
      </c>
      <c r="C106" s="67"/>
      <c r="D106" s="67"/>
      <c r="E106" s="68"/>
      <c r="F106" s="9">
        <f>SUM(C59:C103)</f>
        <v>509415</v>
      </c>
      <c r="M106" s="66" t="s">
        <v>42</v>
      </c>
      <c r="N106" s="67"/>
      <c r="O106" s="67"/>
      <c r="P106" s="68"/>
      <c r="Q106" s="9">
        <f>SUM(N59:N103)</f>
        <v>534757</v>
      </c>
      <c r="V106" s="44"/>
      <c r="W106" s="44"/>
      <c r="X106" s="50"/>
      <c r="Y106" s="51"/>
      <c r="Z106" s="51"/>
      <c r="AA106" s="51"/>
      <c r="AB106" s="49"/>
      <c r="AC106" s="44"/>
      <c r="AD106" s="44"/>
      <c r="AE106" s="44"/>
      <c r="AF106" s="44"/>
      <c r="AG106" s="44"/>
      <c r="AH106" s="44"/>
      <c r="AI106" s="50"/>
      <c r="AJ106" s="51"/>
      <c r="AK106" s="51"/>
      <c r="AL106" s="51"/>
      <c r="AM106" s="49"/>
      <c r="AN106" s="44"/>
      <c r="AO106" s="44"/>
      <c r="AP106" s="44"/>
      <c r="AQ106" s="44"/>
      <c r="AR106" s="44"/>
      <c r="AS106" s="44"/>
    </row>
    <row r="107" spans="1:45" ht="15" thickTop="1" x14ac:dyDescent="0.3">
      <c r="V107" s="44"/>
      <c r="W107" s="44"/>
      <c r="X107" s="50"/>
      <c r="Y107" s="51"/>
      <c r="Z107" s="51"/>
      <c r="AA107" s="51"/>
      <c r="AB107" s="49"/>
      <c r="AC107" s="44"/>
      <c r="AD107" s="44"/>
      <c r="AE107" s="44"/>
      <c r="AF107" s="44"/>
      <c r="AG107" s="44"/>
      <c r="AH107" s="44"/>
      <c r="AI107" s="50"/>
      <c r="AJ107" s="51"/>
      <c r="AK107" s="51"/>
      <c r="AL107" s="51"/>
      <c r="AM107" s="49"/>
      <c r="AN107" s="44"/>
      <c r="AO107" s="44"/>
      <c r="AP107" s="44"/>
      <c r="AQ107" s="44"/>
      <c r="AR107" s="44"/>
      <c r="AS107" s="44"/>
    </row>
    <row r="108" spans="1:45" x14ac:dyDescent="0.3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11" spans="1:45" ht="18" x14ac:dyDescent="0.35">
      <c r="A111" s="41" t="s">
        <v>9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</row>
    <row r="112" spans="1:45" x14ac:dyDescent="0.3">
      <c r="A112" s="57"/>
      <c r="B112" s="60"/>
      <c r="C112" s="60"/>
      <c r="D112" s="60"/>
      <c r="E112" s="60"/>
      <c r="F112" s="60"/>
      <c r="G112" s="60"/>
      <c r="H112" s="60"/>
      <c r="I112" s="60"/>
      <c r="J112" s="60"/>
      <c r="K112" s="44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44"/>
    </row>
    <row r="113" spans="1:22" x14ac:dyDescent="0.3">
      <c r="A113" s="54" t="s">
        <v>59</v>
      </c>
      <c r="B113" s="54"/>
      <c r="C113" s="54"/>
      <c r="D113" s="54"/>
      <c r="E113" s="54"/>
      <c r="F113" s="54"/>
      <c r="G113" s="54"/>
      <c r="H113" s="54"/>
      <c r="I113" s="54"/>
      <c r="J113" s="54"/>
      <c r="L113" s="54" t="s">
        <v>60</v>
      </c>
      <c r="M113" s="54"/>
      <c r="N113" s="54"/>
      <c r="O113" s="54"/>
      <c r="P113" s="54"/>
      <c r="Q113" s="54"/>
      <c r="R113" s="54"/>
      <c r="S113" s="54"/>
      <c r="T113" s="54"/>
      <c r="U113" s="54"/>
      <c r="V113" s="44"/>
    </row>
    <row r="114" spans="1:22" ht="15" thickBot="1" x14ac:dyDescent="0.35">
      <c r="A114" s="32" t="s">
        <v>57</v>
      </c>
      <c r="B114" s="61" t="s">
        <v>56</v>
      </c>
      <c r="C114" s="61"/>
      <c r="D114" s="61"/>
      <c r="E114" s="61"/>
      <c r="F114" s="61"/>
      <c r="G114" s="15"/>
      <c r="H114" s="61" t="s">
        <v>55</v>
      </c>
      <c r="I114" s="61"/>
      <c r="J114" s="61"/>
      <c r="L114" s="32" t="s">
        <v>57</v>
      </c>
      <c r="M114" s="61" t="s">
        <v>56</v>
      </c>
      <c r="N114" s="61"/>
      <c r="O114" s="61"/>
      <c r="P114" s="61"/>
      <c r="Q114" s="61"/>
      <c r="R114" s="15"/>
      <c r="S114" s="61" t="s">
        <v>55</v>
      </c>
      <c r="T114" s="61"/>
      <c r="U114" s="61"/>
      <c r="V114" s="44"/>
    </row>
    <row r="115" spans="1:22" x14ac:dyDescent="0.3">
      <c r="A115" s="25" t="s">
        <v>48</v>
      </c>
      <c r="B115" s="39" t="s">
        <v>54</v>
      </c>
      <c r="C115" s="38" t="s">
        <v>29</v>
      </c>
      <c r="D115" s="38" t="s">
        <v>12</v>
      </c>
      <c r="E115" s="38" t="s">
        <v>52</v>
      </c>
      <c r="F115" s="37" t="s">
        <v>53</v>
      </c>
      <c r="G115" s="15"/>
      <c r="H115" s="39" t="s">
        <v>29</v>
      </c>
      <c r="I115" s="38" t="s">
        <v>12</v>
      </c>
      <c r="J115" s="37" t="s">
        <v>52</v>
      </c>
      <c r="L115" s="25" t="s">
        <v>48</v>
      </c>
      <c r="M115" s="39" t="s">
        <v>54</v>
      </c>
      <c r="N115" s="38" t="s">
        <v>29</v>
      </c>
      <c r="O115" s="38" t="s">
        <v>12</v>
      </c>
      <c r="P115" s="38" t="s">
        <v>52</v>
      </c>
      <c r="Q115" s="37" t="s">
        <v>53</v>
      </c>
      <c r="R115" s="15"/>
      <c r="S115" s="39" t="s">
        <v>29</v>
      </c>
      <c r="T115" s="38" t="s">
        <v>12</v>
      </c>
      <c r="U115" s="37" t="s">
        <v>52</v>
      </c>
      <c r="V115" s="44"/>
    </row>
    <row r="116" spans="1:22" x14ac:dyDescent="0.3">
      <c r="B116" s="23">
        <v>1</v>
      </c>
      <c r="C116" s="22">
        <v>12145</v>
      </c>
      <c r="D116" s="22">
        <v>4453.9459999999999</v>
      </c>
      <c r="E116" s="22">
        <v>54093178</v>
      </c>
      <c r="F116" s="16">
        <f t="shared" ref="F116:F160" si="5">E116-(C116*384)</f>
        <v>49429498</v>
      </c>
      <c r="G116" s="15"/>
      <c r="H116" s="23">
        <v>583</v>
      </c>
      <c r="I116" s="22">
        <v>332.928</v>
      </c>
      <c r="J116" s="16">
        <v>194097</v>
      </c>
      <c r="K116" s="15"/>
      <c r="M116" s="23">
        <v>1</v>
      </c>
      <c r="N116" s="22">
        <v>11942</v>
      </c>
      <c r="O116" s="22">
        <v>1100.5719999999999</v>
      </c>
      <c r="P116" s="22">
        <v>13143034</v>
      </c>
      <c r="Q116" s="16">
        <f t="shared" ref="Q116:Q160" si="6">P116-(N116*318)</f>
        <v>9345478</v>
      </c>
      <c r="R116" s="15"/>
      <c r="S116" s="23">
        <v>318</v>
      </c>
      <c r="T116" s="22">
        <v>0.36499999999999999</v>
      </c>
      <c r="U116" s="16">
        <v>116</v>
      </c>
      <c r="V116" s="44"/>
    </row>
    <row r="117" spans="1:22" x14ac:dyDescent="0.3">
      <c r="B117" s="23">
        <v>2</v>
      </c>
      <c r="C117" s="22">
        <v>6772</v>
      </c>
      <c r="D117" s="22">
        <v>2969.6590000000001</v>
      </c>
      <c r="E117" s="22">
        <v>20495302</v>
      </c>
      <c r="F117" s="16">
        <f t="shared" si="5"/>
        <v>17894854</v>
      </c>
      <c r="G117" s="15"/>
      <c r="H117" s="23">
        <v>368</v>
      </c>
      <c r="I117" s="22">
        <v>329.005</v>
      </c>
      <c r="J117" s="16">
        <v>121074</v>
      </c>
      <c r="K117" s="15"/>
      <c r="M117" s="23">
        <v>2</v>
      </c>
      <c r="N117" s="22">
        <v>6163</v>
      </c>
      <c r="O117" s="22">
        <v>1342.9739999999999</v>
      </c>
      <c r="P117" s="22">
        <v>8276751</v>
      </c>
      <c r="Q117" s="16">
        <f t="shared" si="6"/>
        <v>6316917</v>
      </c>
      <c r="R117" s="15"/>
      <c r="S117" s="23">
        <v>404</v>
      </c>
      <c r="T117" s="22">
        <v>272.911</v>
      </c>
      <c r="U117" s="16">
        <v>110256</v>
      </c>
      <c r="V117" s="44"/>
    </row>
    <row r="118" spans="1:22" x14ac:dyDescent="0.3">
      <c r="B118" s="23">
        <v>3</v>
      </c>
      <c r="C118" s="22">
        <v>15803</v>
      </c>
      <c r="D118" s="22">
        <v>3681.9659999999999</v>
      </c>
      <c r="E118" s="22">
        <v>58186114</v>
      </c>
      <c r="F118" s="16">
        <f t="shared" si="5"/>
        <v>52117762</v>
      </c>
      <c r="G118" s="15"/>
      <c r="H118" s="23">
        <v>552</v>
      </c>
      <c r="I118" s="22">
        <v>661.32100000000003</v>
      </c>
      <c r="J118" s="16">
        <v>365049</v>
      </c>
      <c r="K118" s="15"/>
      <c r="M118" s="23">
        <v>3</v>
      </c>
      <c r="N118" s="22">
        <v>12273</v>
      </c>
      <c r="O118" s="22">
        <v>1216.0889999999999</v>
      </c>
      <c r="P118" s="22">
        <v>14925062</v>
      </c>
      <c r="Q118" s="16">
        <f t="shared" si="6"/>
        <v>11022248</v>
      </c>
      <c r="R118" s="15"/>
      <c r="S118" s="23">
        <v>493</v>
      </c>
      <c r="T118" s="22">
        <v>351.08699999999999</v>
      </c>
      <c r="U118" s="16">
        <v>173086</v>
      </c>
      <c r="V118" s="44"/>
    </row>
    <row r="119" spans="1:22" x14ac:dyDescent="0.3">
      <c r="B119" s="23">
        <v>4</v>
      </c>
      <c r="C119" s="22">
        <v>14279</v>
      </c>
      <c r="D119" s="22">
        <v>3236.6030000000001</v>
      </c>
      <c r="E119" s="22">
        <v>46215452</v>
      </c>
      <c r="F119" s="16">
        <f t="shared" si="5"/>
        <v>40732316</v>
      </c>
      <c r="G119" s="15"/>
      <c r="H119" s="23">
        <v>325</v>
      </c>
      <c r="I119" s="22">
        <v>51.741999999999997</v>
      </c>
      <c r="J119" s="16">
        <v>16816</v>
      </c>
      <c r="K119" s="15"/>
      <c r="M119" s="23">
        <v>4</v>
      </c>
      <c r="N119" s="22">
        <v>6675</v>
      </c>
      <c r="O119" s="22">
        <v>920.21</v>
      </c>
      <c r="P119" s="22">
        <v>6142401</v>
      </c>
      <c r="Q119" s="16">
        <f t="shared" si="6"/>
        <v>4019751</v>
      </c>
      <c r="R119" s="15"/>
      <c r="S119" s="23">
        <v>686</v>
      </c>
      <c r="T119" s="22">
        <v>131.25899999999999</v>
      </c>
      <c r="U119" s="16">
        <v>90044</v>
      </c>
    </row>
    <row r="120" spans="1:22" x14ac:dyDescent="0.3">
      <c r="B120" s="23">
        <v>5</v>
      </c>
      <c r="C120" s="22">
        <v>5623</v>
      </c>
      <c r="D120" s="22">
        <v>4901.1790000000001</v>
      </c>
      <c r="E120" s="22">
        <v>27559332</v>
      </c>
      <c r="F120" s="16">
        <f t="shared" si="5"/>
        <v>25400100</v>
      </c>
      <c r="G120" s="15"/>
      <c r="H120" s="23">
        <v>683</v>
      </c>
      <c r="I120" s="22">
        <v>242.928</v>
      </c>
      <c r="J120" s="16">
        <v>165920</v>
      </c>
      <c r="K120" s="15"/>
      <c r="M120" s="23">
        <v>5</v>
      </c>
      <c r="N120" s="22">
        <v>12857</v>
      </c>
      <c r="O120" s="22">
        <v>1255.1759999999999</v>
      </c>
      <c r="P120" s="22">
        <v>16137802</v>
      </c>
      <c r="Q120" s="16">
        <f t="shared" si="6"/>
        <v>12049276</v>
      </c>
      <c r="R120" s="15"/>
      <c r="S120" s="23">
        <v>419</v>
      </c>
      <c r="T120" s="22">
        <v>206.10300000000001</v>
      </c>
      <c r="U120" s="16">
        <v>86357</v>
      </c>
    </row>
    <row r="121" spans="1:22" x14ac:dyDescent="0.3">
      <c r="A121" s="25" t="s">
        <v>47</v>
      </c>
      <c r="B121" s="23">
        <v>1</v>
      </c>
      <c r="C121" s="22">
        <v>9360</v>
      </c>
      <c r="D121" s="22">
        <v>3362.3119999999999</v>
      </c>
      <c r="E121" s="22">
        <v>31471238</v>
      </c>
      <c r="F121" s="16">
        <f t="shared" si="5"/>
        <v>27876998</v>
      </c>
      <c r="G121" s="15"/>
      <c r="H121" s="23">
        <v>590</v>
      </c>
      <c r="I121" s="22">
        <v>989.42899999999997</v>
      </c>
      <c r="J121" s="16">
        <v>583763</v>
      </c>
      <c r="K121" s="15"/>
      <c r="L121" s="25" t="s">
        <v>47</v>
      </c>
      <c r="M121" s="23">
        <v>1</v>
      </c>
      <c r="N121" s="22">
        <v>6110</v>
      </c>
      <c r="O121" s="22">
        <v>1049.1189999999999</v>
      </c>
      <c r="P121" s="22">
        <v>6410117</v>
      </c>
      <c r="Q121" s="16">
        <f t="shared" si="6"/>
        <v>4467137</v>
      </c>
      <c r="R121" s="15"/>
      <c r="S121" s="23">
        <v>185</v>
      </c>
      <c r="T121" s="22">
        <v>386.31900000000002</v>
      </c>
      <c r="U121" s="16">
        <v>71469</v>
      </c>
    </row>
    <row r="122" spans="1:22" x14ac:dyDescent="0.3">
      <c r="B122" s="23">
        <v>2</v>
      </c>
      <c r="C122" s="22">
        <v>8620</v>
      </c>
      <c r="D122" s="22">
        <v>6431.1469999999999</v>
      </c>
      <c r="E122" s="22">
        <v>55436486</v>
      </c>
      <c r="F122" s="16">
        <f t="shared" si="5"/>
        <v>52126406</v>
      </c>
      <c r="G122" s="15"/>
      <c r="H122" s="23">
        <v>597</v>
      </c>
      <c r="I122" s="22">
        <v>448.95800000000003</v>
      </c>
      <c r="J122" s="16">
        <v>268028</v>
      </c>
      <c r="K122" s="15"/>
      <c r="M122" s="23">
        <v>2</v>
      </c>
      <c r="N122" s="22">
        <v>6868</v>
      </c>
      <c r="O122" s="22">
        <v>685.77499999999998</v>
      </c>
      <c r="P122" s="22">
        <v>4709900</v>
      </c>
      <c r="Q122" s="16">
        <f t="shared" si="6"/>
        <v>2525876</v>
      </c>
      <c r="R122" s="15"/>
      <c r="S122" s="23">
        <v>196</v>
      </c>
      <c r="T122" s="22">
        <v>83.138000000000005</v>
      </c>
      <c r="U122" s="16">
        <v>16295</v>
      </c>
    </row>
    <row r="123" spans="1:22" x14ac:dyDescent="0.3">
      <c r="B123" s="23">
        <v>3</v>
      </c>
      <c r="C123" s="22">
        <v>10485</v>
      </c>
      <c r="D123" s="22">
        <v>2622.703</v>
      </c>
      <c r="E123" s="22">
        <v>27499036</v>
      </c>
      <c r="F123" s="16">
        <f t="shared" si="5"/>
        <v>23472796</v>
      </c>
      <c r="G123" s="15"/>
      <c r="H123" s="23">
        <v>685</v>
      </c>
      <c r="I123" s="22">
        <v>168.578</v>
      </c>
      <c r="J123" s="16">
        <v>115476</v>
      </c>
      <c r="K123" s="15"/>
      <c r="M123" s="23">
        <v>3</v>
      </c>
      <c r="N123" s="22">
        <v>7179</v>
      </c>
      <c r="O123" s="22">
        <v>1366.2660000000001</v>
      </c>
      <c r="P123" s="22">
        <v>9808423</v>
      </c>
      <c r="Q123" s="16">
        <f t="shared" si="6"/>
        <v>7525501</v>
      </c>
      <c r="R123" s="15"/>
      <c r="S123" s="23">
        <v>275</v>
      </c>
      <c r="T123" s="22">
        <v>334.80700000000002</v>
      </c>
      <c r="U123" s="16">
        <v>92072</v>
      </c>
    </row>
    <row r="124" spans="1:22" x14ac:dyDescent="0.3">
      <c r="B124" s="23">
        <v>4</v>
      </c>
      <c r="C124" s="22">
        <v>7279</v>
      </c>
      <c r="D124" s="22">
        <v>8245.4920000000002</v>
      </c>
      <c r="E124" s="22">
        <v>60018935</v>
      </c>
      <c r="F124" s="16">
        <f t="shared" si="5"/>
        <v>57223799</v>
      </c>
      <c r="G124" s="15"/>
      <c r="H124" s="23">
        <v>1009</v>
      </c>
      <c r="I124" s="22">
        <v>371.73500000000001</v>
      </c>
      <c r="J124" s="16">
        <v>375081</v>
      </c>
      <c r="K124" s="15"/>
      <c r="M124" s="23">
        <v>4</v>
      </c>
      <c r="N124" s="22">
        <v>5680</v>
      </c>
      <c r="O124" s="22">
        <v>832.21100000000001</v>
      </c>
      <c r="P124" s="22">
        <v>4726960</v>
      </c>
      <c r="Q124" s="16">
        <f t="shared" si="6"/>
        <v>2920720</v>
      </c>
      <c r="R124" s="15"/>
      <c r="S124" s="23">
        <v>305</v>
      </c>
      <c r="T124" s="22">
        <v>81.869</v>
      </c>
      <c r="U124" s="16">
        <v>24970</v>
      </c>
    </row>
    <row r="125" spans="1:22" x14ac:dyDescent="0.3">
      <c r="B125" s="23">
        <v>5</v>
      </c>
      <c r="C125" s="22">
        <v>7409</v>
      </c>
      <c r="D125" s="22">
        <v>3064.9720000000002</v>
      </c>
      <c r="E125" s="22">
        <v>22708381</v>
      </c>
      <c r="F125" s="16">
        <f t="shared" si="5"/>
        <v>19863325</v>
      </c>
      <c r="G125" s="15"/>
      <c r="H125" s="23">
        <v>467</v>
      </c>
      <c r="I125" s="22">
        <v>950.92499999999995</v>
      </c>
      <c r="J125" s="16">
        <v>444082</v>
      </c>
      <c r="K125" s="15"/>
      <c r="M125" s="23">
        <v>5</v>
      </c>
      <c r="N125" s="22">
        <v>8637</v>
      </c>
      <c r="O125" s="22">
        <v>765.59400000000005</v>
      </c>
      <c r="P125" s="22">
        <v>6612434</v>
      </c>
      <c r="Q125" s="16">
        <f t="shared" si="6"/>
        <v>3865868</v>
      </c>
      <c r="R125" s="15"/>
      <c r="S125" s="23">
        <v>196</v>
      </c>
      <c r="T125" s="22">
        <v>17.463999999999999</v>
      </c>
      <c r="U125" s="16">
        <v>3423</v>
      </c>
    </row>
    <row r="126" spans="1:22" x14ac:dyDescent="0.3">
      <c r="A126" s="25" t="s">
        <v>50</v>
      </c>
      <c r="B126" s="23">
        <v>1</v>
      </c>
      <c r="C126" s="22">
        <v>11959</v>
      </c>
      <c r="D126" s="22">
        <v>6404.14</v>
      </c>
      <c r="E126" s="22">
        <v>76587105</v>
      </c>
      <c r="F126" s="16">
        <f t="shared" si="5"/>
        <v>71994849</v>
      </c>
      <c r="G126" s="15"/>
      <c r="H126" s="23">
        <v>487</v>
      </c>
      <c r="I126" s="22">
        <v>16.091999999999999</v>
      </c>
      <c r="J126" s="16">
        <v>7837</v>
      </c>
      <c r="K126" s="15"/>
      <c r="L126" s="25" t="s">
        <v>50</v>
      </c>
      <c r="M126" s="23">
        <v>1</v>
      </c>
      <c r="N126" s="22">
        <v>9797</v>
      </c>
      <c r="O126" s="22">
        <v>1532.3869999999999</v>
      </c>
      <c r="P126" s="22">
        <v>15012798</v>
      </c>
      <c r="Q126" s="16">
        <f t="shared" si="6"/>
        <v>11897352</v>
      </c>
      <c r="R126" s="15"/>
      <c r="S126" s="23">
        <v>271</v>
      </c>
      <c r="T126" s="22">
        <v>461.255</v>
      </c>
      <c r="U126" s="16">
        <v>125000</v>
      </c>
    </row>
    <row r="127" spans="1:22" x14ac:dyDescent="0.3">
      <c r="B127" s="23">
        <v>2</v>
      </c>
      <c r="C127" s="22">
        <v>10988</v>
      </c>
      <c r="D127" s="22">
        <v>5645.74</v>
      </c>
      <c r="E127" s="22">
        <v>62035394</v>
      </c>
      <c r="F127" s="16">
        <f t="shared" si="5"/>
        <v>57816002</v>
      </c>
      <c r="G127" s="15"/>
      <c r="H127" s="23">
        <v>1106</v>
      </c>
      <c r="I127" s="22">
        <v>79.930999999999997</v>
      </c>
      <c r="J127" s="16">
        <v>88404</v>
      </c>
      <c r="K127" s="15"/>
      <c r="M127" s="23">
        <v>2</v>
      </c>
      <c r="N127" s="22">
        <v>16497</v>
      </c>
      <c r="O127" s="22">
        <v>2179.1109999999999</v>
      </c>
      <c r="P127" s="22">
        <v>35948799</v>
      </c>
      <c r="Q127" s="16">
        <f t="shared" si="6"/>
        <v>30702753</v>
      </c>
      <c r="R127" s="15"/>
      <c r="S127" s="23">
        <v>359</v>
      </c>
      <c r="T127" s="22">
        <v>331.142</v>
      </c>
      <c r="U127" s="16">
        <v>118880</v>
      </c>
    </row>
    <row r="128" spans="1:22" x14ac:dyDescent="0.3">
      <c r="B128" s="23">
        <v>6</v>
      </c>
      <c r="C128" s="22">
        <v>9392</v>
      </c>
      <c r="D128" s="22">
        <v>6877.1530000000002</v>
      </c>
      <c r="E128" s="22">
        <v>64590224</v>
      </c>
      <c r="F128" s="16">
        <f t="shared" si="5"/>
        <v>60983696</v>
      </c>
      <c r="G128" s="15"/>
      <c r="H128" s="23">
        <v>695</v>
      </c>
      <c r="I128" s="22">
        <v>270.66500000000002</v>
      </c>
      <c r="J128" s="16">
        <v>188112</v>
      </c>
      <c r="K128" s="15"/>
      <c r="M128" s="23">
        <v>3</v>
      </c>
      <c r="N128" s="22">
        <v>7057</v>
      </c>
      <c r="O128" s="22">
        <v>1625.079</v>
      </c>
      <c r="P128" s="22">
        <v>11468181</v>
      </c>
      <c r="Q128" s="16">
        <f t="shared" si="6"/>
        <v>9224055</v>
      </c>
      <c r="R128" s="15"/>
      <c r="S128" s="23">
        <v>371</v>
      </c>
      <c r="T128" s="22">
        <v>64.950999999999993</v>
      </c>
      <c r="U128" s="16">
        <v>24097</v>
      </c>
    </row>
    <row r="129" spans="1:21" x14ac:dyDescent="0.3">
      <c r="B129" s="23">
        <v>7</v>
      </c>
      <c r="C129" s="22">
        <v>8821</v>
      </c>
      <c r="D129" s="22">
        <v>6123.6379999999999</v>
      </c>
      <c r="E129" s="22">
        <v>60228634</v>
      </c>
      <c r="F129" s="16">
        <f t="shared" si="5"/>
        <v>56841370</v>
      </c>
      <c r="G129" s="15"/>
      <c r="H129" s="23">
        <v>834</v>
      </c>
      <c r="I129" s="22">
        <v>374.68799999999999</v>
      </c>
      <c r="J129" s="16">
        <v>312490</v>
      </c>
      <c r="K129" s="15"/>
      <c r="M129" s="23">
        <v>4</v>
      </c>
      <c r="N129" s="22">
        <v>7148</v>
      </c>
      <c r="O129" s="22">
        <v>1796.2529999999999</v>
      </c>
      <c r="P129" s="22">
        <v>12839617</v>
      </c>
      <c r="Q129" s="16">
        <f t="shared" si="6"/>
        <v>10566553</v>
      </c>
      <c r="R129" s="15"/>
      <c r="S129" s="23">
        <v>444</v>
      </c>
      <c r="T129" s="22">
        <v>449.791</v>
      </c>
      <c r="U129" s="16">
        <v>199707</v>
      </c>
    </row>
    <row r="130" spans="1:21" ht="15" thickBot="1" x14ac:dyDescent="0.35">
      <c r="A130" s="35" t="s">
        <v>51</v>
      </c>
      <c r="B130" s="14">
        <v>8</v>
      </c>
      <c r="C130" s="13">
        <v>5097</v>
      </c>
      <c r="D130" s="13">
        <v>7303.5619999999999</v>
      </c>
      <c r="E130" s="13">
        <v>37226255</v>
      </c>
      <c r="F130" s="16">
        <f t="shared" si="5"/>
        <v>35269007</v>
      </c>
      <c r="G130" s="15"/>
      <c r="H130" s="14">
        <v>512</v>
      </c>
      <c r="I130" s="13">
        <v>87.176000000000002</v>
      </c>
      <c r="J130" s="12">
        <v>44634</v>
      </c>
      <c r="K130" s="15"/>
      <c r="L130" s="35" t="s">
        <v>51</v>
      </c>
      <c r="M130" s="14">
        <v>5</v>
      </c>
      <c r="N130" s="13">
        <v>9269</v>
      </c>
      <c r="O130" s="13">
        <v>2248.0419999999999</v>
      </c>
      <c r="P130" s="13">
        <v>20837097</v>
      </c>
      <c r="Q130" s="16">
        <f t="shared" si="6"/>
        <v>17889555</v>
      </c>
      <c r="R130" s="15"/>
      <c r="S130" s="14">
        <v>271</v>
      </c>
      <c r="T130" s="13">
        <v>133.376</v>
      </c>
      <c r="U130" s="12">
        <v>36145</v>
      </c>
    </row>
    <row r="131" spans="1:21" x14ac:dyDescent="0.3">
      <c r="A131" s="34" t="s">
        <v>48</v>
      </c>
      <c r="B131" s="30">
        <v>1</v>
      </c>
      <c r="C131" s="29">
        <v>16131</v>
      </c>
      <c r="D131" s="29">
        <v>5142.5200000000004</v>
      </c>
      <c r="E131" s="29">
        <v>82953989</v>
      </c>
      <c r="F131" s="16">
        <f t="shared" si="5"/>
        <v>76759685</v>
      </c>
      <c r="G131" s="15"/>
      <c r="H131" s="30">
        <v>801</v>
      </c>
      <c r="I131" s="29">
        <v>1300.798</v>
      </c>
      <c r="J131" s="28">
        <v>1041939</v>
      </c>
      <c r="K131" s="15"/>
      <c r="L131" s="34" t="s">
        <v>48</v>
      </c>
      <c r="M131" s="30">
        <v>1</v>
      </c>
      <c r="N131" s="29">
        <v>9458</v>
      </c>
      <c r="O131" s="29">
        <v>2017.8889999999999</v>
      </c>
      <c r="P131" s="29">
        <v>19085197</v>
      </c>
      <c r="Q131" s="16">
        <f t="shared" si="6"/>
        <v>16077553</v>
      </c>
      <c r="R131" s="15"/>
      <c r="S131" s="30">
        <v>525</v>
      </c>
      <c r="T131" s="29">
        <v>595.96199999999999</v>
      </c>
      <c r="U131" s="28">
        <v>312880</v>
      </c>
    </row>
    <row r="132" spans="1:21" x14ac:dyDescent="0.3">
      <c r="B132" s="23">
        <v>2</v>
      </c>
      <c r="C132" s="22">
        <v>11419</v>
      </c>
      <c r="D132" s="22">
        <v>2809.4430000000002</v>
      </c>
      <c r="E132" s="22">
        <v>34865640</v>
      </c>
      <c r="F132" s="16">
        <f t="shared" si="5"/>
        <v>30480744</v>
      </c>
      <c r="G132" s="15"/>
      <c r="H132" s="23">
        <v>366</v>
      </c>
      <c r="I132" s="22">
        <v>260.637</v>
      </c>
      <c r="J132" s="16">
        <v>95393</v>
      </c>
      <c r="K132" s="15"/>
      <c r="M132" s="23">
        <v>2</v>
      </c>
      <c r="N132" s="22">
        <v>7183</v>
      </c>
      <c r="O132" s="22">
        <v>1908.0060000000001</v>
      </c>
      <c r="P132" s="22">
        <v>13705207</v>
      </c>
      <c r="Q132" s="16">
        <f t="shared" si="6"/>
        <v>11421013</v>
      </c>
      <c r="R132" s="15"/>
      <c r="S132" s="23">
        <v>354</v>
      </c>
      <c r="T132" s="22">
        <v>756.18399999999997</v>
      </c>
      <c r="U132" s="16">
        <v>267689</v>
      </c>
    </row>
    <row r="133" spans="1:21" x14ac:dyDescent="0.3">
      <c r="B133" s="23">
        <v>3</v>
      </c>
      <c r="C133" s="22">
        <v>11467</v>
      </c>
      <c r="D133" s="22">
        <v>3302.23</v>
      </c>
      <c r="E133" s="22">
        <v>37866670</v>
      </c>
      <c r="F133" s="16">
        <f t="shared" si="5"/>
        <v>33463342</v>
      </c>
      <c r="G133" s="15"/>
      <c r="H133" s="23">
        <v>574</v>
      </c>
      <c r="I133" s="22">
        <v>542.37800000000004</v>
      </c>
      <c r="J133" s="16">
        <v>311325</v>
      </c>
      <c r="K133" s="15"/>
      <c r="M133" s="23">
        <v>3</v>
      </c>
      <c r="N133" s="22">
        <v>6737</v>
      </c>
      <c r="O133" s="22">
        <v>1622.3219999999999</v>
      </c>
      <c r="P133" s="22">
        <v>10929585</v>
      </c>
      <c r="Q133" s="16">
        <f t="shared" si="6"/>
        <v>8787219</v>
      </c>
      <c r="R133" s="15"/>
      <c r="S133" s="23">
        <v>268</v>
      </c>
      <c r="T133" s="22">
        <v>1189.2280000000001</v>
      </c>
      <c r="U133" s="16">
        <v>318713</v>
      </c>
    </row>
    <row r="134" spans="1:21" x14ac:dyDescent="0.3">
      <c r="B134" s="23">
        <v>4</v>
      </c>
      <c r="C134" s="22">
        <v>6972</v>
      </c>
      <c r="D134" s="22">
        <v>2939.6590000000001</v>
      </c>
      <c r="E134" s="22">
        <v>20495302</v>
      </c>
      <c r="F134" s="16">
        <f t="shared" si="5"/>
        <v>17818054</v>
      </c>
      <c r="G134" s="15"/>
      <c r="H134" s="23">
        <v>349</v>
      </c>
      <c r="I134" s="22">
        <v>1006.229</v>
      </c>
      <c r="J134" s="16">
        <v>351174</v>
      </c>
      <c r="K134" s="15"/>
      <c r="M134" s="23">
        <v>4</v>
      </c>
      <c r="N134" s="22">
        <v>8209</v>
      </c>
      <c r="O134" s="22">
        <v>1836.249</v>
      </c>
      <c r="P134" s="22">
        <v>15073767</v>
      </c>
      <c r="Q134" s="16">
        <f t="shared" si="6"/>
        <v>12463305</v>
      </c>
      <c r="R134" s="15"/>
      <c r="S134" s="23">
        <v>96</v>
      </c>
      <c r="T134" s="22">
        <v>191.292</v>
      </c>
      <c r="U134" s="16">
        <v>18364</v>
      </c>
    </row>
    <row r="135" spans="1:21" x14ac:dyDescent="0.3">
      <c r="B135" s="23">
        <v>5</v>
      </c>
      <c r="C135" s="22">
        <v>7175</v>
      </c>
      <c r="D135" s="22">
        <v>4741.3100000000004</v>
      </c>
      <c r="E135" s="22">
        <v>34018902</v>
      </c>
      <c r="F135" s="16">
        <f t="shared" si="5"/>
        <v>31263702</v>
      </c>
      <c r="G135" s="15"/>
      <c r="H135" s="23">
        <v>398</v>
      </c>
      <c r="I135" s="22">
        <v>789.678</v>
      </c>
      <c r="J135" s="16">
        <v>314292</v>
      </c>
      <c r="K135" s="15"/>
      <c r="M135" s="23">
        <v>5</v>
      </c>
      <c r="N135" s="22">
        <v>12409</v>
      </c>
      <c r="O135" s="22">
        <v>1900.6590000000001</v>
      </c>
      <c r="P135" s="22">
        <v>23585278</v>
      </c>
      <c r="Q135" s="16">
        <f t="shared" si="6"/>
        <v>19639216</v>
      </c>
      <c r="R135" s="15"/>
      <c r="S135" s="23">
        <v>292</v>
      </c>
      <c r="T135" s="22">
        <v>665.774</v>
      </c>
      <c r="U135" s="16">
        <v>194406</v>
      </c>
    </row>
    <row r="136" spans="1:21" x14ac:dyDescent="0.3">
      <c r="A136" s="25" t="s">
        <v>47</v>
      </c>
      <c r="B136" s="23">
        <v>1</v>
      </c>
      <c r="C136" s="22">
        <v>9268</v>
      </c>
      <c r="D136" s="22">
        <v>3866.8969999999999</v>
      </c>
      <c r="E136" s="22">
        <v>35838403</v>
      </c>
      <c r="F136" s="16">
        <f t="shared" si="5"/>
        <v>32279491</v>
      </c>
      <c r="G136" s="15"/>
      <c r="H136" s="23">
        <v>1614</v>
      </c>
      <c r="I136" s="22">
        <v>436.59699999999998</v>
      </c>
      <c r="J136" s="16">
        <v>704667</v>
      </c>
      <c r="K136" s="15"/>
      <c r="L136" s="25" t="s">
        <v>47</v>
      </c>
      <c r="M136" s="23">
        <v>1</v>
      </c>
      <c r="N136" s="22">
        <v>6257</v>
      </c>
      <c r="O136" s="22">
        <v>1276.625</v>
      </c>
      <c r="P136" s="22">
        <v>7987842</v>
      </c>
      <c r="Q136" s="16">
        <f t="shared" si="6"/>
        <v>5998116</v>
      </c>
      <c r="R136" s="15"/>
      <c r="S136" s="23">
        <v>560</v>
      </c>
      <c r="T136" s="22">
        <v>415.13</v>
      </c>
      <c r="U136" s="16">
        <v>232473</v>
      </c>
    </row>
    <row r="137" spans="1:21" x14ac:dyDescent="0.3">
      <c r="B137" s="23">
        <v>2</v>
      </c>
      <c r="C137" s="22">
        <v>7958</v>
      </c>
      <c r="D137" s="22">
        <v>4764.7740000000003</v>
      </c>
      <c r="E137" s="22">
        <v>37918070</v>
      </c>
      <c r="F137" s="16">
        <f t="shared" si="5"/>
        <v>34862198</v>
      </c>
      <c r="G137" s="15"/>
      <c r="H137" s="23">
        <v>559</v>
      </c>
      <c r="I137" s="22">
        <v>87.828000000000003</v>
      </c>
      <c r="J137" s="16">
        <v>49096</v>
      </c>
      <c r="K137" s="15"/>
      <c r="M137" s="23">
        <v>2</v>
      </c>
      <c r="N137" s="22">
        <v>6481</v>
      </c>
      <c r="O137" s="22">
        <v>1348.94</v>
      </c>
      <c r="P137" s="22">
        <v>8742483</v>
      </c>
      <c r="Q137" s="16">
        <f t="shared" si="6"/>
        <v>6681525</v>
      </c>
      <c r="R137" s="15"/>
      <c r="S137" s="23">
        <v>854</v>
      </c>
      <c r="T137" s="22">
        <v>238.93799999999999</v>
      </c>
      <c r="U137" s="16">
        <v>204053</v>
      </c>
    </row>
    <row r="138" spans="1:21" x14ac:dyDescent="0.3">
      <c r="B138" s="23">
        <v>3</v>
      </c>
      <c r="C138" s="22">
        <v>9650</v>
      </c>
      <c r="D138" s="22">
        <v>4142.1589999999997</v>
      </c>
      <c r="E138" s="22">
        <v>39971831</v>
      </c>
      <c r="F138" s="16">
        <f t="shared" si="5"/>
        <v>36266231</v>
      </c>
      <c r="G138" s="15"/>
      <c r="H138" s="23">
        <v>591</v>
      </c>
      <c r="I138" s="22">
        <v>1014.553</v>
      </c>
      <c r="J138" s="16">
        <v>599601</v>
      </c>
      <c r="K138" s="15"/>
      <c r="M138" s="23">
        <v>3</v>
      </c>
      <c r="N138" s="22">
        <v>8036</v>
      </c>
      <c r="O138" s="22">
        <v>1776.9870000000001</v>
      </c>
      <c r="P138" s="22">
        <v>14279871</v>
      </c>
      <c r="Q138" s="16">
        <f t="shared" si="6"/>
        <v>11724423</v>
      </c>
      <c r="R138" s="15"/>
      <c r="S138" s="23">
        <v>738</v>
      </c>
      <c r="T138" s="22">
        <v>29.443000000000001</v>
      </c>
      <c r="U138" s="16">
        <v>21729</v>
      </c>
    </row>
    <row r="139" spans="1:21" x14ac:dyDescent="0.3">
      <c r="B139" s="23">
        <v>4</v>
      </c>
      <c r="C139" s="22">
        <v>10838</v>
      </c>
      <c r="D139" s="22">
        <v>3487.027</v>
      </c>
      <c r="E139" s="22">
        <v>37792404</v>
      </c>
      <c r="F139" s="16">
        <f t="shared" si="5"/>
        <v>33630612</v>
      </c>
      <c r="G139" s="15"/>
      <c r="H139" s="23">
        <v>415</v>
      </c>
      <c r="I139" s="22">
        <v>1617.453</v>
      </c>
      <c r="J139" s="16">
        <v>671243</v>
      </c>
      <c r="K139" s="15"/>
      <c r="M139" s="23">
        <v>4</v>
      </c>
      <c r="N139" s="22">
        <v>10561</v>
      </c>
      <c r="O139" s="22">
        <v>1726.604</v>
      </c>
      <c r="P139" s="22">
        <v>18234660</v>
      </c>
      <c r="Q139" s="16">
        <f t="shared" si="6"/>
        <v>14876262</v>
      </c>
      <c r="R139" s="15"/>
      <c r="S139" s="23">
        <v>372</v>
      </c>
      <c r="T139" s="22">
        <v>174.392</v>
      </c>
      <c r="U139" s="16">
        <v>64874</v>
      </c>
    </row>
    <row r="140" spans="1:21" x14ac:dyDescent="0.3">
      <c r="B140" s="23">
        <v>5</v>
      </c>
      <c r="C140" s="22">
        <v>12419</v>
      </c>
      <c r="D140" s="22">
        <v>2807.4430000000002</v>
      </c>
      <c r="E140" s="22">
        <v>34865640</v>
      </c>
      <c r="F140" s="16">
        <f t="shared" si="5"/>
        <v>30096744</v>
      </c>
      <c r="G140" s="15"/>
      <c r="H140" s="23">
        <v>247</v>
      </c>
      <c r="I140" s="22">
        <v>186.16200000000001</v>
      </c>
      <c r="J140" s="16">
        <v>45982</v>
      </c>
      <c r="K140" s="15"/>
      <c r="M140" s="23">
        <v>5</v>
      </c>
      <c r="N140" s="22">
        <v>6771</v>
      </c>
      <c r="O140" s="22">
        <v>2180.328</v>
      </c>
      <c r="P140" s="22">
        <v>14763002</v>
      </c>
      <c r="Q140" s="16">
        <f t="shared" si="6"/>
        <v>12609824</v>
      </c>
      <c r="R140" s="15"/>
      <c r="S140" s="23">
        <v>359</v>
      </c>
      <c r="T140" s="22">
        <v>155.69900000000001</v>
      </c>
      <c r="U140" s="16">
        <v>55896</v>
      </c>
    </row>
    <row r="141" spans="1:21" x14ac:dyDescent="0.3">
      <c r="A141" s="25" t="s">
        <v>50</v>
      </c>
      <c r="B141" s="23">
        <v>1</v>
      </c>
      <c r="C141" s="22">
        <v>7575</v>
      </c>
      <c r="D141" s="22">
        <v>4616.9570000000003</v>
      </c>
      <c r="E141" s="22">
        <v>34003911</v>
      </c>
      <c r="F141" s="16">
        <f t="shared" si="5"/>
        <v>31095111</v>
      </c>
      <c r="G141" s="15"/>
      <c r="H141" s="23">
        <v>1293</v>
      </c>
      <c r="I141" s="22">
        <v>138.18100000000001</v>
      </c>
      <c r="J141" s="16">
        <v>178668</v>
      </c>
      <c r="K141" s="15"/>
      <c r="L141" s="25" t="s">
        <v>50</v>
      </c>
      <c r="M141" s="23">
        <v>1</v>
      </c>
      <c r="N141" s="22">
        <v>7723</v>
      </c>
      <c r="O141" s="22">
        <v>2513.4279999999999</v>
      </c>
      <c r="P141" s="22">
        <v>19411201</v>
      </c>
      <c r="Q141" s="16">
        <f t="shared" si="6"/>
        <v>16955287</v>
      </c>
      <c r="R141" s="15"/>
      <c r="S141" s="23">
        <v>240</v>
      </c>
      <c r="T141" s="22">
        <v>396.71699999999998</v>
      </c>
      <c r="U141" s="16">
        <v>95212</v>
      </c>
    </row>
    <row r="142" spans="1:21" x14ac:dyDescent="0.3">
      <c r="B142" s="23">
        <v>2</v>
      </c>
      <c r="C142" s="22">
        <v>10226</v>
      </c>
      <c r="D142" s="22">
        <v>2762.1950000000002</v>
      </c>
      <c r="E142" s="22">
        <v>28246203</v>
      </c>
      <c r="F142" s="16">
        <f t="shared" si="5"/>
        <v>24319419</v>
      </c>
      <c r="G142" s="15"/>
      <c r="H142" s="23">
        <v>1031</v>
      </c>
      <c r="I142" s="22">
        <v>349.05500000000001</v>
      </c>
      <c r="J142" s="16">
        <v>359876</v>
      </c>
      <c r="K142" s="15"/>
      <c r="M142" s="23">
        <v>2</v>
      </c>
      <c r="N142" s="22">
        <v>10084</v>
      </c>
      <c r="O142" s="22">
        <v>2656.8539999999998</v>
      </c>
      <c r="P142" s="22">
        <v>26791720</v>
      </c>
      <c r="Q142" s="16">
        <f t="shared" si="6"/>
        <v>23585008</v>
      </c>
      <c r="R142" s="15"/>
      <c r="S142" s="23">
        <v>436</v>
      </c>
      <c r="T142" s="22">
        <v>500.52499999999998</v>
      </c>
      <c r="U142" s="16">
        <v>218229</v>
      </c>
    </row>
    <row r="143" spans="1:21" x14ac:dyDescent="0.3">
      <c r="B143" s="23">
        <v>3</v>
      </c>
      <c r="C143" s="22">
        <v>12306</v>
      </c>
      <c r="D143" s="22">
        <v>2710.3270000000002</v>
      </c>
      <c r="E143" s="22">
        <v>33353285</v>
      </c>
      <c r="F143" s="16">
        <f t="shared" si="5"/>
        <v>28627781</v>
      </c>
      <c r="G143" s="15"/>
      <c r="H143" s="23">
        <v>1153</v>
      </c>
      <c r="I143" s="22">
        <v>295.084</v>
      </c>
      <c r="J143" s="16">
        <v>340232</v>
      </c>
      <c r="K143" s="15"/>
      <c r="M143" s="23">
        <v>3</v>
      </c>
      <c r="N143" s="22">
        <v>6802</v>
      </c>
      <c r="O143" s="22">
        <v>1938.271</v>
      </c>
      <c r="P143" s="22">
        <v>13184119</v>
      </c>
      <c r="Q143" s="16">
        <f t="shared" si="6"/>
        <v>11021083</v>
      </c>
      <c r="R143" s="15"/>
      <c r="S143" s="23">
        <v>355</v>
      </c>
      <c r="T143" s="22">
        <v>234.39400000000001</v>
      </c>
      <c r="U143" s="16">
        <v>83210</v>
      </c>
    </row>
    <row r="144" spans="1:21" x14ac:dyDescent="0.3">
      <c r="B144" s="23">
        <v>4</v>
      </c>
      <c r="C144" s="22">
        <v>7029</v>
      </c>
      <c r="D144" s="22">
        <v>5451.0129999999999</v>
      </c>
      <c r="E144" s="22">
        <v>38315172</v>
      </c>
      <c r="F144" s="16">
        <f t="shared" si="5"/>
        <v>35616036</v>
      </c>
      <c r="G144" s="15"/>
      <c r="H144" s="23">
        <v>538</v>
      </c>
      <c r="I144" s="22">
        <v>278.52600000000001</v>
      </c>
      <c r="J144" s="16">
        <v>149847</v>
      </c>
      <c r="K144" s="15"/>
      <c r="M144" s="23">
        <v>4</v>
      </c>
      <c r="N144" s="22">
        <v>6315</v>
      </c>
      <c r="O144" s="22">
        <v>1413.84</v>
      </c>
      <c r="P144" s="22">
        <v>8928401</v>
      </c>
      <c r="Q144" s="16">
        <f t="shared" si="6"/>
        <v>6920231</v>
      </c>
      <c r="R144" s="15"/>
      <c r="S144" s="23">
        <v>276</v>
      </c>
      <c r="T144" s="22">
        <v>468.17</v>
      </c>
      <c r="U144" s="16">
        <v>129215</v>
      </c>
    </row>
    <row r="145" spans="1:21" ht="15" thickBot="1" x14ac:dyDescent="0.35">
      <c r="A145" s="32" t="s">
        <v>49</v>
      </c>
      <c r="B145" s="14">
        <v>5</v>
      </c>
      <c r="C145" s="13">
        <v>7511</v>
      </c>
      <c r="D145" s="13">
        <v>5169.3649999999998</v>
      </c>
      <c r="E145" s="13">
        <v>38827100</v>
      </c>
      <c r="F145" s="16">
        <f t="shared" si="5"/>
        <v>35942876</v>
      </c>
      <c r="G145" s="15"/>
      <c r="H145" s="14">
        <v>892</v>
      </c>
      <c r="I145" s="13">
        <v>487.77600000000001</v>
      </c>
      <c r="J145" s="12">
        <v>435096</v>
      </c>
      <c r="K145" s="15"/>
      <c r="L145" s="32" t="s">
        <v>49</v>
      </c>
      <c r="M145" s="14">
        <v>5</v>
      </c>
      <c r="N145" s="13">
        <v>5664</v>
      </c>
      <c r="O145" s="13">
        <v>2987.8739999999998</v>
      </c>
      <c r="P145" s="13">
        <v>16923316</v>
      </c>
      <c r="Q145" s="16">
        <f t="shared" si="6"/>
        <v>15122164</v>
      </c>
      <c r="R145" s="15"/>
      <c r="S145" s="14">
        <v>116</v>
      </c>
      <c r="T145" s="13">
        <v>669.67200000000003</v>
      </c>
      <c r="U145" s="12">
        <v>77682</v>
      </c>
    </row>
    <row r="146" spans="1:21" x14ac:dyDescent="0.3">
      <c r="A146" s="25" t="s">
        <v>48</v>
      </c>
      <c r="B146" s="30">
        <v>1</v>
      </c>
      <c r="C146" s="22">
        <v>7698</v>
      </c>
      <c r="D146" s="22">
        <v>4326.9570000000003</v>
      </c>
      <c r="E146" s="22">
        <v>34003911</v>
      </c>
      <c r="F146" s="16">
        <f t="shared" si="5"/>
        <v>31047879</v>
      </c>
      <c r="G146" s="15"/>
      <c r="H146" s="30">
        <v>576</v>
      </c>
      <c r="I146" s="29">
        <v>156.03</v>
      </c>
      <c r="J146" s="28">
        <v>89873</v>
      </c>
      <c r="K146" s="15"/>
      <c r="L146" s="25" t="s">
        <v>48</v>
      </c>
      <c r="M146" s="30">
        <v>1</v>
      </c>
      <c r="N146" s="29">
        <v>9606</v>
      </c>
      <c r="O146" s="29">
        <v>1650.3620000000001</v>
      </c>
      <c r="P146" s="29">
        <v>15853379</v>
      </c>
      <c r="Q146" s="16">
        <f t="shared" si="6"/>
        <v>12798671</v>
      </c>
      <c r="R146" s="15"/>
      <c r="S146" s="30">
        <v>181</v>
      </c>
      <c r="T146" s="29">
        <v>261.221</v>
      </c>
      <c r="U146" s="28">
        <v>47281</v>
      </c>
    </row>
    <row r="147" spans="1:21" x14ac:dyDescent="0.3">
      <c r="B147" s="23">
        <v>2</v>
      </c>
      <c r="C147" s="22">
        <v>10893</v>
      </c>
      <c r="D147" s="22">
        <v>1508.462</v>
      </c>
      <c r="E147" s="22">
        <v>15506009</v>
      </c>
      <c r="F147" s="16">
        <f t="shared" si="5"/>
        <v>11323097</v>
      </c>
      <c r="G147" s="15"/>
      <c r="H147" s="23">
        <v>1601</v>
      </c>
      <c r="I147" s="22">
        <v>343.85399999999998</v>
      </c>
      <c r="J147" s="16">
        <v>550511</v>
      </c>
      <c r="K147" s="15"/>
      <c r="M147" s="23">
        <v>2</v>
      </c>
      <c r="N147" s="22">
        <v>6669</v>
      </c>
      <c r="O147" s="22">
        <v>2326.6489999999999</v>
      </c>
      <c r="P147" s="22">
        <v>15516423</v>
      </c>
      <c r="Q147" s="16">
        <f t="shared" si="6"/>
        <v>13395681</v>
      </c>
      <c r="R147" s="15"/>
      <c r="S147" s="23">
        <v>335</v>
      </c>
      <c r="T147" s="22">
        <v>142.74600000000001</v>
      </c>
      <c r="U147" s="16">
        <v>47820</v>
      </c>
    </row>
    <row r="148" spans="1:21" x14ac:dyDescent="0.3">
      <c r="B148" s="23">
        <v>3</v>
      </c>
      <c r="C148" s="22">
        <v>8292</v>
      </c>
      <c r="D148" s="22">
        <v>2337.8910000000001</v>
      </c>
      <c r="E148" s="22">
        <v>19367818</v>
      </c>
      <c r="F148" s="16">
        <f t="shared" si="5"/>
        <v>16183690</v>
      </c>
      <c r="G148" s="15"/>
      <c r="H148" s="23">
        <v>814</v>
      </c>
      <c r="I148" s="22">
        <v>196.73599999999999</v>
      </c>
      <c r="J148" s="16">
        <v>160143</v>
      </c>
      <c r="K148" s="15"/>
      <c r="M148" s="23">
        <v>3</v>
      </c>
      <c r="N148" s="22">
        <v>6551</v>
      </c>
      <c r="O148" s="22">
        <v>1193.6579999999999</v>
      </c>
      <c r="P148" s="22">
        <v>7819651</v>
      </c>
      <c r="Q148" s="16">
        <f t="shared" si="6"/>
        <v>5736433</v>
      </c>
      <c r="R148" s="15"/>
      <c r="S148" s="23">
        <v>353</v>
      </c>
      <c r="T148" s="22">
        <v>276.32</v>
      </c>
      <c r="U148" s="16">
        <v>97541</v>
      </c>
    </row>
    <row r="149" spans="1:21" x14ac:dyDescent="0.3">
      <c r="B149" s="23">
        <v>4</v>
      </c>
      <c r="C149" s="22">
        <v>7875</v>
      </c>
      <c r="D149" s="22">
        <v>4317.9570000000003</v>
      </c>
      <c r="E149" s="22">
        <v>34003911</v>
      </c>
      <c r="F149" s="16">
        <f t="shared" si="5"/>
        <v>30979911</v>
      </c>
      <c r="G149" s="15"/>
      <c r="H149" s="23">
        <v>1047</v>
      </c>
      <c r="I149" s="22">
        <v>133.05699999999999</v>
      </c>
      <c r="J149" s="16">
        <v>139311</v>
      </c>
      <c r="K149" s="15"/>
      <c r="M149" s="23">
        <v>4</v>
      </c>
      <c r="N149" s="22">
        <v>9732</v>
      </c>
      <c r="O149" s="22">
        <v>2055.6129999999998</v>
      </c>
      <c r="P149" s="22">
        <v>20005221</v>
      </c>
      <c r="Q149" s="16">
        <f t="shared" si="6"/>
        <v>16910445</v>
      </c>
      <c r="R149" s="15"/>
      <c r="S149" s="23">
        <v>282</v>
      </c>
      <c r="T149" s="22">
        <v>30.113</v>
      </c>
      <c r="U149" s="16">
        <v>8492</v>
      </c>
    </row>
    <row r="150" spans="1:21" x14ac:dyDescent="0.3">
      <c r="B150" s="23">
        <v>5</v>
      </c>
      <c r="C150" s="22">
        <v>8977</v>
      </c>
      <c r="D150" s="22">
        <v>3539.402</v>
      </c>
      <c r="E150" s="22">
        <v>31773216</v>
      </c>
      <c r="F150" s="16">
        <f t="shared" si="5"/>
        <v>28326048</v>
      </c>
      <c r="G150" s="15"/>
      <c r="H150" s="23">
        <v>704</v>
      </c>
      <c r="I150" s="22">
        <v>194.06800000000001</v>
      </c>
      <c r="J150" s="16">
        <v>136624</v>
      </c>
      <c r="K150" s="15"/>
      <c r="L150" s="25" t="s">
        <v>47</v>
      </c>
      <c r="M150" s="23">
        <v>5</v>
      </c>
      <c r="N150" s="22">
        <v>8517</v>
      </c>
      <c r="O150" s="22">
        <v>1299.2260000000001</v>
      </c>
      <c r="P150" s="22">
        <v>11065509</v>
      </c>
      <c r="Q150" s="16">
        <f t="shared" si="6"/>
        <v>8357103</v>
      </c>
      <c r="R150" s="15"/>
      <c r="S150" s="23">
        <v>202</v>
      </c>
      <c r="T150" s="22">
        <v>219.673</v>
      </c>
      <c r="U150" s="16">
        <v>44374</v>
      </c>
    </row>
    <row r="151" spans="1:21" x14ac:dyDescent="0.3">
      <c r="A151" s="25" t="s">
        <v>47</v>
      </c>
      <c r="B151" s="23">
        <v>6</v>
      </c>
      <c r="C151" s="22">
        <v>7062</v>
      </c>
      <c r="D151" s="22">
        <v>3614.43</v>
      </c>
      <c r="E151" s="22">
        <v>25525102</v>
      </c>
      <c r="F151" s="16">
        <f t="shared" si="5"/>
        <v>22813294</v>
      </c>
      <c r="G151" s="15"/>
      <c r="H151" s="23">
        <v>1871</v>
      </c>
      <c r="I151" s="22">
        <v>161.83600000000001</v>
      </c>
      <c r="J151" s="16">
        <v>302795</v>
      </c>
      <c r="K151" s="15"/>
      <c r="M151" s="23">
        <v>1</v>
      </c>
      <c r="N151" s="22">
        <v>6902</v>
      </c>
      <c r="O151" s="22">
        <v>1315.338</v>
      </c>
      <c r="P151" s="22">
        <v>9078464</v>
      </c>
      <c r="Q151" s="16">
        <f t="shared" si="6"/>
        <v>6883628</v>
      </c>
      <c r="R151" s="15"/>
      <c r="S151" s="23">
        <v>446</v>
      </c>
      <c r="T151" s="22">
        <v>179.74199999999999</v>
      </c>
      <c r="U151" s="16">
        <v>80165</v>
      </c>
    </row>
    <row r="152" spans="1:21" x14ac:dyDescent="0.3">
      <c r="B152" s="23">
        <v>2</v>
      </c>
      <c r="C152" s="22">
        <v>8392</v>
      </c>
      <c r="D152" s="22">
        <v>2307.8910000000001</v>
      </c>
      <c r="E152" s="22">
        <v>19367818</v>
      </c>
      <c r="F152" s="16">
        <f t="shared" si="5"/>
        <v>16145290</v>
      </c>
      <c r="G152" s="15"/>
      <c r="H152" s="23">
        <v>2025</v>
      </c>
      <c r="I152" s="22">
        <v>222.98400000000001</v>
      </c>
      <c r="J152" s="16">
        <v>451542</v>
      </c>
      <c r="K152" s="15"/>
      <c r="M152" s="23">
        <v>2</v>
      </c>
      <c r="N152" s="22">
        <v>10157</v>
      </c>
      <c r="O152" s="22">
        <v>2015.741</v>
      </c>
      <c r="P152" s="22">
        <v>20473878</v>
      </c>
      <c r="Q152" s="16">
        <f t="shared" si="6"/>
        <v>17243952</v>
      </c>
      <c r="R152" s="15"/>
      <c r="S152" s="23">
        <v>304</v>
      </c>
      <c r="T152" s="22">
        <v>474.27300000000002</v>
      </c>
      <c r="U152" s="16">
        <v>144179</v>
      </c>
    </row>
    <row r="153" spans="1:21" x14ac:dyDescent="0.3">
      <c r="B153" s="23">
        <v>3</v>
      </c>
      <c r="C153" s="22">
        <v>13578</v>
      </c>
      <c r="D153" s="22">
        <v>4931.6009999999997</v>
      </c>
      <c r="E153" s="22">
        <v>66961278</v>
      </c>
      <c r="F153" s="16">
        <f t="shared" si="5"/>
        <v>61747326</v>
      </c>
      <c r="G153" s="15"/>
      <c r="H153" s="23">
        <v>1694</v>
      </c>
      <c r="I153" s="22">
        <v>710.48199999999997</v>
      </c>
      <c r="J153" s="16">
        <v>1203556</v>
      </c>
      <c r="K153" s="15"/>
      <c r="M153" s="23">
        <v>3</v>
      </c>
      <c r="N153" s="22">
        <v>8624</v>
      </c>
      <c r="O153" s="22">
        <v>973.04399999999998</v>
      </c>
      <c r="P153" s="22">
        <v>8391534</v>
      </c>
      <c r="Q153" s="16">
        <f t="shared" si="6"/>
        <v>5649102</v>
      </c>
      <c r="R153" s="15"/>
      <c r="S153" s="23">
        <v>353</v>
      </c>
      <c r="T153" s="22">
        <v>432.61799999999999</v>
      </c>
      <c r="U153" s="16">
        <v>152714</v>
      </c>
    </row>
    <row r="154" spans="1:21" x14ac:dyDescent="0.3">
      <c r="B154" s="23">
        <v>4</v>
      </c>
      <c r="C154" s="22">
        <v>7875</v>
      </c>
      <c r="D154" s="22">
        <v>4317.9570000000003</v>
      </c>
      <c r="E154" s="22">
        <v>34003911</v>
      </c>
      <c r="F154" s="16">
        <f t="shared" si="5"/>
        <v>30979911</v>
      </c>
      <c r="G154" s="15"/>
      <c r="H154" s="23">
        <v>1105</v>
      </c>
      <c r="I154" s="22">
        <v>226.53200000000001</v>
      </c>
      <c r="J154" s="16">
        <v>250318</v>
      </c>
      <c r="K154" s="15"/>
      <c r="M154" s="23">
        <v>4</v>
      </c>
      <c r="N154" s="22">
        <v>9432</v>
      </c>
      <c r="O154" s="22">
        <v>1869.5530000000001</v>
      </c>
      <c r="P154" s="22">
        <v>17633627</v>
      </c>
      <c r="Q154" s="16">
        <f t="shared" si="6"/>
        <v>14634251</v>
      </c>
      <c r="R154" s="15"/>
      <c r="S154" s="23">
        <v>340</v>
      </c>
      <c r="T154" s="22">
        <v>30.873999999999999</v>
      </c>
      <c r="U154" s="16">
        <v>10497</v>
      </c>
    </row>
    <row r="155" spans="1:21" x14ac:dyDescent="0.3">
      <c r="B155" s="23">
        <v>5</v>
      </c>
      <c r="C155" s="22">
        <v>10293</v>
      </c>
      <c r="D155" s="22">
        <v>1506.462</v>
      </c>
      <c r="E155" s="22">
        <v>15506009</v>
      </c>
      <c r="F155" s="16">
        <f t="shared" si="5"/>
        <v>11553497</v>
      </c>
      <c r="G155" s="15"/>
      <c r="H155" s="23">
        <v>504</v>
      </c>
      <c r="I155" s="22">
        <v>57.088999999999999</v>
      </c>
      <c r="J155" s="16">
        <v>28773</v>
      </c>
      <c r="K155" s="15"/>
      <c r="M155" s="23">
        <v>5</v>
      </c>
      <c r="N155" s="22">
        <v>8316</v>
      </c>
      <c r="O155" s="22">
        <v>1735.211</v>
      </c>
      <c r="P155" s="22">
        <v>14430014</v>
      </c>
      <c r="Q155" s="16">
        <f t="shared" si="6"/>
        <v>11785526</v>
      </c>
      <c r="R155" s="15"/>
      <c r="S155" s="23">
        <v>168</v>
      </c>
      <c r="T155" s="22">
        <v>724.43499999999995</v>
      </c>
      <c r="U155" s="16">
        <v>121705</v>
      </c>
    </row>
    <row r="156" spans="1:21" x14ac:dyDescent="0.3">
      <c r="A156" s="25" t="s">
        <v>46</v>
      </c>
      <c r="B156" s="23">
        <v>1</v>
      </c>
      <c r="C156" s="22">
        <v>11026</v>
      </c>
      <c r="D156" s="22">
        <v>2940.5210000000002</v>
      </c>
      <c r="E156" s="22">
        <v>32422189</v>
      </c>
      <c r="F156" s="16">
        <f t="shared" si="5"/>
        <v>28188205</v>
      </c>
      <c r="G156" s="15"/>
      <c r="H156" s="23">
        <v>1184</v>
      </c>
      <c r="I156" s="22">
        <v>152.465</v>
      </c>
      <c r="J156" s="16">
        <v>180518</v>
      </c>
      <c r="K156" s="15"/>
      <c r="L156" s="25" t="s">
        <v>46</v>
      </c>
      <c r="M156" s="23">
        <v>1</v>
      </c>
      <c r="N156" s="22">
        <v>12327</v>
      </c>
      <c r="O156" s="22">
        <v>1286.106</v>
      </c>
      <c r="P156" s="22">
        <v>15853833</v>
      </c>
      <c r="Q156" s="16">
        <f t="shared" si="6"/>
        <v>11933847</v>
      </c>
      <c r="R156" s="15"/>
      <c r="S156" s="23">
        <v>253</v>
      </c>
      <c r="T156" s="22">
        <v>107.64400000000001</v>
      </c>
      <c r="U156" s="16">
        <v>27234</v>
      </c>
    </row>
    <row r="157" spans="1:21" x14ac:dyDescent="0.3">
      <c r="B157" s="23">
        <v>2</v>
      </c>
      <c r="C157" s="22">
        <v>15561</v>
      </c>
      <c r="D157" s="22">
        <v>2920.3330000000001</v>
      </c>
      <c r="E157" s="22">
        <v>45443299</v>
      </c>
      <c r="F157" s="16">
        <f t="shared" si="5"/>
        <v>39467875</v>
      </c>
      <c r="G157" s="15"/>
      <c r="H157" s="23">
        <v>1624</v>
      </c>
      <c r="I157" s="22">
        <v>269.83600000000001</v>
      </c>
      <c r="J157" s="16">
        <v>438213</v>
      </c>
      <c r="K157" s="15"/>
      <c r="M157" s="23">
        <v>2</v>
      </c>
      <c r="N157" s="22">
        <v>7087</v>
      </c>
      <c r="O157" s="22">
        <v>1009.78</v>
      </c>
      <c r="P157" s="22">
        <v>7156314</v>
      </c>
      <c r="Q157" s="16">
        <f t="shared" si="6"/>
        <v>4902648</v>
      </c>
      <c r="R157" s="15"/>
      <c r="S157" s="23">
        <v>370</v>
      </c>
      <c r="T157" s="22">
        <v>49.078000000000003</v>
      </c>
      <c r="U157" s="16">
        <v>18159</v>
      </c>
    </row>
    <row r="158" spans="1:21" x14ac:dyDescent="0.3">
      <c r="B158" s="23">
        <v>3</v>
      </c>
      <c r="C158" s="22">
        <v>9306</v>
      </c>
      <c r="D158" s="22">
        <v>2608.3359999999998</v>
      </c>
      <c r="E158" s="22">
        <v>24273173</v>
      </c>
      <c r="F158" s="16">
        <f t="shared" si="5"/>
        <v>20699669</v>
      </c>
      <c r="G158" s="15"/>
      <c r="H158" s="23">
        <v>1192</v>
      </c>
      <c r="I158" s="22">
        <v>204.316</v>
      </c>
      <c r="J158" s="16">
        <v>243545</v>
      </c>
      <c r="K158" s="15"/>
      <c r="M158" s="23">
        <v>3</v>
      </c>
      <c r="N158" s="22">
        <v>6033</v>
      </c>
      <c r="O158" s="22">
        <v>1611.491</v>
      </c>
      <c r="P158" s="22">
        <v>9722128</v>
      </c>
      <c r="Q158" s="16">
        <f t="shared" si="6"/>
        <v>7803634</v>
      </c>
      <c r="R158" s="15"/>
      <c r="S158" s="23">
        <v>377</v>
      </c>
      <c r="T158" s="22">
        <v>567.87</v>
      </c>
      <c r="U158" s="16">
        <v>214087</v>
      </c>
    </row>
    <row r="159" spans="1:21" x14ac:dyDescent="0.3">
      <c r="B159" s="23">
        <v>4</v>
      </c>
      <c r="C159" s="22">
        <v>8091</v>
      </c>
      <c r="D159" s="22">
        <v>2099.893</v>
      </c>
      <c r="E159" s="22">
        <v>16990233</v>
      </c>
      <c r="F159" s="16">
        <f t="shared" si="5"/>
        <v>13883289</v>
      </c>
      <c r="G159" s="15"/>
      <c r="H159" s="23">
        <v>812</v>
      </c>
      <c r="I159" s="22">
        <v>69.956000000000003</v>
      </c>
      <c r="J159" s="16">
        <v>56804</v>
      </c>
      <c r="K159" s="15"/>
      <c r="M159" s="23">
        <v>4</v>
      </c>
      <c r="N159" s="22">
        <v>11953</v>
      </c>
      <c r="O159" s="22">
        <v>1870.3340000000001</v>
      </c>
      <c r="P159" s="22">
        <v>22356104</v>
      </c>
      <c r="Q159" s="16">
        <f t="shared" si="6"/>
        <v>18555050</v>
      </c>
      <c r="R159" s="15"/>
      <c r="S159" s="23">
        <v>328</v>
      </c>
      <c r="T159" s="22">
        <v>462.137</v>
      </c>
      <c r="U159" s="16">
        <v>151581</v>
      </c>
    </row>
    <row r="160" spans="1:21" ht="16.5" customHeight="1" thickBot="1" x14ac:dyDescent="0.35">
      <c r="B160" s="18">
        <v>5</v>
      </c>
      <c r="C160" s="22">
        <v>7675</v>
      </c>
      <c r="D160" s="22">
        <v>4316.9570000000003</v>
      </c>
      <c r="E160" s="22">
        <v>34003911</v>
      </c>
      <c r="F160" s="16">
        <f t="shared" si="5"/>
        <v>31056711</v>
      </c>
      <c r="G160" s="15"/>
      <c r="H160" s="14">
        <v>636</v>
      </c>
      <c r="I160" s="13">
        <v>12.318</v>
      </c>
      <c r="J160" s="12">
        <v>7834</v>
      </c>
      <c r="K160" s="15"/>
      <c r="M160" s="18">
        <v>5</v>
      </c>
      <c r="N160" s="17">
        <v>11727</v>
      </c>
      <c r="O160" s="17">
        <v>1366.481</v>
      </c>
      <c r="P160" s="17">
        <v>16024723</v>
      </c>
      <c r="Q160" s="16">
        <f t="shared" si="6"/>
        <v>12295537</v>
      </c>
      <c r="R160" s="15"/>
      <c r="S160" s="14">
        <v>305</v>
      </c>
      <c r="T160" s="13">
        <v>368.84899999999999</v>
      </c>
      <c r="U160" s="12">
        <v>112499</v>
      </c>
    </row>
    <row r="161" spans="1:43" ht="15.6" thickTop="1" thickBot="1" x14ac:dyDescent="0.35">
      <c r="B161" s="59" t="s">
        <v>44</v>
      </c>
      <c r="C161" s="59"/>
      <c r="D161" s="59"/>
      <c r="E161" s="59"/>
      <c r="F161" s="9">
        <f>AVERAGE(F116:F160)</f>
        <v>34576899.911111109</v>
      </c>
      <c r="I161" s="11">
        <f>AVERAGE(I116:I160)</f>
        <v>383.96877777777763</v>
      </c>
      <c r="M161" s="59" t="s">
        <v>44</v>
      </c>
      <c r="N161" s="59"/>
      <c r="O161" s="59"/>
      <c r="P161" s="59"/>
      <c r="Q161" s="9">
        <f>AVERAGE(Q116:Q160)</f>
        <v>11269039.48888889</v>
      </c>
      <c r="T161" s="11">
        <f>AVERAGE(T116:T160)</f>
        <v>318.11</v>
      </c>
    </row>
    <row r="162" spans="1:43" ht="15.6" thickTop="1" thickBot="1" x14ac:dyDescent="0.35">
      <c r="B162" s="59" t="s">
        <v>43</v>
      </c>
      <c r="C162" s="72"/>
      <c r="D162" s="72"/>
      <c r="E162" s="72"/>
      <c r="F162" s="9">
        <f>STDEV(F116:F160)</f>
        <v>15770214.062813086</v>
      </c>
      <c r="M162" s="59" t="s">
        <v>43</v>
      </c>
      <c r="N162" s="72"/>
      <c r="O162" s="72"/>
      <c r="P162" s="72"/>
      <c r="Q162" s="9">
        <f>STDEV(Q116:Q160)</f>
        <v>5710273.0934205623</v>
      </c>
    </row>
    <row r="163" spans="1:43" ht="15.6" thickTop="1" thickBot="1" x14ac:dyDescent="0.35">
      <c r="B163" s="66" t="s">
        <v>42</v>
      </c>
      <c r="C163" s="67"/>
      <c r="D163" s="67"/>
      <c r="E163" s="68"/>
      <c r="F163" s="9">
        <f>SUM(C116:C160)</f>
        <v>434570</v>
      </c>
      <c r="M163" s="66" t="s">
        <v>42</v>
      </c>
      <c r="N163" s="67"/>
      <c r="O163" s="67"/>
      <c r="P163" s="68"/>
      <c r="Q163" s="9">
        <f>SUM(N116:N160)</f>
        <v>386475</v>
      </c>
    </row>
    <row r="164" spans="1:43" ht="15" thickTop="1" x14ac:dyDescent="0.3"/>
    <row r="166" spans="1:43" ht="18" x14ac:dyDescent="0.35">
      <c r="A166" s="41" t="s">
        <v>7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</row>
    <row r="167" spans="1:43" x14ac:dyDescent="0.3">
      <c r="A167" s="54" t="s">
        <v>59</v>
      </c>
      <c r="B167" s="54"/>
      <c r="C167" s="54"/>
      <c r="D167" s="54"/>
      <c r="E167" s="54"/>
      <c r="F167" s="54"/>
      <c r="G167" s="54"/>
      <c r="H167" s="54"/>
      <c r="I167" s="54"/>
      <c r="J167" s="54"/>
      <c r="L167" s="54" t="s">
        <v>41</v>
      </c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1:43" ht="15" thickBot="1" x14ac:dyDescent="0.35">
      <c r="A168" s="32" t="s">
        <v>57</v>
      </c>
      <c r="B168" s="61" t="s">
        <v>56</v>
      </c>
      <c r="C168" s="61"/>
      <c r="D168" s="61"/>
      <c r="E168" s="61"/>
      <c r="F168" s="61"/>
      <c r="G168" s="15"/>
      <c r="H168" s="61" t="s">
        <v>55</v>
      </c>
      <c r="I168" s="61"/>
      <c r="J168" s="61"/>
      <c r="L168" s="32" t="s">
        <v>57</v>
      </c>
      <c r="M168" s="61" t="s">
        <v>56</v>
      </c>
      <c r="N168" s="61"/>
      <c r="O168" s="61"/>
      <c r="P168" s="61"/>
      <c r="Q168" s="61"/>
      <c r="R168" s="15"/>
      <c r="S168" s="61" t="s">
        <v>55</v>
      </c>
      <c r="T168" s="61"/>
      <c r="U168" s="61"/>
    </row>
    <row r="169" spans="1:43" x14ac:dyDescent="0.3">
      <c r="A169" s="25" t="s">
        <v>48</v>
      </c>
      <c r="B169" s="39" t="s">
        <v>54</v>
      </c>
      <c r="C169" s="38" t="s">
        <v>29</v>
      </c>
      <c r="D169" s="38" t="s">
        <v>12</v>
      </c>
      <c r="E169" s="38" t="s">
        <v>52</v>
      </c>
      <c r="F169" s="37" t="s">
        <v>53</v>
      </c>
      <c r="G169" s="15"/>
      <c r="H169" s="39" t="s">
        <v>29</v>
      </c>
      <c r="I169" s="38" t="s">
        <v>12</v>
      </c>
      <c r="J169" s="37" t="s">
        <v>52</v>
      </c>
      <c r="L169" s="25" t="s">
        <v>48</v>
      </c>
      <c r="M169" s="39" t="s">
        <v>54</v>
      </c>
      <c r="N169" s="38" t="s">
        <v>29</v>
      </c>
      <c r="O169" s="38" t="s">
        <v>12</v>
      </c>
      <c r="P169" s="38" t="s">
        <v>52</v>
      </c>
      <c r="Q169" s="37" t="s">
        <v>53</v>
      </c>
      <c r="R169" s="15"/>
      <c r="S169" s="39" t="s">
        <v>29</v>
      </c>
      <c r="T169" s="38" t="s">
        <v>12</v>
      </c>
      <c r="U169" s="37" t="s">
        <v>52</v>
      </c>
    </row>
    <row r="170" spans="1:43" x14ac:dyDescent="0.3">
      <c r="B170" s="23">
        <v>1</v>
      </c>
      <c r="C170" s="22">
        <v>10934</v>
      </c>
      <c r="D170" s="22">
        <v>5849.8860000000004</v>
      </c>
      <c r="E170" s="22">
        <v>63962650</v>
      </c>
      <c r="F170" s="16">
        <f t="shared" ref="F170:F214" si="7">E170-(C170*900)</f>
        <v>54122050</v>
      </c>
      <c r="G170" s="15"/>
      <c r="H170" s="23">
        <v>1535</v>
      </c>
      <c r="I170" s="22">
        <v>950.14700000000005</v>
      </c>
      <c r="J170" s="16">
        <v>1458476</v>
      </c>
      <c r="K170" s="15"/>
      <c r="M170" s="23">
        <v>1</v>
      </c>
      <c r="N170" s="22">
        <v>9257</v>
      </c>
      <c r="O170" s="22">
        <v>2205.1410000000001</v>
      </c>
      <c r="P170" s="22">
        <v>20401527</v>
      </c>
      <c r="Q170" s="16">
        <f t="shared" ref="Q170:Q214" si="8">P170-(N170*278)</f>
        <v>17828081</v>
      </c>
      <c r="R170" s="15"/>
      <c r="S170" s="23">
        <v>2281</v>
      </c>
      <c r="T170" s="22">
        <v>605.51599999999996</v>
      </c>
      <c r="U170" s="16">
        <v>1381182</v>
      </c>
    </row>
    <row r="171" spans="1:43" x14ac:dyDescent="0.3">
      <c r="B171" s="23">
        <v>2</v>
      </c>
      <c r="C171" s="22">
        <v>14438</v>
      </c>
      <c r="D171" s="22">
        <v>4799.5519999999997</v>
      </c>
      <c r="E171" s="22">
        <v>69295934</v>
      </c>
      <c r="F171" s="16">
        <f t="shared" si="7"/>
        <v>56301734</v>
      </c>
      <c r="G171" s="15"/>
      <c r="H171" s="23">
        <v>1215</v>
      </c>
      <c r="I171" s="22">
        <v>224.32</v>
      </c>
      <c r="J171" s="16">
        <v>272549</v>
      </c>
      <c r="K171" s="15"/>
      <c r="M171" s="23">
        <v>2</v>
      </c>
      <c r="N171" s="22">
        <v>6226</v>
      </c>
      <c r="O171" s="22">
        <v>1433.027</v>
      </c>
      <c r="P171" s="22">
        <v>8855494</v>
      </c>
      <c r="Q171" s="16">
        <f t="shared" si="8"/>
        <v>7124666</v>
      </c>
      <c r="R171" s="15"/>
      <c r="S171" s="23">
        <v>2281</v>
      </c>
      <c r="T171" s="22">
        <v>180.726</v>
      </c>
      <c r="U171" s="16">
        <v>412236</v>
      </c>
    </row>
    <row r="172" spans="1:43" x14ac:dyDescent="0.3">
      <c r="B172" s="23">
        <v>3</v>
      </c>
      <c r="C172" s="22">
        <v>12633</v>
      </c>
      <c r="D172" s="22">
        <v>3800.3739999999998</v>
      </c>
      <c r="E172" s="22">
        <v>48010130</v>
      </c>
      <c r="F172" s="16">
        <f t="shared" si="7"/>
        <v>36640430</v>
      </c>
      <c r="G172" s="15"/>
      <c r="H172" s="23">
        <v>1103</v>
      </c>
      <c r="I172" s="22">
        <v>893.57500000000005</v>
      </c>
      <c r="J172" s="16">
        <v>985613</v>
      </c>
      <c r="K172" s="15"/>
      <c r="M172" s="23">
        <v>3</v>
      </c>
      <c r="N172" s="22">
        <v>5697</v>
      </c>
      <c r="O172" s="22">
        <v>2208.826</v>
      </c>
      <c r="P172" s="22">
        <v>12583683</v>
      </c>
      <c r="Q172" s="16">
        <f t="shared" si="8"/>
        <v>10999917</v>
      </c>
      <c r="R172" s="15"/>
      <c r="S172" s="23">
        <v>2281</v>
      </c>
      <c r="T172" s="22">
        <v>273.26400000000001</v>
      </c>
      <c r="U172" s="16">
        <v>623316</v>
      </c>
    </row>
    <row r="173" spans="1:43" x14ac:dyDescent="0.3">
      <c r="B173" s="23">
        <v>4</v>
      </c>
      <c r="C173" s="22">
        <v>22197</v>
      </c>
      <c r="D173" s="22">
        <v>5795.4459999999999</v>
      </c>
      <c r="E173" s="22">
        <v>128641504</v>
      </c>
      <c r="F173" s="16">
        <f t="shared" si="7"/>
        <v>108664204</v>
      </c>
      <c r="G173" s="15"/>
      <c r="H173" s="23">
        <v>774</v>
      </c>
      <c r="I173" s="22">
        <v>909.04100000000005</v>
      </c>
      <c r="J173" s="16">
        <v>703598</v>
      </c>
      <c r="K173" s="15"/>
      <c r="M173" s="23">
        <v>4</v>
      </c>
      <c r="N173" s="22">
        <v>6033</v>
      </c>
      <c r="O173" s="22">
        <v>1611.491</v>
      </c>
      <c r="P173" s="22">
        <v>9722128</v>
      </c>
      <c r="Q173" s="16">
        <f t="shared" si="8"/>
        <v>8044954</v>
      </c>
      <c r="R173" s="15"/>
      <c r="S173" s="23">
        <v>2281</v>
      </c>
      <c r="T173" s="22">
        <v>197.03399999999999</v>
      </c>
      <c r="U173" s="16">
        <v>449435</v>
      </c>
    </row>
    <row r="174" spans="1:43" x14ac:dyDescent="0.3">
      <c r="B174" s="23">
        <v>5</v>
      </c>
      <c r="C174" s="22">
        <v>16953</v>
      </c>
      <c r="D174" s="22">
        <v>4400.4530000000004</v>
      </c>
      <c r="E174" s="22">
        <v>74600872</v>
      </c>
      <c r="F174" s="16">
        <f t="shared" si="7"/>
        <v>59343172</v>
      </c>
      <c r="G174" s="15"/>
      <c r="H174" s="23">
        <v>1346</v>
      </c>
      <c r="I174" s="22">
        <v>41.027000000000001</v>
      </c>
      <c r="J174" s="16">
        <v>55222</v>
      </c>
      <c r="K174" s="15"/>
      <c r="M174" s="23">
        <v>5</v>
      </c>
      <c r="N174" s="22">
        <v>9578</v>
      </c>
      <c r="O174" s="22">
        <v>2402.7719999999999</v>
      </c>
      <c r="P174" s="22">
        <v>23013748</v>
      </c>
      <c r="Q174" s="16">
        <f t="shared" si="8"/>
        <v>20351064</v>
      </c>
      <c r="R174" s="15"/>
      <c r="S174" s="23">
        <v>2381</v>
      </c>
      <c r="T174" s="22">
        <v>605</v>
      </c>
      <c r="U174" s="16">
        <v>1381182</v>
      </c>
    </row>
    <row r="175" spans="1:43" x14ac:dyDescent="0.3">
      <c r="A175" s="25" t="s">
        <v>47</v>
      </c>
      <c r="B175" s="23">
        <v>1</v>
      </c>
      <c r="C175" s="22">
        <v>4664</v>
      </c>
      <c r="D175" s="22">
        <v>4625.3710000000001</v>
      </c>
      <c r="E175" s="22">
        <v>18573063</v>
      </c>
      <c r="F175" s="16">
        <f t="shared" si="7"/>
        <v>14375463</v>
      </c>
      <c r="G175" s="15"/>
      <c r="H175" s="23">
        <v>917</v>
      </c>
      <c r="I175" s="22">
        <v>544.32899999999995</v>
      </c>
      <c r="J175" s="16">
        <v>499150</v>
      </c>
      <c r="K175" s="15"/>
      <c r="L175" s="25" t="s">
        <v>47</v>
      </c>
      <c r="M175" s="23">
        <v>11</v>
      </c>
      <c r="N175" s="22">
        <v>8799</v>
      </c>
      <c r="O175" s="22">
        <v>2630.6219999999998</v>
      </c>
      <c r="P175" s="22">
        <v>23146844</v>
      </c>
      <c r="Q175" s="16">
        <f t="shared" si="8"/>
        <v>20700722</v>
      </c>
      <c r="R175" s="15"/>
      <c r="S175" s="23">
        <v>3004</v>
      </c>
      <c r="T175" s="22">
        <v>256.529</v>
      </c>
      <c r="U175" s="16">
        <v>770612</v>
      </c>
    </row>
    <row r="176" spans="1:43" x14ac:dyDescent="0.3">
      <c r="B176" s="23">
        <v>2</v>
      </c>
      <c r="C176" s="22">
        <v>15127</v>
      </c>
      <c r="D176" s="22">
        <v>3611.7660000000001</v>
      </c>
      <c r="E176" s="22">
        <v>54635178</v>
      </c>
      <c r="F176" s="16">
        <f t="shared" si="7"/>
        <v>41020878</v>
      </c>
      <c r="G176" s="15"/>
      <c r="H176" s="23">
        <v>646</v>
      </c>
      <c r="I176" s="22">
        <v>1119.796</v>
      </c>
      <c r="J176" s="16">
        <v>723388</v>
      </c>
      <c r="K176" s="15"/>
      <c r="M176" s="23">
        <v>12</v>
      </c>
      <c r="N176" s="22">
        <v>9256</v>
      </c>
      <c r="O176" s="22">
        <v>2204.1410000000001</v>
      </c>
      <c r="P176" s="22">
        <v>20401527</v>
      </c>
      <c r="Q176" s="16">
        <f t="shared" si="8"/>
        <v>17828359</v>
      </c>
      <c r="R176" s="15"/>
      <c r="S176" s="23">
        <v>3004</v>
      </c>
      <c r="T176" s="22">
        <v>162.733</v>
      </c>
      <c r="U176" s="16">
        <v>488851</v>
      </c>
    </row>
    <row r="177" spans="1:21" x14ac:dyDescent="0.3">
      <c r="B177" s="23">
        <v>1</v>
      </c>
      <c r="C177" s="22">
        <v>4614</v>
      </c>
      <c r="D177" s="22">
        <v>4025.3710000000001</v>
      </c>
      <c r="E177" s="22">
        <v>18573063</v>
      </c>
      <c r="F177" s="16">
        <f t="shared" si="7"/>
        <v>14420463</v>
      </c>
      <c r="G177" s="15"/>
      <c r="H177" s="23">
        <v>703</v>
      </c>
      <c r="I177" s="22">
        <v>847.32299999999998</v>
      </c>
      <c r="J177" s="16">
        <v>595668</v>
      </c>
      <c r="K177" s="15"/>
      <c r="M177" s="23">
        <v>13</v>
      </c>
      <c r="N177" s="22">
        <v>5863</v>
      </c>
      <c r="O177" s="22">
        <v>1905.6659999999999</v>
      </c>
      <c r="P177" s="22">
        <v>11172920</v>
      </c>
      <c r="Q177" s="16">
        <f t="shared" si="8"/>
        <v>9543006</v>
      </c>
      <c r="R177" s="15"/>
      <c r="S177" s="23">
        <v>3004</v>
      </c>
      <c r="T177" s="22">
        <v>403.32799999999997</v>
      </c>
      <c r="U177" s="16">
        <v>1211597</v>
      </c>
    </row>
    <row r="178" spans="1:21" x14ac:dyDescent="0.3">
      <c r="B178" s="23">
        <v>2</v>
      </c>
      <c r="C178" s="22">
        <v>5476</v>
      </c>
      <c r="D178" s="22">
        <v>2049.982</v>
      </c>
      <c r="E178" s="22">
        <v>11225701</v>
      </c>
      <c r="F178" s="16">
        <f t="shared" si="7"/>
        <v>6297301</v>
      </c>
      <c r="G178" s="15"/>
      <c r="H178" s="23">
        <v>524</v>
      </c>
      <c r="I178" s="22">
        <v>1661.58</v>
      </c>
      <c r="J178" s="16">
        <v>870668</v>
      </c>
      <c r="K178" s="15"/>
      <c r="M178" s="23">
        <v>14</v>
      </c>
      <c r="N178" s="22">
        <v>6223</v>
      </c>
      <c r="O178" s="22">
        <v>1423.027</v>
      </c>
      <c r="P178" s="22">
        <v>8855494</v>
      </c>
      <c r="Q178" s="16">
        <f t="shared" si="8"/>
        <v>7125500</v>
      </c>
      <c r="R178" s="15"/>
      <c r="S178" s="23">
        <v>2815</v>
      </c>
      <c r="T178" s="22">
        <v>353.923</v>
      </c>
      <c r="U178" s="16">
        <v>999109</v>
      </c>
    </row>
    <row r="179" spans="1:21" x14ac:dyDescent="0.3">
      <c r="B179" s="23">
        <v>3</v>
      </c>
      <c r="C179" s="22">
        <v>6266</v>
      </c>
      <c r="D179" s="22">
        <v>1131.7940000000001</v>
      </c>
      <c r="E179" s="22">
        <v>7091824</v>
      </c>
      <c r="F179" s="16">
        <f t="shared" si="7"/>
        <v>1452424</v>
      </c>
      <c r="G179" s="15"/>
      <c r="H179" s="23">
        <v>581</v>
      </c>
      <c r="I179" s="22">
        <v>441.58300000000003</v>
      </c>
      <c r="J179" s="16">
        <v>256560</v>
      </c>
      <c r="K179" s="15"/>
      <c r="M179" s="23">
        <v>15</v>
      </c>
      <c r="N179" s="22">
        <v>10498</v>
      </c>
      <c r="O179" s="22">
        <v>2057.1010000000001</v>
      </c>
      <c r="P179" s="22">
        <v>21595447</v>
      </c>
      <c r="Q179" s="16">
        <f t="shared" si="8"/>
        <v>18677003</v>
      </c>
      <c r="R179" s="15"/>
      <c r="S179" s="23">
        <v>3004</v>
      </c>
      <c r="T179" s="22">
        <v>107.077</v>
      </c>
      <c r="U179" s="16">
        <v>321658</v>
      </c>
    </row>
    <row r="180" spans="1:21" x14ac:dyDescent="0.3">
      <c r="A180" s="25" t="s">
        <v>50</v>
      </c>
      <c r="B180" s="23">
        <v>4</v>
      </c>
      <c r="C180" s="22">
        <v>4614</v>
      </c>
      <c r="D180" s="22">
        <v>4325.3710000000001</v>
      </c>
      <c r="E180" s="22">
        <v>18573063</v>
      </c>
      <c r="F180" s="16">
        <f t="shared" si="7"/>
        <v>14420463</v>
      </c>
      <c r="G180" s="15"/>
      <c r="H180" s="23">
        <v>872</v>
      </c>
      <c r="I180" s="22">
        <v>1076.509</v>
      </c>
      <c r="J180" s="16">
        <v>938716</v>
      </c>
      <c r="K180" s="15"/>
      <c r="L180" s="25" t="s">
        <v>50</v>
      </c>
      <c r="M180" s="23">
        <v>21</v>
      </c>
      <c r="N180" s="22">
        <v>6224</v>
      </c>
      <c r="O180" s="22">
        <v>1473.027</v>
      </c>
      <c r="P180" s="22">
        <v>8855494</v>
      </c>
      <c r="Q180" s="16">
        <f t="shared" si="8"/>
        <v>7125222</v>
      </c>
      <c r="R180" s="15"/>
      <c r="S180" s="23">
        <v>2815</v>
      </c>
      <c r="T180" s="22">
        <v>129.03399999999999</v>
      </c>
      <c r="U180" s="16">
        <v>363232</v>
      </c>
    </row>
    <row r="181" spans="1:21" x14ac:dyDescent="0.3">
      <c r="B181" s="23">
        <v>5</v>
      </c>
      <c r="C181" s="22">
        <v>4276</v>
      </c>
      <c r="D181" s="22">
        <v>1785.635</v>
      </c>
      <c r="E181" s="22">
        <v>7635375</v>
      </c>
      <c r="F181" s="16">
        <f t="shared" si="7"/>
        <v>3786975</v>
      </c>
      <c r="G181" s="15"/>
      <c r="H181" s="23">
        <v>1776</v>
      </c>
      <c r="I181" s="22">
        <v>392.67500000000001</v>
      </c>
      <c r="J181" s="16">
        <v>697391</v>
      </c>
      <c r="K181" s="15"/>
      <c r="M181" s="23">
        <v>22</v>
      </c>
      <c r="N181" s="22">
        <v>4762</v>
      </c>
      <c r="O181" s="22">
        <v>2036.7850000000001</v>
      </c>
      <c r="P181" s="22">
        <v>9699172</v>
      </c>
      <c r="Q181" s="16">
        <f t="shared" si="8"/>
        <v>8375336</v>
      </c>
      <c r="R181" s="15"/>
      <c r="S181" s="23">
        <v>2815</v>
      </c>
      <c r="T181" s="22">
        <v>96.807000000000002</v>
      </c>
      <c r="U181" s="16">
        <v>272511</v>
      </c>
    </row>
    <row r="182" spans="1:21" x14ac:dyDescent="0.3">
      <c r="B182" s="23">
        <v>3</v>
      </c>
      <c r="C182" s="22">
        <v>12898</v>
      </c>
      <c r="D182" s="22">
        <v>6122.5519999999997</v>
      </c>
      <c r="E182" s="22">
        <v>78968675</v>
      </c>
      <c r="F182" s="16">
        <f t="shared" si="7"/>
        <v>67360475</v>
      </c>
      <c r="G182" s="15"/>
      <c r="H182" s="23">
        <v>1350</v>
      </c>
      <c r="I182" s="22">
        <v>973.61900000000003</v>
      </c>
      <c r="J182" s="16">
        <v>1314385</v>
      </c>
      <c r="K182" s="15"/>
      <c r="M182" s="23">
        <v>23</v>
      </c>
      <c r="N182" s="22">
        <v>15845</v>
      </c>
      <c r="O182" s="22">
        <v>1512.0719999999999</v>
      </c>
      <c r="P182" s="22">
        <v>23958774</v>
      </c>
      <c r="Q182" s="16">
        <f t="shared" si="8"/>
        <v>19553864</v>
      </c>
      <c r="R182" s="15"/>
      <c r="S182" s="23">
        <v>2815</v>
      </c>
      <c r="T182" s="22">
        <v>56.194000000000003</v>
      </c>
      <c r="U182" s="16">
        <v>158185</v>
      </c>
    </row>
    <row r="183" spans="1:21" x14ac:dyDescent="0.3">
      <c r="B183" s="23">
        <v>4</v>
      </c>
      <c r="C183" s="22">
        <v>11448</v>
      </c>
      <c r="D183" s="22">
        <v>4479.701</v>
      </c>
      <c r="E183" s="22">
        <v>51283617</v>
      </c>
      <c r="F183" s="16">
        <f t="shared" si="7"/>
        <v>40980417</v>
      </c>
      <c r="G183" s="15"/>
      <c r="H183" s="23">
        <v>1099</v>
      </c>
      <c r="I183" s="22">
        <v>798.57600000000002</v>
      </c>
      <c r="J183" s="16">
        <v>877635</v>
      </c>
      <c r="K183" s="15"/>
      <c r="M183" s="23">
        <v>24</v>
      </c>
      <c r="N183" s="22">
        <v>13722</v>
      </c>
      <c r="O183" s="22">
        <v>2393.16</v>
      </c>
      <c r="P183" s="22">
        <v>32838940</v>
      </c>
      <c r="Q183" s="16">
        <f t="shared" si="8"/>
        <v>29024224</v>
      </c>
      <c r="R183" s="15"/>
      <c r="S183" s="23">
        <v>2815</v>
      </c>
      <c r="T183" s="22">
        <v>354.923</v>
      </c>
      <c r="U183" s="16">
        <v>999109</v>
      </c>
    </row>
    <row r="184" spans="1:21" ht="15" thickBot="1" x14ac:dyDescent="0.35">
      <c r="A184" s="35" t="s">
        <v>51</v>
      </c>
      <c r="B184" s="14">
        <v>5</v>
      </c>
      <c r="C184" s="13">
        <v>12870</v>
      </c>
      <c r="D184" s="13">
        <v>5747.2560000000003</v>
      </c>
      <c r="E184" s="13">
        <v>73967189</v>
      </c>
      <c r="F184" s="16">
        <f t="shared" si="7"/>
        <v>62384189</v>
      </c>
      <c r="G184" s="15"/>
      <c r="H184" s="14">
        <v>994</v>
      </c>
      <c r="I184" s="13">
        <v>752.45500000000004</v>
      </c>
      <c r="J184" s="12">
        <v>747940</v>
      </c>
      <c r="K184" s="15"/>
      <c r="L184" s="35" t="s">
        <v>51</v>
      </c>
      <c r="M184" s="14">
        <v>25</v>
      </c>
      <c r="N184" s="22">
        <v>15835</v>
      </c>
      <c r="O184" s="22">
        <v>1512</v>
      </c>
      <c r="P184" s="22">
        <v>23958774</v>
      </c>
      <c r="Q184" s="16">
        <f t="shared" si="8"/>
        <v>19556644</v>
      </c>
      <c r="R184" s="15"/>
      <c r="S184" s="14">
        <v>2815</v>
      </c>
      <c r="T184" s="13">
        <v>300.041</v>
      </c>
      <c r="U184" s="12">
        <v>844616</v>
      </c>
    </row>
    <row r="185" spans="1:21" x14ac:dyDescent="0.3">
      <c r="A185" s="34" t="s">
        <v>48</v>
      </c>
      <c r="B185" s="30">
        <v>1</v>
      </c>
      <c r="C185" s="22">
        <v>11548</v>
      </c>
      <c r="D185" s="22">
        <v>4579.701</v>
      </c>
      <c r="E185" s="22">
        <v>51283617</v>
      </c>
      <c r="F185" s="16">
        <f t="shared" si="7"/>
        <v>40890417</v>
      </c>
      <c r="G185" s="15"/>
      <c r="H185" s="30">
        <v>1410</v>
      </c>
      <c r="I185" s="29">
        <v>1634.769</v>
      </c>
      <c r="J185" s="28">
        <v>2305024</v>
      </c>
      <c r="K185" s="15"/>
      <c r="L185" s="34" t="s">
        <v>48</v>
      </c>
      <c r="M185" s="30">
        <v>1</v>
      </c>
      <c r="N185" s="29">
        <v>13991</v>
      </c>
      <c r="O185" s="29">
        <v>3283.2489999999998</v>
      </c>
      <c r="P185" s="29">
        <v>45935942</v>
      </c>
      <c r="Q185" s="16">
        <f t="shared" si="8"/>
        <v>42046444</v>
      </c>
      <c r="R185" s="15"/>
      <c r="S185" s="30">
        <v>2131</v>
      </c>
      <c r="T185" s="29">
        <v>127.054</v>
      </c>
      <c r="U185" s="28">
        <v>270752</v>
      </c>
    </row>
    <row r="186" spans="1:21" x14ac:dyDescent="0.3">
      <c r="B186" s="23">
        <v>2</v>
      </c>
      <c r="C186" s="22">
        <v>21034</v>
      </c>
      <c r="D186" s="22">
        <v>3022.2779999999998</v>
      </c>
      <c r="E186" s="22">
        <v>63570588</v>
      </c>
      <c r="F186" s="16">
        <f t="shared" si="7"/>
        <v>44639988</v>
      </c>
      <c r="G186" s="15"/>
      <c r="H186" s="23">
        <v>873</v>
      </c>
      <c r="I186" s="22">
        <v>1606.36</v>
      </c>
      <c r="J186" s="16">
        <v>1402352</v>
      </c>
      <c r="K186" s="15"/>
      <c r="M186" s="23">
        <v>2</v>
      </c>
      <c r="N186" s="22">
        <v>13807</v>
      </c>
      <c r="O186" s="22">
        <v>2686.299</v>
      </c>
      <c r="P186" s="22">
        <v>37089725</v>
      </c>
      <c r="Q186" s="16">
        <f t="shared" si="8"/>
        <v>33251379</v>
      </c>
      <c r="R186" s="15"/>
      <c r="S186" s="23">
        <v>2131</v>
      </c>
      <c r="T186" s="22">
        <v>308.62599999999998</v>
      </c>
      <c r="U186" s="16">
        <v>657682</v>
      </c>
    </row>
    <row r="187" spans="1:21" x14ac:dyDescent="0.3">
      <c r="B187" s="23">
        <v>6</v>
      </c>
      <c r="C187" s="22">
        <v>8710</v>
      </c>
      <c r="D187" s="22">
        <v>1933.8979999999999</v>
      </c>
      <c r="E187" s="22">
        <v>16844251</v>
      </c>
      <c r="F187" s="16">
        <f t="shared" si="7"/>
        <v>9005251</v>
      </c>
      <c r="G187" s="15"/>
      <c r="H187" s="23">
        <v>873</v>
      </c>
      <c r="I187" s="22">
        <v>1749.299</v>
      </c>
      <c r="J187" s="16">
        <v>1527138</v>
      </c>
      <c r="K187" s="15"/>
      <c r="M187" s="23">
        <v>3</v>
      </c>
      <c r="N187" s="22">
        <v>15434</v>
      </c>
      <c r="O187" s="22">
        <v>1688.1559999999999</v>
      </c>
      <c r="P187" s="22">
        <v>26055003</v>
      </c>
      <c r="Q187" s="16">
        <f t="shared" si="8"/>
        <v>21764351</v>
      </c>
      <c r="R187" s="15"/>
      <c r="S187" s="23">
        <v>2131</v>
      </c>
      <c r="T187" s="22">
        <v>72.298000000000002</v>
      </c>
      <c r="U187" s="16">
        <v>154068</v>
      </c>
    </row>
    <row r="188" spans="1:21" x14ac:dyDescent="0.3">
      <c r="B188" s="23">
        <v>7</v>
      </c>
      <c r="C188" s="22">
        <v>4192</v>
      </c>
      <c r="D188" s="22">
        <v>2045.971</v>
      </c>
      <c r="E188" s="22">
        <v>8576711</v>
      </c>
      <c r="F188" s="16">
        <f t="shared" si="7"/>
        <v>4803911</v>
      </c>
      <c r="G188" s="15"/>
      <c r="H188" s="23">
        <v>873</v>
      </c>
      <c r="I188" s="22">
        <v>1080.19</v>
      </c>
      <c r="J188" s="16">
        <v>943006</v>
      </c>
      <c r="K188" s="15"/>
      <c r="M188" s="23">
        <v>4</v>
      </c>
      <c r="N188" s="22">
        <v>12082</v>
      </c>
      <c r="O188" s="22">
        <v>2629.1260000000002</v>
      </c>
      <c r="P188" s="22">
        <v>31765099</v>
      </c>
      <c r="Q188" s="16">
        <f t="shared" si="8"/>
        <v>28406303</v>
      </c>
      <c r="R188" s="15"/>
      <c r="S188" s="23">
        <v>2131</v>
      </c>
      <c r="T188" s="22">
        <v>233.91</v>
      </c>
      <c r="U188" s="16">
        <v>498463</v>
      </c>
    </row>
    <row r="189" spans="1:21" x14ac:dyDescent="0.3">
      <c r="B189" s="23">
        <v>8</v>
      </c>
      <c r="C189" s="22">
        <v>5258</v>
      </c>
      <c r="D189" s="22">
        <v>1982.085</v>
      </c>
      <c r="E189" s="22">
        <v>10421803</v>
      </c>
      <c r="F189" s="16">
        <f t="shared" si="7"/>
        <v>5689603</v>
      </c>
      <c r="G189" s="15"/>
      <c r="H189" s="23">
        <v>873</v>
      </c>
      <c r="I189" s="22">
        <v>652.279</v>
      </c>
      <c r="J189" s="16">
        <v>569440</v>
      </c>
      <c r="K189" s="15"/>
      <c r="M189" s="23">
        <v>5</v>
      </c>
      <c r="N189" s="22">
        <v>3627</v>
      </c>
      <c r="O189" s="22">
        <v>1454.4490000000001</v>
      </c>
      <c r="P189" s="22">
        <v>5275288</v>
      </c>
      <c r="Q189" s="16">
        <f t="shared" si="8"/>
        <v>4266982</v>
      </c>
      <c r="R189" s="15"/>
      <c r="S189" s="23">
        <v>2131</v>
      </c>
      <c r="T189" s="22">
        <v>72.298000000000002</v>
      </c>
      <c r="U189" s="16">
        <v>154068</v>
      </c>
    </row>
    <row r="190" spans="1:21" x14ac:dyDescent="0.3">
      <c r="A190" s="25" t="s">
        <v>47</v>
      </c>
      <c r="B190" s="23">
        <v>9</v>
      </c>
      <c r="C190" s="22">
        <v>6588</v>
      </c>
      <c r="D190" s="22">
        <v>1335.4549999999999</v>
      </c>
      <c r="E190" s="22">
        <v>8797977</v>
      </c>
      <c r="F190" s="16">
        <f t="shared" si="7"/>
        <v>2868777</v>
      </c>
      <c r="G190" s="15"/>
      <c r="H190" s="23">
        <v>1286</v>
      </c>
      <c r="I190" s="22">
        <v>1412.4069999999999</v>
      </c>
      <c r="J190" s="16">
        <v>1816356</v>
      </c>
      <c r="K190" s="15"/>
      <c r="L190" s="25" t="s">
        <v>47</v>
      </c>
      <c r="M190" s="23">
        <v>12</v>
      </c>
      <c r="N190" s="22">
        <v>13007</v>
      </c>
      <c r="O190" s="22">
        <v>2795.3330000000001</v>
      </c>
      <c r="P190" s="22">
        <v>36358896</v>
      </c>
      <c r="Q190" s="16">
        <f t="shared" si="8"/>
        <v>32742950</v>
      </c>
      <c r="R190" s="15"/>
      <c r="S190" s="23">
        <v>2680</v>
      </c>
      <c r="T190" s="22">
        <v>498.17399999999998</v>
      </c>
      <c r="U190" s="16">
        <v>1335105</v>
      </c>
    </row>
    <row r="191" spans="1:21" x14ac:dyDescent="0.3">
      <c r="B191" s="23">
        <v>2</v>
      </c>
      <c r="C191" s="22">
        <v>4192</v>
      </c>
      <c r="D191" s="22">
        <v>2545.971</v>
      </c>
      <c r="E191" s="22">
        <v>8576711</v>
      </c>
      <c r="F191" s="16">
        <f t="shared" si="7"/>
        <v>4803911</v>
      </c>
      <c r="G191" s="15"/>
      <c r="H191" s="23">
        <v>1286</v>
      </c>
      <c r="I191" s="22">
        <v>808.21299999999997</v>
      </c>
      <c r="J191" s="16">
        <v>1039362</v>
      </c>
      <c r="K191" s="15"/>
      <c r="M191" s="23">
        <v>13</v>
      </c>
      <c r="N191" s="22">
        <v>9746</v>
      </c>
      <c r="O191" s="22">
        <v>2324.4879999999998</v>
      </c>
      <c r="P191" s="22">
        <v>22654461</v>
      </c>
      <c r="Q191" s="16">
        <f t="shared" si="8"/>
        <v>19945073</v>
      </c>
      <c r="R191" s="15"/>
      <c r="S191" s="23">
        <v>2680</v>
      </c>
      <c r="T191" s="22">
        <v>237.066</v>
      </c>
      <c r="U191" s="16">
        <v>635336</v>
      </c>
    </row>
    <row r="192" spans="1:21" ht="15" thickBot="1" x14ac:dyDescent="0.35">
      <c r="B192" s="23">
        <v>3</v>
      </c>
      <c r="C192" s="13">
        <v>12870</v>
      </c>
      <c r="D192" s="13">
        <v>5750.2560000000003</v>
      </c>
      <c r="E192" s="13">
        <v>73967189</v>
      </c>
      <c r="F192" s="16">
        <f t="shared" si="7"/>
        <v>62384189</v>
      </c>
      <c r="G192" s="15"/>
      <c r="H192" s="23">
        <v>1286</v>
      </c>
      <c r="I192" s="22">
        <v>677.15099999999995</v>
      </c>
      <c r="J192" s="16">
        <v>870816</v>
      </c>
      <c r="K192" s="15"/>
      <c r="M192" s="23">
        <v>14</v>
      </c>
      <c r="N192" s="22">
        <v>7927</v>
      </c>
      <c r="O192" s="22">
        <v>1649.575</v>
      </c>
      <c r="P192" s="22">
        <v>13076183</v>
      </c>
      <c r="Q192" s="16">
        <f t="shared" si="8"/>
        <v>10872477</v>
      </c>
      <c r="R192" s="15"/>
      <c r="S192" s="23">
        <v>2680</v>
      </c>
      <c r="T192" s="22">
        <v>58.179000000000002</v>
      </c>
      <c r="U192" s="16">
        <v>155919</v>
      </c>
    </row>
    <row r="193" spans="1:21" x14ac:dyDescent="0.3">
      <c r="B193" s="23">
        <v>4</v>
      </c>
      <c r="C193" s="22">
        <v>6997</v>
      </c>
      <c r="D193" s="22">
        <v>2889.5360000000001</v>
      </c>
      <c r="E193" s="22">
        <v>20218082</v>
      </c>
      <c r="F193" s="16">
        <f t="shared" si="7"/>
        <v>13920782</v>
      </c>
      <c r="G193" s="15"/>
      <c r="H193" s="23">
        <v>1286</v>
      </c>
      <c r="I193" s="22">
        <v>456.89100000000002</v>
      </c>
      <c r="J193" s="16">
        <v>587562</v>
      </c>
      <c r="K193" s="15"/>
      <c r="M193" s="23">
        <v>15</v>
      </c>
      <c r="N193" s="22">
        <v>7183</v>
      </c>
      <c r="O193" s="22">
        <v>2105.6970000000001</v>
      </c>
      <c r="P193" s="22">
        <v>15125225</v>
      </c>
      <c r="Q193" s="16">
        <f t="shared" si="8"/>
        <v>13128351</v>
      </c>
      <c r="R193" s="15"/>
      <c r="S193" s="23">
        <v>2680</v>
      </c>
      <c r="T193" s="22">
        <v>214.721</v>
      </c>
      <c r="U193" s="16">
        <v>575452</v>
      </c>
    </row>
    <row r="194" spans="1:21" x14ac:dyDescent="0.3">
      <c r="B194" s="23">
        <v>5</v>
      </c>
      <c r="C194" s="22">
        <v>6997</v>
      </c>
      <c r="D194" s="22">
        <v>2821.1129999999998</v>
      </c>
      <c r="E194" s="22">
        <v>19739330</v>
      </c>
      <c r="F194" s="16">
        <f t="shared" si="7"/>
        <v>13442030</v>
      </c>
      <c r="G194" s="15"/>
      <c r="H194" s="23">
        <v>1286</v>
      </c>
      <c r="I194" s="22">
        <v>1916.9259999999999</v>
      </c>
      <c r="J194" s="16">
        <v>2465167</v>
      </c>
      <c r="K194" s="15"/>
      <c r="M194" s="23">
        <v>16</v>
      </c>
      <c r="N194" s="22">
        <v>8197</v>
      </c>
      <c r="O194" s="22">
        <v>2439.9360000000001</v>
      </c>
      <c r="P194" s="22">
        <v>20000155</v>
      </c>
      <c r="Q194" s="16">
        <f t="shared" si="8"/>
        <v>17721389</v>
      </c>
      <c r="R194" s="15"/>
      <c r="S194" s="23">
        <v>2680</v>
      </c>
      <c r="T194" s="22">
        <v>104.705</v>
      </c>
      <c r="U194" s="16">
        <v>280609</v>
      </c>
    </row>
    <row r="195" spans="1:21" ht="15" thickBot="1" x14ac:dyDescent="0.35">
      <c r="A195" s="25" t="s">
        <v>50</v>
      </c>
      <c r="B195" s="23">
        <v>1</v>
      </c>
      <c r="C195" s="13">
        <v>10170</v>
      </c>
      <c r="D195" s="13">
        <v>1736.8789999999999</v>
      </c>
      <c r="E195" s="13">
        <v>17552194</v>
      </c>
      <c r="F195" s="16">
        <f t="shared" si="7"/>
        <v>8399194</v>
      </c>
      <c r="G195" s="15"/>
      <c r="H195" s="23">
        <v>784</v>
      </c>
      <c r="I195" s="22">
        <v>1357.566</v>
      </c>
      <c r="J195" s="16">
        <v>1064332</v>
      </c>
      <c r="K195" s="15"/>
      <c r="L195" s="25" t="s">
        <v>50</v>
      </c>
      <c r="M195" s="23">
        <v>22</v>
      </c>
      <c r="N195" s="22">
        <v>3677</v>
      </c>
      <c r="O195" s="22">
        <v>1654.4490000000001</v>
      </c>
      <c r="P195" s="22">
        <v>5275288</v>
      </c>
      <c r="Q195" s="16">
        <f t="shared" si="8"/>
        <v>4253082</v>
      </c>
      <c r="R195" s="15"/>
      <c r="S195" s="23">
        <v>976</v>
      </c>
      <c r="T195" s="22">
        <v>388.51</v>
      </c>
      <c r="U195" s="16">
        <v>379186</v>
      </c>
    </row>
    <row r="196" spans="1:21" x14ac:dyDescent="0.3">
      <c r="B196" s="23">
        <v>2</v>
      </c>
      <c r="C196" s="22">
        <v>12105</v>
      </c>
      <c r="D196" s="22">
        <v>3800</v>
      </c>
      <c r="E196" s="22">
        <v>45402285</v>
      </c>
      <c r="F196" s="16">
        <f t="shared" si="7"/>
        <v>34507785</v>
      </c>
      <c r="G196" s="15"/>
      <c r="H196" s="23">
        <v>784</v>
      </c>
      <c r="I196" s="22">
        <v>1354.7840000000001</v>
      </c>
      <c r="J196" s="16">
        <v>1062151</v>
      </c>
      <c r="K196" s="15"/>
      <c r="M196" s="23">
        <v>23</v>
      </c>
      <c r="N196" s="22">
        <v>11395</v>
      </c>
      <c r="O196" s="22">
        <v>2783.386</v>
      </c>
      <c r="P196" s="22">
        <v>31716679</v>
      </c>
      <c r="Q196" s="16">
        <f t="shared" si="8"/>
        <v>28548869</v>
      </c>
      <c r="R196" s="15"/>
      <c r="S196" s="23">
        <v>976</v>
      </c>
      <c r="T196" s="22">
        <v>551.50099999999998</v>
      </c>
      <c r="U196" s="16">
        <v>538265</v>
      </c>
    </row>
    <row r="197" spans="1:21" x14ac:dyDescent="0.3">
      <c r="B197" s="23">
        <v>3</v>
      </c>
      <c r="C197" s="22">
        <v>12105</v>
      </c>
      <c r="D197" s="22">
        <v>3869</v>
      </c>
      <c r="E197" s="22">
        <v>45402285</v>
      </c>
      <c r="F197" s="16">
        <f t="shared" si="7"/>
        <v>34507785</v>
      </c>
      <c r="G197" s="15"/>
      <c r="H197" s="23">
        <v>784</v>
      </c>
      <c r="I197" s="22">
        <v>1265.4159999999999</v>
      </c>
      <c r="J197" s="16">
        <v>992086</v>
      </c>
      <c r="K197" s="15"/>
      <c r="M197" s="23">
        <v>24</v>
      </c>
      <c r="N197" s="22">
        <v>11391</v>
      </c>
      <c r="O197" s="22">
        <v>1345</v>
      </c>
      <c r="P197" s="22">
        <v>15325795</v>
      </c>
      <c r="Q197" s="16">
        <f t="shared" si="8"/>
        <v>12159097</v>
      </c>
      <c r="R197" s="15"/>
      <c r="S197" s="23">
        <v>976</v>
      </c>
      <c r="T197" s="22">
        <v>651.80399999999997</v>
      </c>
      <c r="U197" s="16">
        <v>636161</v>
      </c>
    </row>
    <row r="198" spans="1:21" x14ac:dyDescent="0.3">
      <c r="B198" s="23">
        <v>1</v>
      </c>
      <c r="C198" s="22">
        <v>5655</v>
      </c>
      <c r="D198" s="22">
        <v>2315.4679999999998</v>
      </c>
      <c r="E198" s="22">
        <v>13093974</v>
      </c>
      <c r="F198" s="16">
        <f t="shared" si="7"/>
        <v>8004474</v>
      </c>
      <c r="G198" s="15"/>
      <c r="H198" s="23">
        <v>784</v>
      </c>
      <c r="I198" s="22">
        <v>943.79100000000005</v>
      </c>
      <c r="J198" s="16">
        <v>739932</v>
      </c>
      <c r="K198" s="15"/>
      <c r="M198" s="23">
        <v>25</v>
      </c>
      <c r="N198" s="22">
        <v>11389</v>
      </c>
      <c r="O198" s="22">
        <v>1345.54</v>
      </c>
      <c r="P198" s="22">
        <v>15325795</v>
      </c>
      <c r="Q198" s="16">
        <f t="shared" si="8"/>
        <v>12159653</v>
      </c>
      <c r="R198" s="15"/>
      <c r="S198" s="23">
        <v>976</v>
      </c>
      <c r="T198" s="22">
        <v>241.678</v>
      </c>
      <c r="U198" s="16">
        <v>235878</v>
      </c>
    </row>
    <row r="199" spans="1:21" ht="15" thickBot="1" x14ac:dyDescent="0.35">
      <c r="A199" s="32" t="s">
        <v>49</v>
      </c>
      <c r="B199" s="14">
        <v>2</v>
      </c>
      <c r="C199" s="13">
        <v>10170</v>
      </c>
      <c r="D199" s="13">
        <v>1725.8789999999999</v>
      </c>
      <c r="E199" s="13">
        <v>17552194</v>
      </c>
      <c r="F199" s="16">
        <f t="shared" si="7"/>
        <v>8399194</v>
      </c>
      <c r="G199" s="15"/>
      <c r="H199" s="14">
        <v>784</v>
      </c>
      <c r="I199" s="13">
        <v>666.11699999999996</v>
      </c>
      <c r="J199" s="12">
        <v>522236</v>
      </c>
      <c r="K199" s="15"/>
      <c r="L199" s="32" t="s">
        <v>49</v>
      </c>
      <c r="M199" s="14">
        <v>26</v>
      </c>
      <c r="N199" s="13">
        <v>8187</v>
      </c>
      <c r="O199" s="13">
        <v>2966.384</v>
      </c>
      <c r="P199" s="13">
        <v>24285782</v>
      </c>
      <c r="Q199" s="16">
        <f t="shared" si="8"/>
        <v>22009796</v>
      </c>
      <c r="R199" s="15"/>
      <c r="S199" s="14">
        <v>976</v>
      </c>
      <c r="T199" s="13">
        <v>255.22399999999999</v>
      </c>
      <c r="U199" s="12">
        <v>249099</v>
      </c>
    </row>
    <row r="200" spans="1:21" x14ac:dyDescent="0.3">
      <c r="A200" s="25" t="s">
        <v>48</v>
      </c>
      <c r="B200" s="30">
        <v>3</v>
      </c>
      <c r="C200" s="29">
        <v>6524</v>
      </c>
      <c r="D200" s="29">
        <v>1571.2550000000001</v>
      </c>
      <c r="E200" s="29">
        <v>10250866</v>
      </c>
      <c r="F200" s="16">
        <f t="shared" si="7"/>
        <v>4379266</v>
      </c>
      <c r="G200" s="15"/>
      <c r="H200" s="30">
        <v>738</v>
      </c>
      <c r="I200" s="29">
        <v>1085.806</v>
      </c>
      <c r="J200" s="28">
        <v>801325</v>
      </c>
      <c r="K200" s="15"/>
      <c r="L200" s="25" t="s">
        <v>48</v>
      </c>
      <c r="M200" s="30">
        <v>1</v>
      </c>
      <c r="N200" s="29">
        <v>6888</v>
      </c>
      <c r="O200" s="29">
        <v>1947.2719999999999</v>
      </c>
      <c r="P200" s="29">
        <v>13412811</v>
      </c>
      <c r="Q200" s="16">
        <f t="shared" si="8"/>
        <v>11497947</v>
      </c>
      <c r="R200" s="15"/>
      <c r="S200" s="30">
        <v>1058</v>
      </c>
      <c r="T200" s="29">
        <v>227.934</v>
      </c>
      <c r="U200" s="28">
        <v>241154</v>
      </c>
    </row>
    <row r="201" spans="1:21" x14ac:dyDescent="0.3">
      <c r="B201" s="23">
        <v>4</v>
      </c>
      <c r="C201" s="22">
        <v>6797</v>
      </c>
      <c r="D201" s="22">
        <v>2989.5360000000001</v>
      </c>
      <c r="E201" s="22">
        <v>20218082</v>
      </c>
      <c r="F201" s="16">
        <f t="shared" si="7"/>
        <v>14100782</v>
      </c>
      <c r="G201" s="15"/>
      <c r="H201" s="23">
        <v>738</v>
      </c>
      <c r="I201" s="22">
        <v>845.87400000000002</v>
      </c>
      <c r="J201" s="16">
        <v>624255</v>
      </c>
      <c r="K201" s="15"/>
      <c r="M201" s="23">
        <v>2</v>
      </c>
      <c r="N201" s="22">
        <v>14855</v>
      </c>
      <c r="O201" s="22">
        <v>1850.097</v>
      </c>
      <c r="P201" s="22">
        <v>27483195</v>
      </c>
      <c r="Q201" s="16">
        <f t="shared" si="8"/>
        <v>23353505</v>
      </c>
      <c r="R201" s="15"/>
      <c r="S201" s="23">
        <v>1058</v>
      </c>
      <c r="T201" s="22">
        <v>344.79300000000001</v>
      </c>
      <c r="U201" s="16">
        <v>364791</v>
      </c>
    </row>
    <row r="202" spans="1:21" x14ac:dyDescent="0.3">
      <c r="B202" s="23">
        <v>5</v>
      </c>
      <c r="C202" s="22">
        <v>3249</v>
      </c>
      <c r="D202" s="22">
        <v>1873.0619999999999</v>
      </c>
      <c r="E202" s="22">
        <v>6085579</v>
      </c>
      <c r="F202" s="16">
        <f t="shared" si="7"/>
        <v>3161479</v>
      </c>
      <c r="G202" s="15"/>
      <c r="H202" s="23">
        <v>738</v>
      </c>
      <c r="I202" s="22">
        <v>1188.4079999999999</v>
      </c>
      <c r="J202" s="16">
        <v>877045</v>
      </c>
      <c r="K202" s="15"/>
      <c r="M202" s="23">
        <v>3</v>
      </c>
      <c r="N202" s="22">
        <v>12637</v>
      </c>
      <c r="O202" s="22">
        <v>2621.1979999999999</v>
      </c>
      <c r="P202" s="22">
        <v>33124079</v>
      </c>
      <c r="Q202" s="16">
        <f t="shared" si="8"/>
        <v>29610993</v>
      </c>
      <c r="R202" s="15"/>
      <c r="S202" s="23">
        <v>1058</v>
      </c>
      <c r="T202" s="22">
        <v>279.935</v>
      </c>
      <c r="U202" s="16">
        <v>296171</v>
      </c>
    </row>
    <row r="203" spans="1:21" x14ac:dyDescent="0.3">
      <c r="B203" s="23">
        <v>4</v>
      </c>
      <c r="C203" s="22">
        <v>14036</v>
      </c>
      <c r="D203" s="22">
        <v>5046.6040000000003</v>
      </c>
      <c r="E203" s="22">
        <v>70834129</v>
      </c>
      <c r="F203" s="16">
        <f t="shared" si="7"/>
        <v>58201729</v>
      </c>
      <c r="G203" s="15"/>
      <c r="H203" s="23">
        <v>738</v>
      </c>
      <c r="I203" s="22">
        <v>671.95</v>
      </c>
      <c r="J203" s="16">
        <v>495899</v>
      </c>
      <c r="K203" s="15"/>
      <c r="M203" s="23">
        <v>4</v>
      </c>
      <c r="N203" s="22">
        <v>14845</v>
      </c>
      <c r="O203" s="22">
        <v>1950.097</v>
      </c>
      <c r="P203" s="22">
        <v>27483195</v>
      </c>
      <c r="Q203" s="16">
        <f t="shared" si="8"/>
        <v>23356285</v>
      </c>
      <c r="R203" s="15"/>
      <c r="S203" s="23">
        <v>1058</v>
      </c>
      <c r="T203" s="22">
        <v>797.36099999999999</v>
      </c>
      <c r="U203" s="16">
        <v>843608</v>
      </c>
    </row>
    <row r="204" spans="1:21" x14ac:dyDescent="0.3">
      <c r="B204" s="23">
        <v>5</v>
      </c>
      <c r="C204" s="22">
        <v>12508</v>
      </c>
      <c r="D204" s="22">
        <v>3509.0369999999998</v>
      </c>
      <c r="E204" s="22">
        <v>43891038</v>
      </c>
      <c r="F204" s="16">
        <f t="shared" si="7"/>
        <v>32633838</v>
      </c>
      <c r="G204" s="15"/>
      <c r="H204" s="23">
        <v>738</v>
      </c>
      <c r="I204" s="22">
        <v>1273.896</v>
      </c>
      <c r="J204" s="16">
        <v>940135</v>
      </c>
      <c r="K204" s="15"/>
      <c r="L204" s="25" t="s">
        <v>47</v>
      </c>
      <c r="M204" s="23">
        <v>5</v>
      </c>
      <c r="N204" s="22">
        <v>17567</v>
      </c>
      <c r="O204" s="22">
        <v>2428.4119999999998</v>
      </c>
      <c r="P204" s="22">
        <v>42659909</v>
      </c>
      <c r="Q204" s="16">
        <f t="shared" si="8"/>
        <v>37776283</v>
      </c>
      <c r="R204" s="15"/>
      <c r="S204" s="23">
        <v>1058</v>
      </c>
      <c r="T204" s="22">
        <v>195.76599999999999</v>
      </c>
      <c r="U204" s="16">
        <v>207120</v>
      </c>
    </row>
    <row r="205" spans="1:21" x14ac:dyDescent="0.3">
      <c r="A205" s="25" t="s">
        <v>47</v>
      </c>
      <c r="B205" s="23">
        <v>2</v>
      </c>
      <c r="C205" s="22">
        <v>12105</v>
      </c>
      <c r="D205" s="22">
        <v>3850.7049999999999</v>
      </c>
      <c r="E205" s="22">
        <v>45402285</v>
      </c>
      <c r="F205" s="16">
        <f t="shared" si="7"/>
        <v>34507785</v>
      </c>
      <c r="G205" s="15"/>
      <c r="H205" s="23">
        <v>1947</v>
      </c>
      <c r="I205" s="22">
        <v>961.41700000000003</v>
      </c>
      <c r="J205" s="16">
        <v>1871879</v>
      </c>
      <c r="K205" s="15"/>
      <c r="M205" s="23">
        <v>11</v>
      </c>
      <c r="N205" s="22">
        <v>10987</v>
      </c>
      <c r="O205" s="22">
        <v>2246.5500000000002</v>
      </c>
      <c r="P205" s="22">
        <v>24682850</v>
      </c>
      <c r="Q205" s="16">
        <f t="shared" si="8"/>
        <v>21628464</v>
      </c>
      <c r="R205" s="15"/>
      <c r="S205" s="23">
        <v>3921</v>
      </c>
      <c r="T205" s="22">
        <v>128.358</v>
      </c>
      <c r="U205" s="16">
        <v>503292</v>
      </c>
    </row>
    <row r="206" spans="1:21" x14ac:dyDescent="0.3">
      <c r="B206" s="23">
        <v>3</v>
      </c>
      <c r="C206" s="22">
        <v>13105</v>
      </c>
      <c r="D206" s="22">
        <v>3900</v>
      </c>
      <c r="E206" s="22">
        <v>45402285</v>
      </c>
      <c r="F206" s="16">
        <f t="shared" si="7"/>
        <v>33607785</v>
      </c>
      <c r="G206" s="15"/>
      <c r="H206" s="23">
        <v>1947</v>
      </c>
      <c r="I206" s="22">
        <v>724.99300000000005</v>
      </c>
      <c r="J206" s="16">
        <v>1411562</v>
      </c>
      <c r="K206" s="15"/>
      <c r="M206" s="23">
        <v>12</v>
      </c>
      <c r="N206" s="22">
        <v>14280</v>
      </c>
      <c r="O206" s="22">
        <v>1896.5709999999999</v>
      </c>
      <c r="P206" s="22">
        <v>27083029</v>
      </c>
      <c r="Q206" s="16">
        <f t="shared" si="8"/>
        <v>23113189</v>
      </c>
      <c r="R206" s="15"/>
      <c r="S206" s="23">
        <v>3921</v>
      </c>
      <c r="T206" s="22">
        <v>238.32900000000001</v>
      </c>
      <c r="U206" s="16">
        <v>934489</v>
      </c>
    </row>
    <row r="207" spans="1:21" x14ac:dyDescent="0.3">
      <c r="B207" s="23">
        <v>4</v>
      </c>
      <c r="C207" s="22">
        <v>14105</v>
      </c>
      <c r="D207" s="22">
        <v>4900</v>
      </c>
      <c r="E207" s="22">
        <v>45402285</v>
      </c>
      <c r="F207" s="16">
        <f t="shared" si="7"/>
        <v>32707785</v>
      </c>
      <c r="G207" s="15"/>
      <c r="H207" s="23">
        <v>1947</v>
      </c>
      <c r="I207" s="22">
        <v>281.46699999999998</v>
      </c>
      <c r="J207" s="16">
        <v>548016</v>
      </c>
      <c r="K207" s="15"/>
      <c r="M207" s="23">
        <v>13</v>
      </c>
      <c r="N207" s="22">
        <v>17112</v>
      </c>
      <c r="O207" s="22">
        <v>1593.3910000000001</v>
      </c>
      <c r="P207" s="22">
        <v>24079323</v>
      </c>
      <c r="Q207" s="16">
        <f t="shared" si="8"/>
        <v>19322187</v>
      </c>
      <c r="R207" s="15"/>
      <c r="S207" s="23">
        <v>3921</v>
      </c>
      <c r="T207" s="22">
        <v>206.11699999999999</v>
      </c>
      <c r="U207" s="16">
        <v>808183</v>
      </c>
    </row>
    <row r="208" spans="1:21" x14ac:dyDescent="0.3">
      <c r="B208" s="23">
        <v>5</v>
      </c>
      <c r="C208" s="22">
        <v>14036</v>
      </c>
      <c r="D208" s="22">
        <v>5047</v>
      </c>
      <c r="E208" s="22">
        <v>70834129</v>
      </c>
      <c r="F208" s="16">
        <f t="shared" si="7"/>
        <v>58201729</v>
      </c>
      <c r="G208" s="15"/>
      <c r="H208" s="23">
        <v>1947</v>
      </c>
      <c r="I208" s="22">
        <v>424.46</v>
      </c>
      <c r="J208" s="16">
        <v>826424</v>
      </c>
      <c r="K208" s="15"/>
      <c r="M208" s="23">
        <v>14</v>
      </c>
      <c r="N208" s="22">
        <v>11390</v>
      </c>
      <c r="O208" s="22">
        <v>1345.548</v>
      </c>
      <c r="P208" s="22">
        <v>15325795</v>
      </c>
      <c r="Q208" s="16">
        <f t="shared" si="8"/>
        <v>12159375</v>
      </c>
      <c r="R208" s="15"/>
      <c r="S208" s="23">
        <v>3931</v>
      </c>
      <c r="T208" s="22">
        <v>239</v>
      </c>
      <c r="U208" s="16">
        <v>934489</v>
      </c>
    </row>
    <row r="209" spans="1:47" x14ac:dyDescent="0.3">
      <c r="B209" s="23">
        <v>5</v>
      </c>
      <c r="C209" s="22">
        <v>12105</v>
      </c>
      <c r="D209" s="22">
        <v>3750.7049999999999</v>
      </c>
      <c r="E209" s="22">
        <v>45402285</v>
      </c>
      <c r="F209" s="16">
        <f t="shared" si="7"/>
        <v>34507785</v>
      </c>
      <c r="G209" s="15"/>
      <c r="H209" s="23">
        <v>1947</v>
      </c>
      <c r="I209" s="22">
        <v>202.17599999999999</v>
      </c>
      <c r="J209" s="16">
        <v>393637</v>
      </c>
      <c r="K209" s="15"/>
      <c r="M209" s="23">
        <v>15</v>
      </c>
      <c r="N209" s="22">
        <v>13368</v>
      </c>
      <c r="O209" s="22">
        <v>1920.971</v>
      </c>
      <c r="P209" s="22">
        <v>25679547</v>
      </c>
      <c r="Q209" s="16">
        <f t="shared" si="8"/>
        <v>21963243</v>
      </c>
      <c r="R209" s="15"/>
      <c r="S209" s="23">
        <v>3921</v>
      </c>
      <c r="T209" s="22">
        <v>133.762</v>
      </c>
      <c r="U209" s="16">
        <v>524481</v>
      </c>
    </row>
    <row r="210" spans="1:47" x14ac:dyDescent="0.3">
      <c r="A210" s="25" t="s">
        <v>46</v>
      </c>
      <c r="B210" s="23">
        <v>1</v>
      </c>
      <c r="C210" s="22">
        <v>13105</v>
      </c>
      <c r="D210" s="22">
        <v>3870</v>
      </c>
      <c r="E210" s="22">
        <v>45402285</v>
      </c>
      <c r="F210" s="16">
        <f t="shared" si="7"/>
        <v>33607785</v>
      </c>
      <c r="G210" s="15"/>
      <c r="H210" s="23">
        <v>3287</v>
      </c>
      <c r="I210" s="22">
        <v>1093.242</v>
      </c>
      <c r="J210" s="16">
        <v>3593488</v>
      </c>
      <c r="K210" s="15"/>
      <c r="L210" s="25" t="s">
        <v>46</v>
      </c>
      <c r="M210" s="23">
        <v>1</v>
      </c>
      <c r="N210" s="22">
        <v>17988</v>
      </c>
      <c r="O210" s="22">
        <v>2014.671</v>
      </c>
      <c r="P210" s="22">
        <v>32210565</v>
      </c>
      <c r="Q210" s="16">
        <f t="shared" si="8"/>
        <v>27209901</v>
      </c>
      <c r="R210" s="15"/>
      <c r="S210" s="23">
        <v>3821</v>
      </c>
      <c r="T210" s="22">
        <v>206</v>
      </c>
      <c r="U210" s="16">
        <v>808183</v>
      </c>
    </row>
    <row r="211" spans="1:47" x14ac:dyDescent="0.3">
      <c r="B211" s="23">
        <v>2</v>
      </c>
      <c r="C211" s="22">
        <v>13825</v>
      </c>
      <c r="D211" s="22">
        <v>3189.154</v>
      </c>
      <c r="E211" s="22">
        <v>44090051</v>
      </c>
      <c r="F211" s="16">
        <f t="shared" si="7"/>
        <v>31647551</v>
      </c>
      <c r="G211" s="15"/>
      <c r="H211" s="23">
        <v>3287</v>
      </c>
      <c r="I211" s="22">
        <v>455.85500000000002</v>
      </c>
      <c r="J211" s="16">
        <v>1498395</v>
      </c>
      <c r="K211" s="15"/>
      <c r="M211" s="23">
        <v>2</v>
      </c>
      <c r="N211" s="22">
        <v>11398</v>
      </c>
      <c r="O211" s="22">
        <v>1245</v>
      </c>
      <c r="P211" s="22">
        <v>15325795</v>
      </c>
      <c r="Q211" s="16">
        <f t="shared" si="8"/>
        <v>12157151</v>
      </c>
      <c r="R211" s="15"/>
      <c r="S211" s="23">
        <v>1048</v>
      </c>
      <c r="T211" s="22">
        <v>190.76599999999999</v>
      </c>
      <c r="U211" s="16">
        <v>374555</v>
      </c>
    </row>
    <row r="212" spans="1:47" x14ac:dyDescent="0.3">
      <c r="B212" s="23">
        <v>3</v>
      </c>
      <c r="C212" s="22">
        <v>31768</v>
      </c>
      <c r="D212" s="22">
        <v>3406.8519999999999</v>
      </c>
      <c r="E212" s="22">
        <v>108228876</v>
      </c>
      <c r="F212" s="16">
        <f t="shared" si="7"/>
        <v>79637676</v>
      </c>
      <c r="G212" s="15"/>
      <c r="H212" s="23">
        <v>3287</v>
      </c>
      <c r="I212" s="22">
        <v>723.81</v>
      </c>
      <c r="J212" s="16">
        <v>2379164</v>
      </c>
      <c r="K212" s="15"/>
      <c r="M212" s="23">
        <v>3</v>
      </c>
      <c r="N212" s="22">
        <v>14178</v>
      </c>
      <c r="O212" s="22">
        <v>2053.683</v>
      </c>
      <c r="P212" s="22">
        <v>29117117</v>
      </c>
      <c r="Q212" s="16">
        <f t="shared" si="8"/>
        <v>25175633</v>
      </c>
      <c r="R212" s="15"/>
      <c r="S212" s="23">
        <v>850</v>
      </c>
      <c r="T212" s="22">
        <v>485.90100000000001</v>
      </c>
      <c r="U212" s="16">
        <v>413016</v>
      </c>
    </row>
    <row r="213" spans="1:47" x14ac:dyDescent="0.3">
      <c r="B213" s="23">
        <v>4</v>
      </c>
      <c r="C213" s="22">
        <v>11761</v>
      </c>
      <c r="D213" s="22">
        <v>3261.2629999999999</v>
      </c>
      <c r="E213" s="22">
        <v>38355711</v>
      </c>
      <c r="F213" s="16">
        <f t="shared" si="7"/>
        <v>27770811</v>
      </c>
      <c r="G213" s="15"/>
      <c r="H213" s="23">
        <v>3287</v>
      </c>
      <c r="I213" s="22">
        <v>541.13699999999994</v>
      </c>
      <c r="J213" s="16">
        <v>1778718</v>
      </c>
      <c r="K213" s="15"/>
      <c r="M213" s="23">
        <v>4</v>
      </c>
      <c r="N213" s="22">
        <v>17496</v>
      </c>
      <c r="O213" s="22">
        <v>2608.5520000000001</v>
      </c>
      <c r="P213" s="22">
        <v>29987913</v>
      </c>
      <c r="Q213" s="16">
        <f t="shared" si="8"/>
        <v>25124025</v>
      </c>
      <c r="R213" s="15"/>
      <c r="S213" s="23">
        <v>850</v>
      </c>
      <c r="T213" s="22">
        <v>590.51599999999996</v>
      </c>
      <c r="U213" s="16">
        <v>501939</v>
      </c>
    </row>
    <row r="214" spans="1:47" ht="15" thickBot="1" x14ac:dyDescent="0.35">
      <c r="B214" s="18">
        <v>5</v>
      </c>
      <c r="C214" s="17">
        <v>12580</v>
      </c>
      <c r="D214" s="17">
        <v>2090.0039999999999</v>
      </c>
      <c r="E214" s="17">
        <v>26292246</v>
      </c>
      <c r="F214" s="16">
        <f t="shared" si="7"/>
        <v>14970246</v>
      </c>
      <c r="G214" s="15"/>
      <c r="H214" s="14">
        <v>3287</v>
      </c>
      <c r="I214" s="13">
        <v>853.01700000000005</v>
      </c>
      <c r="J214" s="12">
        <v>2803866</v>
      </c>
      <c r="K214" s="15"/>
      <c r="M214" s="18">
        <v>5</v>
      </c>
      <c r="N214" s="17">
        <v>16508</v>
      </c>
      <c r="O214" s="17">
        <v>1926.2929999999999</v>
      </c>
      <c r="P214" s="17">
        <v>31799252</v>
      </c>
      <c r="Q214" s="16">
        <f t="shared" si="8"/>
        <v>27210028</v>
      </c>
      <c r="R214" s="15"/>
      <c r="S214" s="14">
        <v>850</v>
      </c>
      <c r="T214" s="13">
        <v>183.24199999999999</v>
      </c>
      <c r="U214" s="12">
        <v>155756</v>
      </c>
    </row>
    <row r="215" spans="1:47" ht="15.6" thickTop="1" thickBot="1" x14ac:dyDescent="0.35">
      <c r="B215" s="59" t="s">
        <v>44</v>
      </c>
      <c r="C215" s="59"/>
      <c r="D215" s="59"/>
      <c r="E215" s="59"/>
      <c r="F215" s="9">
        <f>AVERAGE(F170:F214)</f>
        <v>30477376.911111113</v>
      </c>
      <c r="I215" s="11">
        <f>AVERAGE(I170:I214)</f>
        <v>900.80493333333322</v>
      </c>
      <c r="M215" s="59" t="s">
        <v>44</v>
      </c>
      <c r="N215" s="59"/>
      <c r="O215" s="59"/>
      <c r="P215" s="59"/>
      <c r="Q215" s="9">
        <f>AVERAGE(Q170:Q214)</f>
        <v>19239843.71111111</v>
      </c>
      <c r="T215" s="11">
        <f>AVERAGE(T170:T214)</f>
        <v>278.79237777777774</v>
      </c>
    </row>
    <row r="216" spans="1:47" ht="15.6" thickTop="1" thickBot="1" x14ac:dyDescent="0.35">
      <c r="B216" s="59" t="s">
        <v>43</v>
      </c>
      <c r="C216" s="72"/>
      <c r="D216" s="72"/>
      <c r="E216" s="72"/>
      <c r="F216" s="9">
        <f>STDEV(F170:F214)</f>
        <v>24422789.000951681</v>
      </c>
      <c r="M216" s="59" t="s">
        <v>43</v>
      </c>
      <c r="N216" s="72"/>
      <c r="O216" s="72"/>
      <c r="P216" s="72"/>
      <c r="Q216" s="9">
        <f>STDEV(Q170:Q214)</f>
        <v>8997772.2766510453</v>
      </c>
    </row>
    <row r="217" spans="1:47" ht="15.6" thickTop="1" thickBot="1" x14ac:dyDescent="0.35">
      <c r="B217" s="66" t="s">
        <v>42</v>
      </c>
      <c r="C217" s="67"/>
      <c r="D217" s="67"/>
      <c r="E217" s="68"/>
      <c r="F217" s="9">
        <f>SUM(C170:C214)</f>
        <v>489608</v>
      </c>
      <c r="M217" s="66" t="s">
        <v>42</v>
      </c>
      <c r="N217" s="67"/>
      <c r="O217" s="67"/>
      <c r="P217" s="68"/>
      <c r="Q217" s="9">
        <f>SUM(N170:N214)</f>
        <v>496355</v>
      </c>
    </row>
    <row r="218" spans="1:47" ht="15" thickTop="1" x14ac:dyDescent="0.3"/>
    <row r="219" spans="1:47" x14ac:dyDescent="0.3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</row>
    <row r="220" spans="1:47" x14ac:dyDescent="0.3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</row>
    <row r="221" spans="1:47" ht="18" x14ac:dyDescent="0.35">
      <c r="A221" s="73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44"/>
      <c r="AS221" s="44"/>
      <c r="AT221" s="44"/>
      <c r="AU221" s="44"/>
    </row>
    <row r="222" spans="1:47" x14ac:dyDescent="0.3">
      <c r="A222" s="57"/>
      <c r="B222" s="60"/>
      <c r="C222" s="60"/>
      <c r="D222" s="60"/>
      <c r="E222" s="60"/>
      <c r="F222" s="60"/>
      <c r="G222" s="60"/>
      <c r="H222" s="60"/>
      <c r="I222" s="60"/>
      <c r="J222" s="60"/>
      <c r="K222" s="44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</row>
    <row r="223" spans="1:47" x14ac:dyDescent="0.3">
      <c r="A223" s="45"/>
      <c r="B223" s="57"/>
      <c r="C223" s="57"/>
      <c r="D223" s="57"/>
      <c r="E223" s="57"/>
      <c r="F223" s="57"/>
      <c r="G223" s="46"/>
      <c r="H223" s="57"/>
      <c r="I223" s="57"/>
      <c r="J223" s="57"/>
      <c r="K223" s="44"/>
      <c r="L223" s="45"/>
      <c r="M223" s="57"/>
      <c r="N223" s="57"/>
      <c r="O223" s="57"/>
      <c r="P223" s="57"/>
      <c r="Q223" s="57"/>
      <c r="R223" s="46"/>
      <c r="S223" s="57"/>
      <c r="T223" s="57"/>
      <c r="U223" s="57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</row>
    <row r="224" spans="1:47" x14ac:dyDescent="0.3">
      <c r="A224" s="45"/>
      <c r="B224" s="43"/>
      <c r="C224" s="43"/>
      <c r="D224" s="43"/>
      <c r="E224" s="43"/>
      <c r="F224" s="43"/>
      <c r="G224" s="46"/>
      <c r="H224" s="43"/>
      <c r="I224" s="43"/>
      <c r="J224" s="43"/>
      <c r="K224" s="44"/>
      <c r="L224" s="45"/>
      <c r="M224" s="43"/>
      <c r="N224" s="43"/>
      <c r="O224" s="43"/>
      <c r="P224" s="43"/>
      <c r="Q224" s="43"/>
      <c r="R224" s="46"/>
      <c r="S224" s="43"/>
      <c r="T224" s="43"/>
      <c r="U224" s="43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</row>
    <row r="225" spans="1:47" x14ac:dyDescent="0.3">
      <c r="A225" s="46"/>
      <c r="B225" s="46"/>
      <c r="C225" s="47"/>
      <c r="D225" s="47"/>
      <c r="E225" s="47"/>
      <c r="F225" s="46"/>
      <c r="G225" s="46"/>
      <c r="H225" s="46"/>
      <c r="I225" s="46"/>
      <c r="J225" s="46"/>
      <c r="K225" s="44"/>
      <c r="L225" s="46"/>
      <c r="M225" s="46"/>
      <c r="N225" s="47"/>
      <c r="O225" s="47"/>
      <c r="P225" s="47"/>
      <c r="Q225" s="46"/>
      <c r="R225" s="44"/>
      <c r="S225" s="46"/>
      <c r="T225" s="46"/>
      <c r="U225" s="46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</row>
    <row r="226" spans="1:47" x14ac:dyDescent="0.3">
      <c r="A226" s="46"/>
      <c r="B226" s="46"/>
      <c r="C226" s="47"/>
      <c r="D226" s="47"/>
      <c r="E226" s="47"/>
      <c r="F226" s="46"/>
      <c r="G226" s="46"/>
      <c r="H226" s="46"/>
      <c r="I226" s="46"/>
      <c r="J226" s="46"/>
      <c r="K226" s="44"/>
      <c r="L226" s="46"/>
      <c r="M226" s="46"/>
      <c r="N226" s="47"/>
      <c r="O226" s="47"/>
      <c r="P226" s="47"/>
      <c r="Q226" s="46"/>
      <c r="R226" s="44"/>
      <c r="S226" s="46"/>
      <c r="T226" s="46"/>
      <c r="U226" s="46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</row>
    <row r="227" spans="1:47" x14ac:dyDescent="0.3">
      <c r="A227" s="46"/>
      <c r="B227" s="46"/>
      <c r="C227" s="47"/>
      <c r="D227" s="47"/>
      <c r="E227" s="47"/>
      <c r="F227" s="46"/>
      <c r="G227" s="46"/>
      <c r="H227" s="46"/>
      <c r="I227" s="46"/>
      <c r="J227" s="46"/>
      <c r="K227" s="44"/>
      <c r="L227" s="46"/>
      <c r="M227" s="46"/>
      <c r="N227" s="47"/>
      <c r="O227" s="47"/>
      <c r="P227" s="47"/>
      <c r="Q227" s="46"/>
      <c r="R227" s="44"/>
      <c r="S227" s="46"/>
      <c r="T227" s="46"/>
      <c r="U227" s="46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</row>
    <row r="228" spans="1:47" x14ac:dyDescent="0.3">
      <c r="A228" s="46"/>
      <c r="B228" s="46"/>
      <c r="C228" s="47"/>
      <c r="D228" s="47"/>
      <c r="E228" s="47"/>
      <c r="F228" s="46"/>
      <c r="G228" s="46"/>
      <c r="H228" s="46"/>
      <c r="I228" s="46"/>
      <c r="J228" s="46"/>
      <c r="K228" s="44"/>
      <c r="L228" s="46"/>
      <c r="M228" s="46"/>
      <c r="N228" s="47"/>
      <c r="O228" s="47"/>
      <c r="P228" s="47"/>
      <c r="Q228" s="46"/>
      <c r="R228" s="44"/>
      <c r="S228" s="46"/>
      <c r="T228" s="46"/>
      <c r="U228" s="46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</row>
    <row r="229" spans="1:47" x14ac:dyDescent="0.3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4"/>
      <c r="L229" s="46"/>
      <c r="M229" s="46"/>
      <c r="N229" s="47"/>
      <c r="O229" s="47"/>
      <c r="P229" s="47"/>
      <c r="Q229" s="46"/>
      <c r="R229" s="44"/>
      <c r="S229" s="46"/>
      <c r="T229" s="46"/>
      <c r="U229" s="46"/>
    </row>
    <row r="230" spans="1:47" x14ac:dyDescent="0.3">
      <c r="A230" s="45"/>
      <c r="B230" s="46"/>
      <c r="C230" s="47"/>
      <c r="D230" s="47"/>
      <c r="E230" s="47"/>
      <c r="F230" s="46"/>
      <c r="G230" s="46"/>
      <c r="H230" s="46"/>
      <c r="I230" s="48"/>
      <c r="J230" s="46"/>
      <c r="K230" s="44"/>
      <c r="L230" s="45"/>
      <c r="M230" s="46"/>
      <c r="N230" s="47"/>
      <c r="O230" s="47"/>
      <c r="P230" s="47"/>
      <c r="Q230" s="46"/>
      <c r="R230" s="44"/>
      <c r="S230" s="46"/>
      <c r="T230" s="46"/>
      <c r="U230" s="46"/>
    </row>
    <row r="231" spans="1:47" x14ac:dyDescent="0.3">
      <c r="A231" s="46"/>
      <c r="B231" s="46"/>
      <c r="C231" s="47"/>
      <c r="D231" s="47"/>
      <c r="E231" s="47"/>
      <c r="F231" s="46"/>
      <c r="G231" s="46"/>
      <c r="H231" s="46"/>
      <c r="I231" s="46"/>
      <c r="J231" s="46"/>
      <c r="K231" s="44"/>
      <c r="L231" s="46"/>
      <c r="M231" s="46"/>
      <c r="N231" s="47"/>
      <c r="O231" s="47"/>
      <c r="P231" s="47"/>
      <c r="Q231" s="46"/>
      <c r="R231" s="44"/>
      <c r="S231" s="46"/>
      <c r="T231" s="46"/>
      <c r="U231" s="46"/>
    </row>
    <row r="232" spans="1:47" x14ac:dyDescent="0.3">
      <c r="A232" s="46"/>
      <c r="B232" s="46"/>
      <c r="C232" s="47"/>
      <c r="D232" s="47"/>
      <c r="E232" s="47"/>
      <c r="F232" s="46"/>
      <c r="G232" s="46"/>
      <c r="H232" s="46"/>
      <c r="I232" s="46"/>
      <c r="J232" s="46"/>
      <c r="K232" s="44"/>
      <c r="L232" s="46"/>
      <c r="M232" s="46"/>
      <c r="N232" s="47"/>
      <c r="O232" s="47"/>
      <c r="P232" s="47"/>
      <c r="Q232" s="46"/>
      <c r="R232" s="44"/>
      <c r="S232" s="46"/>
      <c r="T232" s="46"/>
      <c r="U232" s="46"/>
    </row>
    <row r="233" spans="1:47" x14ac:dyDescent="0.3">
      <c r="A233" s="46"/>
      <c r="B233" s="46"/>
      <c r="C233" s="47"/>
      <c r="D233" s="47"/>
      <c r="E233" s="47"/>
      <c r="F233" s="46"/>
      <c r="G233" s="46"/>
      <c r="H233" s="46"/>
      <c r="I233" s="46"/>
      <c r="J233" s="46"/>
      <c r="K233" s="44"/>
      <c r="L233" s="46"/>
      <c r="M233" s="46"/>
      <c r="N233" s="47"/>
      <c r="O233" s="47"/>
      <c r="P233" s="47"/>
      <c r="Q233" s="46"/>
      <c r="R233" s="44"/>
      <c r="S233" s="46"/>
      <c r="T233" s="46"/>
      <c r="U233" s="46"/>
    </row>
    <row r="234" spans="1:47" x14ac:dyDescent="0.3">
      <c r="A234" s="46"/>
      <c r="B234" s="46"/>
      <c r="C234" s="47"/>
      <c r="D234" s="47"/>
      <c r="E234" s="47"/>
      <c r="F234" s="46"/>
      <c r="G234" s="46"/>
      <c r="H234" s="46"/>
      <c r="I234" s="46"/>
      <c r="J234" s="46"/>
      <c r="K234" s="44"/>
      <c r="L234" s="46"/>
      <c r="M234" s="46"/>
      <c r="N234" s="47"/>
      <c r="O234" s="47"/>
      <c r="P234" s="47"/>
      <c r="Q234" s="46"/>
      <c r="R234" s="44"/>
      <c r="S234" s="46"/>
      <c r="T234" s="46"/>
      <c r="U234" s="46"/>
    </row>
    <row r="235" spans="1:47" x14ac:dyDescent="0.3">
      <c r="A235" s="45"/>
      <c r="B235" s="46"/>
      <c r="C235" s="47"/>
      <c r="D235" s="47"/>
      <c r="E235" s="47"/>
      <c r="F235" s="46"/>
      <c r="G235" s="46"/>
      <c r="H235" s="46"/>
      <c r="I235" s="46"/>
      <c r="J235" s="46"/>
      <c r="K235" s="44"/>
      <c r="L235" s="45"/>
      <c r="M235" s="46"/>
      <c r="N235" s="47"/>
      <c r="O235" s="47"/>
      <c r="P235" s="47"/>
      <c r="Q235" s="46"/>
      <c r="R235" s="44"/>
      <c r="S235" s="46"/>
      <c r="T235" s="46"/>
      <c r="U235" s="46"/>
    </row>
    <row r="236" spans="1:47" x14ac:dyDescent="0.3">
      <c r="A236" s="46"/>
      <c r="B236" s="46"/>
      <c r="C236" s="47"/>
      <c r="D236" s="47"/>
      <c r="E236" s="47"/>
      <c r="F236" s="46"/>
      <c r="G236" s="46"/>
      <c r="H236" s="46"/>
      <c r="I236" s="46"/>
      <c r="J236" s="46"/>
      <c r="K236" s="44"/>
      <c r="L236" s="46"/>
      <c r="M236" s="46"/>
      <c r="N236" s="47"/>
      <c r="O236" s="47"/>
      <c r="P236" s="47"/>
      <c r="Q236" s="46"/>
      <c r="R236" s="44"/>
      <c r="S236" s="46"/>
      <c r="T236" s="46"/>
      <c r="U236" s="46"/>
    </row>
    <row r="237" spans="1:47" x14ac:dyDescent="0.3">
      <c r="A237" s="46"/>
      <c r="B237" s="46"/>
      <c r="C237" s="47"/>
      <c r="D237" s="47"/>
      <c r="E237" s="47"/>
      <c r="F237" s="46"/>
      <c r="G237" s="46"/>
      <c r="H237" s="46"/>
      <c r="I237" s="46"/>
      <c r="J237" s="46"/>
      <c r="K237" s="44"/>
      <c r="L237" s="46"/>
      <c r="M237" s="46"/>
      <c r="N237" s="47"/>
      <c r="O237" s="47"/>
      <c r="P237" s="47"/>
      <c r="Q237" s="46"/>
      <c r="R237" s="44"/>
      <c r="S237" s="46"/>
      <c r="T237" s="46"/>
      <c r="U237" s="46"/>
    </row>
    <row r="238" spans="1:47" x14ac:dyDescent="0.3">
      <c r="A238" s="46"/>
      <c r="B238" s="46"/>
      <c r="C238" s="47"/>
      <c r="D238" s="47"/>
      <c r="E238" s="47"/>
      <c r="F238" s="46"/>
      <c r="G238" s="46"/>
      <c r="H238" s="46"/>
      <c r="I238" s="46"/>
      <c r="J238" s="46"/>
      <c r="K238" s="44"/>
      <c r="L238" s="46"/>
      <c r="M238" s="46"/>
      <c r="N238" s="47"/>
      <c r="O238" s="47"/>
      <c r="P238" s="47"/>
      <c r="Q238" s="46"/>
      <c r="R238" s="44"/>
      <c r="S238" s="46"/>
      <c r="T238" s="46"/>
      <c r="U238" s="46"/>
    </row>
    <row r="239" spans="1:47" x14ac:dyDescent="0.3">
      <c r="A239" s="43"/>
      <c r="B239" s="46"/>
      <c r="C239" s="47"/>
      <c r="D239" s="47"/>
      <c r="E239" s="47"/>
      <c r="F239" s="46"/>
      <c r="G239" s="46"/>
      <c r="H239" s="46"/>
      <c r="I239" s="46"/>
      <c r="J239" s="46"/>
      <c r="K239" s="44"/>
      <c r="L239" s="43"/>
      <c r="M239" s="46"/>
      <c r="N239" s="47"/>
      <c r="O239" s="47"/>
      <c r="P239" s="47"/>
      <c r="Q239" s="46"/>
      <c r="R239" s="44"/>
      <c r="S239" s="46"/>
      <c r="T239" s="46"/>
      <c r="U239" s="46"/>
    </row>
    <row r="240" spans="1:47" x14ac:dyDescent="0.3">
      <c r="A240" s="43"/>
      <c r="B240" s="46"/>
      <c r="C240" s="47"/>
      <c r="D240" s="47"/>
      <c r="E240" s="47"/>
      <c r="F240" s="46"/>
      <c r="G240" s="46"/>
      <c r="H240" s="46"/>
      <c r="I240" s="46"/>
      <c r="J240" s="46"/>
      <c r="K240" s="44"/>
      <c r="L240" s="43"/>
      <c r="M240" s="46"/>
      <c r="N240" s="46"/>
      <c r="O240" s="46"/>
      <c r="P240" s="46"/>
      <c r="Q240" s="46"/>
      <c r="R240" s="44"/>
      <c r="S240" s="46"/>
      <c r="T240" s="46"/>
      <c r="U240" s="46"/>
    </row>
    <row r="241" spans="1:21" x14ac:dyDescent="0.3">
      <c r="A241" s="46"/>
      <c r="B241" s="46"/>
      <c r="C241" s="47"/>
      <c r="D241" s="47"/>
      <c r="E241" s="47"/>
      <c r="F241" s="46"/>
      <c r="G241" s="46"/>
      <c r="H241" s="46"/>
      <c r="I241" s="46"/>
      <c r="J241" s="46"/>
      <c r="K241" s="44"/>
      <c r="L241" s="46"/>
      <c r="M241" s="46"/>
      <c r="N241" s="46"/>
      <c r="O241" s="46"/>
      <c r="P241" s="46"/>
      <c r="Q241" s="46"/>
      <c r="R241" s="44"/>
      <c r="S241" s="46"/>
      <c r="T241" s="46"/>
      <c r="U241" s="46"/>
    </row>
    <row r="242" spans="1:21" x14ac:dyDescent="0.3">
      <c r="A242" s="46"/>
      <c r="B242" s="46"/>
      <c r="C242" s="47"/>
      <c r="D242" s="47"/>
      <c r="E242" s="47"/>
      <c r="F242" s="46"/>
      <c r="G242" s="46"/>
      <c r="H242" s="46"/>
      <c r="I242" s="46"/>
      <c r="J242" s="46"/>
      <c r="K242" s="44"/>
      <c r="L242" s="46"/>
      <c r="M242" s="46"/>
      <c r="N242" s="46"/>
      <c r="O242" s="46"/>
      <c r="P242" s="46"/>
      <c r="Q242" s="46"/>
      <c r="R242" s="44"/>
      <c r="S242" s="46"/>
      <c r="T242" s="46"/>
      <c r="U242" s="46"/>
    </row>
    <row r="243" spans="1:21" x14ac:dyDescent="0.3">
      <c r="A243" s="46"/>
      <c r="B243" s="46"/>
      <c r="C243" s="47"/>
      <c r="D243" s="47"/>
      <c r="E243" s="47"/>
      <c r="F243" s="46"/>
      <c r="G243" s="46"/>
      <c r="H243" s="46"/>
      <c r="I243" s="46"/>
      <c r="J243" s="46"/>
      <c r="K243" s="44"/>
      <c r="L243" s="46"/>
      <c r="M243" s="46"/>
      <c r="N243" s="46"/>
      <c r="O243" s="46"/>
      <c r="P243" s="46"/>
      <c r="Q243" s="46"/>
      <c r="R243" s="44"/>
      <c r="S243" s="46"/>
      <c r="T243" s="46"/>
      <c r="U243" s="46"/>
    </row>
    <row r="244" spans="1:21" x14ac:dyDescent="0.3">
      <c r="A244" s="46"/>
      <c r="B244" s="46"/>
      <c r="C244" s="47"/>
      <c r="D244" s="47"/>
      <c r="E244" s="47"/>
      <c r="F244" s="46"/>
      <c r="G244" s="46"/>
      <c r="H244" s="46"/>
      <c r="I244" s="46"/>
      <c r="J244" s="46"/>
      <c r="K244" s="44"/>
      <c r="L244" s="46"/>
      <c r="M244" s="46"/>
      <c r="N244" s="46"/>
      <c r="O244" s="46"/>
      <c r="P244" s="46"/>
      <c r="Q244" s="46"/>
      <c r="R244" s="44"/>
      <c r="S244" s="46"/>
      <c r="T244" s="46"/>
      <c r="U244" s="46"/>
    </row>
    <row r="245" spans="1:21" x14ac:dyDescent="0.3">
      <c r="A245" s="45"/>
      <c r="B245" s="46"/>
      <c r="C245" s="47"/>
      <c r="D245" s="47"/>
      <c r="E245" s="47"/>
      <c r="F245" s="46"/>
      <c r="G245" s="46"/>
      <c r="H245" s="46"/>
      <c r="I245" s="48"/>
      <c r="J245" s="46"/>
      <c r="K245" s="44"/>
      <c r="L245" s="45"/>
      <c r="M245" s="46"/>
      <c r="N245" s="46"/>
      <c r="O245" s="46"/>
      <c r="P245" s="46"/>
      <c r="Q245" s="46"/>
      <c r="R245" s="44"/>
      <c r="S245" s="46"/>
      <c r="T245" s="46"/>
      <c r="U245" s="46"/>
    </row>
    <row r="246" spans="1:21" x14ac:dyDescent="0.3">
      <c r="A246" s="46"/>
      <c r="B246" s="46"/>
      <c r="C246" s="47"/>
      <c r="D246" s="47"/>
      <c r="E246" s="47"/>
      <c r="F246" s="46"/>
      <c r="G246" s="46"/>
      <c r="H246" s="46"/>
      <c r="I246" s="46"/>
      <c r="J246" s="46"/>
      <c r="K246" s="44"/>
      <c r="L246" s="46"/>
      <c r="M246" s="46"/>
      <c r="N246" s="46"/>
      <c r="O246" s="46"/>
      <c r="P246" s="46"/>
      <c r="Q246" s="46"/>
      <c r="R246" s="44"/>
      <c r="S246" s="46"/>
      <c r="T246" s="46"/>
      <c r="U246" s="46"/>
    </row>
    <row r="247" spans="1:21" x14ac:dyDescent="0.3">
      <c r="A247" s="46"/>
      <c r="B247" s="46"/>
      <c r="C247" s="47"/>
      <c r="D247" s="47"/>
      <c r="E247" s="47"/>
      <c r="F247" s="46"/>
      <c r="G247" s="46"/>
      <c r="H247" s="46"/>
      <c r="I247" s="46"/>
      <c r="J247" s="46"/>
      <c r="K247" s="44"/>
      <c r="L247" s="46"/>
      <c r="M247" s="46"/>
      <c r="N247" s="46"/>
      <c r="O247" s="46"/>
      <c r="P247" s="46"/>
      <c r="Q247" s="46"/>
      <c r="R247" s="44"/>
      <c r="S247" s="46"/>
      <c r="T247" s="46"/>
      <c r="U247" s="46"/>
    </row>
    <row r="248" spans="1:21" x14ac:dyDescent="0.3">
      <c r="A248" s="46"/>
      <c r="B248" s="46"/>
      <c r="C248" s="47"/>
      <c r="D248" s="47"/>
      <c r="E248" s="47"/>
      <c r="F248" s="46"/>
      <c r="G248" s="46"/>
      <c r="H248" s="46"/>
      <c r="I248" s="46"/>
      <c r="J248" s="46"/>
      <c r="K248" s="44"/>
      <c r="L248" s="46"/>
      <c r="M248" s="46"/>
      <c r="N248" s="46"/>
      <c r="O248" s="46"/>
      <c r="P248" s="46"/>
      <c r="Q248" s="46"/>
      <c r="R248" s="44"/>
      <c r="S248" s="46"/>
      <c r="T248" s="46"/>
      <c r="U248" s="46"/>
    </row>
    <row r="249" spans="1:21" x14ac:dyDescent="0.3">
      <c r="A249" s="45"/>
      <c r="B249" s="46"/>
      <c r="C249" s="47"/>
      <c r="D249" s="47"/>
      <c r="E249" s="47"/>
      <c r="F249" s="46"/>
      <c r="G249" s="46"/>
      <c r="H249" s="46"/>
      <c r="I249" s="46"/>
      <c r="J249" s="46"/>
      <c r="K249" s="44"/>
      <c r="L249" s="45"/>
      <c r="M249" s="46"/>
      <c r="N249" s="46"/>
      <c r="O249" s="46"/>
      <c r="P249" s="46"/>
      <c r="Q249" s="46"/>
      <c r="R249" s="44"/>
      <c r="S249" s="46"/>
      <c r="T249" s="46"/>
      <c r="U249" s="46"/>
    </row>
    <row r="250" spans="1:21" x14ac:dyDescent="0.3">
      <c r="A250" s="46"/>
      <c r="B250" s="46"/>
      <c r="C250" s="47"/>
      <c r="D250" s="47"/>
      <c r="E250" s="47"/>
      <c r="F250" s="46"/>
      <c r="G250" s="46"/>
      <c r="H250" s="46"/>
      <c r="I250" s="46"/>
      <c r="J250" s="46"/>
      <c r="K250" s="44"/>
      <c r="L250" s="46"/>
      <c r="M250" s="46"/>
      <c r="N250" s="46"/>
      <c r="O250" s="46"/>
      <c r="P250" s="46"/>
      <c r="Q250" s="46"/>
      <c r="R250" s="44"/>
      <c r="S250" s="46"/>
      <c r="T250" s="46"/>
      <c r="U250" s="46"/>
    </row>
    <row r="251" spans="1:21" x14ac:dyDescent="0.3">
      <c r="A251" s="46"/>
      <c r="B251" s="46"/>
      <c r="C251" s="47"/>
      <c r="D251" s="47"/>
      <c r="E251" s="47"/>
      <c r="F251" s="46"/>
      <c r="G251" s="46"/>
      <c r="H251" s="46"/>
      <c r="I251" s="46"/>
      <c r="J251" s="46"/>
      <c r="K251" s="44"/>
      <c r="L251" s="46"/>
      <c r="M251" s="46"/>
      <c r="N251" s="46"/>
      <c r="O251" s="46"/>
      <c r="P251" s="46"/>
      <c r="Q251" s="46"/>
      <c r="R251" s="44"/>
      <c r="S251" s="46"/>
      <c r="T251" s="46"/>
      <c r="U251" s="46"/>
    </row>
    <row r="252" spans="1:21" x14ac:dyDescent="0.3">
      <c r="A252" s="46"/>
      <c r="B252" s="46"/>
      <c r="C252" s="47"/>
      <c r="D252" s="47"/>
      <c r="E252" s="47"/>
      <c r="F252" s="46"/>
      <c r="G252" s="46"/>
      <c r="H252" s="46"/>
      <c r="I252" s="46"/>
      <c r="J252" s="46"/>
      <c r="K252" s="44"/>
      <c r="L252" s="46"/>
      <c r="M252" s="46"/>
      <c r="N252" s="46"/>
      <c r="O252" s="46"/>
      <c r="P252" s="46"/>
      <c r="Q252" s="46"/>
      <c r="R252" s="44"/>
      <c r="S252" s="46"/>
      <c r="T252" s="46"/>
      <c r="U252" s="46"/>
    </row>
    <row r="253" spans="1:21" x14ac:dyDescent="0.3">
      <c r="A253" s="46"/>
      <c r="B253" s="46"/>
      <c r="C253" s="47"/>
      <c r="D253" s="47"/>
      <c r="E253" s="47"/>
      <c r="F253" s="46"/>
      <c r="G253" s="46"/>
      <c r="H253" s="46"/>
      <c r="I253" s="46"/>
      <c r="J253" s="46"/>
      <c r="K253" s="44"/>
      <c r="L253" s="46"/>
      <c r="M253" s="46"/>
      <c r="N253" s="46"/>
      <c r="O253" s="46"/>
      <c r="P253" s="46"/>
      <c r="Q253" s="46"/>
      <c r="R253" s="44"/>
      <c r="S253" s="46"/>
      <c r="T253" s="46"/>
      <c r="U253" s="46"/>
    </row>
    <row r="254" spans="1:21" x14ac:dyDescent="0.3">
      <c r="A254" s="45"/>
      <c r="B254" s="46"/>
      <c r="C254" s="47"/>
      <c r="D254" s="47"/>
      <c r="E254" s="47"/>
      <c r="F254" s="46"/>
      <c r="G254" s="46"/>
      <c r="H254" s="46"/>
      <c r="I254" s="46"/>
      <c r="J254" s="46"/>
      <c r="K254" s="44"/>
      <c r="L254" s="45"/>
      <c r="M254" s="46"/>
      <c r="N254" s="46"/>
      <c r="O254" s="46"/>
      <c r="P254" s="46"/>
      <c r="Q254" s="46"/>
      <c r="R254" s="44"/>
      <c r="S254" s="46"/>
      <c r="T254" s="46"/>
      <c r="U254" s="46"/>
    </row>
    <row r="255" spans="1:21" x14ac:dyDescent="0.3">
      <c r="A255" s="45"/>
      <c r="B255" s="46"/>
      <c r="C255" s="47"/>
      <c r="D255" s="47"/>
      <c r="E255" s="47"/>
      <c r="F255" s="46"/>
      <c r="G255" s="46"/>
      <c r="H255" s="46"/>
      <c r="I255" s="46"/>
      <c r="J255" s="46"/>
      <c r="K255" s="44"/>
      <c r="L255" s="45"/>
      <c r="M255" s="46"/>
      <c r="N255" s="46"/>
      <c r="O255" s="46"/>
      <c r="P255" s="46"/>
      <c r="Q255" s="46"/>
      <c r="R255" s="44"/>
      <c r="S255" s="46"/>
      <c r="T255" s="46"/>
      <c r="U255" s="46"/>
    </row>
    <row r="256" spans="1:21" x14ac:dyDescent="0.3">
      <c r="A256" s="46"/>
      <c r="B256" s="46"/>
      <c r="C256" s="47"/>
      <c r="D256" s="47"/>
      <c r="E256" s="47"/>
      <c r="F256" s="46"/>
      <c r="G256" s="46"/>
      <c r="H256" s="46"/>
      <c r="I256" s="46"/>
      <c r="J256" s="46"/>
      <c r="K256" s="44"/>
      <c r="L256" s="46"/>
      <c r="M256" s="46"/>
      <c r="N256" s="46"/>
      <c r="O256" s="46"/>
      <c r="P256" s="46"/>
      <c r="Q256" s="46"/>
      <c r="R256" s="44"/>
      <c r="S256" s="46"/>
      <c r="T256" s="46"/>
      <c r="U256" s="46"/>
    </row>
    <row r="257" spans="1:21" x14ac:dyDescent="0.3">
      <c r="A257" s="46"/>
      <c r="B257" s="46"/>
      <c r="C257" s="47"/>
      <c r="D257" s="47"/>
      <c r="E257" s="47"/>
      <c r="F257" s="46"/>
      <c r="G257" s="46"/>
      <c r="H257" s="46"/>
      <c r="I257" s="46"/>
      <c r="J257" s="46"/>
      <c r="K257" s="44"/>
      <c r="L257" s="46"/>
      <c r="M257" s="46"/>
      <c r="N257" s="46"/>
      <c r="O257" s="46"/>
      <c r="P257" s="46"/>
      <c r="Q257" s="46"/>
      <c r="R257" s="44"/>
      <c r="S257" s="46"/>
      <c r="T257" s="46"/>
      <c r="U257" s="46"/>
    </row>
    <row r="258" spans="1:21" x14ac:dyDescent="0.3">
      <c r="A258" s="46"/>
      <c r="B258" s="46"/>
      <c r="C258" s="47"/>
      <c r="D258" s="47"/>
      <c r="E258" s="47"/>
      <c r="F258" s="46"/>
      <c r="G258" s="46"/>
      <c r="H258" s="46"/>
      <c r="I258" s="46"/>
      <c r="J258" s="46"/>
      <c r="K258" s="44"/>
      <c r="L258" s="46"/>
      <c r="M258" s="46"/>
      <c r="N258" s="46"/>
      <c r="O258" s="46"/>
      <c r="P258" s="46"/>
      <c r="Q258" s="46"/>
      <c r="R258" s="44"/>
      <c r="S258" s="46"/>
      <c r="T258" s="46"/>
      <c r="U258" s="46"/>
    </row>
    <row r="259" spans="1:21" x14ac:dyDescent="0.3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4"/>
      <c r="L259" s="46"/>
      <c r="M259" s="46"/>
      <c r="N259" s="46"/>
      <c r="O259" s="46"/>
      <c r="P259" s="46"/>
      <c r="Q259" s="46"/>
      <c r="R259" s="44"/>
      <c r="S259" s="46"/>
      <c r="T259" s="46"/>
      <c r="U259" s="46"/>
    </row>
    <row r="260" spans="1:21" x14ac:dyDescent="0.3">
      <c r="A260" s="45"/>
      <c r="B260" s="46"/>
      <c r="C260" s="47"/>
      <c r="D260" s="47"/>
      <c r="E260" s="47"/>
      <c r="F260" s="46"/>
      <c r="G260" s="46"/>
      <c r="H260" s="46"/>
      <c r="I260" s="48"/>
      <c r="J260" s="46"/>
      <c r="K260" s="44"/>
      <c r="L260" s="45"/>
      <c r="M260" s="46"/>
      <c r="N260" s="46"/>
      <c r="O260" s="46"/>
      <c r="P260" s="46"/>
      <c r="Q260" s="46"/>
      <c r="R260" s="44"/>
      <c r="S260" s="46"/>
      <c r="T260" s="46"/>
      <c r="U260" s="46"/>
    </row>
    <row r="261" spans="1:21" x14ac:dyDescent="0.3">
      <c r="A261" s="46"/>
      <c r="B261" s="46"/>
      <c r="C261" s="47"/>
      <c r="D261" s="47"/>
      <c r="E261" s="47"/>
      <c r="F261" s="46"/>
      <c r="G261" s="46"/>
      <c r="H261" s="46"/>
      <c r="I261" s="46"/>
      <c r="J261" s="46"/>
      <c r="K261" s="44"/>
      <c r="L261" s="46"/>
      <c r="M261" s="46"/>
      <c r="N261" s="46"/>
      <c r="O261" s="46"/>
      <c r="P261" s="46"/>
      <c r="Q261" s="46"/>
      <c r="R261" s="44"/>
      <c r="S261" s="46"/>
      <c r="T261" s="46"/>
      <c r="U261" s="46"/>
    </row>
    <row r="262" spans="1:21" x14ac:dyDescent="0.3">
      <c r="A262" s="46"/>
      <c r="B262" s="46"/>
      <c r="C262" s="47"/>
      <c r="D262" s="47"/>
      <c r="E262" s="47"/>
      <c r="F262" s="46"/>
      <c r="G262" s="46"/>
      <c r="H262" s="46"/>
      <c r="I262" s="46"/>
      <c r="J262" s="46"/>
      <c r="K262" s="44"/>
      <c r="L262" s="46"/>
      <c r="M262" s="46"/>
      <c r="N262" s="46"/>
      <c r="O262" s="46"/>
      <c r="P262" s="46"/>
      <c r="Q262" s="46"/>
      <c r="R262" s="44"/>
      <c r="S262" s="46"/>
      <c r="T262" s="46"/>
      <c r="U262" s="46"/>
    </row>
    <row r="263" spans="1:21" x14ac:dyDescent="0.3">
      <c r="A263" s="46"/>
      <c r="B263" s="46"/>
      <c r="C263" s="47"/>
      <c r="D263" s="47"/>
      <c r="E263" s="47"/>
      <c r="F263" s="46"/>
      <c r="G263" s="46"/>
      <c r="H263" s="46"/>
      <c r="I263" s="46"/>
      <c r="J263" s="46"/>
      <c r="K263" s="44"/>
      <c r="L263" s="46"/>
      <c r="M263" s="46"/>
      <c r="N263" s="46"/>
      <c r="O263" s="46"/>
      <c r="P263" s="46"/>
      <c r="Q263" s="46"/>
      <c r="R263" s="44"/>
      <c r="S263" s="46"/>
      <c r="T263" s="46"/>
      <c r="U263" s="46"/>
    </row>
    <row r="264" spans="1:21" x14ac:dyDescent="0.3">
      <c r="A264" s="46"/>
      <c r="B264" s="46"/>
      <c r="C264" s="47"/>
      <c r="D264" s="47"/>
      <c r="E264" s="47"/>
      <c r="F264" s="46"/>
      <c r="G264" s="46"/>
      <c r="H264" s="46"/>
      <c r="I264" s="46"/>
      <c r="J264" s="46"/>
      <c r="K264" s="44"/>
      <c r="L264" s="46"/>
      <c r="M264" s="46"/>
      <c r="N264" s="46"/>
      <c r="O264" s="46"/>
      <c r="P264" s="46"/>
      <c r="Q264" s="46"/>
      <c r="R264" s="44"/>
      <c r="S264" s="46"/>
      <c r="T264" s="46"/>
      <c r="U264" s="46"/>
    </row>
    <row r="265" spans="1:21" x14ac:dyDescent="0.3">
      <c r="A265" s="45"/>
      <c r="B265" s="46"/>
      <c r="C265" s="47"/>
      <c r="D265" s="47"/>
      <c r="E265" s="47"/>
      <c r="F265" s="46"/>
      <c r="G265" s="46"/>
      <c r="H265" s="46"/>
      <c r="I265" s="46"/>
      <c r="J265" s="46"/>
      <c r="K265" s="44"/>
      <c r="L265" s="45"/>
      <c r="M265" s="46"/>
      <c r="N265" s="46"/>
      <c r="O265" s="46"/>
      <c r="P265" s="46"/>
      <c r="Q265" s="46"/>
      <c r="R265" s="44"/>
      <c r="S265" s="46"/>
      <c r="T265" s="46"/>
      <c r="U265" s="46"/>
    </row>
    <row r="266" spans="1:21" x14ac:dyDescent="0.3">
      <c r="A266" s="46"/>
      <c r="B266" s="46"/>
      <c r="C266" s="47"/>
      <c r="D266" s="47"/>
      <c r="E266" s="47"/>
      <c r="F266" s="46"/>
      <c r="G266" s="46"/>
      <c r="H266" s="46"/>
      <c r="I266" s="46"/>
      <c r="J266" s="46"/>
      <c r="K266" s="44"/>
      <c r="L266" s="44"/>
      <c r="M266" s="46"/>
      <c r="N266" s="46"/>
      <c r="O266" s="46"/>
      <c r="P266" s="46"/>
      <c r="Q266" s="46"/>
      <c r="R266" s="44"/>
      <c r="S266" s="46"/>
      <c r="T266" s="46"/>
      <c r="U266" s="46"/>
    </row>
    <row r="267" spans="1:21" x14ac:dyDescent="0.3">
      <c r="A267" s="46"/>
      <c r="B267" s="46"/>
      <c r="C267" s="47"/>
      <c r="D267" s="47"/>
      <c r="E267" s="47"/>
      <c r="F267" s="46"/>
      <c r="G267" s="46"/>
      <c r="H267" s="46"/>
      <c r="I267" s="46"/>
      <c r="J267" s="46"/>
      <c r="K267" s="44"/>
      <c r="L267" s="44"/>
      <c r="M267" s="46"/>
      <c r="N267" s="46"/>
      <c r="O267" s="46"/>
      <c r="P267" s="46"/>
      <c r="Q267" s="46"/>
      <c r="R267" s="44"/>
      <c r="S267" s="46"/>
      <c r="T267" s="46"/>
      <c r="U267" s="46"/>
    </row>
    <row r="268" spans="1:21" x14ac:dyDescent="0.3">
      <c r="A268" s="46"/>
      <c r="B268" s="46"/>
      <c r="C268" s="47"/>
      <c r="D268" s="47"/>
      <c r="E268" s="47"/>
      <c r="F268" s="46"/>
      <c r="G268" s="46"/>
      <c r="H268" s="46"/>
      <c r="I268" s="46"/>
      <c r="J268" s="46"/>
      <c r="K268" s="44"/>
      <c r="L268" s="44"/>
      <c r="M268" s="46"/>
      <c r="N268" s="46"/>
      <c r="O268" s="46"/>
      <c r="P268" s="46"/>
      <c r="Q268" s="46"/>
      <c r="R268" s="44"/>
      <c r="S268" s="46"/>
      <c r="T268" s="46"/>
      <c r="U268" s="46"/>
    </row>
    <row r="269" spans="1:21" x14ac:dyDescent="0.3">
      <c r="A269" s="46"/>
      <c r="B269" s="46"/>
      <c r="C269" s="47"/>
      <c r="D269" s="47"/>
      <c r="E269" s="47"/>
      <c r="F269" s="46"/>
      <c r="G269" s="46"/>
      <c r="H269" s="46"/>
      <c r="I269" s="46"/>
      <c r="J269" s="46"/>
      <c r="K269" s="44"/>
      <c r="L269" s="44"/>
      <c r="M269" s="46"/>
      <c r="N269" s="46"/>
      <c r="O269" s="46"/>
      <c r="P269" s="46"/>
      <c r="Q269" s="46"/>
      <c r="R269" s="44"/>
      <c r="S269" s="46"/>
      <c r="T269" s="46"/>
      <c r="U269" s="46"/>
    </row>
    <row r="270" spans="1:21" x14ac:dyDescent="0.3">
      <c r="A270" s="44"/>
      <c r="B270" s="74"/>
      <c r="C270" s="56"/>
      <c r="D270" s="56"/>
      <c r="E270" s="56"/>
      <c r="F270" s="49"/>
      <c r="G270" s="44"/>
      <c r="H270" s="44"/>
      <c r="I270" s="49"/>
      <c r="J270" s="44"/>
      <c r="K270" s="44"/>
      <c r="L270" s="44"/>
      <c r="M270" s="56"/>
      <c r="N270" s="58"/>
      <c r="O270" s="58"/>
      <c r="P270" s="58"/>
      <c r="Q270" s="49"/>
      <c r="R270" s="44"/>
      <c r="S270" s="44"/>
      <c r="T270" s="49"/>
      <c r="U270" s="44"/>
    </row>
    <row r="271" spans="1:21" x14ac:dyDescent="0.3">
      <c r="A271" s="44"/>
      <c r="B271" s="56"/>
      <c r="C271" s="56"/>
      <c r="D271" s="56"/>
      <c r="E271" s="56"/>
      <c r="F271" s="49"/>
      <c r="G271" s="44"/>
      <c r="H271" s="44"/>
      <c r="I271" s="44"/>
      <c r="J271" s="44"/>
      <c r="K271" s="44"/>
      <c r="L271" s="44"/>
      <c r="M271" s="56"/>
      <c r="N271" s="58"/>
      <c r="O271" s="58"/>
      <c r="P271" s="58"/>
      <c r="Q271" s="49"/>
      <c r="R271" s="44"/>
      <c r="S271" s="44"/>
      <c r="T271" s="44"/>
      <c r="U271" s="44"/>
    </row>
    <row r="272" spans="1:21" x14ac:dyDescent="0.3">
      <c r="A272" s="44"/>
      <c r="B272" s="56"/>
      <c r="C272" s="58"/>
      <c r="D272" s="58"/>
      <c r="E272" s="58"/>
      <c r="F272" s="49"/>
      <c r="G272" s="44"/>
      <c r="H272" s="44"/>
      <c r="I272" s="44"/>
      <c r="J272" s="44"/>
      <c r="K272" s="44"/>
      <c r="L272" s="44"/>
      <c r="M272" s="56"/>
      <c r="N272" s="58"/>
      <c r="O272" s="58"/>
      <c r="P272" s="58"/>
      <c r="Q272" s="49"/>
      <c r="R272" s="44"/>
      <c r="S272" s="44"/>
      <c r="T272" s="44"/>
      <c r="U272" s="44"/>
    </row>
  </sheetData>
  <mergeCells count="77">
    <mergeCell ref="B53:E53"/>
    <mergeCell ref="M53:P53"/>
    <mergeCell ref="A3:J3"/>
    <mergeCell ref="L3:U3"/>
    <mergeCell ref="B4:F4"/>
    <mergeCell ref="H4:J4"/>
    <mergeCell ref="M4:Q4"/>
    <mergeCell ref="S4:U4"/>
    <mergeCell ref="B52:E52"/>
    <mergeCell ref="M52:P52"/>
    <mergeCell ref="M223:Q223"/>
    <mergeCell ref="B216:E216"/>
    <mergeCell ref="M216:P216"/>
    <mergeCell ref="B272:E272"/>
    <mergeCell ref="M272:P272"/>
    <mergeCell ref="B217:E217"/>
    <mergeCell ref="M217:P217"/>
    <mergeCell ref="B270:E270"/>
    <mergeCell ref="M270:P270"/>
    <mergeCell ref="B271:E271"/>
    <mergeCell ref="M271:P271"/>
    <mergeCell ref="B163:E163"/>
    <mergeCell ref="M163:P163"/>
    <mergeCell ref="S223:U223"/>
    <mergeCell ref="B168:F168"/>
    <mergeCell ref="A221:AQ221"/>
    <mergeCell ref="A222:J222"/>
    <mergeCell ref="L222:U222"/>
    <mergeCell ref="A167:J167"/>
    <mergeCell ref="L167:U167"/>
    <mergeCell ref="H168:J168"/>
    <mergeCell ref="M168:Q168"/>
    <mergeCell ref="S168:U168"/>
    <mergeCell ref="B215:E215"/>
    <mergeCell ref="M215:P215"/>
    <mergeCell ref="B223:F223"/>
    <mergeCell ref="H223:J223"/>
    <mergeCell ref="B161:E161"/>
    <mergeCell ref="M161:P161"/>
    <mergeCell ref="B162:E162"/>
    <mergeCell ref="M162:P162"/>
    <mergeCell ref="B114:F114"/>
    <mergeCell ref="A113:J113"/>
    <mergeCell ref="L113:U113"/>
    <mergeCell ref="H114:J114"/>
    <mergeCell ref="M114:Q114"/>
    <mergeCell ref="S114:U114"/>
    <mergeCell ref="A112:J112"/>
    <mergeCell ref="L112:U112"/>
    <mergeCell ref="A56:J56"/>
    <mergeCell ref="L56:U56"/>
    <mergeCell ref="H57:J57"/>
    <mergeCell ref="M57:Q57"/>
    <mergeCell ref="S57:U57"/>
    <mergeCell ref="B104:E104"/>
    <mergeCell ref="M104:P104"/>
    <mergeCell ref="B106:E106"/>
    <mergeCell ref="M106:P106"/>
    <mergeCell ref="B57:F57"/>
    <mergeCell ref="B105:E105"/>
    <mergeCell ref="M105:P105"/>
    <mergeCell ref="X52:AA52"/>
    <mergeCell ref="AI52:AL52"/>
    <mergeCell ref="B51:E51"/>
    <mergeCell ref="X51:AA51"/>
    <mergeCell ref="M51:P51"/>
    <mergeCell ref="AI51:AL51"/>
    <mergeCell ref="A2:J2"/>
    <mergeCell ref="X50:AA50"/>
    <mergeCell ref="AH2:AQ2"/>
    <mergeCell ref="AI3:AM3"/>
    <mergeCell ref="AO3:AQ3"/>
    <mergeCell ref="AI50:AL50"/>
    <mergeCell ref="L2:U2"/>
    <mergeCell ref="W2:AF2"/>
    <mergeCell ref="X3:AB3"/>
    <mergeCell ref="AD3:AF3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9:P41"/>
  <sheetViews>
    <sheetView topLeftCell="A10" workbookViewId="0">
      <selection activeCell="O20" sqref="O20"/>
    </sheetView>
  </sheetViews>
  <sheetFormatPr defaultRowHeight="14.4" x14ac:dyDescent="0.3"/>
  <sheetData>
    <row r="29" spans="2:16" x14ac:dyDescent="0.3">
      <c r="B29" t="s">
        <v>15</v>
      </c>
      <c r="H29" t="s">
        <v>15</v>
      </c>
      <c r="N29" t="s">
        <v>15</v>
      </c>
    </row>
    <row r="30" spans="2:16" ht="15" thickBot="1" x14ac:dyDescent="0.35"/>
    <row r="31" spans="2:16" x14ac:dyDescent="0.3">
      <c r="B31" s="4"/>
      <c r="C31" s="4" t="s">
        <v>61</v>
      </c>
      <c r="D31" s="4" t="s">
        <v>61</v>
      </c>
      <c r="H31" s="4"/>
      <c r="I31" s="4" t="s">
        <v>62</v>
      </c>
      <c r="J31" s="4" t="s">
        <v>63</v>
      </c>
      <c r="N31" s="4"/>
      <c r="O31" s="4" t="s">
        <v>64</v>
      </c>
      <c r="P31" s="4" t="s">
        <v>65</v>
      </c>
    </row>
    <row r="32" spans="2:16" x14ac:dyDescent="0.3">
      <c r="B32" s="2" t="s">
        <v>12</v>
      </c>
      <c r="C32" s="2">
        <v>30477376.911111113</v>
      </c>
      <c r="D32" s="2">
        <v>19239843.71111111</v>
      </c>
      <c r="H32" s="2" t="s">
        <v>12</v>
      </c>
      <c r="I32" s="2">
        <v>34576899.911111109</v>
      </c>
      <c r="J32" s="2">
        <v>11269039.48888889</v>
      </c>
      <c r="N32" s="2" t="s">
        <v>12</v>
      </c>
      <c r="O32" s="2">
        <v>38676033.833333336</v>
      </c>
      <c r="P32" s="2">
        <v>28215709.752000004</v>
      </c>
    </row>
    <row r="33" spans="2:16" x14ac:dyDescent="0.3">
      <c r="B33" s="2" t="s">
        <v>10</v>
      </c>
      <c r="C33" s="2">
        <v>596472622585006.38</v>
      </c>
      <c r="D33" s="2">
        <v>80959905942470.141</v>
      </c>
      <c r="H33" s="2" t="s">
        <v>10</v>
      </c>
      <c r="I33" s="2">
        <v>248699651586947.63</v>
      </c>
      <c r="J33" s="2">
        <v>32607218801442.84</v>
      </c>
      <c r="N33" s="2" t="s">
        <v>10</v>
      </c>
      <c r="O33" s="2">
        <v>329597986374139.63</v>
      </c>
      <c r="P33" s="2">
        <v>334053407178895.56</v>
      </c>
    </row>
    <row r="34" spans="2:16" x14ac:dyDescent="0.3">
      <c r="B34" s="2" t="s">
        <v>8</v>
      </c>
      <c r="C34" s="2">
        <v>45</v>
      </c>
      <c r="D34" s="2">
        <v>45</v>
      </c>
      <c r="H34" s="2" t="s">
        <v>8</v>
      </c>
      <c r="I34" s="2">
        <v>45</v>
      </c>
      <c r="J34" s="2">
        <v>45</v>
      </c>
      <c r="N34" s="2" t="s">
        <v>8</v>
      </c>
      <c r="O34" s="2">
        <v>45</v>
      </c>
      <c r="P34" s="2">
        <v>45</v>
      </c>
    </row>
    <row r="35" spans="2:16" x14ac:dyDescent="0.3">
      <c r="B35" s="2" t="s">
        <v>6</v>
      </c>
      <c r="C35" s="2">
        <v>0</v>
      </c>
      <c r="D35" s="2"/>
      <c r="H35" s="2" t="s">
        <v>6</v>
      </c>
      <c r="I35" s="2">
        <v>0</v>
      </c>
      <c r="J35" s="2"/>
      <c r="N35" s="2" t="s">
        <v>6</v>
      </c>
      <c r="O35" s="2">
        <v>0</v>
      </c>
      <c r="P35" s="2"/>
    </row>
    <row r="36" spans="2:16" x14ac:dyDescent="0.3">
      <c r="B36" s="2" t="s">
        <v>5</v>
      </c>
      <c r="C36" s="2">
        <v>56</v>
      </c>
      <c r="D36" s="2"/>
      <c r="H36" s="2" t="s">
        <v>5</v>
      </c>
      <c r="I36" s="2">
        <v>55</v>
      </c>
      <c r="J36" s="2"/>
      <c r="N36" s="2" t="s">
        <v>5</v>
      </c>
      <c r="O36" s="2">
        <v>88</v>
      </c>
      <c r="P36" s="2"/>
    </row>
    <row r="37" spans="2:16" x14ac:dyDescent="0.3">
      <c r="B37" s="2" t="s">
        <v>4</v>
      </c>
      <c r="C37" s="2">
        <v>2.8963045162075818</v>
      </c>
      <c r="D37" s="2"/>
      <c r="H37" s="2" t="s">
        <v>4</v>
      </c>
      <c r="I37" s="2">
        <v>9.3222017147828193</v>
      </c>
      <c r="J37" s="2"/>
      <c r="N37" s="2" t="s">
        <v>4</v>
      </c>
      <c r="O37" s="2">
        <v>2.7238387350475293</v>
      </c>
      <c r="P37" s="2"/>
    </row>
    <row r="38" spans="2:16" x14ac:dyDescent="0.3">
      <c r="B38" s="2" t="s">
        <v>3</v>
      </c>
      <c r="C38" s="2">
        <v>2.6884974767834627E-3</v>
      </c>
      <c r="D38" s="2"/>
      <c r="H38" s="2" t="s">
        <v>3</v>
      </c>
      <c r="I38" s="2">
        <v>3.2411648064296815E-13</v>
      </c>
      <c r="J38" s="2"/>
      <c r="N38" s="2" t="s">
        <v>3</v>
      </c>
      <c r="O38" s="2">
        <v>3.8909513187199356E-3</v>
      </c>
      <c r="P38" s="2"/>
    </row>
    <row r="39" spans="2:16" x14ac:dyDescent="0.3">
      <c r="B39" s="2" t="s">
        <v>2</v>
      </c>
      <c r="C39" s="2">
        <v>1.6725223035579684</v>
      </c>
      <c r="D39" s="2"/>
      <c r="H39" s="2" t="s">
        <v>2</v>
      </c>
      <c r="I39" s="2">
        <v>1.6730339657719231</v>
      </c>
      <c r="J39" s="2"/>
      <c r="N39" s="2" t="s">
        <v>2</v>
      </c>
      <c r="O39" s="2">
        <v>1.6623540296553614</v>
      </c>
      <c r="P39" s="2"/>
    </row>
    <row r="40" spans="2:16" x14ac:dyDescent="0.3">
      <c r="B40" s="2" t="s">
        <v>1</v>
      </c>
      <c r="C40" s="6">
        <v>5.3769949535669298E-3</v>
      </c>
      <c r="D40" s="2"/>
      <c r="H40" s="2" t="s">
        <v>1</v>
      </c>
      <c r="I40" s="53">
        <v>6.48232961285936E-13</v>
      </c>
      <c r="J40" s="2"/>
      <c r="N40" s="2" t="s">
        <v>1</v>
      </c>
      <c r="O40" s="6">
        <v>7.7819026374398711E-3</v>
      </c>
      <c r="P40" s="2"/>
    </row>
    <row r="41" spans="2:16" ht="15" thickBot="1" x14ac:dyDescent="0.35">
      <c r="B41" s="1" t="s">
        <v>0</v>
      </c>
      <c r="C41" s="1">
        <v>2.0032407042050862</v>
      </c>
      <c r="D41" s="1"/>
      <c r="H41" s="1" t="s">
        <v>0</v>
      </c>
      <c r="I41" s="1">
        <v>2.0040447693778471</v>
      </c>
      <c r="J41" s="1"/>
      <c r="N41" s="1" t="s">
        <v>0</v>
      </c>
      <c r="O41" s="1">
        <v>1.9872898231356033</v>
      </c>
      <c r="P41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L82"/>
  <sheetViews>
    <sheetView tabSelected="1" topLeftCell="H1" zoomScale="55" zoomScaleNormal="55" workbookViewId="0">
      <selection activeCell="AA16" sqref="AA16"/>
    </sheetView>
  </sheetViews>
  <sheetFormatPr defaultRowHeight="14.4" x14ac:dyDescent="0.3"/>
  <cols>
    <col min="5" max="5" width="18.5546875" customWidth="1"/>
    <col min="6" max="6" width="43.5546875" customWidth="1"/>
    <col min="7" max="7" width="37.5546875" customWidth="1"/>
    <col min="9" max="9" width="12.33203125" customWidth="1"/>
    <col min="11" max="11" width="16.6640625" customWidth="1"/>
    <col min="12" max="12" width="12.88671875" customWidth="1"/>
  </cols>
  <sheetData>
    <row r="2" spans="5:12" x14ac:dyDescent="0.3">
      <c r="E2" s="10"/>
      <c r="F2" s="10"/>
      <c r="G2" s="7" t="s">
        <v>41</v>
      </c>
      <c r="H2" s="7" t="s">
        <v>40</v>
      </c>
      <c r="I2" s="7" t="s">
        <v>12</v>
      </c>
      <c r="J2" s="7" t="s">
        <v>28</v>
      </c>
      <c r="K2" s="7" t="s">
        <v>27</v>
      </c>
      <c r="L2" s="7" t="s">
        <v>28</v>
      </c>
    </row>
    <row r="3" spans="5:12" ht="15" thickBot="1" x14ac:dyDescent="0.35"/>
    <row r="4" spans="5:12" ht="15.6" thickTop="1" thickBot="1" x14ac:dyDescent="0.35">
      <c r="E4" t="s">
        <v>7</v>
      </c>
      <c r="F4">
        <v>1</v>
      </c>
      <c r="G4" t="s">
        <v>39</v>
      </c>
      <c r="H4">
        <v>177940</v>
      </c>
      <c r="I4">
        <f>AVERAGE(H4:H6)</f>
        <v>169753</v>
      </c>
      <c r="J4">
        <f>STDEV(H4:H6)</f>
        <v>8887.2801801225996</v>
      </c>
      <c r="K4" s="9">
        <v>19239844</v>
      </c>
      <c r="L4">
        <v>8997772.2766510453</v>
      </c>
    </row>
    <row r="5" spans="5:12" ht="15" thickTop="1" x14ac:dyDescent="0.3">
      <c r="F5">
        <v>2</v>
      </c>
      <c r="G5" t="s">
        <v>38</v>
      </c>
      <c r="H5">
        <v>171018</v>
      </c>
    </row>
    <row r="6" spans="5:12" ht="15" thickBot="1" x14ac:dyDescent="0.35">
      <c r="F6">
        <v>3</v>
      </c>
      <c r="G6" t="s">
        <v>37</v>
      </c>
      <c r="H6">
        <v>160301</v>
      </c>
    </row>
    <row r="7" spans="5:12" ht="15.6" thickTop="1" thickBot="1" x14ac:dyDescent="0.35">
      <c r="E7" t="s">
        <v>9</v>
      </c>
      <c r="F7">
        <v>4</v>
      </c>
      <c r="G7" t="s">
        <v>36</v>
      </c>
      <c r="H7">
        <v>105489</v>
      </c>
      <c r="I7">
        <f>AVERAGE(H7:H9)</f>
        <v>101073.33333333333</v>
      </c>
      <c r="J7">
        <f>STDEV(H7:H9)</f>
        <v>8523.4905017447709</v>
      </c>
      <c r="K7" s="9">
        <v>11269039.48888889</v>
      </c>
      <c r="L7">
        <v>5710273.0934205623</v>
      </c>
    </row>
    <row r="8" spans="5:12" ht="15" thickTop="1" x14ac:dyDescent="0.3">
      <c r="F8">
        <v>5</v>
      </c>
      <c r="G8" t="s">
        <v>35</v>
      </c>
      <c r="H8">
        <v>91248</v>
      </c>
    </row>
    <row r="9" spans="5:12" ht="15" thickBot="1" x14ac:dyDescent="0.35">
      <c r="F9">
        <v>6</v>
      </c>
      <c r="G9" t="s">
        <v>34</v>
      </c>
      <c r="H9">
        <v>106483</v>
      </c>
    </row>
    <row r="10" spans="5:12" ht="15.6" thickTop="1" thickBot="1" x14ac:dyDescent="0.35">
      <c r="E10" t="s">
        <v>11</v>
      </c>
      <c r="F10">
        <v>7</v>
      </c>
      <c r="G10" t="s">
        <v>33</v>
      </c>
      <c r="H10">
        <v>13539</v>
      </c>
      <c r="I10">
        <f>AVERAGE(H10:H12)</f>
        <v>14918</v>
      </c>
      <c r="J10">
        <f>STDEV(H10:H12)</f>
        <v>7122.337607836349</v>
      </c>
      <c r="K10" s="9">
        <v>28215709.752000004</v>
      </c>
      <c r="L10">
        <v>18277127.979496546</v>
      </c>
    </row>
    <row r="11" spans="5:12" ht="15" thickTop="1" x14ac:dyDescent="0.3">
      <c r="F11">
        <v>8</v>
      </c>
      <c r="G11" t="s">
        <v>32</v>
      </c>
      <c r="H11">
        <v>8586</v>
      </c>
    </row>
    <row r="12" spans="5:12" x14ac:dyDescent="0.3">
      <c r="F12">
        <v>9</v>
      </c>
      <c r="G12" t="s">
        <v>31</v>
      </c>
      <c r="H12">
        <v>22629</v>
      </c>
    </row>
    <row r="23" spans="5:12" ht="15" thickBot="1" x14ac:dyDescent="0.35">
      <c r="E23" s="10"/>
      <c r="F23" s="10"/>
      <c r="G23" s="7" t="s">
        <v>30</v>
      </c>
      <c r="H23" s="7" t="s">
        <v>29</v>
      </c>
      <c r="I23" s="7" t="s">
        <v>12</v>
      </c>
      <c r="J23" s="7" t="s">
        <v>28</v>
      </c>
      <c r="K23" s="7" t="s">
        <v>27</v>
      </c>
      <c r="L23" s="7" t="s">
        <v>28</v>
      </c>
    </row>
    <row r="24" spans="5:12" ht="15.6" thickTop="1" thickBot="1" x14ac:dyDescent="0.35">
      <c r="E24" t="s">
        <v>7</v>
      </c>
      <c r="F24">
        <v>1</v>
      </c>
      <c r="G24" t="s">
        <v>26</v>
      </c>
      <c r="H24">
        <v>31004</v>
      </c>
      <c r="I24">
        <f>AVERAGE(H24:H26)</f>
        <v>22744.666666666668</v>
      </c>
      <c r="J24">
        <f>STDEV(H24:H26)</f>
        <v>7152.8640650674588</v>
      </c>
      <c r="K24" s="9">
        <v>19239843.71111111</v>
      </c>
      <c r="L24">
        <v>24422789.000951681</v>
      </c>
    </row>
    <row r="25" spans="5:12" ht="15" thickTop="1" x14ac:dyDescent="0.3">
      <c r="F25">
        <v>2</v>
      </c>
      <c r="G25" t="s">
        <v>25</v>
      </c>
      <c r="H25">
        <v>18647</v>
      </c>
    </row>
    <row r="26" spans="5:12" ht="15" thickBot="1" x14ac:dyDescent="0.35">
      <c r="F26">
        <v>3</v>
      </c>
      <c r="G26" t="s">
        <v>24</v>
      </c>
      <c r="H26">
        <v>18583</v>
      </c>
    </row>
    <row r="27" spans="5:12" ht="15.6" thickTop="1" thickBot="1" x14ac:dyDescent="0.35">
      <c r="E27" t="s">
        <v>9</v>
      </c>
      <c r="F27">
        <v>4</v>
      </c>
      <c r="G27" t="s">
        <v>23</v>
      </c>
      <c r="H27">
        <v>15936</v>
      </c>
      <c r="I27">
        <f>AVERAGE(H27:H29)</f>
        <v>18646.666666666668</v>
      </c>
      <c r="J27">
        <f>STDEV(H27:H29)</f>
        <v>4304.4685308796616</v>
      </c>
      <c r="K27" s="9">
        <v>34576899.911111109</v>
      </c>
      <c r="L27">
        <v>15770214.062813086</v>
      </c>
    </row>
    <row r="28" spans="5:12" ht="15" thickTop="1" x14ac:dyDescent="0.3">
      <c r="F28">
        <v>5</v>
      </c>
      <c r="G28" t="s">
        <v>22</v>
      </c>
      <c r="H28">
        <v>16394</v>
      </c>
    </row>
    <row r="29" spans="5:12" ht="15" thickBot="1" x14ac:dyDescent="0.35">
      <c r="F29">
        <v>6</v>
      </c>
      <c r="G29" t="s">
        <v>21</v>
      </c>
      <c r="H29">
        <v>23610</v>
      </c>
    </row>
    <row r="30" spans="5:12" ht="15.6" thickTop="1" thickBot="1" x14ac:dyDescent="0.35">
      <c r="E30" t="s">
        <v>11</v>
      </c>
      <c r="F30">
        <v>7</v>
      </c>
      <c r="G30" t="s">
        <v>20</v>
      </c>
      <c r="H30">
        <v>15347</v>
      </c>
      <c r="I30">
        <f>AVERAGE(H30:H32)</f>
        <v>17869.333333333332</v>
      </c>
      <c r="J30">
        <f>STDEV(H31,H32,H30)</f>
        <v>4948.7032981714829</v>
      </c>
      <c r="K30" s="8">
        <v>38676033.833333336</v>
      </c>
      <c r="L30">
        <v>18154833.691723526</v>
      </c>
    </row>
    <row r="31" spans="5:12" ht="15" thickTop="1" x14ac:dyDescent="0.3">
      <c r="F31">
        <v>8</v>
      </c>
      <c r="G31" t="s">
        <v>19</v>
      </c>
      <c r="H31">
        <v>23571</v>
      </c>
    </row>
    <row r="32" spans="5:12" x14ac:dyDescent="0.3">
      <c r="F32">
        <v>9</v>
      </c>
      <c r="G32" t="s">
        <v>18</v>
      </c>
      <c r="H32">
        <v>14690</v>
      </c>
    </row>
    <row r="35" spans="5:7" x14ac:dyDescent="0.3">
      <c r="E35" s="7" t="s">
        <v>17</v>
      </c>
      <c r="F35" s="5" t="s">
        <v>16</v>
      </c>
    </row>
    <row r="37" spans="5:7" x14ac:dyDescent="0.3">
      <c r="E37" s="5" t="s">
        <v>7</v>
      </c>
    </row>
    <row r="38" spans="5:7" x14ac:dyDescent="0.3">
      <c r="E38" t="s">
        <v>15</v>
      </c>
    </row>
    <row r="39" spans="5:7" ht="15" thickBot="1" x14ac:dyDescent="0.35"/>
    <row r="40" spans="5:7" x14ac:dyDescent="0.3">
      <c r="E40" s="4"/>
      <c r="F40" s="4" t="s">
        <v>14</v>
      </c>
      <c r="G40" s="4" t="s">
        <v>13</v>
      </c>
    </row>
    <row r="41" spans="5:7" x14ac:dyDescent="0.3">
      <c r="E41" s="2" t="s">
        <v>12</v>
      </c>
      <c r="F41" s="2">
        <v>169753</v>
      </c>
      <c r="G41" s="2">
        <v>22744.666666666668</v>
      </c>
    </row>
    <row r="42" spans="5:7" x14ac:dyDescent="0.3">
      <c r="E42" s="2" t="s">
        <v>10</v>
      </c>
      <c r="F42" s="2">
        <v>78983749</v>
      </c>
      <c r="G42" s="2">
        <v>51163464.333333373</v>
      </c>
    </row>
    <row r="43" spans="5:7" x14ac:dyDescent="0.3">
      <c r="E43" s="2" t="s">
        <v>8</v>
      </c>
      <c r="F43" s="2">
        <v>3</v>
      </c>
      <c r="G43" s="2">
        <v>3</v>
      </c>
    </row>
    <row r="44" spans="5:7" x14ac:dyDescent="0.3">
      <c r="E44" s="2" t="s">
        <v>6</v>
      </c>
      <c r="F44" s="2">
        <v>0</v>
      </c>
      <c r="G44" s="2"/>
    </row>
    <row r="45" spans="5:7" x14ac:dyDescent="0.3">
      <c r="E45" s="2" t="s">
        <v>5</v>
      </c>
      <c r="F45" s="2">
        <v>4</v>
      </c>
      <c r="G45" s="2"/>
    </row>
    <row r="46" spans="5:7" x14ac:dyDescent="0.3">
      <c r="E46" s="2" t="s">
        <v>4</v>
      </c>
      <c r="F46" s="2">
        <v>22.319535108831971</v>
      </c>
      <c r="G46" s="2"/>
    </row>
    <row r="47" spans="5:7" x14ac:dyDescent="0.3">
      <c r="E47" s="2" t="s">
        <v>3</v>
      </c>
      <c r="F47" s="2">
        <v>1.1928640754149905E-5</v>
      </c>
      <c r="G47" s="2"/>
    </row>
    <row r="48" spans="5:7" x14ac:dyDescent="0.3">
      <c r="E48" s="2" t="s">
        <v>2</v>
      </c>
      <c r="F48" s="2">
        <v>2.1318467863266499</v>
      </c>
      <c r="G48" s="2"/>
    </row>
    <row r="49" spans="5:7" x14ac:dyDescent="0.3">
      <c r="E49" s="2" t="s">
        <v>1</v>
      </c>
      <c r="F49" s="6">
        <v>2.38572815082998E-5</v>
      </c>
      <c r="G49" s="2"/>
    </row>
    <row r="50" spans="5:7" ht="15" thickBot="1" x14ac:dyDescent="0.35">
      <c r="E50" s="1" t="s">
        <v>0</v>
      </c>
      <c r="F50" s="1">
        <v>2.7764451051977934</v>
      </c>
      <c r="G50" s="1"/>
    </row>
    <row r="52" spans="5:7" x14ac:dyDescent="0.3">
      <c r="E52" s="5" t="s">
        <v>9</v>
      </c>
    </row>
    <row r="54" spans="5:7" x14ac:dyDescent="0.3">
      <c r="E54" t="s">
        <v>15</v>
      </c>
    </row>
    <row r="55" spans="5:7" ht="15" thickBot="1" x14ac:dyDescent="0.35"/>
    <row r="56" spans="5:7" x14ac:dyDescent="0.3">
      <c r="E56" s="4"/>
      <c r="F56" s="4" t="s">
        <v>14</v>
      </c>
      <c r="G56" s="4" t="s">
        <v>13</v>
      </c>
    </row>
    <row r="57" spans="5:7" x14ac:dyDescent="0.3">
      <c r="E57" s="2" t="s">
        <v>12</v>
      </c>
      <c r="F57" s="2">
        <v>101073.33333333333</v>
      </c>
      <c r="G57" s="2">
        <v>18646.666666666668</v>
      </c>
    </row>
    <row r="58" spans="5:7" x14ac:dyDescent="0.3">
      <c r="E58" s="2" t="s">
        <v>10</v>
      </c>
      <c r="F58" s="2">
        <v>72649890.333333328</v>
      </c>
      <c r="G58" s="2">
        <v>18528449.333333313</v>
      </c>
    </row>
    <row r="59" spans="5:7" x14ac:dyDescent="0.3">
      <c r="E59" s="2" t="s">
        <v>8</v>
      </c>
      <c r="F59" s="2">
        <v>3</v>
      </c>
      <c r="G59" s="2">
        <v>3</v>
      </c>
    </row>
    <row r="60" spans="5:7" x14ac:dyDescent="0.3">
      <c r="E60" s="2" t="s">
        <v>6</v>
      </c>
      <c r="F60" s="2">
        <v>0</v>
      </c>
      <c r="G60" s="2"/>
    </row>
    <row r="61" spans="5:7" x14ac:dyDescent="0.3">
      <c r="E61" s="2" t="s">
        <v>5</v>
      </c>
      <c r="F61" s="2">
        <v>3</v>
      </c>
      <c r="G61" s="2"/>
    </row>
    <row r="62" spans="5:7" x14ac:dyDescent="0.3">
      <c r="E62" s="2" t="s">
        <v>4</v>
      </c>
      <c r="F62" s="2">
        <v>14.951422874825179</v>
      </c>
      <c r="G62" s="2"/>
    </row>
    <row r="63" spans="5:7" x14ac:dyDescent="0.3">
      <c r="E63" s="2" t="s">
        <v>3</v>
      </c>
      <c r="F63" s="2">
        <v>3.2467070565794087E-4</v>
      </c>
      <c r="G63" s="2"/>
    </row>
    <row r="64" spans="5:7" x14ac:dyDescent="0.3">
      <c r="E64" s="2" t="s">
        <v>2</v>
      </c>
      <c r="F64" s="2">
        <v>2.3533634348018233</v>
      </c>
      <c r="G64" s="2"/>
    </row>
    <row r="65" spans="4:7" x14ac:dyDescent="0.3">
      <c r="E65" s="2" t="s">
        <v>1</v>
      </c>
      <c r="F65" s="3">
        <v>6.4934141131588175E-4</v>
      </c>
      <c r="G65" s="2"/>
    </row>
    <row r="66" spans="4:7" ht="15" thickBot="1" x14ac:dyDescent="0.35">
      <c r="E66" s="1" t="s">
        <v>0</v>
      </c>
      <c r="F66" s="1">
        <v>3.1824463052837091</v>
      </c>
      <c r="G66" s="1"/>
    </row>
    <row r="68" spans="4:7" x14ac:dyDescent="0.3">
      <c r="E68" s="5" t="s">
        <v>7</v>
      </c>
    </row>
    <row r="70" spans="4:7" x14ac:dyDescent="0.3">
      <c r="E70" t="s">
        <v>15</v>
      </c>
    </row>
    <row r="71" spans="4:7" ht="15" thickBot="1" x14ac:dyDescent="0.35"/>
    <row r="72" spans="4:7" x14ac:dyDescent="0.3">
      <c r="E72" s="4"/>
      <c r="F72" s="4" t="s">
        <v>14</v>
      </c>
      <c r="G72" s="4" t="s">
        <v>13</v>
      </c>
    </row>
    <row r="73" spans="4:7" x14ac:dyDescent="0.3">
      <c r="E73" s="2" t="s">
        <v>12</v>
      </c>
      <c r="F73" s="2">
        <v>14918</v>
      </c>
      <c r="G73" s="2">
        <v>17869.333333333332</v>
      </c>
    </row>
    <row r="74" spans="4:7" x14ac:dyDescent="0.3">
      <c r="D74" t="s">
        <v>11</v>
      </c>
      <c r="E74" s="2" t="s">
        <v>10</v>
      </c>
      <c r="F74" s="2">
        <v>50727693</v>
      </c>
      <c r="G74" s="2">
        <v>24489664.333333313</v>
      </c>
    </row>
    <row r="75" spans="4:7" x14ac:dyDescent="0.3">
      <c r="D75" t="s">
        <v>9</v>
      </c>
      <c r="E75" s="2" t="s">
        <v>8</v>
      </c>
      <c r="F75" s="2">
        <v>3</v>
      </c>
      <c r="G75" s="2">
        <v>3</v>
      </c>
    </row>
    <row r="76" spans="4:7" x14ac:dyDescent="0.3">
      <c r="D76" t="s">
        <v>7</v>
      </c>
      <c r="E76" s="2" t="s">
        <v>6</v>
      </c>
      <c r="F76" s="2">
        <v>0</v>
      </c>
      <c r="G76" s="2"/>
    </row>
    <row r="77" spans="4:7" x14ac:dyDescent="0.3">
      <c r="E77" s="2" t="s">
        <v>5</v>
      </c>
      <c r="F77" s="2">
        <v>4</v>
      </c>
      <c r="G77" s="2"/>
    </row>
    <row r="78" spans="4:7" x14ac:dyDescent="0.3">
      <c r="E78" s="2" t="s">
        <v>4</v>
      </c>
      <c r="F78" s="2">
        <v>-0.58941319604280462</v>
      </c>
      <c r="G78" s="2"/>
    </row>
    <row r="79" spans="4:7" x14ac:dyDescent="0.3">
      <c r="E79" s="2" t="s">
        <v>3</v>
      </c>
      <c r="F79" s="2">
        <v>0.29363279578189994</v>
      </c>
      <c r="G79" s="2"/>
    </row>
    <row r="80" spans="4:7" x14ac:dyDescent="0.3">
      <c r="E80" s="2" t="s">
        <v>2</v>
      </c>
      <c r="F80" s="2">
        <v>2.1318467863266499</v>
      </c>
      <c r="G80" s="2"/>
    </row>
    <row r="81" spans="5:7" x14ac:dyDescent="0.3">
      <c r="E81" s="2" t="s">
        <v>1</v>
      </c>
      <c r="F81" s="3">
        <v>0.58726559156379987</v>
      </c>
      <c r="G81" s="2"/>
    </row>
    <row r="82" spans="5:7" ht="15" thickBot="1" x14ac:dyDescent="0.35">
      <c r="E82" s="1" t="s">
        <v>0</v>
      </c>
      <c r="F82" s="1">
        <v>2.7764451051977934</v>
      </c>
      <c r="G82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3C data</vt:lpstr>
      <vt:lpstr>Figure 3C Plot</vt:lpstr>
      <vt:lpstr>Fig.3 D E F Data&amp;Plot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2018-12-06T11:33:10Z</dcterms:modified>
</cp:coreProperties>
</file>