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20" windowHeight="7185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<sst xmlns="http://schemas.openxmlformats.org/spreadsheetml/2006/main" count="215" uniqueCount="80">
  <si>
    <t>* Microplate Manager Bio-Rad Laboratories, Inc. (Model 680)</t>
  </si>
  <si>
    <t>Sample</t>
  </si>
  <si>
    <t>OD</t>
  </si>
  <si>
    <t>Blank OD</t>
  </si>
  <si>
    <t>6 hour</t>
  </si>
  <si>
    <t>Conc.(ug/ml)</t>
  </si>
  <si>
    <t>Mean Conc.(ug/ml)</t>
  </si>
  <si>
    <t>Standard D</t>
  </si>
  <si>
    <t>Standard E</t>
  </si>
  <si>
    <t>Day 1</t>
  </si>
  <si>
    <t>Day 3</t>
  </si>
  <si>
    <t>Day 6</t>
  </si>
  <si>
    <t>Day 9</t>
  </si>
  <si>
    <t>Day 12</t>
  </si>
  <si>
    <t>Day 12</t>
  </si>
  <si>
    <t>OD</t>
  </si>
  <si>
    <t>OD(raw)</t>
  </si>
  <si>
    <t>OD(raw)-Blank OD</t>
  </si>
  <si>
    <t>Day 6</t>
  </si>
  <si>
    <t>Day 9</t>
  </si>
  <si>
    <t>Conc</t>
  </si>
  <si>
    <t>12 hours</t>
  </si>
  <si>
    <t>Day 1</t>
  </si>
  <si>
    <t>Day 3</t>
  </si>
  <si>
    <t>Cumulative % release</t>
  </si>
  <si>
    <t>6h</t>
  </si>
  <si>
    <t>12h</t>
  </si>
  <si>
    <t>D1</t>
  </si>
  <si>
    <t>D3</t>
  </si>
  <si>
    <t>D6</t>
  </si>
  <si>
    <t>D9</t>
  </si>
  <si>
    <t>D12</t>
  </si>
  <si>
    <t>Time (Hours)</t>
  </si>
  <si>
    <t>5.3.1.1</t>
  </si>
  <si>
    <t>Cumulative % Standard E</t>
  </si>
  <si>
    <t>*****</t>
  </si>
  <si>
    <r>
      <t>GC</t>
    </r>
    <r>
      <rPr>
        <vertAlign val="subscript"/>
        <sz val="12"/>
        <rFont val="新細明體"/>
        <family val="1"/>
      </rPr>
      <t>L</t>
    </r>
    <r>
      <rPr>
        <sz val="12"/>
        <rFont val="新細明體"/>
        <family val="1"/>
      </rPr>
      <t>P</t>
    </r>
    <r>
      <rPr>
        <vertAlign val="subscript"/>
        <sz val="12"/>
        <rFont val="新細明體"/>
        <family val="1"/>
      </rPr>
      <t>H</t>
    </r>
  </si>
  <si>
    <r>
      <t>GC</t>
    </r>
    <r>
      <rPr>
        <vertAlign val="subscript"/>
        <sz val="12"/>
        <rFont val="新細明體"/>
        <family val="1"/>
      </rPr>
      <t>L</t>
    </r>
    <r>
      <rPr>
        <sz val="12"/>
        <rFont val="新細明體"/>
        <family val="1"/>
      </rPr>
      <t>P</t>
    </r>
    <r>
      <rPr>
        <vertAlign val="subscript"/>
        <sz val="12"/>
        <rFont val="新細明體"/>
        <family val="1"/>
      </rPr>
      <t>L</t>
    </r>
  </si>
  <si>
    <r>
      <t>GC</t>
    </r>
    <r>
      <rPr>
        <vertAlign val="subscript"/>
        <sz val="12"/>
        <rFont val="新細明體"/>
        <family val="1"/>
      </rPr>
      <t>H</t>
    </r>
    <r>
      <rPr>
        <sz val="12"/>
        <rFont val="新細明體"/>
        <family val="1"/>
      </rPr>
      <t>P</t>
    </r>
    <r>
      <rPr>
        <vertAlign val="subscript"/>
        <sz val="12"/>
        <rFont val="新細明體"/>
        <family val="1"/>
      </rPr>
      <t>H</t>
    </r>
  </si>
  <si>
    <r>
      <t>GC</t>
    </r>
    <r>
      <rPr>
        <vertAlign val="subscript"/>
        <sz val="12"/>
        <rFont val="標楷體"/>
        <family val="4"/>
      </rPr>
      <t>H</t>
    </r>
    <r>
      <rPr>
        <sz val="12"/>
        <rFont val="標楷體"/>
        <family val="4"/>
      </rPr>
      <t>P</t>
    </r>
    <r>
      <rPr>
        <vertAlign val="subscript"/>
        <sz val="12"/>
        <rFont val="標楷體"/>
        <family val="4"/>
      </rPr>
      <t>L</t>
    </r>
  </si>
  <si>
    <t>Hours</t>
  </si>
  <si>
    <t>6h</t>
  </si>
  <si>
    <t>D1</t>
  </si>
  <si>
    <t>D3</t>
  </si>
  <si>
    <t>D6</t>
  </si>
  <si>
    <t>D9</t>
  </si>
  <si>
    <t>D12</t>
  </si>
  <si>
    <t>Residual Wt of biocomposite (ug)</t>
  </si>
  <si>
    <t>Mean</t>
  </si>
  <si>
    <t>*1/9</t>
  </si>
  <si>
    <t>*1/9</t>
  </si>
  <si>
    <t>*1/21</t>
  </si>
  <si>
    <t>* Real initial Wt of biocomposite (ug)=Residual biocomposite + cumulative collage release</t>
  </si>
  <si>
    <t>Hours</t>
  </si>
  <si>
    <t>6h</t>
  </si>
  <si>
    <t>12h</t>
  </si>
  <si>
    <t>D1</t>
  </si>
  <si>
    <t>SD</t>
  </si>
  <si>
    <t>SE</t>
  </si>
  <si>
    <t>Wt of collagen in biocomposite</t>
  </si>
  <si>
    <t>collagen ratio</t>
  </si>
  <si>
    <t>*1/9</t>
  </si>
  <si>
    <t>*1/21</t>
  </si>
  <si>
    <t>*1/9</t>
  </si>
  <si>
    <t>Cumulative Standard E</t>
  </si>
  <si>
    <t>Cumulative Conc.(ug/ml)</t>
  </si>
  <si>
    <t>Hours</t>
  </si>
  <si>
    <t>sum(Cumulative collagen release)</t>
  </si>
  <si>
    <t>Conc.(ug/ml)</t>
  </si>
  <si>
    <t>`</t>
  </si>
  <si>
    <r>
      <t>* GC</t>
    </r>
    <r>
      <rPr>
        <vertAlign val="subscript"/>
        <sz val="12"/>
        <rFont val="新細明體"/>
        <family val="1"/>
      </rPr>
      <t>H</t>
    </r>
    <r>
      <rPr>
        <sz val="12"/>
        <rFont val="新細明體"/>
        <family val="1"/>
      </rPr>
      <t>P</t>
    </r>
    <r>
      <rPr>
        <vertAlign val="subscript"/>
        <sz val="12"/>
        <rFont val="新細明體"/>
        <family val="1"/>
      </rPr>
      <t>L</t>
    </r>
    <r>
      <rPr>
        <sz val="12"/>
        <rFont val="新細明體"/>
        <family val="1"/>
      </rPr>
      <t xml:space="preserve"> (1:8 gelatin/ 25% collagen:PCL biocomposite)</t>
    </r>
  </si>
  <si>
    <r>
      <t>GC</t>
    </r>
    <r>
      <rPr>
        <vertAlign val="subscript"/>
        <sz val="12"/>
        <rFont val="新細明體"/>
        <family val="1"/>
      </rPr>
      <t>L</t>
    </r>
    <r>
      <rPr>
        <sz val="12"/>
        <rFont val="新細明體"/>
        <family val="1"/>
      </rPr>
      <t>P</t>
    </r>
    <r>
      <rPr>
        <vertAlign val="subscript"/>
        <sz val="12"/>
        <rFont val="新細明體"/>
        <family val="1"/>
      </rPr>
      <t>H</t>
    </r>
  </si>
  <si>
    <r>
      <t>* GC</t>
    </r>
    <r>
      <rPr>
        <vertAlign val="subscript"/>
        <sz val="12"/>
        <rFont val="新細明體"/>
        <family val="1"/>
      </rPr>
      <t>H</t>
    </r>
    <r>
      <rPr>
        <sz val="12"/>
        <rFont val="新細明體"/>
        <family val="1"/>
      </rPr>
      <t>P</t>
    </r>
    <r>
      <rPr>
        <vertAlign val="subscript"/>
        <sz val="12"/>
        <rFont val="新細明體"/>
        <family val="1"/>
      </rPr>
      <t>H</t>
    </r>
    <r>
      <rPr>
        <sz val="12"/>
        <rFont val="新細明體"/>
        <family val="1"/>
      </rPr>
      <t xml:space="preserve"> (1:20 gelatin/ 25% collagen:PCL biocomposite)</t>
    </r>
  </si>
  <si>
    <r>
      <t>* GC</t>
    </r>
    <r>
      <rPr>
        <vertAlign val="subscript"/>
        <sz val="12"/>
        <rFont val="新細明體"/>
        <family val="1"/>
      </rPr>
      <t>L</t>
    </r>
    <r>
      <rPr>
        <sz val="12"/>
        <rFont val="新細明體"/>
        <family val="1"/>
      </rPr>
      <t>P</t>
    </r>
    <r>
      <rPr>
        <vertAlign val="subscript"/>
        <sz val="12"/>
        <rFont val="新細明體"/>
        <family val="1"/>
      </rPr>
      <t>L</t>
    </r>
    <r>
      <rPr>
        <sz val="12"/>
        <rFont val="新細明體"/>
        <family val="1"/>
      </rPr>
      <t xml:space="preserve"> (1:8 gelatin/ 10% collagen:PCL biocomposite)</t>
    </r>
  </si>
  <si>
    <r>
      <t>* GC</t>
    </r>
    <r>
      <rPr>
        <vertAlign val="subscript"/>
        <sz val="12"/>
        <rFont val="新細明體"/>
        <family val="1"/>
      </rPr>
      <t>L</t>
    </r>
    <r>
      <rPr>
        <sz val="12"/>
        <rFont val="新細明體"/>
        <family val="1"/>
      </rPr>
      <t>P</t>
    </r>
    <r>
      <rPr>
        <vertAlign val="subscript"/>
        <sz val="12"/>
        <rFont val="新細明體"/>
        <family val="1"/>
      </rPr>
      <t>H</t>
    </r>
    <r>
      <rPr>
        <sz val="12"/>
        <rFont val="新細明體"/>
        <family val="1"/>
      </rPr>
      <t xml:space="preserve"> (1:20 gelatin/ 10% collagen:PCL biocomposite)</t>
    </r>
  </si>
  <si>
    <t>12h</t>
  </si>
  <si>
    <r>
      <t>GC</t>
    </r>
    <r>
      <rPr>
        <vertAlign val="subscript"/>
        <sz val="12"/>
        <rFont val="新細明體"/>
        <family val="1"/>
      </rPr>
      <t>H</t>
    </r>
    <r>
      <rPr>
        <sz val="12"/>
        <rFont val="新細明體"/>
        <family val="1"/>
      </rPr>
      <t>P</t>
    </r>
    <r>
      <rPr>
        <vertAlign val="subscript"/>
        <sz val="12"/>
        <rFont val="新細明體"/>
        <family val="1"/>
      </rPr>
      <t>L</t>
    </r>
  </si>
  <si>
    <r>
      <t>GC</t>
    </r>
    <r>
      <rPr>
        <vertAlign val="subscript"/>
        <sz val="12"/>
        <rFont val="新細明體"/>
        <family val="1"/>
      </rPr>
      <t>H</t>
    </r>
    <r>
      <rPr>
        <sz val="12"/>
        <rFont val="新細明體"/>
        <family val="1"/>
      </rPr>
      <t>P</t>
    </r>
    <r>
      <rPr>
        <vertAlign val="subscript"/>
        <sz val="12"/>
        <rFont val="新細明體"/>
        <family val="1"/>
      </rPr>
      <t>L</t>
    </r>
  </si>
  <si>
    <r>
      <t>GC</t>
    </r>
    <r>
      <rPr>
        <vertAlign val="subscript"/>
        <sz val="12"/>
        <rFont val="新細明體"/>
        <family val="1"/>
      </rPr>
      <t>H</t>
    </r>
    <r>
      <rPr>
        <sz val="12"/>
        <rFont val="新細明體"/>
        <family val="1"/>
      </rPr>
      <t>P</t>
    </r>
    <r>
      <rPr>
        <vertAlign val="subscript"/>
        <sz val="12"/>
        <rFont val="新細明體"/>
        <family val="1"/>
      </rPr>
      <t>L</t>
    </r>
  </si>
  <si>
    <r>
      <t>GC</t>
    </r>
    <r>
      <rPr>
        <vertAlign val="subscript"/>
        <sz val="12"/>
        <rFont val="新細明體"/>
        <family val="1"/>
      </rPr>
      <t>H</t>
    </r>
    <r>
      <rPr>
        <sz val="12"/>
        <rFont val="新細明體"/>
        <family val="1"/>
      </rPr>
      <t>P</t>
    </r>
    <r>
      <rPr>
        <vertAlign val="subscript"/>
        <sz val="12"/>
        <rFont val="新細明體"/>
        <family val="1"/>
      </rPr>
      <t>L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</si>
</sst>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m&quot;月&quot;d&quot;日&quot;"/>
    <numFmt numFmtId="178" formatCode="0.00000_ "/>
    <numFmt numFmtId="179" formatCode="0.0000_ "/>
    <numFmt numFmtId="180" formatCode="0.000_ "/>
    <numFmt numFmtId="181" formatCode="0.0_ "/>
    <numFmt numFmtId="182" formatCode="0_ "/>
    <numFmt numFmtId="183" formatCode="0.00000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52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name val="標楷體"/>
      <family val="4"/>
    </font>
    <font>
      <sz val="14.25"/>
      <color indexed="8"/>
      <name val="Times New Roman"/>
      <family val="1"/>
    </font>
    <font>
      <sz val="10"/>
      <color indexed="8"/>
      <name val="Times New Roman"/>
      <family val="1"/>
    </font>
    <font>
      <sz val="9.2"/>
      <color indexed="8"/>
      <name val="Times New Roman"/>
      <family val="1"/>
    </font>
    <font>
      <vertAlign val="subscript"/>
      <sz val="12"/>
      <name val="新細明體"/>
      <family val="1"/>
    </font>
    <font>
      <vertAlign val="subscript"/>
      <sz val="12"/>
      <name val="標楷體"/>
      <family val="4"/>
    </font>
    <font>
      <sz val="12"/>
      <color indexed="10"/>
      <name val="Times New Roman"/>
      <family val="1"/>
    </font>
    <font>
      <b/>
      <sz val="8.5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8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35" borderId="0" xfId="0" applyFill="1" applyAlignment="1">
      <alignment vertical="center"/>
    </xf>
    <xf numFmtId="0" fontId="2" fillId="34" borderId="0" xfId="0" applyFont="1" applyFill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33" borderId="0" xfId="0" applyNumberFormat="1" applyFill="1" applyAlignment="1">
      <alignment vertical="center"/>
    </xf>
    <xf numFmtId="176" fontId="0" fillId="36" borderId="0" xfId="0" applyNumberFormat="1" applyFill="1" applyAlignment="1">
      <alignment vertical="center"/>
    </xf>
    <xf numFmtId="0" fontId="2" fillId="37" borderId="0" xfId="0" applyFont="1" applyFill="1" applyAlignment="1">
      <alignment vertical="center"/>
    </xf>
    <xf numFmtId="0" fontId="0" fillId="37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34" borderId="0" xfId="0" applyNumberFormat="1" applyFill="1" applyAlignment="1">
      <alignment vertical="center"/>
    </xf>
    <xf numFmtId="0" fontId="51" fillId="0" borderId="0" xfId="0" applyFont="1" applyAlignment="1">
      <alignment vertical="center"/>
    </xf>
    <xf numFmtId="0" fontId="51" fillId="37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Cumulative % release of protein from collagen:PCL biocomposites in PBS at 37</a:t>
            </a:r>
            <a:r>
              <a:rPr lang="en-US" cap="none" sz="1400" b="0" i="0" u="none" baseline="30000">
                <a:solidFill>
                  <a:srgbClr val="000000"/>
                </a:solidFill>
              </a:rPr>
              <a:t>o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Sheet3!#REF!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Sheet2!#REF!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Sheet2!#REF!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Sheet2!$W$4:$AC$4</c:f>
              <c:numCache/>
            </c:numRef>
          </c:xVal>
          <c:yVal>
            <c:numRef>
              <c:f>Sheet2!#REF!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Sheet3!#REF!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Sheet2!#REF!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Sheet2!#REF!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Sheet2!$W$4:$AC$4</c:f>
              <c:numCache/>
            </c:numRef>
          </c:xVal>
          <c:yVal>
            <c:numRef>
              <c:f>Sheet2!#REF!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Sheet3!#REF!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Sheet2!#REF!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Sheet2!#REF!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Sheet2!$W$4:$AC$4</c:f>
              <c:numCache/>
            </c:numRef>
          </c:xVal>
          <c:yVal>
            <c:numRef>
              <c:f>Sheet2!#REF!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26808569"/>
        <c:axId val="39950530"/>
      </c:scatterChart>
      <c:valAx>
        <c:axId val="26808569"/>
        <c:scaling>
          <c:orientation val="minMax"/>
          <c:max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950530"/>
        <c:crosses val="autoZero"/>
        <c:crossBetween val="midCat"/>
        <c:dispUnits/>
        <c:majorUnit val="50"/>
        <c:minorUnit val="10"/>
      </c:valAx>
      <c:valAx>
        <c:axId val="39950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 release of collagen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808569"/>
        <c:crosses val="autoZero"/>
        <c:crossBetween val="midCat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13075"/>
          <c:w val="0.85125"/>
          <c:h val="0.84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Sheet2!$V$7</c:f>
              <c:strCache>
                <c:ptCount val="1"/>
                <c:pt idx="0">
                  <c:v>GCLPL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Sheet2!$W$13:$AC$13</c:f>
                <c:numCache>
                  <c:ptCount val="7"/>
                  <c:pt idx="0">
                    <c:v>1.6132053207868053</c:v>
                  </c:pt>
                  <c:pt idx="1">
                    <c:v>2.7105895045195227</c:v>
                  </c:pt>
                  <c:pt idx="2">
                    <c:v>3.565234329638551</c:v>
                  </c:pt>
                  <c:pt idx="3">
                    <c:v>3.979914067270269</c:v>
                  </c:pt>
                  <c:pt idx="4">
                    <c:v>3.979914067270269</c:v>
                  </c:pt>
                  <c:pt idx="5">
                    <c:v>3.979914067270269</c:v>
                  </c:pt>
                  <c:pt idx="6">
                    <c:v>3.6056908894074993</c:v>
                  </c:pt>
                </c:numCache>
              </c:numRef>
            </c:plus>
            <c:minus>
              <c:numRef>
                <c:f>Sheet2!$W$13:$AC$13</c:f>
                <c:numCache>
                  <c:ptCount val="7"/>
                  <c:pt idx="0">
                    <c:v>1.6132053207868053</c:v>
                  </c:pt>
                  <c:pt idx="1">
                    <c:v>2.7105895045195227</c:v>
                  </c:pt>
                  <c:pt idx="2">
                    <c:v>3.565234329638551</c:v>
                  </c:pt>
                  <c:pt idx="3">
                    <c:v>3.979914067270269</c:v>
                  </c:pt>
                  <c:pt idx="4">
                    <c:v>3.979914067270269</c:v>
                  </c:pt>
                  <c:pt idx="5">
                    <c:v>3.979914067270269</c:v>
                  </c:pt>
                  <c:pt idx="6">
                    <c:v>3.6056908894074993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Sheet2!$W$4:$AC$4</c:f>
              <c:numCache/>
            </c:numRef>
          </c:xVal>
          <c:yVal>
            <c:numRef>
              <c:f>Sheet2!$W$7:$AC$7</c:f>
              <c:numCache/>
            </c:numRef>
          </c:yVal>
          <c:smooth val="1"/>
        </c:ser>
        <c:ser>
          <c:idx val="1"/>
          <c:order val="1"/>
          <c:tx>
            <c:strRef>
              <c:f>Sheet2!$V$8</c:f>
              <c:strCache>
                <c:ptCount val="1"/>
                <c:pt idx="0">
                  <c:v>GCLPH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Sheet2!$W$14:$AC$14</c:f>
                <c:numCache>
                  <c:ptCount val="7"/>
                  <c:pt idx="0">
                    <c:v>2.29902033506766</c:v>
                  </c:pt>
                  <c:pt idx="1">
                    <c:v>1.4728750966948891</c:v>
                  </c:pt>
                  <c:pt idx="2">
                    <c:v>1.435323040405218</c:v>
                  </c:pt>
                  <c:pt idx="3">
                    <c:v>2.574402081191917</c:v>
                  </c:pt>
                  <c:pt idx="4">
                    <c:v>2.574402081191917</c:v>
                  </c:pt>
                  <c:pt idx="5">
                    <c:v>2.574402081191917</c:v>
                  </c:pt>
                  <c:pt idx="6">
                    <c:v>2.762162362640274</c:v>
                  </c:pt>
                </c:numCache>
              </c:numRef>
            </c:plus>
            <c:minus>
              <c:numRef>
                <c:f>Sheet2!$W$14:$AC$14</c:f>
                <c:numCache>
                  <c:ptCount val="7"/>
                  <c:pt idx="0">
                    <c:v>2.29902033506766</c:v>
                  </c:pt>
                  <c:pt idx="1">
                    <c:v>1.4728750966948891</c:v>
                  </c:pt>
                  <c:pt idx="2">
                    <c:v>1.435323040405218</c:v>
                  </c:pt>
                  <c:pt idx="3">
                    <c:v>2.574402081191917</c:v>
                  </c:pt>
                  <c:pt idx="4">
                    <c:v>2.574402081191917</c:v>
                  </c:pt>
                  <c:pt idx="5">
                    <c:v>2.574402081191917</c:v>
                  </c:pt>
                  <c:pt idx="6">
                    <c:v>2.762162362640274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Sheet2!$W$4:$AC$4</c:f>
              <c:numCache/>
            </c:numRef>
          </c:xVal>
          <c:yVal>
            <c:numRef>
              <c:f>Sheet2!$W$8:$AC$8</c:f>
              <c:numCache/>
            </c:numRef>
          </c:yVal>
          <c:smooth val="1"/>
        </c:ser>
        <c:ser>
          <c:idx val="2"/>
          <c:order val="2"/>
          <c:tx>
            <c:strRef>
              <c:f>Sheet2!$V$5</c:f>
              <c:strCache>
                <c:ptCount val="1"/>
                <c:pt idx="0">
                  <c:v>GCHPL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Sheet2!$W$11:$AC$11</c:f>
                <c:numCache>
                  <c:ptCount val="7"/>
                  <c:pt idx="0">
                    <c:v>1.264383582195113</c:v>
                  </c:pt>
                  <c:pt idx="1">
                    <c:v>1.6173693877507282</c:v>
                  </c:pt>
                  <c:pt idx="2">
                    <c:v>2.2973010623865444</c:v>
                  </c:pt>
                  <c:pt idx="3">
                    <c:v>2.4622206600641676</c:v>
                  </c:pt>
                  <c:pt idx="4">
                    <c:v>3.4112316782792638</c:v>
                  </c:pt>
                  <c:pt idx="5">
                    <c:v>3.729497568534327</c:v>
                  </c:pt>
                  <c:pt idx="6">
                    <c:v>4.936014625228519</c:v>
                  </c:pt>
                </c:numCache>
              </c:numRef>
            </c:plus>
            <c:minus>
              <c:numRef>
                <c:f>Sheet2!$W$11:$AC$11</c:f>
                <c:numCache>
                  <c:ptCount val="7"/>
                  <c:pt idx="0">
                    <c:v>1.264383582195113</c:v>
                  </c:pt>
                  <c:pt idx="1">
                    <c:v>1.6173693877507282</c:v>
                  </c:pt>
                  <c:pt idx="2">
                    <c:v>2.2973010623865444</c:v>
                  </c:pt>
                  <c:pt idx="3">
                    <c:v>2.4622206600641676</c:v>
                  </c:pt>
                  <c:pt idx="4">
                    <c:v>3.4112316782792638</c:v>
                  </c:pt>
                  <c:pt idx="5">
                    <c:v>3.729497568534327</c:v>
                  </c:pt>
                  <c:pt idx="6">
                    <c:v>4.936014625228519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Sheet2!$W$4:$AC$4</c:f>
              <c:numCache/>
            </c:numRef>
          </c:xVal>
          <c:yVal>
            <c:numRef>
              <c:f>Sheet2!$W$5:$AC$5</c:f>
              <c:numCache/>
            </c:numRef>
          </c:yVal>
          <c:smooth val="1"/>
        </c:ser>
        <c:ser>
          <c:idx val="3"/>
          <c:order val="3"/>
          <c:tx>
            <c:strRef>
              <c:f>Sheet2!$V$6</c:f>
              <c:strCache>
                <c:ptCount val="1"/>
                <c:pt idx="0">
                  <c:v>GCHPH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Sheet2!$W$12:$AC$12</c:f>
                <c:numCache>
                  <c:ptCount val="7"/>
                  <c:pt idx="0">
                    <c:v>15.412792241179416</c:v>
                  </c:pt>
                  <c:pt idx="1">
                    <c:v>15.675922720964072</c:v>
                  </c:pt>
                  <c:pt idx="2">
                    <c:v>15.170833179308465</c:v>
                  </c:pt>
                  <c:pt idx="3">
                    <c:v>15.173857667581855</c:v>
                  </c:pt>
                  <c:pt idx="4">
                    <c:v>15.204102550315724</c:v>
                  </c:pt>
                  <c:pt idx="5">
                    <c:v>17.52388505600344</c:v>
                  </c:pt>
                  <c:pt idx="6">
                    <c:v>17.38173410715426</c:v>
                  </c:pt>
                </c:numCache>
              </c:numRef>
            </c:plus>
            <c:minus>
              <c:numRef>
                <c:f>Sheet2!$W$12:$AC$12</c:f>
                <c:numCache>
                  <c:ptCount val="7"/>
                  <c:pt idx="0">
                    <c:v>15.412792241179416</c:v>
                  </c:pt>
                  <c:pt idx="1">
                    <c:v>15.675922720964072</c:v>
                  </c:pt>
                  <c:pt idx="2">
                    <c:v>15.170833179308465</c:v>
                  </c:pt>
                  <c:pt idx="3">
                    <c:v>15.173857667581855</c:v>
                  </c:pt>
                  <c:pt idx="4">
                    <c:v>15.204102550315724</c:v>
                  </c:pt>
                  <c:pt idx="5">
                    <c:v>17.52388505600344</c:v>
                  </c:pt>
                  <c:pt idx="6">
                    <c:v>17.38173410715426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Sheet2!$W$4:$AC$4</c:f>
              <c:numCache/>
            </c:numRef>
          </c:xVal>
          <c:yVal>
            <c:numRef>
              <c:f>Sheet2!$W$6:$AC$6</c:f>
              <c:numCache/>
            </c:numRef>
          </c:yVal>
          <c:smooth val="1"/>
        </c:ser>
        <c:axId val="24010451"/>
        <c:axId val="14767468"/>
      </c:scatterChart>
      <c:valAx>
        <c:axId val="24010451"/>
        <c:scaling>
          <c:orientation val="minMax"/>
          <c:max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Hours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</a:defRPr>
            </a:pPr>
          </a:p>
        </c:txPr>
        <c:crossAx val="14767468"/>
        <c:crosses val="autoZero"/>
        <c:crossBetween val="midCat"/>
        <c:dispUnits/>
        <c:majorUnit val="50"/>
        <c:minorUnit val="10"/>
      </c:valAx>
      <c:valAx>
        <c:axId val="14767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release of protein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</a:defRPr>
            </a:pPr>
          </a:p>
        </c:txPr>
        <c:crossAx val="24010451"/>
        <c:crosses val="autoZero"/>
        <c:crossBetween val="midCat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85"/>
          <c:y val="0.56725"/>
          <c:w val="0.19575"/>
          <c:h val="0.321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Cumulative % release of protein from collagen:PCL biocomposites in PBS at 37</a:t>
            </a:r>
            <a:r>
              <a:rPr lang="en-US" cap="none" sz="1400" b="0" i="0" u="none" baseline="30000">
                <a:solidFill>
                  <a:srgbClr val="000000"/>
                </a:solidFill>
              </a:rPr>
              <a:t>o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Sheet3!#REF!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Sheet2!#REF!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Sheet2!#REF!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Sheet2!$W$4:$AC$4</c:f>
              <c:numCache/>
            </c:numRef>
          </c:xVal>
          <c:yVal>
            <c:numRef>
              <c:f>Sheet2!#REF!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Sheet3!#REF!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Sheet2!#REF!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Sheet2!#REF!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Sheet2!$W$4:$AC$4</c:f>
              <c:numCache/>
            </c:numRef>
          </c:xVal>
          <c:yVal>
            <c:numRef>
              <c:f>Sheet2!#REF!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Sheet3!#REF!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Sheet2!#REF!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Sheet2!#REF!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Sheet2!$W$4:$AC$4</c:f>
              <c:numCache/>
            </c:numRef>
          </c:xVal>
          <c:yVal>
            <c:numRef>
              <c:f>Sheet2!#REF!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1"/>
        </c:ser>
        <c:axId val="65798349"/>
        <c:axId val="55314230"/>
      </c:scatterChart>
      <c:valAx>
        <c:axId val="65798349"/>
        <c:scaling>
          <c:orientation val="minMax"/>
          <c:max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314230"/>
        <c:crosses val="autoZero"/>
        <c:crossBetween val="midCat"/>
        <c:dispUnits/>
        <c:majorUnit val="50"/>
        <c:minorUnit val="10"/>
      </c:valAx>
      <c:valAx>
        <c:axId val="55314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 release of collagen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798349"/>
        <c:crosses val="autoZero"/>
        <c:crossBetween val="midCat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13075"/>
          <c:w val="0.85125"/>
          <c:h val="0.84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Sheet2!$V$7</c:f>
              <c:strCache>
                <c:ptCount val="1"/>
                <c:pt idx="0">
                  <c:v>GCLPL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Sheet2!$W$13:$AC$13</c:f>
                <c:numCache>
                  <c:ptCount val="7"/>
                  <c:pt idx="0">
                    <c:v>1.6132053207868053</c:v>
                  </c:pt>
                  <c:pt idx="1">
                    <c:v>2.7105895045195227</c:v>
                  </c:pt>
                  <c:pt idx="2">
                    <c:v>3.565234329638551</c:v>
                  </c:pt>
                  <c:pt idx="3">
                    <c:v>3.979914067270269</c:v>
                  </c:pt>
                  <c:pt idx="4">
                    <c:v>3.979914067270269</c:v>
                  </c:pt>
                  <c:pt idx="5">
                    <c:v>3.979914067270269</c:v>
                  </c:pt>
                  <c:pt idx="6">
                    <c:v>3.6056908894074993</c:v>
                  </c:pt>
                </c:numCache>
              </c:numRef>
            </c:plus>
            <c:minus>
              <c:numRef>
                <c:f>Sheet2!$W$13:$AC$13</c:f>
                <c:numCache>
                  <c:ptCount val="7"/>
                  <c:pt idx="0">
                    <c:v>1.6132053207868053</c:v>
                  </c:pt>
                  <c:pt idx="1">
                    <c:v>2.7105895045195227</c:v>
                  </c:pt>
                  <c:pt idx="2">
                    <c:v>3.565234329638551</c:v>
                  </c:pt>
                  <c:pt idx="3">
                    <c:v>3.979914067270269</c:v>
                  </c:pt>
                  <c:pt idx="4">
                    <c:v>3.979914067270269</c:v>
                  </c:pt>
                  <c:pt idx="5">
                    <c:v>3.979914067270269</c:v>
                  </c:pt>
                  <c:pt idx="6">
                    <c:v>3.6056908894074993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Sheet2!$W$4:$AC$4</c:f>
              <c:numCache/>
            </c:numRef>
          </c:xVal>
          <c:yVal>
            <c:numRef>
              <c:f>Sheet2!$W$7:$AC$7</c:f>
              <c:numCache/>
            </c:numRef>
          </c:yVal>
          <c:smooth val="1"/>
        </c:ser>
        <c:ser>
          <c:idx val="1"/>
          <c:order val="1"/>
          <c:tx>
            <c:strRef>
              <c:f>Sheet2!$V$8</c:f>
              <c:strCache>
                <c:ptCount val="1"/>
                <c:pt idx="0">
                  <c:v>GCLPH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Sheet2!$W$14:$AC$14</c:f>
                <c:numCache>
                  <c:ptCount val="7"/>
                  <c:pt idx="0">
                    <c:v>2.29902033506766</c:v>
                  </c:pt>
                  <c:pt idx="1">
                    <c:v>1.4728750966948891</c:v>
                  </c:pt>
                  <c:pt idx="2">
                    <c:v>1.435323040405218</c:v>
                  </c:pt>
                  <c:pt idx="3">
                    <c:v>2.574402081191917</c:v>
                  </c:pt>
                  <c:pt idx="4">
                    <c:v>2.574402081191917</c:v>
                  </c:pt>
                  <c:pt idx="5">
                    <c:v>2.574402081191917</c:v>
                  </c:pt>
                  <c:pt idx="6">
                    <c:v>2.762162362640274</c:v>
                  </c:pt>
                </c:numCache>
              </c:numRef>
            </c:plus>
            <c:minus>
              <c:numRef>
                <c:f>Sheet2!$W$14:$AC$14</c:f>
                <c:numCache>
                  <c:ptCount val="7"/>
                  <c:pt idx="0">
                    <c:v>2.29902033506766</c:v>
                  </c:pt>
                  <c:pt idx="1">
                    <c:v>1.4728750966948891</c:v>
                  </c:pt>
                  <c:pt idx="2">
                    <c:v>1.435323040405218</c:v>
                  </c:pt>
                  <c:pt idx="3">
                    <c:v>2.574402081191917</c:v>
                  </c:pt>
                  <c:pt idx="4">
                    <c:v>2.574402081191917</c:v>
                  </c:pt>
                  <c:pt idx="5">
                    <c:v>2.574402081191917</c:v>
                  </c:pt>
                  <c:pt idx="6">
                    <c:v>2.762162362640274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Sheet2!$W$4:$AC$4</c:f>
              <c:numCache/>
            </c:numRef>
          </c:xVal>
          <c:yVal>
            <c:numRef>
              <c:f>Sheet2!$W$8:$AC$8</c:f>
              <c:numCache/>
            </c:numRef>
          </c:yVal>
          <c:smooth val="1"/>
        </c:ser>
        <c:ser>
          <c:idx val="2"/>
          <c:order val="2"/>
          <c:tx>
            <c:strRef>
              <c:f>Sheet2!$V$5</c:f>
              <c:strCache>
                <c:ptCount val="1"/>
                <c:pt idx="0">
                  <c:v>GCHPL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Sheet2!$W$11:$AC$11</c:f>
                <c:numCache>
                  <c:ptCount val="7"/>
                  <c:pt idx="0">
                    <c:v>1.264383582195113</c:v>
                  </c:pt>
                  <c:pt idx="1">
                    <c:v>1.6173693877507282</c:v>
                  </c:pt>
                  <c:pt idx="2">
                    <c:v>2.2973010623865444</c:v>
                  </c:pt>
                  <c:pt idx="3">
                    <c:v>2.4622206600641676</c:v>
                  </c:pt>
                  <c:pt idx="4">
                    <c:v>3.4112316782792638</c:v>
                  </c:pt>
                  <c:pt idx="5">
                    <c:v>3.729497568534327</c:v>
                  </c:pt>
                  <c:pt idx="6">
                    <c:v>4.936014625228519</c:v>
                  </c:pt>
                </c:numCache>
              </c:numRef>
            </c:plus>
            <c:minus>
              <c:numRef>
                <c:f>Sheet2!$W$11:$AC$11</c:f>
                <c:numCache>
                  <c:ptCount val="7"/>
                  <c:pt idx="0">
                    <c:v>1.264383582195113</c:v>
                  </c:pt>
                  <c:pt idx="1">
                    <c:v>1.6173693877507282</c:v>
                  </c:pt>
                  <c:pt idx="2">
                    <c:v>2.2973010623865444</c:v>
                  </c:pt>
                  <c:pt idx="3">
                    <c:v>2.4622206600641676</c:v>
                  </c:pt>
                  <c:pt idx="4">
                    <c:v>3.4112316782792638</c:v>
                  </c:pt>
                  <c:pt idx="5">
                    <c:v>3.729497568534327</c:v>
                  </c:pt>
                  <c:pt idx="6">
                    <c:v>4.936014625228519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Sheet2!$W$4:$AC$4</c:f>
              <c:numCache/>
            </c:numRef>
          </c:xVal>
          <c:yVal>
            <c:numRef>
              <c:f>Sheet2!$W$5:$AC$5</c:f>
              <c:numCache/>
            </c:numRef>
          </c:yVal>
          <c:smooth val="1"/>
        </c:ser>
        <c:ser>
          <c:idx val="3"/>
          <c:order val="3"/>
          <c:tx>
            <c:strRef>
              <c:f>Sheet2!$V$6</c:f>
              <c:strCache>
                <c:ptCount val="1"/>
                <c:pt idx="0">
                  <c:v>GCHPH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Sheet2!$W$12:$AC$12</c:f>
                <c:numCache>
                  <c:ptCount val="7"/>
                  <c:pt idx="0">
                    <c:v>15.412792241179416</c:v>
                  </c:pt>
                  <c:pt idx="1">
                    <c:v>15.675922720964072</c:v>
                  </c:pt>
                  <c:pt idx="2">
                    <c:v>15.170833179308465</c:v>
                  </c:pt>
                  <c:pt idx="3">
                    <c:v>15.173857667581855</c:v>
                  </c:pt>
                  <c:pt idx="4">
                    <c:v>15.204102550315724</c:v>
                  </c:pt>
                  <c:pt idx="5">
                    <c:v>17.52388505600344</c:v>
                  </c:pt>
                  <c:pt idx="6">
                    <c:v>17.38173410715426</c:v>
                  </c:pt>
                </c:numCache>
              </c:numRef>
            </c:plus>
            <c:minus>
              <c:numRef>
                <c:f>Sheet2!$W$12:$AC$12</c:f>
                <c:numCache>
                  <c:ptCount val="7"/>
                  <c:pt idx="0">
                    <c:v>15.412792241179416</c:v>
                  </c:pt>
                  <c:pt idx="1">
                    <c:v>15.675922720964072</c:v>
                  </c:pt>
                  <c:pt idx="2">
                    <c:v>15.170833179308465</c:v>
                  </c:pt>
                  <c:pt idx="3">
                    <c:v>15.173857667581855</c:v>
                  </c:pt>
                  <c:pt idx="4">
                    <c:v>15.204102550315724</c:v>
                  </c:pt>
                  <c:pt idx="5">
                    <c:v>17.52388505600344</c:v>
                  </c:pt>
                  <c:pt idx="6">
                    <c:v>17.38173410715426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Sheet2!$W$4:$AC$4</c:f>
              <c:numCache/>
            </c:numRef>
          </c:xVal>
          <c:yVal>
            <c:numRef>
              <c:f>Sheet2!$W$6:$AC$6</c:f>
              <c:numCache/>
            </c:numRef>
          </c:yVal>
          <c:smooth val="1"/>
        </c:ser>
        <c:axId val="28066023"/>
        <c:axId val="51267616"/>
      </c:scatterChart>
      <c:valAx>
        <c:axId val="28066023"/>
        <c:scaling>
          <c:orientation val="minMax"/>
          <c:max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Hours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</a:defRPr>
            </a:pPr>
          </a:p>
        </c:txPr>
        <c:crossAx val="51267616"/>
        <c:crosses val="autoZero"/>
        <c:crossBetween val="midCat"/>
        <c:dispUnits/>
        <c:majorUnit val="50"/>
        <c:minorUnit val="10"/>
      </c:valAx>
      <c:valAx>
        <c:axId val="51267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release of protein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</a:defRPr>
            </a:pPr>
          </a:p>
        </c:txPr>
        <c:crossAx val="28066023"/>
        <c:crosses val="autoZero"/>
        <c:crossBetween val="midCat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8"/>
          <c:y val="0.55325"/>
          <c:w val="0.1325"/>
          <c:h val="0.3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171450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685800" y="209550"/>
        <a:ext cx="5657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171450</xdr:colOff>
      <xdr:row>14</xdr:row>
      <xdr:rowOff>200025</xdr:rowOff>
    </xdr:from>
    <xdr:to>
      <xdr:col>29</xdr:col>
      <xdr:colOff>171450</xdr:colOff>
      <xdr:row>34</xdr:row>
      <xdr:rowOff>209550</xdr:rowOff>
    </xdr:to>
    <xdr:graphicFrame>
      <xdr:nvGraphicFramePr>
        <xdr:cNvPr id="2" name="Chart 3"/>
        <xdr:cNvGraphicFramePr/>
      </xdr:nvGraphicFramePr>
      <xdr:xfrm>
        <a:off x="14573250" y="3438525"/>
        <a:ext cx="8210550" cy="420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171450</xdr:colOff>
      <xdr:row>1</xdr:row>
      <xdr:rowOff>0</xdr:rowOff>
    </xdr:to>
    <xdr:graphicFrame>
      <xdr:nvGraphicFramePr>
        <xdr:cNvPr id="3" name="Chart 1"/>
        <xdr:cNvGraphicFramePr/>
      </xdr:nvGraphicFramePr>
      <xdr:xfrm>
        <a:off x="685800" y="209550"/>
        <a:ext cx="56578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171450</xdr:colOff>
      <xdr:row>14</xdr:row>
      <xdr:rowOff>200025</xdr:rowOff>
    </xdr:from>
    <xdr:to>
      <xdr:col>29</xdr:col>
      <xdr:colOff>171450</xdr:colOff>
      <xdr:row>34</xdr:row>
      <xdr:rowOff>209550</xdr:rowOff>
    </xdr:to>
    <xdr:graphicFrame>
      <xdr:nvGraphicFramePr>
        <xdr:cNvPr id="4" name="Chart 3"/>
        <xdr:cNvGraphicFramePr/>
      </xdr:nvGraphicFramePr>
      <xdr:xfrm>
        <a:off x="14573250" y="3438525"/>
        <a:ext cx="8210550" cy="4200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D72"/>
  <sheetViews>
    <sheetView zoomScalePageLayoutView="0" workbookViewId="0" topLeftCell="A46">
      <selection activeCell="H65" sqref="H65"/>
    </sheetView>
  </sheetViews>
  <sheetFormatPr defaultColWidth="9.00390625" defaultRowHeight="16.5"/>
  <cols>
    <col min="2" max="2" width="12.75390625" style="0" customWidth="1"/>
    <col min="7" max="7" width="11.625" style="0" customWidth="1"/>
    <col min="8" max="8" width="15.875" style="0" customWidth="1"/>
    <col min="9" max="9" width="9.375" style="0" customWidth="1"/>
    <col min="10" max="10" width="9.25390625" style="0" customWidth="1"/>
    <col min="11" max="11" width="12.00390625" style="0" customWidth="1"/>
    <col min="12" max="14" width="9.25390625" style="0" customWidth="1"/>
    <col min="23" max="24" width="15.125" style="0" customWidth="1"/>
    <col min="27" max="27" width="12.00390625" style="0" customWidth="1"/>
    <col min="39" max="39" width="14.50390625" style="0" customWidth="1"/>
    <col min="40" max="40" width="15.625" style="0" customWidth="1"/>
    <col min="41" max="41" width="9.25390625" style="0" customWidth="1"/>
    <col min="43" max="43" width="11.625" style="0" customWidth="1"/>
    <col min="55" max="55" width="14.625" style="0" customWidth="1"/>
    <col min="56" max="56" width="15.625" style="0" customWidth="1"/>
    <col min="59" max="59" width="11.875" style="0" customWidth="1"/>
    <col min="71" max="71" width="14.125" style="0" customWidth="1"/>
    <col min="72" max="72" width="15.25390625" style="0" customWidth="1"/>
    <col min="75" max="75" width="11.75390625" style="0" customWidth="1"/>
    <col min="87" max="87" width="14.50390625" style="0" customWidth="1"/>
    <col min="88" max="88" width="15.25390625" style="0" customWidth="1"/>
    <col min="91" max="91" width="11.625" style="0" customWidth="1"/>
    <col min="103" max="103" width="14.375" style="0" customWidth="1"/>
    <col min="104" max="104" width="15.50390625" style="0" customWidth="1"/>
    <col min="107" max="107" width="11.875" style="0" customWidth="1"/>
    <col min="112" max="112" width="9.50390625" style="0" bestFit="1" customWidth="1"/>
    <col min="113" max="114" width="9.125" style="0" bestFit="1" customWidth="1"/>
    <col min="121" max="134" width="9.00390625" style="4" customWidth="1"/>
  </cols>
  <sheetData>
    <row r="2" ht="16.5">
      <c r="B2" t="s">
        <v>0</v>
      </c>
    </row>
    <row r="3" spans="2:10" ht="19.5">
      <c r="B3" t="s">
        <v>70</v>
      </c>
      <c r="J3" s="12"/>
    </row>
    <row r="4" ht="19.5">
      <c r="B4" t="s">
        <v>72</v>
      </c>
    </row>
    <row r="5" ht="19.5">
      <c r="B5" s="14" t="s">
        <v>73</v>
      </c>
    </row>
    <row r="6" ht="19.5">
      <c r="B6" s="14" t="s">
        <v>74</v>
      </c>
    </row>
    <row r="7" spans="3:6" ht="16.5">
      <c r="C7" s="14"/>
      <c r="D7" s="14"/>
      <c r="E7" s="14"/>
      <c r="F7" s="14"/>
    </row>
    <row r="8" spans="3:6" ht="16.5">
      <c r="C8" s="14"/>
      <c r="D8" s="14"/>
      <c r="E8" s="14"/>
      <c r="F8" s="14"/>
    </row>
    <row r="9" spans="117:134" ht="16.5">
      <c r="DM9" s="5" t="s">
        <v>4</v>
      </c>
      <c r="DN9" s="4"/>
      <c r="DO9" s="5" t="s">
        <v>21</v>
      </c>
      <c r="DP9" s="4"/>
      <c r="DQ9" s="5" t="s">
        <v>22</v>
      </c>
      <c r="DS9" s="5" t="s">
        <v>23</v>
      </c>
      <c r="DU9" s="5" t="s">
        <v>18</v>
      </c>
      <c r="DW9" s="5" t="s">
        <v>19</v>
      </c>
      <c r="DY9" s="5" t="s">
        <v>14</v>
      </c>
      <c r="EA9"/>
      <c r="EB9"/>
      <c r="EC9"/>
      <c r="ED9"/>
    </row>
    <row r="10" spans="8:134" ht="16.5">
      <c r="H10" s="1"/>
      <c r="P10" s="1"/>
      <c r="AB10" s="1"/>
      <c r="AN10" s="1"/>
      <c r="AZ10" s="1"/>
      <c r="BL10" s="1"/>
      <c r="BX10" s="1"/>
      <c r="CM10" s="4" t="s">
        <v>20</v>
      </c>
      <c r="CN10" s="4" t="s">
        <v>2</v>
      </c>
      <c r="CO10" s="4" t="s">
        <v>20</v>
      </c>
      <c r="CP10" s="4" t="s">
        <v>2</v>
      </c>
      <c r="CQ10" s="4" t="s">
        <v>20</v>
      </c>
      <c r="CR10" s="4" t="s">
        <v>2</v>
      </c>
      <c r="CS10" s="4" t="s">
        <v>20</v>
      </c>
      <c r="CT10" s="4" t="s">
        <v>2</v>
      </c>
      <c r="CU10" s="4" t="s">
        <v>20</v>
      </c>
      <c r="CV10" s="4" t="s">
        <v>2</v>
      </c>
      <c r="CW10" s="4" t="s">
        <v>20</v>
      </c>
      <c r="CX10" s="4" t="s">
        <v>2</v>
      </c>
      <c r="CY10" s="4" t="s">
        <v>20</v>
      </c>
      <c r="CZ10" s="4" t="s">
        <v>2</v>
      </c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</row>
    <row r="11" spans="4:134" ht="16.5">
      <c r="D11" s="1" t="s">
        <v>4</v>
      </c>
      <c r="F11" t="s">
        <v>17</v>
      </c>
      <c r="H11" s="1"/>
      <c r="K11" s="1" t="s">
        <v>21</v>
      </c>
      <c r="N11" t="s">
        <v>17</v>
      </c>
      <c r="P11" s="1"/>
      <c r="S11" s="1" t="s">
        <v>9</v>
      </c>
      <c r="V11" t="s">
        <v>17</v>
      </c>
      <c r="X11" s="1"/>
      <c r="AA11" s="1" t="s">
        <v>10</v>
      </c>
      <c r="AD11" t="s">
        <v>17</v>
      </c>
      <c r="AF11" s="1"/>
      <c r="AI11" s="1" t="s">
        <v>11</v>
      </c>
      <c r="AL11" t="s">
        <v>17</v>
      </c>
      <c r="AN11" s="1"/>
      <c r="AQ11" s="1" t="s">
        <v>12</v>
      </c>
      <c r="AT11" t="s">
        <v>17</v>
      </c>
      <c r="AV11" s="1"/>
      <c r="AY11" s="1" t="s">
        <v>13</v>
      </c>
      <c r="BB11" t="s">
        <v>17</v>
      </c>
      <c r="BD11" s="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</row>
    <row r="12" spans="3:134" ht="16.5">
      <c r="C12" t="s">
        <v>1</v>
      </c>
      <c r="D12" t="s">
        <v>16</v>
      </c>
      <c r="E12" t="s">
        <v>3</v>
      </c>
      <c r="F12" t="s">
        <v>15</v>
      </c>
      <c r="G12" t="s">
        <v>5</v>
      </c>
      <c r="H12" s="2" t="s">
        <v>6</v>
      </c>
      <c r="I12" t="s">
        <v>7</v>
      </c>
      <c r="J12" s="2" t="s">
        <v>8</v>
      </c>
      <c r="K12" t="s">
        <v>1</v>
      </c>
      <c r="L12" t="s">
        <v>2</v>
      </c>
      <c r="M12" t="s">
        <v>3</v>
      </c>
      <c r="N12" t="s">
        <v>15</v>
      </c>
      <c r="O12" t="s">
        <v>5</v>
      </c>
      <c r="P12" s="2" t="s">
        <v>6</v>
      </c>
      <c r="Q12" t="s">
        <v>7</v>
      </c>
      <c r="R12" s="2" t="s">
        <v>8</v>
      </c>
      <c r="S12" t="s">
        <v>1</v>
      </c>
      <c r="T12" t="s">
        <v>2</v>
      </c>
      <c r="U12" t="s">
        <v>3</v>
      </c>
      <c r="V12" t="s">
        <v>15</v>
      </c>
      <c r="W12" t="s">
        <v>5</v>
      </c>
      <c r="X12" s="2" t="s">
        <v>6</v>
      </c>
      <c r="Y12" t="s">
        <v>7</v>
      </c>
      <c r="Z12" s="2" t="s">
        <v>8</v>
      </c>
      <c r="AA12" t="s">
        <v>1</v>
      </c>
      <c r="AB12" t="s">
        <v>2</v>
      </c>
      <c r="AC12" t="s">
        <v>3</v>
      </c>
      <c r="AD12" t="s">
        <v>15</v>
      </c>
      <c r="AE12" t="s">
        <v>5</v>
      </c>
      <c r="AF12" s="2" t="s">
        <v>6</v>
      </c>
      <c r="AG12" t="s">
        <v>7</v>
      </c>
      <c r="AH12" s="2" t="s">
        <v>8</v>
      </c>
      <c r="AI12" t="s">
        <v>1</v>
      </c>
      <c r="AJ12" t="s">
        <v>2</v>
      </c>
      <c r="AK12" t="s">
        <v>3</v>
      </c>
      <c r="AL12" t="s">
        <v>15</v>
      </c>
      <c r="AM12" t="s">
        <v>5</v>
      </c>
      <c r="AN12" s="2" t="s">
        <v>6</v>
      </c>
      <c r="AO12" t="s">
        <v>7</v>
      </c>
      <c r="AP12" s="2" t="s">
        <v>8</v>
      </c>
      <c r="AQ12" t="s">
        <v>1</v>
      </c>
      <c r="AR12" t="s">
        <v>2</v>
      </c>
      <c r="AS12" t="s">
        <v>3</v>
      </c>
      <c r="AT12" t="s">
        <v>15</v>
      </c>
      <c r="AU12" t="s">
        <v>5</v>
      </c>
      <c r="AV12" s="2" t="s">
        <v>6</v>
      </c>
      <c r="AW12" t="s">
        <v>7</v>
      </c>
      <c r="AX12" s="2" t="s">
        <v>8</v>
      </c>
      <c r="AY12" t="s">
        <v>1</v>
      </c>
      <c r="AZ12" t="s">
        <v>2</v>
      </c>
      <c r="BA12" t="s">
        <v>3</v>
      </c>
      <c r="BB12" t="s">
        <v>15</v>
      </c>
      <c r="BC12" t="s">
        <v>5</v>
      </c>
      <c r="BD12" s="2" t="s">
        <v>6</v>
      </c>
      <c r="BE12" t="s">
        <v>7</v>
      </c>
      <c r="BF12" s="2" t="s">
        <v>8</v>
      </c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</row>
    <row r="13" spans="2:134" ht="19.5">
      <c r="B13" s="24" t="s">
        <v>76</v>
      </c>
      <c r="C13" s="17">
        <v>1</v>
      </c>
      <c r="D13" s="17">
        <v>0.27</v>
      </c>
      <c r="E13" s="17">
        <v>0.073</v>
      </c>
      <c r="F13" s="17">
        <f aca="true" t="shared" si="0" ref="F13:F24">D13-E13</f>
        <v>0.197</v>
      </c>
      <c r="G13" s="17">
        <f aca="true" t="shared" si="1" ref="G13:G24">F13/0.0011</f>
        <v>179.0909090909091</v>
      </c>
      <c r="H13" s="18">
        <f>(G13+G14+G15)/3</f>
        <v>180.6060606060606</v>
      </c>
      <c r="I13" s="17">
        <f>STDEV(G13:G15)</f>
        <v>8.735475942666381</v>
      </c>
      <c r="J13" s="18">
        <f>I13/2</f>
        <v>4.367737971333191</v>
      </c>
      <c r="K13" s="17">
        <v>1</v>
      </c>
      <c r="L13" s="17">
        <v>0.094</v>
      </c>
      <c r="M13" s="17">
        <v>0.062</v>
      </c>
      <c r="N13" s="17">
        <f aca="true" t="shared" si="2" ref="N13:N24">L13-M13</f>
        <v>0.032</v>
      </c>
      <c r="O13" s="17">
        <f aca="true" t="shared" si="3" ref="O13:O24">N13/0.0011</f>
        <v>29.09090909090909</v>
      </c>
      <c r="P13" s="18">
        <f>(O13+O14+O15)/3</f>
        <v>23.030303030303028</v>
      </c>
      <c r="Q13" s="17">
        <f>STDEV(O13:O15)</f>
        <v>5.554637206007087</v>
      </c>
      <c r="R13" s="18">
        <f>Q13/2</f>
        <v>2.7773186030035437</v>
      </c>
      <c r="S13" s="17">
        <v>1</v>
      </c>
      <c r="T13" s="17">
        <v>0.07</v>
      </c>
      <c r="U13" s="17">
        <v>0.058</v>
      </c>
      <c r="V13" s="17">
        <f aca="true" t="shared" si="4" ref="V13:V24">T13-U13</f>
        <v>0.012000000000000004</v>
      </c>
      <c r="W13" s="17">
        <f aca="true" t="shared" si="5" ref="W13:W24">V13/0.0011</f>
        <v>10.909090909090912</v>
      </c>
      <c r="X13" s="18">
        <f>(W13+W14+W15)/3</f>
        <v>11.212121212121211</v>
      </c>
      <c r="Y13" s="17">
        <f>STDEV(W13:W15)</f>
        <v>5.006882315714637</v>
      </c>
      <c r="Z13" s="18">
        <f>Y13/2</f>
        <v>2.5034411578573184</v>
      </c>
      <c r="AA13" s="17">
        <v>1</v>
      </c>
      <c r="AB13" s="17">
        <v>0.068</v>
      </c>
      <c r="AC13" s="17">
        <v>0.058</v>
      </c>
      <c r="AD13" s="17">
        <f aca="true" t="shared" si="6" ref="AD13:AD24">AB13-AC13</f>
        <v>0.010000000000000002</v>
      </c>
      <c r="AE13" s="17">
        <f aca="true" t="shared" si="7" ref="AE13:AE24">AD13/0.0011</f>
        <v>9.090909090909092</v>
      </c>
      <c r="AF13" s="18">
        <f>(AE13+AE14+AE15)/3</f>
        <v>6.363636363636362</v>
      </c>
      <c r="AG13" s="17">
        <f>STDEV(AE13:AE15)</f>
        <v>2.4052284646041766</v>
      </c>
      <c r="AH13" s="18">
        <f>AG13/2</f>
        <v>1.2026142323020883</v>
      </c>
      <c r="AI13" s="17">
        <v>1</v>
      </c>
      <c r="AJ13" s="17">
        <v>0.124</v>
      </c>
      <c r="AK13" s="17">
        <v>0.112</v>
      </c>
      <c r="AL13" s="17">
        <f>AJ13-AK13</f>
        <v>0.011999999999999997</v>
      </c>
      <c r="AM13" s="17">
        <f aca="true" t="shared" si="8" ref="AM13:AM24">AL13/0.0011</f>
        <v>10.909090909090905</v>
      </c>
      <c r="AN13" s="18">
        <f>(AM13+AM14+AM15)/3</f>
        <v>7.5757575757575735</v>
      </c>
      <c r="AO13" s="17">
        <f>STDEV(AM13:AM15)</f>
        <v>6.576525580063848</v>
      </c>
      <c r="AP13" s="18">
        <f>AO13/2</f>
        <v>3.288262790031924</v>
      </c>
      <c r="AQ13" s="17">
        <v>1</v>
      </c>
      <c r="AR13" s="17">
        <v>0.097</v>
      </c>
      <c r="AS13" s="17">
        <v>0.091</v>
      </c>
      <c r="AT13" s="17">
        <f>AR13-AS13</f>
        <v>0.006000000000000005</v>
      </c>
      <c r="AU13" s="17">
        <f aca="true" t="shared" si="9" ref="AU13:AU24">AT13/0.0011</f>
        <v>5.4545454545454595</v>
      </c>
      <c r="AV13" s="18">
        <f>(AU13+AU14+AU15)/3</f>
        <v>2.7272727272727297</v>
      </c>
      <c r="AW13" s="17">
        <f>STDEV(AU13:AU15)</f>
        <v>2.7272727272727293</v>
      </c>
      <c r="AX13" s="18">
        <f>AW13/2</f>
        <v>1.3636363636363646</v>
      </c>
      <c r="AY13" s="17">
        <v>1</v>
      </c>
      <c r="AZ13" s="17">
        <v>0.119</v>
      </c>
      <c r="BA13" s="17">
        <v>0.097</v>
      </c>
      <c r="BB13" s="17">
        <f aca="true" t="shared" si="10" ref="BB13:BB18">AZ13-BA13</f>
        <v>0.021999999999999992</v>
      </c>
      <c r="BC13" s="17">
        <f aca="true" t="shared" si="11" ref="BC13:BC24">BB13/0.0011</f>
        <v>19.999999999999993</v>
      </c>
      <c r="BD13" s="18">
        <f>(BC13+BC14+BC15)/3</f>
        <v>12.424242424242422</v>
      </c>
      <c r="BE13" s="17">
        <f>STDEV(BC13:BC15)</f>
        <v>8.829577142020282</v>
      </c>
      <c r="BF13" s="18">
        <f>BE13/2</f>
        <v>4.414788571010141</v>
      </c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</row>
    <row r="14" spans="2:134" ht="16.5">
      <c r="B14" s="16"/>
      <c r="C14" s="17">
        <v>2</v>
      </c>
      <c r="D14" s="17">
        <v>0.282</v>
      </c>
      <c r="E14" s="17">
        <v>0.073</v>
      </c>
      <c r="F14" s="17">
        <f t="shared" si="0"/>
        <v>0.20899999999999996</v>
      </c>
      <c r="G14" s="17">
        <f t="shared" si="1"/>
        <v>189.99999999999994</v>
      </c>
      <c r="H14" s="18"/>
      <c r="I14" s="17"/>
      <c r="J14" s="18"/>
      <c r="K14" s="17">
        <v>2</v>
      </c>
      <c r="L14" s="17">
        <v>0.086</v>
      </c>
      <c r="M14" s="17">
        <v>0.062</v>
      </c>
      <c r="N14" s="17">
        <f t="shared" si="2"/>
        <v>0.023999999999999994</v>
      </c>
      <c r="O14" s="17">
        <f t="shared" si="3"/>
        <v>21.81818181818181</v>
      </c>
      <c r="P14" s="18"/>
      <c r="Q14" s="17"/>
      <c r="R14" s="18"/>
      <c r="S14" s="17">
        <v>2</v>
      </c>
      <c r="T14" s="17">
        <v>0.076</v>
      </c>
      <c r="U14" s="17">
        <v>0.058</v>
      </c>
      <c r="V14" s="17">
        <f t="shared" si="4"/>
        <v>0.017999999999999995</v>
      </c>
      <c r="W14" s="17">
        <f t="shared" si="5"/>
        <v>16.36363636363636</v>
      </c>
      <c r="X14" s="18"/>
      <c r="Y14" s="17"/>
      <c r="Z14" s="18"/>
      <c r="AA14" s="17">
        <v>2</v>
      </c>
      <c r="AB14" s="17">
        <v>0.064</v>
      </c>
      <c r="AC14" s="17">
        <v>0.058</v>
      </c>
      <c r="AD14" s="17">
        <f t="shared" si="6"/>
        <v>0.005999999999999998</v>
      </c>
      <c r="AE14" s="17">
        <f t="shared" si="7"/>
        <v>5.454545454545452</v>
      </c>
      <c r="AF14" s="18"/>
      <c r="AG14" s="17"/>
      <c r="AH14" s="18"/>
      <c r="AI14" s="17">
        <v>2</v>
      </c>
      <c r="AJ14" s="17">
        <v>0.125</v>
      </c>
      <c r="AK14" s="17">
        <v>0.112</v>
      </c>
      <c r="AL14" s="17">
        <f>AJ14-AK14</f>
        <v>0.012999999999999998</v>
      </c>
      <c r="AM14" s="17">
        <f t="shared" si="8"/>
        <v>11.818181818181815</v>
      </c>
      <c r="AN14" s="18"/>
      <c r="AO14" s="17"/>
      <c r="AP14" s="18"/>
      <c r="AQ14" s="17">
        <v>2</v>
      </c>
      <c r="AR14" s="17">
        <v>0.094</v>
      </c>
      <c r="AS14" s="17">
        <v>0.091</v>
      </c>
      <c r="AT14" s="17">
        <f>AR14-AS14</f>
        <v>0.0030000000000000027</v>
      </c>
      <c r="AU14" s="17">
        <f t="shared" si="9"/>
        <v>2.7272727272727297</v>
      </c>
      <c r="AV14" s="18"/>
      <c r="AW14" s="17"/>
      <c r="AX14" s="18"/>
      <c r="AY14" s="17">
        <v>2</v>
      </c>
      <c r="AZ14" s="17">
        <v>0.113</v>
      </c>
      <c r="BA14" s="17">
        <v>0.097</v>
      </c>
      <c r="BB14" s="17">
        <f t="shared" si="10"/>
        <v>0.016</v>
      </c>
      <c r="BC14" s="17">
        <f t="shared" si="11"/>
        <v>14.545454545454545</v>
      </c>
      <c r="BD14" s="18"/>
      <c r="BE14" s="17"/>
      <c r="BF14" s="18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</row>
    <row r="15" spans="2:134" ht="16.5">
      <c r="B15" s="16"/>
      <c r="C15" s="17">
        <v>3</v>
      </c>
      <c r="D15" s="17">
        <v>0.263</v>
      </c>
      <c r="E15" s="17">
        <v>0.073</v>
      </c>
      <c r="F15" s="17">
        <f t="shared" si="0"/>
        <v>0.19</v>
      </c>
      <c r="G15" s="17">
        <f t="shared" si="1"/>
        <v>172.72727272727272</v>
      </c>
      <c r="H15" s="18"/>
      <c r="I15" s="17"/>
      <c r="J15" s="18"/>
      <c r="K15" s="17">
        <v>3</v>
      </c>
      <c r="L15" s="17">
        <v>0.082</v>
      </c>
      <c r="M15" s="17">
        <v>0.062</v>
      </c>
      <c r="N15" s="17">
        <f t="shared" si="2"/>
        <v>0.020000000000000004</v>
      </c>
      <c r="O15" s="17">
        <f t="shared" si="3"/>
        <v>18.181818181818183</v>
      </c>
      <c r="P15" s="18"/>
      <c r="Q15" s="17"/>
      <c r="R15" s="18"/>
      <c r="S15" s="17">
        <v>3</v>
      </c>
      <c r="T15" s="17">
        <v>0.065</v>
      </c>
      <c r="U15" s="17">
        <v>0.058</v>
      </c>
      <c r="V15" s="17">
        <f t="shared" si="4"/>
        <v>0.006999999999999999</v>
      </c>
      <c r="W15" s="17">
        <f t="shared" si="5"/>
        <v>6.363636363636362</v>
      </c>
      <c r="X15" s="18"/>
      <c r="Y15" s="17"/>
      <c r="Z15" s="18"/>
      <c r="AA15" s="17">
        <v>3</v>
      </c>
      <c r="AB15" s="17">
        <v>0.063</v>
      </c>
      <c r="AC15" s="17">
        <v>0.058</v>
      </c>
      <c r="AD15" s="17">
        <f t="shared" si="6"/>
        <v>0.0049999999999999975</v>
      </c>
      <c r="AE15" s="17">
        <f t="shared" si="7"/>
        <v>4.545454545454543</v>
      </c>
      <c r="AF15" s="18"/>
      <c r="AG15" s="17"/>
      <c r="AH15" s="18"/>
      <c r="AI15" s="17">
        <v>3</v>
      </c>
      <c r="AJ15" s="17">
        <v>0.105</v>
      </c>
      <c r="AK15" s="17">
        <v>0.112</v>
      </c>
      <c r="AL15" s="17">
        <v>0</v>
      </c>
      <c r="AM15" s="17">
        <f t="shared" si="8"/>
        <v>0</v>
      </c>
      <c r="AN15" s="18"/>
      <c r="AO15" s="17"/>
      <c r="AP15" s="18"/>
      <c r="AQ15" s="17">
        <v>3</v>
      </c>
      <c r="AR15" s="17">
        <v>0.085</v>
      </c>
      <c r="AS15" s="17">
        <v>0.091</v>
      </c>
      <c r="AT15" s="17">
        <v>0</v>
      </c>
      <c r="AU15" s="17">
        <f t="shared" si="9"/>
        <v>0</v>
      </c>
      <c r="AV15" s="18"/>
      <c r="AW15" s="17"/>
      <c r="AX15" s="18"/>
      <c r="AY15" s="17">
        <v>3</v>
      </c>
      <c r="AZ15" s="17">
        <v>0.1</v>
      </c>
      <c r="BA15" s="17">
        <v>0.097</v>
      </c>
      <c r="BB15" s="17">
        <f t="shared" si="10"/>
        <v>0.0030000000000000027</v>
      </c>
      <c r="BC15" s="17">
        <f t="shared" si="11"/>
        <v>2.7272727272727297</v>
      </c>
      <c r="BD15" s="18"/>
      <c r="BE15" s="17"/>
      <c r="BF15" s="18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</row>
    <row r="16" spans="2:134" ht="19.5">
      <c r="B16" t="s">
        <v>38</v>
      </c>
      <c r="C16" s="17">
        <v>1</v>
      </c>
      <c r="D16" s="17">
        <v>0.387</v>
      </c>
      <c r="E16" s="17">
        <v>0.073</v>
      </c>
      <c r="F16" s="17">
        <f t="shared" si="0"/>
        <v>0.314</v>
      </c>
      <c r="G16" s="17">
        <f t="shared" si="1"/>
        <v>285.45454545454544</v>
      </c>
      <c r="H16" s="18">
        <f>(G16+G17+G18)/3</f>
        <v>205.75757575757575</v>
      </c>
      <c r="I16" s="17">
        <f>STDEV(G16:G18)</f>
        <v>101.92499808270675</v>
      </c>
      <c r="J16" s="18">
        <f>I16/2</f>
        <v>50.962499041353375</v>
      </c>
      <c r="K16" s="17">
        <v>1</v>
      </c>
      <c r="L16" s="17">
        <v>0.111</v>
      </c>
      <c r="M16" s="17">
        <v>0.062</v>
      </c>
      <c r="N16" s="17">
        <f t="shared" si="2"/>
        <v>0.049</v>
      </c>
      <c r="O16" s="17">
        <f t="shared" si="3"/>
        <v>44.54545454545455</v>
      </c>
      <c r="P16" s="18">
        <f>(O16+O17+O18)/3</f>
        <v>52.121212121212125</v>
      </c>
      <c r="Q16" s="17">
        <f>STDEV(O16:O18)</f>
        <v>10.136805262834967</v>
      </c>
      <c r="R16" s="18">
        <f>Q16/2</f>
        <v>5.0684026314174835</v>
      </c>
      <c r="S16" s="17">
        <v>1</v>
      </c>
      <c r="T16" s="17">
        <v>0.065</v>
      </c>
      <c r="U16" s="17">
        <v>0.058</v>
      </c>
      <c r="V16" s="17">
        <f t="shared" si="4"/>
        <v>0.006999999999999999</v>
      </c>
      <c r="W16" s="17">
        <f t="shared" si="5"/>
        <v>6.363636363636362</v>
      </c>
      <c r="X16" s="18">
        <f>(W16+W17+W18)/3</f>
        <v>9.999999999999998</v>
      </c>
      <c r="Y16" s="17">
        <f>STDEV(W16:W18)</f>
        <v>3.6363636363636362</v>
      </c>
      <c r="Z16" s="18">
        <f>Y16/2</f>
        <v>1.8181818181818181</v>
      </c>
      <c r="AA16" s="17">
        <v>1</v>
      </c>
      <c r="AB16" s="17">
        <v>0.075</v>
      </c>
      <c r="AC16" s="17">
        <v>0.058</v>
      </c>
      <c r="AD16" s="17">
        <f t="shared" si="6"/>
        <v>0.016999999999999994</v>
      </c>
      <c r="AE16" s="17">
        <f t="shared" si="7"/>
        <v>15.454545454545448</v>
      </c>
      <c r="AF16" s="18">
        <f>(AE16+AE17+AE18)/3</f>
        <v>13.333333333333329</v>
      </c>
      <c r="AG16" s="17">
        <f>STDEV(AE16:AE18)</f>
        <v>2.2878286167487163</v>
      </c>
      <c r="AH16" s="18">
        <f>AG16/2</f>
        <v>1.1439143083743581</v>
      </c>
      <c r="AI16" s="17">
        <v>1</v>
      </c>
      <c r="AJ16" s="17">
        <v>0.119</v>
      </c>
      <c r="AK16" s="17">
        <v>0.112</v>
      </c>
      <c r="AL16" s="17">
        <f>AJ16-AK16</f>
        <v>0.006999999999999992</v>
      </c>
      <c r="AM16" s="17">
        <f t="shared" si="8"/>
        <v>6.363636363636356</v>
      </c>
      <c r="AN16" s="18">
        <f>(AM16+AM17+AM18)/3</f>
        <v>3.333333333333332</v>
      </c>
      <c r="AO16" s="17">
        <f>STDEV(AM16:AM18)</f>
        <v>3.1926223493493113</v>
      </c>
      <c r="AP16" s="18">
        <f>AO16/2</f>
        <v>1.5963111746746557</v>
      </c>
      <c r="AQ16" s="17">
        <v>1</v>
      </c>
      <c r="AR16" s="17">
        <v>0.098</v>
      </c>
      <c r="AS16" s="17">
        <v>0.091</v>
      </c>
      <c r="AT16" s="17">
        <f>AR16-AS16</f>
        <v>0.007000000000000006</v>
      </c>
      <c r="AU16" s="17">
        <f t="shared" si="9"/>
        <v>6.363636363636369</v>
      </c>
      <c r="AV16" s="18">
        <f>(AU16+AU17+AU18)/3</f>
        <v>19.09090909090909</v>
      </c>
      <c r="AW16" s="17">
        <f>STDEV(AU16:AU18)</f>
        <v>27.73844782253155</v>
      </c>
      <c r="AX16" s="18">
        <f>AW16/2</f>
        <v>13.869223911265776</v>
      </c>
      <c r="AY16" s="17">
        <v>1</v>
      </c>
      <c r="AZ16" s="17">
        <v>0.109</v>
      </c>
      <c r="BA16" s="17">
        <v>0.097</v>
      </c>
      <c r="BB16" s="17">
        <f t="shared" si="10"/>
        <v>0.011999999999999997</v>
      </c>
      <c r="BC16" s="17">
        <f t="shared" si="11"/>
        <v>10.909090909090905</v>
      </c>
      <c r="BD16" s="18">
        <f>(BC16+BC17+BC18)/3</f>
        <v>6.36363636363636</v>
      </c>
      <c r="BE16" s="17">
        <f>STDEV(BC16:BC18)</f>
        <v>5.061603966209107</v>
      </c>
      <c r="BF16" s="18">
        <f>BE16/2</f>
        <v>2.5308019831045536</v>
      </c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</row>
    <row r="17" spans="2:134" ht="16.5">
      <c r="B17" s="16"/>
      <c r="C17" s="17">
        <v>2</v>
      </c>
      <c r="D17" s="17">
        <v>0.338</v>
      </c>
      <c r="E17" s="17">
        <v>0.073</v>
      </c>
      <c r="F17" s="17">
        <f t="shared" si="0"/>
        <v>0.265</v>
      </c>
      <c r="G17" s="17">
        <f t="shared" si="1"/>
        <v>240.9090909090909</v>
      </c>
      <c r="H17" s="18"/>
      <c r="I17" s="17"/>
      <c r="J17" s="18"/>
      <c r="K17" s="17">
        <v>2</v>
      </c>
      <c r="L17" s="17">
        <v>0.132</v>
      </c>
      <c r="M17" s="17">
        <v>0.062</v>
      </c>
      <c r="N17" s="17">
        <f t="shared" si="2"/>
        <v>0.07</v>
      </c>
      <c r="O17" s="17">
        <f t="shared" si="3"/>
        <v>63.63636363636364</v>
      </c>
      <c r="P17" s="18"/>
      <c r="Q17" s="17"/>
      <c r="R17" s="18"/>
      <c r="S17" s="17">
        <v>2</v>
      </c>
      <c r="T17" s="17">
        <v>0.069</v>
      </c>
      <c r="U17" s="17">
        <v>0.058</v>
      </c>
      <c r="V17" s="17">
        <f t="shared" si="4"/>
        <v>0.011000000000000003</v>
      </c>
      <c r="W17" s="17">
        <f t="shared" si="5"/>
        <v>10.000000000000002</v>
      </c>
      <c r="X17" s="18"/>
      <c r="Y17" s="17"/>
      <c r="Z17" s="18"/>
      <c r="AA17" s="17">
        <v>2</v>
      </c>
      <c r="AB17" s="17">
        <v>0.07</v>
      </c>
      <c r="AC17" s="17">
        <v>0.058</v>
      </c>
      <c r="AD17" s="17">
        <f t="shared" si="6"/>
        <v>0.012000000000000004</v>
      </c>
      <c r="AE17" s="17">
        <f t="shared" si="7"/>
        <v>10.909090909090912</v>
      </c>
      <c r="AF17" s="18"/>
      <c r="AG17" s="17"/>
      <c r="AH17" s="18"/>
      <c r="AI17" s="17">
        <v>2</v>
      </c>
      <c r="AJ17" s="17">
        <v>0.104</v>
      </c>
      <c r="AK17" s="17">
        <v>0.112</v>
      </c>
      <c r="AL17" s="17">
        <v>0</v>
      </c>
      <c r="AM17" s="17">
        <f t="shared" si="8"/>
        <v>0</v>
      </c>
      <c r="AN17" s="18"/>
      <c r="AO17" s="17"/>
      <c r="AP17" s="18"/>
      <c r="AQ17" s="17">
        <v>2</v>
      </c>
      <c r="AR17" s="17">
        <v>0.147</v>
      </c>
      <c r="AS17" s="17">
        <v>0.091</v>
      </c>
      <c r="AT17" s="17">
        <f>AR17-AS17</f>
        <v>0.055999999999999994</v>
      </c>
      <c r="AU17" s="17">
        <f t="shared" si="9"/>
        <v>50.9090909090909</v>
      </c>
      <c r="AV17" s="18"/>
      <c r="AW17" s="17"/>
      <c r="AX17" s="18"/>
      <c r="AY17" s="17">
        <v>2</v>
      </c>
      <c r="AZ17" s="17">
        <v>0.098</v>
      </c>
      <c r="BA17" s="17">
        <v>0.097</v>
      </c>
      <c r="BB17" s="17">
        <f t="shared" si="10"/>
        <v>0.0010000000000000009</v>
      </c>
      <c r="BC17" s="17">
        <f t="shared" si="11"/>
        <v>0.9090909090909098</v>
      </c>
      <c r="BD17" s="18"/>
      <c r="BE17" s="17"/>
      <c r="BF17" s="18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</row>
    <row r="18" spans="2:134" ht="16.5">
      <c r="B18" s="16"/>
      <c r="C18" s="17">
        <v>3</v>
      </c>
      <c r="D18" s="17">
        <v>0.173</v>
      </c>
      <c r="E18" s="17">
        <v>0.073</v>
      </c>
      <c r="F18" s="17">
        <f t="shared" si="0"/>
        <v>0.09999999999999999</v>
      </c>
      <c r="G18" s="17">
        <f t="shared" si="1"/>
        <v>90.90909090909089</v>
      </c>
      <c r="H18" s="18"/>
      <c r="I18" s="17"/>
      <c r="J18" s="18"/>
      <c r="K18" s="17">
        <v>3</v>
      </c>
      <c r="L18" s="17">
        <v>0.115</v>
      </c>
      <c r="M18" s="17">
        <v>0.062</v>
      </c>
      <c r="N18" s="17">
        <f t="shared" si="2"/>
        <v>0.053000000000000005</v>
      </c>
      <c r="O18" s="17">
        <f t="shared" si="3"/>
        <v>48.18181818181819</v>
      </c>
      <c r="P18" s="18"/>
      <c r="Q18" s="17"/>
      <c r="R18" s="18"/>
      <c r="S18" s="17">
        <v>3</v>
      </c>
      <c r="T18" s="17">
        <v>0.073</v>
      </c>
      <c r="U18" s="17">
        <v>0.058</v>
      </c>
      <c r="V18" s="17">
        <f t="shared" si="4"/>
        <v>0.014999999999999993</v>
      </c>
      <c r="W18" s="17">
        <f t="shared" si="5"/>
        <v>13.63636363636363</v>
      </c>
      <c r="X18" s="18"/>
      <c r="Y18" s="17"/>
      <c r="Z18" s="18"/>
      <c r="AA18" s="17">
        <v>3</v>
      </c>
      <c r="AB18" s="17">
        <v>0.073</v>
      </c>
      <c r="AC18" s="17">
        <v>0.058</v>
      </c>
      <c r="AD18" s="17">
        <f t="shared" si="6"/>
        <v>0.014999999999999993</v>
      </c>
      <c r="AE18" s="17">
        <f t="shared" si="7"/>
        <v>13.63636363636363</v>
      </c>
      <c r="AF18" s="18"/>
      <c r="AG18" s="17"/>
      <c r="AH18" s="18"/>
      <c r="AI18" s="17">
        <v>3</v>
      </c>
      <c r="AJ18" s="17">
        <v>0.116</v>
      </c>
      <c r="AK18" s="17">
        <v>0.112</v>
      </c>
      <c r="AL18" s="17">
        <f>AJ18-AK18</f>
        <v>0.0040000000000000036</v>
      </c>
      <c r="AM18" s="17">
        <f t="shared" si="8"/>
        <v>3.6363636363636394</v>
      </c>
      <c r="AN18" s="18"/>
      <c r="AO18" s="17"/>
      <c r="AP18" s="18"/>
      <c r="AQ18" s="17">
        <v>3</v>
      </c>
      <c r="AR18" s="17">
        <v>0.09</v>
      </c>
      <c r="AS18" s="17">
        <v>0.091</v>
      </c>
      <c r="AT18" s="17">
        <v>0</v>
      </c>
      <c r="AU18" s="17">
        <f t="shared" si="9"/>
        <v>0</v>
      </c>
      <c r="AV18" s="18"/>
      <c r="AW18" s="17"/>
      <c r="AX18" s="18"/>
      <c r="AY18" s="17">
        <v>3</v>
      </c>
      <c r="AZ18" s="17">
        <v>0.105</v>
      </c>
      <c r="BA18" s="17">
        <v>0.097</v>
      </c>
      <c r="BB18" s="17">
        <f t="shared" si="10"/>
        <v>0.007999999999999993</v>
      </c>
      <c r="BC18" s="17">
        <f t="shared" si="11"/>
        <v>7.272727272727266</v>
      </c>
      <c r="BD18" s="18"/>
      <c r="BE18" s="17"/>
      <c r="BF18" s="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</row>
    <row r="19" spans="2:134" ht="19.5">
      <c r="B19" t="s">
        <v>37</v>
      </c>
      <c r="C19" s="17">
        <v>1</v>
      </c>
      <c r="D19" s="17">
        <v>0.249</v>
      </c>
      <c r="E19" s="17">
        <v>0.073</v>
      </c>
      <c r="F19" s="17">
        <f t="shared" si="0"/>
        <v>0.176</v>
      </c>
      <c r="G19" s="17">
        <f t="shared" si="1"/>
        <v>159.99999999999997</v>
      </c>
      <c r="H19" s="18">
        <f>(G19+G20+G21)/3</f>
        <v>153.9393939393939</v>
      </c>
      <c r="I19" s="17">
        <f>STDEV(G19:G21)</f>
        <v>6.385244698698626</v>
      </c>
      <c r="J19" s="18">
        <f>I19/2</f>
        <v>3.192622349349313</v>
      </c>
      <c r="K19" s="17">
        <v>1</v>
      </c>
      <c r="L19" s="17">
        <v>0.107</v>
      </c>
      <c r="M19" s="17">
        <v>0.062</v>
      </c>
      <c r="N19" s="17">
        <f t="shared" si="2"/>
        <v>0.045</v>
      </c>
      <c r="O19" s="17">
        <f t="shared" si="3"/>
        <v>40.90909090909091</v>
      </c>
      <c r="P19" s="18">
        <f>(O19+O20+O21)/3</f>
        <v>35.15151515151515</v>
      </c>
      <c r="Q19" s="17">
        <f>STDEV(O19:O21)</f>
        <v>5.0068823157146936</v>
      </c>
      <c r="R19" s="18">
        <f>Q19/2</f>
        <v>2.5034411578573468</v>
      </c>
      <c r="S19" s="17">
        <v>1</v>
      </c>
      <c r="T19" s="17">
        <v>0.072</v>
      </c>
      <c r="U19" s="17">
        <v>0.058</v>
      </c>
      <c r="V19" s="17">
        <f t="shared" si="4"/>
        <v>0.013999999999999992</v>
      </c>
      <c r="W19" s="17">
        <f t="shared" si="5"/>
        <v>12.72727272727272</v>
      </c>
      <c r="X19" s="18">
        <f>(W19+W20+W21)/3</f>
        <v>8.484848484848483</v>
      </c>
      <c r="Y19" s="17">
        <f>STDEV(W19:W21)</f>
        <v>3.7848472717566004</v>
      </c>
      <c r="Z19" s="18">
        <f>Y19/2</f>
        <v>1.8924236358783002</v>
      </c>
      <c r="AA19" s="17">
        <v>1</v>
      </c>
      <c r="AB19" s="17">
        <v>0.075</v>
      </c>
      <c r="AC19" s="17">
        <v>0.058</v>
      </c>
      <c r="AD19" s="17">
        <f t="shared" si="6"/>
        <v>0.016999999999999994</v>
      </c>
      <c r="AE19" s="17">
        <f t="shared" si="7"/>
        <v>15.454545454545448</v>
      </c>
      <c r="AF19" s="18">
        <f>(AE19+AE20+AE21)/3</f>
        <v>13.333333333333329</v>
      </c>
      <c r="AG19" s="17">
        <f>STDEV(AE19:AE21)</f>
        <v>2.922318412422108</v>
      </c>
      <c r="AH19" s="18">
        <f>AG19/2</f>
        <v>1.461159206211054</v>
      </c>
      <c r="AI19" s="17">
        <v>1</v>
      </c>
      <c r="AJ19" s="17">
        <v>0.102</v>
      </c>
      <c r="AK19" s="17">
        <v>0.112</v>
      </c>
      <c r="AL19" s="17">
        <v>0</v>
      </c>
      <c r="AM19" s="17">
        <f t="shared" si="8"/>
        <v>0</v>
      </c>
      <c r="AN19" s="18">
        <f>(AM19+AM20+AM21)/3</f>
        <v>0</v>
      </c>
      <c r="AO19" s="17">
        <f>STDEV(AM19:AM21)</f>
        <v>0</v>
      </c>
      <c r="AP19" s="18">
        <f>AO19/2</f>
        <v>0</v>
      </c>
      <c r="AQ19" s="17">
        <v>1</v>
      </c>
      <c r="AR19" s="17">
        <v>0.084</v>
      </c>
      <c r="AS19" s="17">
        <v>0.091</v>
      </c>
      <c r="AT19" s="17">
        <v>0</v>
      </c>
      <c r="AU19" s="17">
        <f t="shared" si="9"/>
        <v>0</v>
      </c>
      <c r="AV19" s="18">
        <f>(AU19+AU20+AU21)/3</f>
        <v>0</v>
      </c>
      <c r="AW19" s="17">
        <f>STDEV(AU19:AU21)</f>
        <v>0</v>
      </c>
      <c r="AX19" s="18">
        <f>AW19/2</f>
        <v>0</v>
      </c>
      <c r="AY19" s="17">
        <v>1</v>
      </c>
      <c r="AZ19" s="17">
        <v>0.086</v>
      </c>
      <c r="BA19" s="17">
        <v>0.097</v>
      </c>
      <c r="BB19" s="17">
        <v>0</v>
      </c>
      <c r="BC19" s="17">
        <f t="shared" si="11"/>
        <v>0</v>
      </c>
      <c r="BD19" s="18">
        <f>(BC19+BC20+BC21)/3</f>
        <v>2.121212121212119</v>
      </c>
      <c r="BE19" s="17">
        <f>STDEV(BC19:BC21)</f>
        <v>3.6740471675703414</v>
      </c>
      <c r="BF19" s="18">
        <f>BE19/2</f>
        <v>1.8370235837851707</v>
      </c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</row>
    <row r="20" spans="2:134" ht="16.5">
      <c r="B20" s="16"/>
      <c r="C20" s="17">
        <v>2</v>
      </c>
      <c r="D20" s="17">
        <v>0.243</v>
      </c>
      <c r="E20" s="17">
        <v>0.073</v>
      </c>
      <c r="F20" s="17">
        <f t="shared" si="0"/>
        <v>0.16999999999999998</v>
      </c>
      <c r="G20" s="17">
        <f t="shared" si="1"/>
        <v>154.54545454545453</v>
      </c>
      <c r="H20" s="18"/>
      <c r="I20" s="17"/>
      <c r="J20" s="18"/>
      <c r="K20" s="17">
        <v>2</v>
      </c>
      <c r="L20" s="17">
        <v>0.097</v>
      </c>
      <c r="M20" s="17">
        <v>0.062</v>
      </c>
      <c r="N20" s="17">
        <f t="shared" si="2"/>
        <v>0.035</v>
      </c>
      <c r="O20" s="17">
        <f t="shared" si="3"/>
        <v>31.81818181818182</v>
      </c>
      <c r="P20" s="18"/>
      <c r="Q20" s="17"/>
      <c r="R20" s="18"/>
      <c r="S20" s="17">
        <v>2</v>
      </c>
      <c r="T20" s="17">
        <v>0.064</v>
      </c>
      <c r="U20" s="17">
        <v>0.058</v>
      </c>
      <c r="V20" s="17">
        <f t="shared" si="4"/>
        <v>0.005999999999999998</v>
      </c>
      <c r="W20" s="17">
        <f t="shared" si="5"/>
        <v>5.454545454545452</v>
      </c>
      <c r="X20" s="18"/>
      <c r="Y20" s="17"/>
      <c r="Z20" s="18"/>
      <c r="AA20" s="17">
        <v>2</v>
      </c>
      <c r="AB20" s="17">
        <v>0.069</v>
      </c>
      <c r="AC20" s="17">
        <v>0.058</v>
      </c>
      <c r="AD20" s="17">
        <f t="shared" si="6"/>
        <v>0.011000000000000003</v>
      </c>
      <c r="AE20" s="17">
        <f t="shared" si="7"/>
        <v>10.000000000000002</v>
      </c>
      <c r="AF20" s="18"/>
      <c r="AG20" s="17"/>
      <c r="AH20" s="18"/>
      <c r="AI20" s="17">
        <v>2</v>
      </c>
      <c r="AJ20" s="17">
        <v>0.1</v>
      </c>
      <c r="AK20" s="17">
        <v>0.112</v>
      </c>
      <c r="AL20" s="17">
        <v>0</v>
      </c>
      <c r="AM20" s="17">
        <f t="shared" si="8"/>
        <v>0</v>
      </c>
      <c r="AN20" s="18"/>
      <c r="AO20" s="17"/>
      <c r="AP20" s="18"/>
      <c r="AQ20" s="17">
        <v>2</v>
      </c>
      <c r="AR20" s="17">
        <v>0.076</v>
      </c>
      <c r="AS20" s="17">
        <v>0.091</v>
      </c>
      <c r="AT20" s="17">
        <v>0</v>
      </c>
      <c r="AU20" s="17">
        <f t="shared" si="9"/>
        <v>0</v>
      </c>
      <c r="AV20" s="18"/>
      <c r="AW20" s="17"/>
      <c r="AX20" s="18"/>
      <c r="AY20" s="17">
        <v>2</v>
      </c>
      <c r="AZ20" s="17">
        <v>0.097</v>
      </c>
      <c r="BA20" s="17">
        <v>0.097</v>
      </c>
      <c r="BB20" s="17">
        <f>AZ20-BA20</f>
        <v>0</v>
      </c>
      <c r="BC20" s="17">
        <f t="shared" si="11"/>
        <v>0</v>
      </c>
      <c r="BD20" s="18"/>
      <c r="BE20" s="17"/>
      <c r="BF20" s="18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</row>
    <row r="21" spans="2:134" ht="16.5">
      <c r="B21" s="16"/>
      <c r="C21" s="17">
        <v>3</v>
      </c>
      <c r="D21" s="17">
        <v>0.235</v>
      </c>
      <c r="E21" s="17">
        <v>0.073</v>
      </c>
      <c r="F21" s="17">
        <f t="shared" si="0"/>
        <v>0.16199999999999998</v>
      </c>
      <c r="G21" s="17">
        <f t="shared" si="1"/>
        <v>147.27272727272725</v>
      </c>
      <c r="H21" s="18"/>
      <c r="I21" s="17"/>
      <c r="J21" s="18"/>
      <c r="K21" s="17">
        <v>3</v>
      </c>
      <c r="L21" s="17">
        <v>0.098</v>
      </c>
      <c r="M21" s="17">
        <v>0.062</v>
      </c>
      <c r="N21" s="17">
        <f t="shared" si="2"/>
        <v>0.036000000000000004</v>
      </c>
      <c r="O21" s="17">
        <f t="shared" si="3"/>
        <v>32.72727272727273</v>
      </c>
      <c r="P21" s="18"/>
      <c r="Q21" s="17"/>
      <c r="R21" s="18"/>
      <c r="S21" s="17">
        <v>3</v>
      </c>
      <c r="T21" s="17">
        <v>0.066</v>
      </c>
      <c r="U21" s="17">
        <v>0.058</v>
      </c>
      <c r="V21" s="17">
        <f t="shared" si="4"/>
        <v>0.008</v>
      </c>
      <c r="W21" s="17">
        <f t="shared" si="5"/>
        <v>7.2727272727272725</v>
      </c>
      <c r="X21" s="18"/>
      <c r="Y21" s="17"/>
      <c r="Z21" s="18"/>
      <c r="AA21" s="17">
        <v>3</v>
      </c>
      <c r="AB21" s="17">
        <v>0.074</v>
      </c>
      <c r="AC21" s="17">
        <v>0.058</v>
      </c>
      <c r="AD21" s="17">
        <f t="shared" si="6"/>
        <v>0.015999999999999993</v>
      </c>
      <c r="AE21" s="17">
        <f t="shared" si="7"/>
        <v>14.545454545454538</v>
      </c>
      <c r="AF21" s="18"/>
      <c r="AG21" s="17"/>
      <c r="AH21" s="18"/>
      <c r="AI21" s="17">
        <v>3</v>
      </c>
      <c r="AJ21" s="17">
        <v>0.108</v>
      </c>
      <c r="AK21" s="17">
        <v>0.112</v>
      </c>
      <c r="AL21" s="17">
        <v>0</v>
      </c>
      <c r="AM21" s="17">
        <f t="shared" si="8"/>
        <v>0</v>
      </c>
      <c r="AN21" s="18"/>
      <c r="AO21" s="17"/>
      <c r="AP21" s="18"/>
      <c r="AQ21" s="17">
        <v>3</v>
      </c>
      <c r="AR21" s="17">
        <v>0.081</v>
      </c>
      <c r="AS21" s="17">
        <v>0.091</v>
      </c>
      <c r="AT21" s="17">
        <v>0</v>
      </c>
      <c r="AU21" s="17">
        <f t="shared" si="9"/>
        <v>0</v>
      </c>
      <c r="AV21" s="18"/>
      <c r="AW21" s="17"/>
      <c r="AX21" s="18"/>
      <c r="AY21" s="17">
        <v>3</v>
      </c>
      <c r="AZ21" s="17">
        <v>0.104</v>
      </c>
      <c r="BA21" s="17">
        <v>0.097</v>
      </c>
      <c r="BB21" s="17">
        <f>AZ21-BA21</f>
        <v>0.006999999999999992</v>
      </c>
      <c r="BC21" s="17">
        <f t="shared" si="11"/>
        <v>6.363636363636356</v>
      </c>
      <c r="BD21" s="18"/>
      <c r="BE21" s="17"/>
      <c r="BF21" s="18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</row>
    <row r="22" spans="2:134" ht="19.5">
      <c r="B22" t="s">
        <v>71</v>
      </c>
      <c r="C22" s="17">
        <v>1</v>
      </c>
      <c r="D22" s="17">
        <v>0.218</v>
      </c>
      <c r="E22" s="17">
        <v>0.073</v>
      </c>
      <c r="F22" s="17">
        <f t="shared" si="0"/>
        <v>0.14500000000000002</v>
      </c>
      <c r="G22" s="17">
        <f t="shared" si="1"/>
        <v>131.8181818181818</v>
      </c>
      <c r="H22" s="18">
        <f>(G22+G23+G24)/3</f>
        <v>125.45454545454545</v>
      </c>
      <c r="I22" s="17">
        <f>STDEV(G22:G24)</f>
        <v>11.02214150271103</v>
      </c>
      <c r="J22" s="18">
        <f>I22/2</f>
        <v>5.511070751355515</v>
      </c>
      <c r="K22" s="17">
        <v>1</v>
      </c>
      <c r="L22" s="17">
        <v>0.107</v>
      </c>
      <c r="M22" s="17">
        <v>0.062</v>
      </c>
      <c r="N22" s="17">
        <f t="shared" si="2"/>
        <v>0.045</v>
      </c>
      <c r="O22" s="17">
        <f t="shared" si="3"/>
        <v>40.90909090909091</v>
      </c>
      <c r="P22" s="18">
        <f>(O22+O23+O24)/3</f>
        <v>49.3939393939394</v>
      </c>
      <c r="Q22" s="17">
        <f>STDEV(O22:O24)</f>
        <v>17.937755862968178</v>
      </c>
      <c r="R22" s="18">
        <f>Q22/2</f>
        <v>8.968877931484089</v>
      </c>
      <c r="S22" s="17">
        <v>1</v>
      </c>
      <c r="T22" s="17">
        <v>0.073</v>
      </c>
      <c r="U22" s="17">
        <v>0.058</v>
      </c>
      <c r="V22" s="17">
        <f t="shared" si="4"/>
        <v>0.014999999999999993</v>
      </c>
      <c r="W22" s="17">
        <f t="shared" si="5"/>
        <v>13.63636363636363</v>
      </c>
      <c r="X22" s="18">
        <f>(W22+W23+W24)/3</f>
        <v>8.484848484848483</v>
      </c>
      <c r="Y22" s="17">
        <f>STDEV(W22:W24)</f>
        <v>4.484438965742038</v>
      </c>
      <c r="Z22" s="18">
        <f>Y22/2</f>
        <v>2.242219482871019</v>
      </c>
      <c r="AA22" s="17">
        <v>1</v>
      </c>
      <c r="AB22" s="17">
        <v>0.072</v>
      </c>
      <c r="AC22" s="17">
        <v>0.058</v>
      </c>
      <c r="AD22" s="17">
        <f t="shared" si="6"/>
        <v>0.013999999999999992</v>
      </c>
      <c r="AE22" s="17">
        <f t="shared" si="7"/>
        <v>12.72727272727272</v>
      </c>
      <c r="AF22" s="18">
        <f>(AE22+AE23+AE24)/3</f>
        <v>14.24242424242424</v>
      </c>
      <c r="AG22" s="17">
        <f>STDEV(AE22:AE24)</f>
        <v>6.053025562253991</v>
      </c>
      <c r="AH22" s="18">
        <f>AG22/2</f>
        <v>3.0265127811269954</v>
      </c>
      <c r="AI22" s="17">
        <v>1</v>
      </c>
      <c r="AJ22" s="17">
        <v>0.11</v>
      </c>
      <c r="AK22" s="17">
        <v>0.112</v>
      </c>
      <c r="AL22" s="17">
        <v>0</v>
      </c>
      <c r="AM22" s="17">
        <f t="shared" si="8"/>
        <v>0</v>
      </c>
      <c r="AN22" s="18">
        <f>(AM22+AM23+AM24)/3</f>
        <v>0</v>
      </c>
      <c r="AO22" s="17">
        <f>STDEV(AM22:AM24)</f>
        <v>0</v>
      </c>
      <c r="AP22" s="18">
        <f>AO22/2</f>
        <v>0</v>
      </c>
      <c r="AQ22" s="17">
        <v>1</v>
      </c>
      <c r="AR22" s="17">
        <v>0.084</v>
      </c>
      <c r="AS22" s="17">
        <v>0.091</v>
      </c>
      <c r="AT22" s="17">
        <v>0</v>
      </c>
      <c r="AU22" s="17">
        <f t="shared" si="9"/>
        <v>0</v>
      </c>
      <c r="AV22" s="18">
        <f>(AU22+AU23+AU24)/3</f>
        <v>0</v>
      </c>
      <c r="AW22" s="17">
        <f>STDEV(AU22:AU24)</f>
        <v>0</v>
      </c>
      <c r="AX22" s="18">
        <f>AW22/2</f>
        <v>0</v>
      </c>
      <c r="AY22" s="17">
        <v>1</v>
      </c>
      <c r="AZ22" s="17">
        <v>0.104</v>
      </c>
      <c r="BA22" s="17">
        <v>0.097</v>
      </c>
      <c r="BB22" s="17">
        <f>AZ22-BA22</f>
        <v>0.006999999999999992</v>
      </c>
      <c r="BC22" s="17">
        <f t="shared" si="11"/>
        <v>6.363636363636356</v>
      </c>
      <c r="BD22" s="18">
        <f>(BC22+BC23+BC24)/3</f>
        <v>2.121212121212119</v>
      </c>
      <c r="BE22" s="17">
        <f>STDEV(BC22:BC24)</f>
        <v>3.6740471675703414</v>
      </c>
      <c r="BF22" s="18">
        <f>BE22/2</f>
        <v>1.8370235837851707</v>
      </c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</row>
    <row r="23" spans="2:134" ht="16.5">
      <c r="B23" s="16"/>
      <c r="C23" s="17">
        <v>2</v>
      </c>
      <c r="D23" s="17">
        <v>0.218</v>
      </c>
      <c r="E23" s="17">
        <v>0.073</v>
      </c>
      <c r="F23" s="17">
        <f t="shared" si="0"/>
        <v>0.14500000000000002</v>
      </c>
      <c r="G23" s="17">
        <f t="shared" si="1"/>
        <v>131.8181818181818</v>
      </c>
      <c r="H23" s="18"/>
      <c r="I23" s="17"/>
      <c r="J23" s="18"/>
      <c r="K23" s="17">
        <v>2</v>
      </c>
      <c r="L23" s="17">
        <v>0.103</v>
      </c>
      <c r="M23" s="17">
        <v>0.062</v>
      </c>
      <c r="N23" s="17">
        <f t="shared" si="2"/>
        <v>0.040999999999999995</v>
      </c>
      <c r="O23" s="17">
        <f t="shared" si="3"/>
        <v>37.272727272727266</v>
      </c>
      <c r="P23" s="18"/>
      <c r="Q23" s="17"/>
      <c r="R23" s="18"/>
      <c r="S23" s="17">
        <v>2</v>
      </c>
      <c r="T23" s="17">
        <v>0.065</v>
      </c>
      <c r="U23" s="17">
        <v>0.058</v>
      </c>
      <c r="V23" s="17">
        <f t="shared" si="4"/>
        <v>0.006999999999999999</v>
      </c>
      <c r="W23" s="17">
        <f t="shared" si="5"/>
        <v>6.363636363636362</v>
      </c>
      <c r="X23" s="18"/>
      <c r="Y23" s="17"/>
      <c r="Z23" s="18"/>
      <c r="AA23" s="17">
        <v>2</v>
      </c>
      <c r="AB23" s="17">
        <v>0.068</v>
      </c>
      <c r="AC23" s="17">
        <v>0.058</v>
      </c>
      <c r="AD23" s="17">
        <f t="shared" si="6"/>
        <v>0.010000000000000002</v>
      </c>
      <c r="AE23" s="17">
        <f t="shared" si="7"/>
        <v>9.090909090909092</v>
      </c>
      <c r="AF23" s="18"/>
      <c r="AG23" s="17"/>
      <c r="AH23" s="18"/>
      <c r="AI23" s="17">
        <v>2</v>
      </c>
      <c r="AJ23" s="17">
        <v>0.1</v>
      </c>
      <c r="AK23" s="17">
        <v>0.112</v>
      </c>
      <c r="AL23" s="17">
        <v>0</v>
      </c>
      <c r="AM23" s="17">
        <f t="shared" si="8"/>
        <v>0</v>
      </c>
      <c r="AN23" s="18"/>
      <c r="AO23" s="17"/>
      <c r="AP23" s="18"/>
      <c r="AQ23" s="17">
        <v>2</v>
      </c>
      <c r="AR23" s="17">
        <v>0.082</v>
      </c>
      <c r="AS23" s="17">
        <v>0.091</v>
      </c>
      <c r="AT23" s="17">
        <v>0</v>
      </c>
      <c r="AU23" s="17">
        <f t="shared" si="9"/>
        <v>0</v>
      </c>
      <c r="AV23" s="18"/>
      <c r="AW23" s="17"/>
      <c r="AX23" s="18"/>
      <c r="AY23" s="17">
        <v>2</v>
      </c>
      <c r="AZ23" s="17">
        <v>0.088</v>
      </c>
      <c r="BA23" s="17">
        <v>0.097</v>
      </c>
      <c r="BB23" s="17">
        <v>0</v>
      </c>
      <c r="BC23" s="17">
        <f t="shared" si="11"/>
        <v>0</v>
      </c>
      <c r="BD23" s="18"/>
      <c r="BE23" s="17"/>
      <c r="BF23" s="18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</row>
    <row r="24" spans="2:134" ht="16.5">
      <c r="B24" s="16"/>
      <c r="C24" s="17">
        <v>3</v>
      </c>
      <c r="D24" s="17">
        <v>0.197</v>
      </c>
      <c r="E24" s="17">
        <v>0.073</v>
      </c>
      <c r="F24" s="17">
        <f t="shared" si="0"/>
        <v>0.12400000000000001</v>
      </c>
      <c r="G24" s="17">
        <f t="shared" si="1"/>
        <v>112.72727272727273</v>
      </c>
      <c r="H24" s="18"/>
      <c r="I24" s="17"/>
      <c r="J24" s="18"/>
      <c r="K24" s="17">
        <v>3</v>
      </c>
      <c r="L24" s="17">
        <v>0.139</v>
      </c>
      <c r="M24" s="17">
        <v>0.062</v>
      </c>
      <c r="N24" s="17">
        <f t="shared" si="2"/>
        <v>0.07700000000000001</v>
      </c>
      <c r="O24" s="17">
        <f t="shared" si="3"/>
        <v>70.00000000000001</v>
      </c>
      <c r="P24" s="18"/>
      <c r="Q24" s="17"/>
      <c r="R24" s="18"/>
      <c r="S24" s="17">
        <v>3</v>
      </c>
      <c r="T24" s="17">
        <v>0.064</v>
      </c>
      <c r="U24" s="17">
        <v>0.058</v>
      </c>
      <c r="V24" s="17">
        <f t="shared" si="4"/>
        <v>0.005999999999999998</v>
      </c>
      <c r="W24" s="17">
        <f t="shared" si="5"/>
        <v>5.454545454545452</v>
      </c>
      <c r="X24" s="18"/>
      <c r="Y24" s="17"/>
      <c r="Z24" s="18"/>
      <c r="AA24" s="17">
        <v>3</v>
      </c>
      <c r="AB24" s="17">
        <v>0.081</v>
      </c>
      <c r="AC24" s="17">
        <v>0.058</v>
      </c>
      <c r="AD24" s="17">
        <f t="shared" si="6"/>
        <v>0.023</v>
      </c>
      <c r="AE24" s="17">
        <f t="shared" si="7"/>
        <v>20.909090909090907</v>
      </c>
      <c r="AF24" s="18"/>
      <c r="AG24" s="17"/>
      <c r="AH24" s="18"/>
      <c r="AI24" s="17">
        <v>3</v>
      </c>
      <c r="AJ24" s="17">
        <v>0.102</v>
      </c>
      <c r="AK24" s="17">
        <v>0.112</v>
      </c>
      <c r="AL24" s="17">
        <v>0</v>
      </c>
      <c r="AM24" s="17">
        <f t="shared" si="8"/>
        <v>0</v>
      </c>
      <c r="AN24" s="18"/>
      <c r="AO24" s="17"/>
      <c r="AP24" s="18"/>
      <c r="AQ24" s="17">
        <v>3</v>
      </c>
      <c r="AR24" s="17">
        <v>0.085</v>
      </c>
      <c r="AS24" s="17">
        <v>0.091</v>
      </c>
      <c r="AT24" s="17">
        <v>0</v>
      </c>
      <c r="AU24" s="17">
        <f t="shared" si="9"/>
        <v>0</v>
      </c>
      <c r="AV24" s="18"/>
      <c r="AW24" s="17"/>
      <c r="AX24" s="18"/>
      <c r="AY24" s="17">
        <v>3</v>
      </c>
      <c r="AZ24" s="17">
        <v>0.096</v>
      </c>
      <c r="BA24" s="17">
        <v>0.097</v>
      </c>
      <c r="BB24" s="17">
        <v>0</v>
      </c>
      <c r="BC24" s="17">
        <f t="shared" si="11"/>
        <v>0</v>
      </c>
      <c r="BD24" s="18"/>
      <c r="BE24" s="17"/>
      <c r="BF24" s="18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</row>
    <row r="25" spans="2:134" ht="16.5">
      <c r="B25" s="1"/>
      <c r="H25" s="4"/>
      <c r="I25" s="4"/>
      <c r="J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</row>
    <row r="26" spans="31:134" ht="16.5">
      <c r="AE26" s="4"/>
      <c r="AF26" s="4"/>
      <c r="AG26" s="4"/>
      <c r="AH26" s="4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</row>
    <row r="27" spans="2:134" ht="16.5">
      <c r="B27" s="20" t="s">
        <v>68</v>
      </c>
      <c r="C27" s="21"/>
      <c r="D27" s="21"/>
      <c r="E27" s="20" t="s">
        <v>53</v>
      </c>
      <c r="F27" s="21"/>
      <c r="G27" s="21"/>
      <c r="H27" s="21"/>
      <c r="I27" s="21"/>
      <c r="J27" s="21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</row>
    <row r="28" spans="2:134" ht="16.5">
      <c r="B28" s="21"/>
      <c r="C28" s="21" t="s">
        <v>54</v>
      </c>
      <c r="D28" s="21" t="s">
        <v>55</v>
      </c>
      <c r="E28" s="21" t="s">
        <v>56</v>
      </c>
      <c r="F28" s="21" t="s">
        <v>43</v>
      </c>
      <c r="G28" s="21" t="s">
        <v>44</v>
      </c>
      <c r="H28" s="21" t="s">
        <v>45</v>
      </c>
      <c r="I28" s="21" t="s">
        <v>46</v>
      </c>
      <c r="J28" s="21"/>
      <c r="K28" s="3"/>
      <c r="L28" s="3"/>
      <c r="M28" s="3"/>
      <c r="DI28" s="4"/>
      <c r="DJ28" s="4"/>
      <c r="DK28" s="4"/>
      <c r="DL28" s="4"/>
      <c r="DM28" s="4"/>
      <c r="DN28" s="4"/>
      <c r="DO28" s="4"/>
      <c r="DP28" s="4"/>
      <c r="DW28"/>
      <c r="DX28"/>
      <c r="DY28"/>
      <c r="DZ28"/>
      <c r="EA28"/>
      <c r="EB28"/>
      <c r="EC28"/>
      <c r="ED28"/>
    </row>
    <row r="29" spans="2:134" ht="19.5">
      <c r="B29" s="25" t="s">
        <v>76</v>
      </c>
      <c r="C29" s="21">
        <v>180.61</v>
      </c>
      <c r="D29" s="21">
        <v>23.03</v>
      </c>
      <c r="E29" s="21">
        <v>11.21</v>
      </c>
      <c r="F29" s="21">
        <v>6.36</v>
      </c>
      <c r="G29" s="21">
        <v>7.58</v>
      </c>
      <c r="H29" s="21">
        <v>2.73</v>
      </c>
      <c r="I29" s="21">
        <v>12.42</v>
      </c>
      <c r="J29" s="21"/>
      <c r="K29" s="3"/>
      <c r="L29" s="3"/>
      <c r="M29" s="3"/>
      <c r="DI29" s="4"/>
      <c r="DJ29" s="4"/>
      <c r="DK29" s="4"/>
      <c r="DL29" s="4"/>
      <c r="DM29" s="4"/>
      <c r="DN29" s="4"/>
      <c r="DO29" s="4"/>
      <c r="DP29" s="4"/>
      <c r="DW29"/>
      <c r="DX29"/>
      <c r="DY29"/>
      <c r="DZ29"/>
      <c r="EA29"/>
      <c r="EB29"/>
      <c r="EC29"/>
      <c r="ED29"/>
    </row>
    <row r="30" spans="2:134" ht="19.5">
      <c r="B30" s="21" t="s">
        <v>38</v>
      </c>
      <c r="C30" s="21">
        <v>205.76</v>
      </c>
      <c r="D30" s="21">
        <v>52.12</v>
      </c>
      <c r="E30" s="21">
        <v>10</v>
      </c>
      <c r="F30" s="21">
        <v>13.33</v>
      </c>
      <c r="G30" s="21">
        <v>3.33</v>
      </c>
      <c r="H30" s="21">
        <v>19.09</v>
      </c>
      <c r="I30" s="21">
        <v>6.36</v>
      </c>
      <c r="J30" s="21"/>
      <c r="K30" s="3"/>
      <c r="L30" s="3"/>
      <c r="M30" s="3"/>
      <c r="DI30" s="4"/>
      <c r="DJ30" s="4"/>
      <c r="DK30" s="4"/>
      <c r="DL30" s="4"/>
      <c r="DM30" s="4"/>
      <c r="DN30" s="4"/>
      <c r="DO30" s="4"/>
      <c r="DP30" s="4"/>
      <c r="DW30"/>
      <c r="DX30"/>
      <c r="DY30"/>
      <c r="DZ30"/>
      <c r="EA30"/>
      <c r="EB30"/>
      <c r="EC30"/>
      <c r="ED30"/>
    </row>
    <row r="31" spans="2:134" ht="19.5">
      <c r="B31" s="21" t="s">
        <v>37</v>
      </c>
      <c r="C31" s="21">
        <v>153.94</v>
      </c>
      <c r="D31" s="21">
        <v>35.15</v>
      </c>
      <c r="E31" s="21">
        <v>8.48</v>
      </c>
      <c r="F31" s="21">
        <v>13.33</v>
      </c>
      <c r="G31" s="21">
        <v>0</v>
      </c>
      <c r="H31" s="21">
        <v>0</v>
      </c>
      <c r="I31" s="21">
        <v>2.12</v>
      </c>
      <c r="J31" s="21"/>
      <c r="K31" s="3" t="s">
        <v>69</v>
      </c>
      <c r="L31" s="3"/>
      <c r="M31" s="3"/>
      <c r="DI31" s="4"/>
      <c r="DJ31" s="4"/>
      <c r="DK31" s="4"/>
      <c r="DL31" s="4"/>
      <c r="DM31" s="4"/>
      <c r="DN31" s="4"/>
      <c r="DO31" s="4"/>
      <c r="DP31" s="4"/>
      <c r="DW31"/>
      <c r="DX31"/>
      <c r="DY31"/>
      <c r="DZ31"/>
      <c r="EA31"/>
      <c r="EB31"/>
      <c r="EC31"/>
      <c r="ED31"/>
    </row>
    <row r="32" spans="2:134" ht="19.5">
      <c r="B32" s="21" t="s">
        <v>71</v>
      </c>
      <c r="C32" s="21">
        <v>125.45</v>
      </c>
      <c r="D32" s="21">
        <v>49.39</v>
      </c>
      <c r="E32" s="21">
        <v>8.48</v>
      </c>
      <c r="F32" s="21">
        <v>14.24</v>
      </c>
      <c r="G32" s="21">
        <v>0</v>
      </c>
      <c r="H32" s="21">
        <v>0</v>
      </c>
      <c r="I32" s="21">
        <v>2.12</v>
      </c>
      <c r="J32" s="21"/>
      <c r="K32" s="3"/>
      <c r="L32" s="3"/>
      <c r="M32" s="3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</row>
    <row r="33" spans="2:134" ht="16.5">
      <c r="B33" s="20"/>
      <c r="C33" s="21"/>
      <c r="D33" s="21"/>
      <c r="E33" s="21"/>
      <c r="F33" s="21"/>
      <c r="G33" s="21"/>
      <c r="H33" s="21"/>
      <c r="I33" s="21"/>
      <c r="J33" s="21"/>
      <c r="K33" s="3"/>
      <c r="L33" s="3"/>
      <c r="M33" s="3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</row>
    <row r="34" spans="2:134" ht="16.5">
      <c r="B34" s="20" t="s">
        <v>65</v>
      </c>
      <c r="C34" s="21"/>
      <c r="D34" s="21"/>
      <c r="E34" s="21" t="s">
        <v>66</v>
      </c>
      <c r="F34" s="21"/>
      <c r="G34" s="21"/>
      <c r="H34" s="21"/>
      <c r="I34" s="21"/>
      <c r="J34" s="21"/>
      <c r="K34" s="3"/>
      <c r="L34" s="3"/>
      <c r="M34" s="3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</row>
    <row r="35" spans="2:134" ht="16.5">
      <c r="B35" s="20"/>
      <c r="C35" s="21" t="s">
        <v>25</v>
      </c>
      <c r="D35" s="21" t="s">
        <v>26</v>
      </c>
      <c r="E35" s="21" t="s">
        <v>27</v>
      </c>
      <c r="F35" s="21" t="s">
        <v>28</v>
      </c>
      <c r="G35" s="21" t="s">
        <v>29</v>
      </c>
      <c r="H35" s="21" t="s">
        <v>30</v>
      </c>
      <c r="I35" s="21" t="s">
        <v>31</v>
      </c>
      <c r="J35" s="21"/>
      <c r="K35" s="3"/>
      <c r="L35" s="3"/>
      <c r="M35" s="3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</row>
    <row r="36" spans="2:134" ht="19.5">
      <c r="B36" s="25" t="s">
        <v>77</v>
      </c>
      <c r="C36" s="21">
        <v>180.61</v>
      </c>
      <c r="D36" s="21">
        <v>203.64000000000001</v>
      </c>
      <c r="E36" s="21">
        <v>214.85000000000002</v>
      </c>
      <c r="F36" s="21">
        <v>221.21000000000004</v>
      </c>
      <c r="G36" s="21">
        <v>228.79000000000005</v>
      </c>
      <c r="H36" s="21">
        <v>231.52000000000004</v>
      </c>
      <c r="I36" s="21">
        <v>243.94000000000003</v>
      </c>
      <c r="J36" s="21"/>
      <c r="K36" s="3"/>
      <c r="L36" s="3"/>
      <c r="M36" s="3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</row>
    <row r="37" spans="2:134" ht="19.5">
      <c r="B37" s="21" t="s">
        <v>38</v>
      </c>
      <c r="C37" s="21">
        <v>205.76</v>
      </c>
      <c r="D37" s="21">
        <v>257.88</v>
      </c>
      <c r="E37" s="21">
        <v>267.88</v>
      </c>
      <c r="F37" s="21">
        <v>281.21</v>
      </c>
      <c r="G37" s="21">
        <v>284.53999999999996</v>
      </c>
      <c r="H37" s="21">
        <v>303.62999999999994</v>
      </c>
      <c r="I37" s="21">
        <v>309.98999999999995</v>
      </c>
      <c r="J37" s="21"/>
      <c r="K37" s="3"/>
      <c r="L37" s="3"/>
      <c r="M37" s="3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</row>
    <row r="38" spans="2:134" ht="19.5">
      <c r="B38" s="21" t="s">
        <v>37</v>
      </c>
      <c r="C38" s="21">
        <v>153.94</v>
      </c>
      <c r="D38" s="21">
        <v>189.09</v>
      </c>
      <c r="E38" s="21">
        <v>197.57</v>
      </c>
      <c r="F38" s="21">
        <v>210.9</v>
      </c>
      <c r="G38" s="21">
        <v>210.9</v>
      </c>
      <c r="H38" s="21">
        <v>210.9</v>
      </c>
      <c r="I38" s="21">
        <v>213.02</v>
      </c>
      <c r="J38" s="21"/>
      <c r="K38" s="3"/>
      <c r="L38" s="3"/>
      <c r="M38" s="3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</row>
    <row r="39" spans="2:134" ht="19.5">
      <c r="B39" s="21" t="s">
        <v>71</v>
      </c>
      <c r="C39" s="21">
        <v>125.45</v>
      </c>
      <c r="D39" s="21">
        <v>174.84</v>
      </c>
      <c r="E39" s="21">
        <v>183.32</v>
      </c>
      <c r="F39" s="21">
        <v>197.56</v>
      </c>
      <c r="G39" s="21">
        <v>197.56</v>
      </c>
      <c r="H39" s="21">
        <v>197.56</v>
      </c>
      <c r="I39" s="21">
        <v>199.68</v>
      </c>
      <c r="J39" s="21"/>
      <c r="K39" s="3"/>
      <c r="L39" s="3"/>
      <c r="M39" s="3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</row>
    <row r="40" spans="2:134" ht="16.5">
      <c r="B40" s="15" t="s">
        <v>64</v>
      </c>
      <c r="C40" s="6"/>
      <c r="D40" s="6"/>
      <c r="E40" s="15" t="s">
        <v>40</v>
      </c>
      <c r="F40" s="6"/>
      <c r="G40" s="6"/>
      <c r="H40" s="6"/>
      <c r="I40" s="6"/>
      <c r="J40" s="21"/>
      <c r="K40" s="3"/>
      <c r="L40" s="3"/>
      <c r="M40" s="3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</row>
    <row r="41" spans="2:134" ht="16.5">
      <c r="B41" s="6"/>
      <c r="C41" s="6" t="s">
        <v>41</v>
      </c>
      <c r="D41" s="6" t="s">
        <v>75</v>
      </c>
      <c r="E41" s="6" t="s">
        <v>42</v>
      </c>
      <c r="F41" s="6" t="s">
        <v>43</v>
      </c>
      <c r="G41" s="6" t="s">
        <v>44</v>
      </c>
      <c r="H41" s="6" t="s">
        <v>45</v>
      </c>
      <c r="I41" s="6" t="s">
        <v>46</v>
      </c>
      <c r="J41" s="21"/>
      <c r="K41" s="3"/>
      <c r="L41" s="3"/>
      <c r="M41" s="3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</row>
    <row r="42" spans="2:134" ht="19.5">
      <c r="B42" s="25" t="s">
        <v>76</v>
      </c>
      <c r="C42" s="6">
        <v>4.37</v>
      </c>
      <c r="D42" s="6">
        <v>5.59</v>
      </c>
      <c r="E42" s="6">
        <v>7.94</v>
      </c>
      <c r="F42" s="6">
        <v>8.51</v>
      </c>
      <c r="G42" s="6">
        <v>11.79</v>
      </c>
      <c r="H42" s="6">
        <v>12.89</v>
      </c>
      <c r="I42" s="6">
        <v>17.06</v>
      </c>
      <c r="J42" s="21"/>
      <c r="K42" s="3"/>
      <c r="L42" s="3"/>
      <c r="M42" s="3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</row>
    <row r="43" spans="2:134" ht="19.5">
      <c r="B43" s="21" t="s">
        <v>38</v>
      </c>
      <c r="C43" s="6">
        <v>50.96</v>
      </c>
      <c r="D43" s="6">
        <v>51.83</v>
      </c>
      <c r="E43" s="6">
        <v>50.16</v>
      </c>
      <c r="F43" s="6">
        <v>50.17</v>
      </c>
      <c r="G43" s="6">
        <v>50.27</v>
      </c>
      <c r="H43" s="6">
        <v>57.94</v>
      </c>
      <c r="I43" s="6">
        <v>57.47</v>
      </c>
      <c r="J43" s="21"/>
      <c r="K43" s="3"/>
      <c r="L43" s="3"/>
      <c r="M43" s="3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</row>
    <row r="44" spans="2:134" ht="19.5">
      <c r="B44" s="21" t="s">
        <v>37</v>
      </c>
      <c r="C44" s="6">
        <v>3.19</v>
      </c>
      <c r="D44" s="6">
        <v>5.36</v>
      </c>
      <c r="E44" s="6">
        <v>7.05</v>
      </c>
      <c r="F44" s="6">
        <v>7.87</v>
      </c>
      <c r="G44" s="6">
        <v>7.87</v>
      </c>
      <c r="H44" s="6">
        <v>7.87</v>
      </c>
      <c r="I44" s="6">
        <v>7.13</v>
      </c>
      <c r="J44" s="21"/>
      <c r="K44" s="3"/>
      <c r="L44" s="3"/>
      <c r="M44" s="3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</row>
    <row r="45" spans="2:134" ht="19.5">
      <c r="B45" s="21" t="s">
        <v>36</v>
      </c>
      <c r="C45" s="6">
        <v>5.51</v>
      </c>
      <c r="D45" s="6">
        <v>3.53</v>
      </c>
      <c r="E45" s="6">
        <v>3.44</v>
      </c>
      <c r="F45" s="6">
        <v>6.17</v>
      </c>
      <c r="G45" s="6">
        <v>6.17</v>
      </c>
      <c r="H45" s="6">
        <v>6.17</v>
      </c>
      <c r="I45" s="6">
        <v>6.62</v>
      </c>
      <c r="J45" s="21"/>
      <c r="K45" s="3"/>
      <c r="L45" s="3"/>
      <c r="M45" s="3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</row>
    <row r="46" spans="3:134" ht="16.5">
      <c r="C46" s="1" t="s">
        <v>47</v>
      </c>
      <c r="K46" s="3"/>
      <c r="L46" s="3"/>
      <c r="M46" s="3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</row>
    <row r="47" spans="2:134" ht="16.5">
      <c r="B47" t="s">
        <v>1</v>
      </c>
      <c r="C47" s="4">
        <v>1</v>
      </c>
      <c r="D47" s="4">
        <v>2</v>
      </c>
      <c r="E47" s="4">
        <v>3</v>
      </c>
      <c r="F47" s="2" t="s">
        <v>48</v>
      </c>
      <c r="G47" t="s">
        <v>57</v>
      </c>
      <c r="H47" t="s">
        <v>58</v>
      </c>
      <c r="I47" s="6" t="s">
        <v>59</v>
      </c>
      <c r="J47" t="s">
        <v>60</v>
      </c>
      <c r="K47" s="3"/>
      <c r="L47" s="3"/>
      <c r="M47" s="3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</row>
    <row r="48" spans="2:134" ht="19.5">
      <c r="B48" s="24" t="s">
        <v>78</v>
      </c>
      <c r="C48" s="4">
        <v>3000</v>
      </c>
      <c r="D48" s="4">
        <v>2600</v>
      </c>
      <c r="E48" s="4">
        <v>3000</v>
      </c>
      <c r="F48" s="2">
        <f>(C48+D48+E48)/3</f>
        <v>2866.6666666666665</v>
      </c>
      <c r="G48">
        <f>STDEV(C48:E48)</f>
        <v>230.9401076758503</v>
      </c>
      <c r="H48">
        <f>G48/2</f>
        <v>115.47005383792515</v>
      </c>
      <c r="I48" s="6">
        <f>F48/9</f>
        <v>318.5185185185185</v>
      </c>
      <c r="J48" t="s">
        <v>50</v>
      </c>
      <c r="K48" s="7"/>
      <c r="L48" s="7"/>
      <c r="M48" s="7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</row>
    <row r="49" spans="2:134" ht="19.5">
      <c r="B49" t="s">
        <v>38</v>
      </c>
      <c r="C49" s="4">
        <v>6900</v>
      </c>
      <c r="D49" s="4">
        <v>7300</v>
      </c>
      <c r="E49" s="4">
        <v>5700</v>
      </c>
      <c r="F49" s="2">
        <f>(C49+D49+E49)/3</f>
        <v>6633.333333333333</v>
      </c>
      <c r="G49">
        <f>STDEV(C49:E49)</f>
        <v>832.6663997864546</v>
      </c>
      <c r="H49">
        <f>G49/2</f>
        <v>416.3331998932273</v>
      </c>
      <c r="I49" s="6">
        <f>F49/21</f>
        <v>315.87301587301585</v>
      </c>
      <c r="J49" t="s">
        <v>51</v>
      </c>
      <c r="K49" s="7"/>
      <c r="L49" s="7"/>
      <c r="M49" s="7"/>
      <c r="DI49" s="4"/>
      <c r="DJ49" s="4"/>
      <c r="DK49" s="4"/>
      <c r="DL49" s="4"/>
      <c r="DM49" s="4"/>
      <c r="DN49" s="4"/>
      <c r="DO49" s="4"/>
      <c r="DP49" s="4"/>
      <c r="DW49"/>
      <c r="DX49"/>
      <c r="DY49"/>
      <c r="DZ49"/>
      <c r="EA49"/>
      <c r="EB49"/>
      <c r="EC49"/>
      <c r="ED49"/>
    </row>
    <row r="50" spans="2:134" ht="19.5">
      <c r="B50" t="s">
        <v>37</v>
      </c>
      <c r="C50" s="4">
        <v>1400</v>
      </c>
      <c r="D50" s="4">
        <v>1600</v>
      </c>
      <c r="E50" s="4">
        <v>1700</v>
      </c>
      <c r="F50" s="2">
        <f>(C50+D50+E50)/3</f>
        <v>1566.6666666666667</v>
      </c>
      <c r="G50">
        <f>STDEV(C50:E50)</f>
        <v>152.75252316519467</v>
      </c>
      <c r="H50">
        <f>G50/2</f>
        <v>76.37626158259734</v>
      </c>
      <c r="I50" s="6">
        <f>F50/9</f>
        <v>174.07407407407408</v>
      </c>
      <c r="J50" t="s">
        <v>49</v>
      </c>
      <c r="K50" s="3"/>
      <c r="L50" s="3"/>
      <c r="M50" s="3"/>
      <c r="DI50" s="4"/>
      <c r="DJ50" s="4"/>
      <c r="DK50" s="4"/>
      <c r="DL50" s="4"/>
      <c r="DM50" s="4"/>
      <c r="DN50" s="4"/>
      <c r="DO50" s="4"/>
      <c r="DP50" s="4"/>
      <c r="DW50"/>
      <c r="DX50"/>
      <c r="DY50"/>
      <c r="DZ50"/>
      <c r="EA50"/>
      <c r="EB50"/>
      <c r="EC50"/>
      <c r="ED50"/>
    </row>
    <row r="51" spans="2:134" ht="19.5">
      <c r="B51" t="s">
        <v>71</v>
      </c>
      <c r="C51" s="4">
        <v>4500</v>
      </c>
      <c r="D51" s="4">
        <v>5000</v>
      </c>
      <c r="E51" s="4">
        <v>5000</v>
      </c>
      <c r="F51" s="2">
        <f>(C51+D51+E51)/3</f>
        <v>4833.333333333333</v>
      </c>
      <c r="G51">
        <f>STDEV(C51:E51)</f>
        <v>288.67513459481285</v>
      </c>
      <c r="H51">
        <f>G51/2</f>
        <v>144.33756729740642</v>
      </c>
      <c r="I51" s="6">
        <f>F51/21</f>
        <v>230.15873015873015</v>
      </c>
      <c r="J51" t="s">
        <v>51</v>
      </c>
      <c r="K51" s="3"/>
      <c r="L51" s="3"/>
      <c r="M51" s="3"/>
      <c r="DI51" s="4"/>
      <c r="DJ51" s="4"/>
      <c r="DK51" s="4"/>
      <c r="DL51" s="4"/>
      <c r="DM51" s="4"/>
      <c r="DN51" s="4"/>
      <c r="DO51" s="4"/>
      <c r="DP51" s="4"/>
      <c r="DW51"/>
      <c r="DX51"/>
      <c r="DY51"/>
      <c r="DZ51"/>
      <c r="EA51"/>
      <c r="EB51"/>
      <c r="EC51"/>
      <c r="ED51"/>
    </row>
    <row r="52" spans="11:134" ht="16.5">
      <c r="K52" s="7"/>
      <c r="L52" s="7"/>
      <c r="M52" s="7"/>
      <c r="DI52" s="4"/>
      <c r="DJ52" s="4"/>
      <c r="DK52" s="4"/>
      <c r="DL52" s="4"/>
      <c r="DM52" s="4"/>
      <c r="DN52" s="4"/>
      <c r="DO52" s="4"/>
      <c r="DP52" s="4"/>
      <c r="DW52"/>
      <c r="DX52"/>
      <c r="DY52"/>
      <c r="DZ52"/>
      <c r="EA52"/>
      <c r="EB52"/>
      <c r="EC52"/>
      <c r="ED52"/>
    </row>
    <row r="53" spans="11:134" ht="16.5">
      <c r="K53" s="7"/>
      <c r="L53" s="7"/>
      <c r="M53" s="7"/>
      <c r="DI53" s="4"/>
      <c r="DJ53" s="4"/>
      <c r="DK53" s="4"/>
      <c r="DL53" s="4"/>
      <c r="DM53" s="4"/>
      <c r="DN53" s="4"/>
      <c r="DO53" s="4"/>
      <c r="DP53" s="4"/>
      <c r="DW53"/>
      <c r="DX53"/>
      <c r="DY53"/>
      <c r="DZ53"/>
      <c r="EA53"/>
      <c r="EB53"/>
      <c r="EC53"/>
      <c r="ED53"/>
    </row>
    <row r="54" spans="3:134" ht="16.5">
      <c r="C54" s="1" t="s">
        <v>52</v>
      </c>
      <c r="K54" s="3"/>
      <c r="L54" s="3"/>
      <c r="M54" s="3"/>
      <c r="DI54" s="4"/>
      <c r="DJ54" s="4"/>
      <c r="DK54" s="4"/>
      <c r="DL54" s="4"/>
      <c r="DM54" s="4"/>
      <c r="DN54" s="4"/>
      <c r="DO54" s="4"/>
      <c r="DP54" s="4"/>
      <c r="DW54"/>
      <c r="DX54"/>
      <c r="DY54"/>
      <c r="DZ54"/>
      <c r="EA54"/>
      <c r="EB54"/>
      <c r="EC54"/>
      <c r="ED54"/>
    </row>
    <row r="55" spans="1:134" ht="16.5">
      <c r="A55" s="2"/>
      <c r="B55" t="s">
        <v>67</v>
      </c>
      <c r="C55" s="4">
        <v>1</v>
      </c>
      <c r="D55" s="4">
        <v>2</v>
      </c>
      <c r="E55" s="4">
        <v>3</v>
      </c>
      <c r="F55" s="2" t="s">
        <v>48</v>
      </c>
      <c r="G55" t="s">
        <v>57</v>
      </c>
      <c r="H55" t="s">
        <v>58</v>
      </c>
      <c r="I55" s="6" t="s">
        <v>59</v>
      </c>
      <c r="J55" t="s">
        <v>60</v>
      </c>
      <c r="K55" s="3"/>
      <c r="L55" s="3"/>
      <c r="M55" s="3"/>
      <c r="DI55" s="4"/>
      <c r="DJ55" s="4"/>
      <c r="DK55" s="4"/>
      <c r="DL55" s="4"/>
      <c r="DM55" s="4"/>
      <c r="DN55" s="4"/>
      <c r="DO55" s="4"/>
      <c r="DP55" s="4"/>
      <c r="DW55"/>
      <c r="DX55"/>
      <c r="DY55"/>
      <c r="DZ55"/>
      <c r="EA55"/>
      <c r="EB55"/>
      <c r="EC55"/>
      <c r="ED55"/>
    </row>
    <row r="56" spans="1:134" ht="19.5">
      <c r="A56" s="24" t="s">
        <v>79</v>
      </c>
      <c r="B56" s="17">
        <v>243.94</v>
      </c>
      <c r="C56" s="22">
        <f>C48+B56</f>
        <v>3243.94</v>
      </c>
      <c r="D56" s="22">
        <f>D48+B56</f>
        <v>2843.94</v>
      </c>
      <c r="E56" s="22">
        <f>E48+B56</f>
        <v>3243.94</v>
      </c>
      <c r="F56" s="18">
        <f>(C56+D56+E56)/3</f>
        <v>3110.6066666666666</v>
      </c>
      <c r="G56" s="17">
        <f>STDEV(C56:E56)</f>
        <v>230.9401076758503</v>
      </c>
      <c r="H56" s="17">
        <f>G56/2</f>
        <v>115.47005383792515</v>
      </c>
      <c r="I56" s="23">
        <f>F56/9</f>
        <v>345.62296296296296</v>
      </c>
      <c r="J56" t="s">
        <v>63</v>
      </c>
      <c r="K56" s="3"/>
      <c r="L56" s="3"/>
      <c r="M56" s="3"/>
      <c r="DI56" s="4"/>
      <c r="DJ56" s="4"/>
      <c r="DK56" s="4"/>
      <c r="DL56" s="4"/>
      <c r="DM56" s="4"/>
      <c r="DN56" s="4"/>
      <c r="DO56" s="4"/>
      <c r="DP56" s="4"/>
      <c r="DW56"/>
      <c r="DX56"/>
      <c r="DY56"/>
      <c r="DZ56"/>
      <c r="EA56"/>
      <c r="EB56"/>
      <c r="EC56"/>
      <c r="ED56"/>
    </row>
    <row r="57" spans="1:134" ht="19.5">
      <c r="A57" t="s">
        <v>38</v>
      </c>
      <c r="B57" s="17">
        <v>309.99</v>
      </c>
      <c r="C57" s="22">
        <f>C49+B57</f>
        <v>7209.99</v>
      </c>
      <c r="D57" s="22">
        <f>D49+B57</f>
        <v>7609.99</v>
      </c>
      <c r="E57" s="22">
        <f>E49+B57</f>
        <v>6009.99</v>
      </c>
      <c r="F57" s="18">
        <f>(C57+D57+E57)/3</f>
        <v>6943.323333333334</v>
      </c>
      <c r="G57" s="17">
        <f>STDEV(C57:E57)</f>
        <v>832.6663997864531</v>
      </c>
      <c r="H57" s="17">
        <f>G57/2</f>
        <v>416.33319989322655</v>
      </c>
      <c r="I57" s="23">
        <f>F57/21</f>
        <v>330.63444444444445</v>
      </c>
      <c r="J57" t="s">
        <v>51</v>
      </c>
      <c r="K57" s="3"/>
      <c r="L57" s="3"/>
      <c r="M57" s="3"/>
      <c r="DI57" s="4"/>
      <c r="DJ57" s="4"/>
      <c r="DK57" s="4"/>
      <c r="DL57" s="4"/>
      <c r="DM57" s="4"/>
      <c r="DN57" s="4"/>
      <c r="DO57" s="4"/>
      <c r="DP57" s="4"/>
      <c r="DW57"/>
      <c r="DX57"/>
      <c r="DY57"/>
      <c r="DZ57"/>
      <c r="EA57"/>
      <c r="EB57"/>
      <c r="EC57"/>
      <c r="ED57"/>
    </row>
    <row r="58" spans="1:134" ht="19.5">
      <c r="A58" t="s">
        <v>37</v>
      </c>
      <c r="B58" s="17">
        <v>213.02</v>
      </c>
      <c r="C58" s="22">
        <f>C50+B58</f>
        <v>1613.02</v>
      </c>
      <c r="D58" s="22">
        <f>D50+B58</f>
        <v>1813.02</v>
      </c>
      <c r="E58" s="22">
        <f>E50+B58</f>
        <v>1913.02</v>
      </c>
      <c r="F58" s="18">
        <f>(C58+D58+E58)/3</f>
        <v>1779.6866666666665</v>
      </c>
      <c r="G58" s="17">
        <f>STDEV(C58:E58)</f>
        <v>152.75252316519467</v>
      </c>
      <c r="H58" s="17">
        <f>G58/2</f>
        <v>76.37626158259734</v>
      </c>
      <c r="I58" s="23">
        <f>F58/9</f>
        <v>197.74296296296293</v>
      </c>
      <c r="J58" t="s">
        <v>61</v>
      </c>
      <c r="K58" s="3"/>
      <c r="L58" s="3"/>
      <c r="M58" s="3"/>
      <c r="DI58" s="4"/>
      <c r="DJ58" s="4"/>
      <c r="DK58" s="4"/>
      <c r="DL58" s="4"/>
      <c r="DM58" s="4"/>
      <c r="DN58" s="4"/>
      <c r="DO58" s="4"/>
      <c r="DP58" s="4"/>
      <c r="DW58"/>
      <c r="DX58"/>
      <c r="DY58"/>
      <c r="DZ58"/>
      <c r="EA58"/>
      <c r="EB58"/>
      <c r="EC58"/>
      <c r="ED58"/>
    </row>
    <row r="59" spans="1:134" ht="19.5">
      <c r="A59" t="s">
        <v>71</v>
      </c>
      <c r="B59" s="17">
        <v>199.68</v>
      </c>
      <c r="C59" s="22">
        <f>C51+B59</f>
        <v>4699.68</v>
      </c>
      <c r="D59" s="22">
        <f>D51+B59</f>
        <v>5199.68</v>
      </c>
      <c r="E59" s="22">
        <f>E51+B59</f>
        <v>5199.68</v>
      </c>
      <c r="F59" s="18">
        <f>(C59+D59+E59)/3</f>
        <v>5033.013333333333</v>
      </c>
      <c r="G59" s="17">
        <f>STDEV(C59:E59)</f>
        <v>288.67513459481285</v>
      </c>
      <c r="H59" s="17">
        <f>G59/2</f>
        <v>144.33756729740642</v>
      </c>
      <c r="I59" s="23">
        <f>F59/21</f>
        <v>239.66730158730158</v>
      </c>
      <c r="J59" t="s">
        <v>62</v>
      </c>
      <c r="K59" s="3"/>
      <c r="L59" s="3"/>
      <c r="M59" s="3"/>
      <c r="DI59" s="4"/>
      <c r="DJ59" s="4"/>
      <c r="DK59" s="4"/>
      <c r="DL59" s="4"/>
      <c r="DM59" s="4"/>
      <c r="DN59" s="4"/>
      <c r="DO59" s="4"/>
      <c r="DP59" s="4"/>
      <c r="DW59"/>
      <c r="DX59"/>
      <c r="DY59"/>
      <c r="DZ59"/>
      <c r="EA59"/>
      <c r="EB59"/>
      <c r="EC59"/>
      <c r="ED59"/>
    </row>
    <row r="60" spans="8:134" ht="16.5">
      <c r="H60" s="3"/>
      <c r="I60" s="3"/>
      <c r="J60" s="3"/>
      <c r="K60" s="3"/>
      <c r="L60" s="3"/>
      <c r="M60" s="3"/>
      <c r="DI60" s="4"/>
      <c r="DJ60" s="4"/>
      <c r="DK60" s="4"/>
      <c r="DL60" s="4"/>
      <c r="DM60" s="4"/>
      <c r="DN60" s="4"/>
      <c r="DO60" s="4"/>
      <c r="DP60" s="4"/>
      <c r="DW60"/>
      <c r="DX60"/>
      <c r="DY60"/>
      <c r="DZ60"/>
      <c r="EA60"/>
      <c r="EB60"/>
      <c r="EC60"/>
      <c r="ED60"/>
    </row>
    <row r="61" spans="1:134" ht="16.5">
      <c r="A61" s="6" t="s">
        <v>24</v>
      </c>
      <c r="K61" s="3"/>
      <c r="L61" s="3"/>
      <c r="M61" s="3"/>
      <c r="DI61" s="4"/>
      <c r="DJ61" s="4"/>
      <c r="DK61" s="4"/>
      <c r="DL61" s="4"/>
      <c r="DM61" s="4"/>
      <c r="DN61" s="4"/>
      <c r="DO61" s="4"/>
      <c r="DP61" s="4"/>
      <c r="DW61"/>
      <c r="DX61"/>
      <c r="DY61"/>
      <c r="DZ61"/>
      <c r="EA61"/>
      <c r="EB61"/>
      <c r="EC61"/>
      <c r="ED61"/>
    </row>
    <row r="62" spans="1:134" ht="16.5">
      <c r="A62" s="6"/>
      <c r="B62" s="21" t="s">
        <v>54</v>
      </c>
      <c r="C62" s="21" t="s">
        <v>55</v>
      </c>
      <c r="D62" s="21" t="s">
        <v>56</v>
      </c>
      <c r="E62" s="21" t="s">
        <v>43</v>
      </c>
      <c r="F62" s="21" t="s">
        <v>44</v>
      </c>
      <c r="G62" s="21" t="s">
        <v>45</v>
      </c>
      <c r="H62" s="21" t="s">
        <v>46</v>
      </c>
      <c r="K62" s="3"/>
      <c r="L62" s="3"/>
      <c r="M62" s="3"/>
      <c r="DI62" s="4"/>
      <c r="DJ62" s="4"/>
      <c r="DK62" s="4"/>
      <c r="DL62" s="4"/>
      <c r="DM62" s="4"/>
      <c r="DN62" s="4"/>
      <c r="DO62" s="4"/>
      <c r="DP62" s="4"/>
      <c r="DW62"/>
      <c r="DX62"/>
      <c r="DY62"/>
      <c r="DZ62"/>
      <c r="EA62"/>
      <c r="EB62"/>
      <c r="EC62"/>
      <c r="ED62"/>
    </row>
    <row r="63" spans="1:134" ht="19.5">
      <c r="A63" s="24" t="s">
        <v>76</v>
      </c>
      <c r="B63" s="17">
        <f>C36/$I$56*100</f>
        <v>52.25636585360627</v>
      </c>
      <c r="C63" s="17">
        <f aca="true" t="shared" si="12" ref="C63:H63">D36/$I$56*100</f>
        <v>58.91969626503727</v>
      </c>
      <c r="D63" s="17">
        <f t="shared" si="12"/>
        <v>62.16311501936386</v>
      </c>
      <c r="E63" s="17">
        <f t="shared" si="12"/>
        <v>64.00327053029314</v>
      </c>
      <c r="F63" s="17">
        <f t="shared" si="12"/>
        <v>66.19641184677802</v>
      </c>
      <c r="G63" s="17">
        <f t="shared" si="12"/>
        <v>66.9862899198656</v>
      </c>
      <c r="H63" s="17">
        <f t="shared" si="12"/>
        <v>70.57980115347276</v>
      </c>
      <c r="K63" s="3"/>
      <c r="L63" s="3"/>
      <c r="M63" s="3"/>
      <c r="DI63" s="4"/>
      <c r="DJ63" s="4"/>
      <c r="DK63" s="4"/>
      <c r="DL63" s="4"/>
      <c r="DM63" s="4"/>
      <c r="DN63" s="4"/>
      <c r="DO63" s="4"/>
      <c r="DP63" s="4"/>
      <c r="DW63"/>
      <c r="DX63"/>
      <c r="DY63"/>
      <c r="DZ63"/>
      <c r="EA63"/>
      <c r="EB63"/>
      <c r="EC63"/>
      <c r="ED63"/>
    </row>
    <row r="64" spans="1:134" ht="19.5">
      <c r="A64" t="s">
        <v>38</v>
      </c>
      <c r="B64" s="17">
        <f>C37/$I$57*100</f>
        <v>62.23187071320794</v>
      </c>
      <c r="C64" s="17">
        <f aca="true" t="shared" si="13" ref="C64:H64">D37/$I$57*100</f>
        <v>77.99550359410023</v>
      </c>
      <c r="D64" s="17">
        <f t="shared" si="13"/>
        <v>81.01999186748708</v>
      </c>
      <c r="E64" s="17">
        <f t="shared" si="13"/>
        <v>85.05163473591175</v>
      </c>
      <c r="F64" s="17">
        <f t="shared" si="13"/>
        <v>86.05878933094957</v>
      </c>
      <c r="G64" s="17">
        <f t="shared" si="13"/>
        <v>91.83253744484507</v>
      </c>
      <c r="H64" s="17">
        <f t="shared" si="13"/>
        <v>93.75611198671912</v>
      </c>
      <c r="K64" s="3"/>
      <c r="L64" s="3"/>
      <c r="M64" s="3"/>
      <c r="DI64" s="4"/>
      <c r="DJ64" s="4"/>
      <c r="DK64" s="4"/>
      <c r="DL64" s="4"/>
      <c r="DM64" s="4"/>
      <c r="DN64" s="4"/>
      <c r="DO64" s="4"/>
      <c r="DP64" s="4"/>
      <c r="DW64"/>
      <c r="DX64"/>
      <c r="DY64"/>
      <c r="DZ64"/>
      <c r="EA64"/>
      <c r="EB64"/>
      <c r="EC64"/>
      <c r="ED64"/>
    </row>
    <row r="65" spans="1:134" ht="19.5">
      <c r="A65" t="s">
        <v>37</v>
      </c>
      <c r="B65" s="17">
        <f aca="true" t="shared" si="14" ref="B65:G65">C38/$I$58*100</f>
        <v>77.84853513539838</v>
      </c>
      <c r="C65" s="17">
        <f t="shared" si="14"/>
        <v>95.62413608387995</v>
      </c>
      <c r="D65" s="17">
        <f t="shared" si="14"/>
        <v>99.91253141938844</v>
      </c>
      <c r="E65" s="17">
        <f t="shared" si="14"/>
        <v>106.65360569088942</v>
      </c>
      <c r="F65" s="17">
        <f t="shared" si="14"/>
        <v>106.65360569088942</v>
      </c>
      <c r="G65" s="17">
        <f t="shared" si="14"/>
        <v>106.65360569088942</v>
      </c>
      <c r="H65" s="17">
        <f>I38/$I$58*100</f>
        <v>107.72570452476656</v>
      </c>
      <c r="K65" s="3"/>
      <c r="L65" s="3"/>
      <c r="M65" s="3"/>
      <c r="DI65" s="4"/>
      <c r="DJ65" s="4"/>
      <c r="DK65" s="4"/>
      <c r="DL65" s="4"/>
      <c r="DM65" s="4"/>
      <c r="DN65" s="4"/>
      <c r="DO65" s="4"/>
      <c r="DP65" s="4"/>
      <c r="DW65"/>
      <c r="DX65"/>
      <c r="DY65"/>
      <c r="DZ65"/>
      <c r="EA65"/>
      <c r="EB65"/>
      <c r="EC65"/>
      <c r="ED65"/>
    </row>
    <row r="66" spans="1:134" ht="19.5">
      <c r="A66" t="s">
        <v>71</v>
      </c>
      <c r="B66" s="17">
        <f>C39/$I$59*100</f>
        <v>52.34339401710307</v>
      </c>
      <c r="C66" s="17">
        <f aca="true" t="shared" si="15" ref="C66:H66">D39/$I$59*100</f>
        <v>72.95112801873496</v>
      </c>
      <c r="D66" s="17">
        <f t="shared" si="15"/>
        <v>76.48936621136178</v>
      </c>
      <c r="E66" s="17">
        <f t="shared" si="15"/>
        <v>82.43093600652756</v>
      </c>
      <c r="F66" s="17">
        <f t="shared" si="15"/>
        <v>82.43093600652756</v>
      </c>
      <c r="G66" s="17">
        <f t="shared" si="15"/>
        <v>82.43093600652756</v>
      </c>
      <c r="H66" s="17">
        <f t="shared" si="15"/>
        <v>83.31549555468428</v>
      </c>
      <c r="K66" s="3"/>
      <c r="L66" s="3"/>
      <c r="M66" s="3"/>
      <c r="DI66" s="4"/>
      <c r="DJ66" s="4"/>
      <c r="DK66" s="4"/>
      <c r="DL66" s="4"/>
      <c r="DM66" s="4"/>
      <c r="DN66" s="4"/>
      <c r="DO66" s="4"/>
      <c r="DP66" s="4"/>
      <c r="DW66"/>
      <c r="DX66"/>
      <c r="DY66"/>
      <c r="DZ66"/>
      <c r="EA66"/>
      <c r="EB66"/>
      <c r="EC66"/>
      <c r="ED66"/>
    </row>
    <row r="67" spans="1:134" ht="16.5">
      <c r="A67" s="6" t="s">
        <v>34</v>
      </c>
      <c r="DI67" s="4"/>
      <c r="DJ67" s="4"/>
      <c r="DK67" s="4"/>
      <c r="DL67" s="4"/>
      <c r="DM67" s="4"/>
      <c r="DN67" s="4"/>
      <c r="DO67" s="4"/>
      <c r="DP67" s="4"/>
      <c r="DW67"/>
      <c r="DX67"/>
      <c r="DY67"/>
      <c r="DZ67"/>
      <c r="EA67"/>
      <c r="EB67"/>
      <c r="EC67"/>
      <c r="ED67"/>
    </row>
    <row r="68" spans="1:8" ht="16.5">
      <c r="A68" s="6"/>
      <c r="B68" s="21" t="s">
        <v>54</v>
      </c>
      <c r="C68" s="21" t="s">
        <v>55</v>
      </c>
      <c r="D68" s="21" t="s">
        <v>56</v>
      </c>
      <c r="E68" s="21" t="s">
        <v>43</v>
      </c>
      <c r="F68" s="21" t="s">
        <v>44</v>
      </c>
      <c r="G68" s="21" t="s">
        <v>45</v>
      </c>
      <c r="H68" s="21" t="s">
        <v>46</v>
      </c>
    </row>
    <row r="69" spans="1:8" ht="19.5">
      <c r="A69" s="24" t="s">
        <v>76</v>
      </c>
      <c r="B69" s="17">
        <f>C42/$I$56*100</f>
        <v>1.264383582195113</v>
      </c>
      <c r="C69" s="17">
        <f aca="true" t="shared" si="16" ref="C69:H69">D42/$I$56*100</f>
        <v>1.6173693877507282</v>
      </c>
      <c r="D69" s="17">
        <f t="shared" si="16"/>
        <v>2.2973010623865444</v>
      </c>
      <c r="E69" s="17">
        <f t="shared" si="16"/>
        <v>2.4622206600641676</v>
      </c>
      <c r="F69" s="17">
        <f t="shared" si="16"/>
        <v>3.4112316782792638</v>
      </c>
      <c r="G69" s="17">
        <f t="shared" si="16"/>
        <v>3.729497568534327</v>
      </c>
      <c r="H69" s="17">
        <f t="shared" si="16"/>
        <v>4.936014625228519</v>
      </c>
    </row>
    <row r="70" spans="1:8" ht="19.5">
      <c r="A70" t="s">
        <v>38</v>
      </c>
      <c r="B70" s="17">
        <f>C43/$I$57*100</f>
        <v>15.412792241179416</v>
      </c>
      <c r="C70" s="17">
        <f aca="true" t="shared" si="17" ref="C70:H70">D43/$I$57*100</f>
        <v>15.675922720964072</v>
      </c>
      <c r="D70" s="17">
        <f t="shared" si="17"/>
        <v>15.170833179308465</v>
      </c>
      <c r="E70" s="17">
        <f t="shared" si="17"/>
        <v>15.173857667581855</v>
      </c>
      <c r="F70" s="17">
        <f t="shared" si="17"/>
        <v>15.204102550315724</v>
      </c>
      <c r="G70" s="17">
        <f t="shared" si="17"/>
        <v>17.52388505600344</v>
      </c>
      <c r="H70" s="17">
        <f t="shared" si="17"/>
        <v>17.38173410715426</v>
      </c>
    </row>
    <row r="71" spans="1:8" ht="19.5">
      <c r="A71" t="s">
        <v>37</v>
      </c>
      <c r="B71" s="17">
        <f>C44/$I$58*100</f>
        <v>1.6132053207868053</v>
      </c>
      <c r="C71" s="17">
        <f aca="true" t="shared" si="18" ref="C71:H71">D44/$I$58*100</f>
        <v>2.7105895045195227</v>
      </c>
      <c r="D71" s="17">
        <f t="shared" si="18"/>
        <v>3.565234329638551</v>
      </c>
      <c r="E71" s="17">
        <f t="shared" si="18"/>
        <v>3.979914067270269</v>
      </c>
      <c r="F71" s="17">
        <f t="shared" si="18"/>
        <v>3.979914067270269</v>
      </c>
      <c r="G71" s="17">
        <f t="shared" si="18"/>
        <v>3.979914067270269</v>
      </c>
      <c r="H71" s="17">
        <f t="shared" si="18"/>
        <v>3.6056908894074993</v>
      </c>
    </row>
    <row r="72" spans="1:8" ht="19.5">
      <c r="A72" t="s">
        <v>71</v>
      </c>
      <c r="B72" s="17">
        <f>C45/$I$59*100</f>
        <v>2.29902033506766</v>
      </c>
      <c r="C72" s="17">
        <f aca="true" t="shared" si="19" ref="C72:H72">D45/$I$59*100</f>
        <v>1.4728750966948891</v>
      </c>
      <c r="D72" s="17">
        <f t="shared" si="19"/>
        <v>1.435323040405218</v>
      </c>
      <c r="E72" s="17">
        <f t="shared" si="19"/>
        <v>2.574402081191917</v>
      </c>
      <c r="F72" s="17">
        <f t="shared" si="19"/>
        <v>2.574402081191917</v>
      </c>
      <c r="G72" s="17">
        <f t="shared" si="19"/>
        <v>2.574402081191917</v>
      </c>
      <c r="H72" s="17">
        <f t="shared" si="19"/>
        <v>2.762162362640274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199"/>
  <sheetViews>
    <sheetView tabSelected="1" zoomScale="160" zoomScaleNormal="160" zoomScalePageLayoutView="0" workbookViewId="0" topLeftCell="S7">
      <selection activeCell="AB7" sqref="AB7"/>
    </sheetView>
  </sheetViews>
  <sheetFormatPr defaultColWidth="9.00390625" defaultRowHeight="16.5"/>
  <cols>
    <col min="22" max="22" width="24.50390625" style="0" customWidth="1"/>
    <col min="25" max="25" width="29.25390625" style="0" customWidth="1"/>
    <col min="38" max="38" width="27.625" style="0" customWidth="1"/>
  </cols>
  <sheetData>
    <row r="1" spans="12:21" ht="16.5">
      <c r="L1" s="3"/>
      <c r="T1" s="3" t="s">
        <v>33</v>
      </c>
      <c r="U1" s="3"/>
    </row>
    <row r="2" spans="2:22" ht="16.5">
      <c r="B2" s="3"/>
      <c r="C2" s="3"/>
      <c r="D2" s="3"/>
      <c r="E2" s="3"/>
      <c r="F2" s="3"/>
      <c r="G2" s="3"/>
      <c r="H2" s="3"/>
      <c r="V2" s="3" t="s">
        <v>35</v>
      </c>
    </row>
    <row r="3" spans="22:29" ht="16.5">
      <c r="V3" s="6" t="s">
        <v>24</v>
      </c>
      <c r="W3" s="6"/>
      <c r="X3" s="6"/>
      <c r="Y3" s="6" t="s">
        <v>32</v>
      </c>
      <c r="Z3" s="6"/>
      <c r="AA3" s="6"/>
      <c r="AB3" s="6"/>
      <c r="AC3" s="6"/>
    </row>
    <row r="4" spans="22:29" ht="16.5">
      <c r="V4" s="6"/>
      <c r="W4" s="6">
        <v>6</v>
      </c>
      <c r="X4" s="6">
        <v>12</v>
      </c>
      <c r="Y4" s="6">
        <v>24</v>
      </c>
      <c r="Z4" s="6">
        <v>72</v>
      </c>
      <c r="AA4" s="6">
        <v>144</v>
      </c>
      <c r="AB4" s="6">
        <v>216</v>
      </c>
      <c r="AC4" s="6">
        <v>288</v>
      </c>
    </row>
    <row r="5" spans="22:29" ht="19.5">
      <c r="V5" s="12" t="s">
        <v>39</v>
      </c>
      <c r="W5" s="19">
        <v>52.25636585360627</v>
      </c>
      <c r="X5" s="19">
        <v>58.91969626503727</v>
      </c>
      <c r="Y5" s="19">
        <v>62.16311501936386</v>
      </c>
      <c r="Z5" s="19">
        <v>64.00327053029314</v>
      </c>
      <c r="AA5" s="19">
        <v>66.19641184677802</v>
      </c>
      <c r="AB5" s="19">
        <v>66.9862899198656</v>
      </c>
      <c r="AC5" s="19">
        <v>70.57980115347276</v>
      </c>
    </row>
    <row r="6" spans="22:29" ht="19.5">
      <c r="V6" t="s">
        <v>38</v>
      </c>
      <c r="W6" s="19">
        <v>62.23187071320794</v>
      </c>
      <c r="X6" s="19">
        <v>77.99550359410023</v>
      </c>
      <c r="Y6" s="19">
        <v>81.01999186748708</v>
      </c>
      <c r="Z6" s="19">
        <v>85.05163473591175</v>
      </c>
      <c r="AA6" s="19">
        <v>86.05878933094957</v>
      </c>
      <c r="AB6" s="19">
        <v>91.83253744484507</v>
      </c>
      <c r="AC6" s="19">
        <v>93.75611198671912</v>
      </c>
    </row>
    <row r="7" spans="22:29" ht="19.5">
      <c r="V7" t="s">
        <v>37</v>
      </c>
      <c r="W7" s="19">
        <v>77.84853513539838</v>
      </c>
      <c r="X7" s="19">
        <v>95.62413608387995</v>
      </c>
      <c r="Y7" s="19">
        <v>99.91253141938844</v>
      </c>
      <c r="Z7" s="19">
        <v>106.65360569088942</v>
      </c>
      <c r="AA7" s="19">
        <v>106.65360569088942</v>
      </c>
      <c r="AB7" s="19">
        <v>106.65360569088942</v>
      </c>
      <c r="AC7" s="19">
        <v>107.72570452476656</v>
      </c>
    </row>
    <row r="8" spans="22:29" ht="19.5">
      <c r="V8" t="s">
        <v>36</v>
      </c>
      <c r="W8" s="19">
        <v>52.34339401710307</v>
      </c>
      <c r="X8" s="19">
        <v>72.95112801873496</v>
      </c>
      <c r="Y8" s="19">
        <v>76.48936621136178</v>
      </c>
      <c r="Z8" s="19">
        <v>82.43093600652756</v>
      </c>
      <c r="AA8" s="19">
        <v>82.43093600652756</v>
      </c>
      <c r="AB8" s="19">
        <v>82.43093600652756</v>
      </c>
      <c r="AC8" s="19">
        <v>83.31549555468428</v>
      </c>
    </row>
    <row r="9" spans="22:29" ht="16.5">
      <c r="V9" s="6" t="s">
        <v>34</v>
      </c>
      <c r="W9" s="6"/>
      <c r="X9" s="6"/>
      <c r="Y9" s="6" t="s">
        <v>32</v>
      </c>
      <c r="Z9" s="6"/>
      <c r="AA9" s="6"/>
      <c r="AB9" s="6"/>
      <c r="AC9" s="6"/>
    </row>
    <row r="10" spans="22:29" ht="16.5">
      <c r="V10" s="6"/>
      <c r="W10" s="6" t="s">
        <v>25</v>
      </c>
      <c r="X10" s="6" t="s">
        <v>26</v>
      </c>
      <c r="Y10" s="6" t="s">
        <v>27</v>
      </c>
      <c r="Z10" s="6" t="s">
        <v>28</v>
      </c>
      <c r="AA10" s="6" t="s">
        <v>29</v>
      </c>
      <c r="AB10" s="6" t="s">
        <v>30</v>
      </c>
      <c r="AC10" s="6" t="s">
        <v>31</v>
      </c>
    </row>
    <row r="11" spans="22:29" ht="19.5">
      <c r="V11" s="12" t="s">
        <v>39</v>
      </c>
      <c r="W11" s="17">
        <v>1.264383582195113</v>
      </c>
      <c r="X11" s="17">
        <v>1.6173693877507282</v>
      </c>
      <c r="Y11" s="17">
        <v>2.2973010623865444</v>
      </c>
      <c r="Z11" s="17">
        <v>2.4622206600641676</v>
      </c>
      <c r="AA11" s="17">
        <v>3.4112316782792638</v>
      </c>
      <c r="AB11" s="17">
        <v>3.729497568534327</v>
      </c>
      <c r="AC11" s="17">
        <v>4.936014625228519</v>
      </c>
    </row>
    <row r="12" spans="22:29" ht="19.5">
      <c r="V12" t="s">
        <v>38</v>
      </c>
      <c r="W12" s="17">
        <v>15.412792241179416</v>
      </c>
      <c r="X12" s="17">
        <v>15.675922720964072</v>
      </c>
      <c r="Y12" s="17">
        <v>15.170833179308465</v>
      </c>
      <c r="Z12" s="17">
        <v>15.173857667581855</v>
      </c>
      <c r="AA12" s="17">
        <v>15.204102550315724</v>
      </c>
      <c r="AB12" s="17">
        <v>17.52388505600344</v>
      </c>
      <c r="AC12" s="17">
        <v>17.38173410715426</v>
      </c>
    </row>
    <row r="13" spans="22:29" ht="19.5">
      <c r="V13" t="s">
        <v>37</v>
      </c>
      <c r="W13" s="17">
        <v>1.6132053207868053</v>
      </c>
      <c r="X13" s="17">
        <v>2.7105895045195227</v>
      </c>
      <c r="Y13" s="17">
        <v>3.565234329638551</v>
      </c>
      <c r="Z13" s="17">
        <v>3.979914067270269</v>
      </c>
      <c r="AA13" s="17">
        <v>3.979914067270269</v>
      </c>
      <c r="AB13" s="17">
        <v>3.979914067270269</v>
      </c>
      <c r="AC13" s="17">
        <v>3.6056908894074993</v>
      </c>
    </row>
    <row r="14" spans="22:29" ht="19.5">
      <c r="V14" t="s">
        <v>36</v>
      </c>
      <c r="W14" s="17">
        <v>2.29902033506766</v>
      </c>
      <c r="X14" s="17">
        <v>1.4728750966948891</v>
      </c>
      <c r="Y14" s="17">
        <v>1.435323040405218</v>
      </c>
      <c r="Z14" s="17">
        <v>2.574402081191917</v>
      </c>
      <c r="AA14" s="17">
        <v>2.574402081191917</v>
      </c>
      <c r="AB14" s="17">
        <v>2.574402081191917</v>
      </c>
      <c r="AC14" s="17">
        <v>2.762162362640274</v>
      </c>
    </row>
    <row r="23" spans="22:23" ht="16.5">
      <c r="V23" s="1"/>
      <c r="W23" s="3"/>
    </row>
    <row r="24" spans="22:23" ht="16.5">
      <c r="V24" s="3"/>
      <c r="W24" s="3"/>
    </row>
    <row r="25" spans="22:23" ht="16.5">
      <c r="V25" s="1"/>
      <c r="W25" s="9"/>
    </row>
    <row r="26" spans="22:23" ht="16.5">
      <c r="V26" s="9"/>
      <c r="W26" s="9"/>
    </row>
    <row r="27" spans="22:23" ht="16.5">
      <c r="V27" s="9"/>
      <c r="W27" s="1"/>
    </row>
    <row r="28" spans="22:23" ht="16.5">
      <c r="V28" s="1"/>
      <c r="W28" s="9"/>
    </row>
    <row r="29" spans="22:23" ht="16.5">
      <c r="V29" s="9"/>
      <c r="W29" s="9"/>
    </row>
    <row r="30" spans="22:23" ht="16.5">
      <c r="V30" s="9"/>
      <c r="W30" s="1"/>
    </row>
    <row r="31" spans="22:23" ht="16.5">
      <c r="V31" s="1"/>
      <c r="W31" s="9"/>
    </row>
    <row r="32" spans="22:23" ht="16.5">
      <c r="V32" s="9"/>
      <c r="W32" s="9"/>
    </row>
    <row r="33" spans="22:23" ht="16.5">
      <c r="V33" s="9"/>
      <c r="W33" s="1"/>
    </row>
    <row r="34" spans="22:23" ht="16.5">
      <c r="V34" s="1"/>
      <c r="W34" s="9"/>
    </row>
    <row r="35" spans="22:23" ht="16.5">
      <c r="V35" s="9"/>
      <c r="W35" s="9"/>
    </row>
    <row r="36" spans="22:23" ht="16.5">
      <c r="V36" s="9"/>
      <c r="W36" s="9"/>
    </row>
    <row r="37" spans="22:23" ht="16.5">
      <c r="V37" s="1"/>
      <c r="W37" s="9"/>
    </row>
    <row r="38" spans="22:23" ht="16.5">
      <c r="V38" s="9"/>
      <c r="W38" s="9"/>
    </row>
    <row r="39" spans="22:23" ht="16.5">
      <c r="V39" s="9"/>
      <c r="W39" s="9"/>
    </row>
    <row r="40" spans="22:23" ht="16.5">
      <c r="V40" s="1"/>
      <c r="W40" s="3"/>
    </row>
    <row r="41" spans="22:23" ht="16.5">
      <c r="V41" s="3"/>
      <c r="W41" s="9"/>
    </row>
    <row r="42" spans="22:23" ht="16.5">
      <c r="V42" s="3"/>
      <c r="W42" s="9"/>
    </row>
    <row r="43" spans="22:23" ht="16.5">
      <c r="V43" s="1"/>
      <c r="W43" s="3"/>
    </row>
    <row r="44" spans="22:23" ht="16.5">
      <c r="V44" s="3"/>
      <c r="W44" s="9"/>
    </row>
    <row r="45" spans="22:23" ht="16.5">
      <c r="V45" s="3"/>
      <c r="W45" s="1"/>
    </row>
    <row r="47" ht="16.5">
      <c r="T47" s="11"/>
    </row>
    <row r="68" ht="16.5">
      <c r="K68" s="11"/>
    </row>
    <row r="71" spans="25:32" ht="16.5">
      <c r="Y71" s="9"/>
      <c r="AD71" s="8"/>
      <c r="AE71" s="8"/>
      <c r="AF71" s="1"/>
    </row>
    <row r="72" spans="25:32" ht="16.5">
      <c r="Y72" s="9"/>
      <c r="AD72" s="8"/>
      <c r="AE72" s="8"/>
      <c r="AF72" s="8"/>
    </row>
    <row r="73" spans="25:32" ht="16.5">
      <c r="Y73" s="9"/>
      <c r="AD73" s="1"/>
      <c r="AE73" s="8"/>
      <c r="AF73" s="8"/>
    </row>
    <row r="74" spans="25:32" ht="16.5">
      <c r="Y74" s="9"/>
      <c r="AD74" s="8"/>
      <c r="AE74" s="8"/>
      <c r="AF74" s="1"/>
    </row>
    <row r="75" spans="25:32" ht="16.5">
      <c r="Y75" s="9"/>
      <c r="AD75" s="3"/>
      <c r="AE75" s="3"/>
      <c r="AF75" s="3"/>
    </row>
    <row r="76" spans="25:32" ht="16.5">
      <c r="Y76" s="9"/>
      <c r="AD76" s="1"/>
      <c r="AE76" s="8"/>
      <c r="AF76" s="8"/>
    </row>
    <row r="77" spans="25:32" ht="16.5">
      <c r="Y77" s="9"/>
      <c r="AD77" s="8"/>
      <c r="AE77" s="8"/>
      <c r="AF77" s="1"/>
    </row>
    <row r="78" spans="25:32" ht="16.5">
      <c r="Y78" s="9"/>
      <c r="AD78" s="3"/>
      <c r="AE78" s="3"/>
      <c r="AF78" s="3"/>
    </row>
    <row r="79" spans="25:32" ht="16.5">
      <c r="Y79" s="9"/>
      <c r="AD79" s="1"/>
      <c r="AE79" s="9"/>
      <c r="AF79" s="9"/>
    </row>
    <row r="80" spans="25:32" ht="16.5">
      <c r="Y80" s="9"/>
      <c r="AD80" s="9"/>
      <c r="AE80" s="9"/>
      <c r="AF80" s="1"/>
    </row>
    <row r="81" spans="25:32" ht="16.5">
      <c r="Y81" s="9"/>
      <c r="AD81" s="1"/>
      <c r="AE81" s="8"/>
      <c r="AF81" s="8"/>
    </row>
    <row r="82" spans="25:32" ht="16.5">
      <c r="Y82" s="9"/>
      <c r="AD82" s="8"/>
      <c r="AE82" s="8"/>
      <c r="AF82" s="1"/>
    </row>
    <row r="83" spans="25:32" ht="16.5">
      <c r="Y83" s="9"/>
      <c r="AD83" s="1"/>
      <c r="AE83" s="3"/>
      <c r="AF83" s="3"/>
    </row>
    <row r="84" spans="25:32" ht="16.5">
      <c r="Y84" s="9"/>
      <c r="AD84" s="3"/>
      <c r="AE84" s="8"/>
      <c r="AF84" s="1"/>
    </row>
    <row r="85" spans="25:32" ht="16.5">
      <c r="Y85" s="9"/>
      <c r="AD85" s="1"/>
      <c r="AE85" s="3"/>
      <c r="AF85" s="3"/>
    </row>
    <row r="86" spans="24:32" ht="16.5">
      <c r="X86" s="3"/>
      <c r="Y86" s="3"/>
      <c r="AD86" s="3"/>
      <c r="AE86" s="8"/>
      <c r="AF86" s="1"/>
    </row>
    <row r="87" spans="24:25" ht="16.5">
      <c r="X87" s="3"/>
      <c r="Y87" s="9"/>
    </row>
    <row r="88" spans="24:36" ht="16.5">
      <c r="X88" s="9"/>
      <c r="Y88" s="9"/>
      <c r="AD88" s="8"/>
      <c r="AE88" s="1"/>
      <c r="AF88" s="1"/>
      <c r="AG88" s="9"/>
      <c r="AH88" s="3"/>
      <c r="AI88" s="3"/>
      <c r="AJ88" s="3"/>
    </row>
    <row r="89" spans="24:36" ht="16.5">
      <c r="X89" s="9"/>
      <c r="Y89" s="3"/>
      <c r="AD89" s="9"/>
      <c r="AE89" s="1"/>
      <c r="AF89" s="1"/>
      <c r="AG89" s="3"/>
      <c r="AH89" s="3"/>
      <c r="AI89" s="3"/>
      <c r="AJ89" s="3"/>
    </row>
    <row r="90" spans="24:36" ht="16.5">
      <c r="X90" s="9"/>
      <c r="Y90" s="9"/>
      <c r="AD90" s="1"/>
      <c r="AE90" s="1"/>
      <c r="AF90" s="1"/>
      <c r="AG90" s="3"/>
      <c r="AH90" s="3"/>
      <c r="AI90" s="3"/>
      <c r="AJ90" s="3"/>
    </row>
    <row r="91" spans="24:36" ht="16.5">
      <c r="X91" s="9"/>
      <c r="Y91" s="9"/>
      <c r="AD91" s="9"/>
      <c r="AE91" s="1"/>
      <c r="AF91" s="1"/>
      <c r="AG91" s="3"/>
      <c r="AH91" s="3"/>
      <c r="AI91" s="3"/>
      <c r="AJ91" s="3"/>
    </row>
    <row r="92" spans="24:36" ht="16.5">
      <c r="X92" s="9"/>
      <c r="AD92" s="9"/>
      <c r="AE92" s="1"/>
      <c r="AF92" s="1"/>
      <c r="AG92" s="3"/>
      <c r="AH92" s="3"/>
      <c r="AI92" s="3"/>
      <c r="AJ92" s="3"/>
    </row>
    <row r="93" spans="24:36" ht="16.5">
      <c r="X93" s="9"/>
      <c r="AD93" s="9"/>
      <c r="AE93" s="1"/>
      <c r="AF93" s="1"/>
      <c r="AG93" s="3"/>
      <c r="AH93" s="3"/>
      <c r="AI93" s="3"/>
      <c r="AJ93" s="3"/>
    </row>
    <row r="94" spans="24:36" ht="16.5">
      <c r="X94" s="9"/>
      <c r="AD94" s="9"/>
      <c r="AE94" s="9"/>
      <c r="AF94" s="9"/>
      <c r="AG94" s="3"/>
      <c r="AH94" s="3"/>
      <c r="AI94" s="3"/>
      <c r="AJ94" s="3"/>
    </row>
    <row r="95" spans="24:36" ht="16.5">
      <c r="X95" s="9"/>
      <c r="AD95" s="9"/>
      <c r="AE95" s="9"/>
      <c r="AF95" s="9"/>
      <c r="AG95" s="3"/>
      <c r="AH95" s="3"/>
      <c r="AI95" s="3"/>
      <c r="AJ95" s="3"/>
    </row>
    <row r="96" spans="24:36" ht="16.5">
      <c r="X96" s="9"/>
      <c r="AD96" s="9"/>
      <c r="AE96" s="9"/>
      <c r="AF96" s="9"/>
      <c r="AG96" s="3"/>
      <c r="AH96" s="3"/>
      <c r="AI96" s="3"/>
      <c r="AJ96" s="3"/>
    </row>
    <row r="97" spans="24:36" ht="16.5">
      <c r="X97" s="9"/>
      <c r="AD97" s="9"/>
      <c r="AE97" s="1"/>
      <c r="AF97" s="1"/>
      <c r="AG97" s="3"/>
      <c r="AH97" s="3"/>
      <c r="AI97" s="3"/>
      <c r="AJ97" s="3"/>
    </row>
    <row r="98" spans="24:36" ht="16.5">
      <c r="X98" s="9"/>
      <c r="AD98" s="9"/>
      <c r="AE98" s="1"/>
      <c r="AF98" s="1"/>
      <c r="AG98" s="3"/>
      <c r="AH98" s="3"/>
      <c r="AI98" s="3"/>
      <c r="AJ98" s="3"/>
    </row>
    <row r="99" spans="24:31" ht="16.5">
      <c r="X99" s="9"/>
      <c r="AD99" s="9"/>
      <c r="AE99" s="1"/>
    </row>
    <row r="100" spans="24:32" ht="16.5">
      <c r="X100" s="9"/>
      <c r="AD100" s="9"/>
      <c r="AE100" s="1"/>
      <c r="AF100" s="9"/>
    </row>
    <row r="101" spans="24:32" ht="16.5">
      <c r="X101" s="9"/>
      <c r="AD101" s="9"/>
      <c r="AE101" s="1"/>
      <c r="AF101" s="9"/>
    </row>
    <row r="102" spans="24:32" ht="16.5">
      <c r="X102" s="9"/>
      <c r="AD102" s="8"/>
      <c r="AF102" s="1"/>
    </row>
    <row r="103" spans="24:32" ht="16.5">
      <c r="X103" s="3"/>
      <c r="AD103" s="8"/>
      <c r="AE103" s="1"/>
      <c r="AF103" s="1"/>
    </row>
    <row r="104" spans="24:32" ht="16.5">
      <c r="X104" s="9"/>
      <c r="AD104" s="1"/>
      <c r="AE104" s="1"/>
      <c r="AF104" s="1"/>
    </row>
    <row r="105" spans="24:36" ht="16.5">
      <c r="X105" s="9"/>
      <c r="AC105" s="13"/>
      <c r="AD105" s="9"/>
      <c r="AE105" s="1"/>
      <c r="AF105" s="1"/>
      <c r="AG105" s="1"/>
      <c r="AH105" s="1"/>
      <c r="AI105" s="1"/>
      <c r="AJ105" s="1"/>
    </row>
    <row r="106" spans="24:36" ht="16.5">
      <c r="X106" s="3"/>
      <c r="AD106" s="9"/>
      <c r="AE106" s="1"/>
      <c r="AF106" s="1"/>
      <c r="AG106" s="1"/>
      <c r="AH106" s="1"/>
      <c r="AI106" s="1"/>
      <c r="AJ106" s="1"/>
    </row>
    <row r="107" spans="24:36" ht="16.5">
      <c r="X107" s="9"/>
      <c r="AD107" s="9"/>
      <c r="AE107" s="1"/>
      <c r="AF107" s="1"/>
      <c r="AG107" s="1"/>
      <c r="AH107" s="1"/>
      <c r="AI107" s="1"/>
      <c r="AJ107" s="1"/>
    </row>
    <row r="108" spans="24:36" ht="16.5">
      <c r="X108" s="9"/>
      <c r="AD108" s="9"/>
      <c r="AE108" s="9"/>
      <c r="AF108" s="9"/>
      <c r="AG108" s="9"/>
      <c r="AH108" s="9"/>
      <c r="AI108" s="9"/>
      <c r="AJ108" s="9"/>
    </row>
    <row r="109" spans="30:36" ht="16.5">
      <c r="AD109" s="9"/>
      <c r="AE109" s="9"/>
      <c r="AF109" s="9"/>
      <c r="AG109" s="9"/>
      <c r="AH109" s="9"/>
      <c r="AI109" s="9"/>
      <c r="AJ109" s="9"/>
    </row>
    <row r="110" spans="30:36" ht="16.5">
      <c r="AD110" s="9"/>
      <c r="AE110" s="9"/>
      <c r="AF110" s="9"/>
      <c r="AG110" s="9"/>
      <c r="AH110" s="9"/>
      <c r="AI110" s="9"/>
      <c r="AJ110" s="9"/>
    </row>
    <row r="111" spans="30:36" ht="16.5">
      <c r="AD111" s="3"/>
      <c r="AE111" s="1"/>
      <c r="AF111" s="1"/>
      <c r="AG111" s="9"/>
      <c r="AH111" s="9"/>
      <c r="AI111" s="9"/>
      <c r="AJ111" s="9"/>
    </row>
    <row r="112" spans="30:36" ht="16.5">
      <c r="AD112" s="3"/>
      <c r="AE112" s="1"/>
      <c r="AF112" s="1"/>
      <c r="AG112" s="9"/>
      <c r="AH112" s="9"/>
      <c r="AI112" s="9"/>
      <c r="AJ112" s="9"/>
    </row>
    <row r="113" spans="30:36" ht="16.5">
      <c r="AD113" s="3"/>
      <c r="AE113" s="1"/>
      <c r="AG113" s="9"/>
      <c r="AH113" s="9"/>
      <c r="AI113" s="9"/>
      <c r="AJ113" s="9"/>
    </row>
    <row r="114" spans="30:36" ht="16.5">
      <c r="AD114" s="3"/>
      <c r="AE114" s="1"/>
      <c r="AF114" s="9"/>
      <c r="AG114" s="1"/>
      <c r="AH114" s="1"/>
      <c r="AI114" s="1"/>
      <c r="AJ114" s="9"/>
    </row>
    <row r="115" spans="30:36" ht="16.5">
      <c r="AD115" s="3"/>
      <c r="AE115" s="1"/>
      <c r="AF115" s="9"/>
      <c r="AG115" s="1"/>
      <c r="AH115" s="1"/>
      <c r="AI115" s="1"/>
      <c r="AJ115" s="1"/>
    </row>
    <row r="116" spans="30:36" ht="16.5">
      <c r="AD116" s="1"/>
      <c r="AE116" s="1"/>
      <c r="AF116" s="1"/>
      <c r="AJ116" s="1"/>
    </row>
    <row r="117" spans="30:36" ht="16.5">
      <c r="AD117" s="9"/>
      <c r="AE117" s="1"/>
      <c r="AF117" s="1"/>
      <c r="AG117" s="9"/>
      <c r="AH117" s="9"/>
      <c r="AI117" s="9"/>
      <c r="AJ117" s="1"/>
    </row>
    <row r="118" spans="30:36" ht="16.5">
      <c r="AD118" s="9"/>
      <c r="AE118" s="1"/>
      <c r="AF118" s="1"/>
      <c r="AG118" s="9"/>
      <c r="AH118" s="9"/>
      <c r="AI118" s="9"/>
      <c r="AJ118" s="1"/>
    </row>
    <row r="119" spans="30:36" ht="16.5">
      <c r="AD119" s="9"/>
      <c r="AE119" s="1"/>
      <c r="AF119" s="1"/>
      <c r="AG119" s="1"/>
      <c r="AH119" s="1"/>
      <c r="AI119" s="1"/>
      <c r="AJ119" s="1"/>
    </row>
    <row r="120" spans="30:36" ht="16.5">
      <c r="AD120" s="9"/>
      <c r="AE120" s="9"/>
      <c r="AF120" s="9"/>
      <c r="AG120" s="1"/>
      <c r="AH120" s="1"/>
      <c r="AI120" s="1"/>
      <c r="AJ120" s="1"/>
    </row>
    <row r="121" spans="30:36" ht="16.5">
      <c r="AD121" s="9"/>
      <c r="AE121" s="9"/>
      <c r="AF121" s="9"/>
      <c r="AG121" s="1"/>
      <c r="AH121" s="1"/>
      <c r="AI121" s="1"/>
      <c r="AJ121" s="1"/>
    </row>
    <row r="122" spans="30:36" ht="16.5">
      <c r="AD122" s="9"/>
      <c r="AE122" s="9"/>
      <c r="AF122" s="9"/>
      <c r="AG122" s="9"/>
      <c r="AH122" s="9"/>
      <c r="AI122" s="9"/>
      <c r="AJ122" s="9"/>
    </row>
    <row r="123" spans="30:36" ht="16.5">
      <c r="AD123" s="3"/>
      <c r="AE123" s="1"/>
      <c r="AF123" s="1"/>
      <c r="AG123" s="9"/>
      <c r="AH123" s="9"/>
      <c r="AI123" s="9"/>
      <c r="AJ123" s="9"/>
    </row>
    <row r="124" spans="30:36" ht="16.5">
      <c r="AD124" s="3"/>
      <c r="AE124" s="1"/>
      <c r="AF124" s="1"/>
      <c r="AG124" s="9"/>
      <c r="AH124" s="9"/>
      <c r="AI124" s="9"/>
      <c r="AJ124" s="9"/>
    </row>
    <row r="125" spans="30:36" ht="16.5">
      <c r="AD125" s="3"/>
      <c r="AE125" s="1"/>
      <c r="AG125" s="9"/>
      <c r="AH125" s="9"/>
      <c r="AI125" s="9"/>
      <c r="AJ125" s="9"/>
    </row>
    <row r="126" spans="30:36" ht="16.5">
      <c r="AD126" s="3"/>
      <c r="AE126" s="1"/>
      <c r="AF126" s="9"/>
      <c r="AG126" s="9"/>
      <c r="AH126" s="9"/>
      <c r="AI126" s="9"/>
      <c r="AJ126" s="9"/>
    </row>
    <row r="127" spans="30:36" ht="16.5">
      <c r="AD127" s="3"/>
      <c r="AE127" s="1"/>
      <c r="AF127" s="9"/>
      <c r="AG127" s="9"/>
      <c r="AH127" s="9"/>
      <c r="AI127" s="9"/>
      <c r="AJ127" s="9"/>
    </row>
    <row r="128" spans="30:36" ht="16.5">
      <c r="AD128" s="1"/>
      <c r="AE128" s="1"/>
      <c r="AF128" s="1"/>
      <c r="AG128" s="1"/>
      <c r="AH128" s="1"/>
      <c r="AI128" s="1"/>
      <c r="AJ128" s="9"/>
    </row>
    <row r="129" spans="30:36" ht="16.5">
      <c r="AD129" s="9"/>
      <c r="AE129" s="1"/>
      <c r="AF129" s="1"/>
      <c r="AG129" s="1"/>
      <c r="AH129" s="1"/>
      <c r="AI129" s="1"/>
      <c r="AJ129" s="1"/>
    </row>
    <row r="130" spans="30:36" ht="16.5">
      <c r="AD130" s="9"/>
      <c r="AE130" s="1"/>
      <c r="AF130" s="1"/>
      <c r="AJ130" s="1"/>
    </row>
    <row r="131" spans="30:36" ht="16.5">
      <c r="AD131" s="9"/>
      <c r="AE131" s="1"/>
      <c r="AF131" s="1"/>
      <c r="AH131" s="9"/>
      <c r="AI131" s="9"/>
      <c r="AJ131" s="1"/>
    </row>
    <row r="132" spans="30:36" ht="16.5">
      <c r="AD132" s="3"/>
      <c r="AE132" s="3"/>
      <c r="AF132" s="3"/>
      <c r="AH132" s="9"/>
      <c r="AI132" s="9"/>
      <c r="AJ132" s="1"/>
    </row>
    <row r="133" spans="30:36" ht="16.5">
      <c r="AD133" s="3"/>
      <c r="AE133" s="8"/>
      <c r="AF133" s="8"/>
      <c r="AG133" s="1"/>
      <c r="AH133" s="1"/>
      <c r="AI133" s="1"/>
      <c r="AJ133" s="1"/>
    </row>
    <row r="134" spans="30:36" ht="16.5">
      <c r="AD134" s="3"/>
      <c r="AE134" s="8"/>
      <c r="AF134" s="8"/>
      <c r="AG134" s="9"/>
      <c r="AH134" s="9"/>
      <c r="AI134" s="9"/>
      <c r="AJ134" s="9"/>
    </row>
    <row r="135" spans="30:36" ht="16.5">
      <c r="AD135" s="3"/>
      <c r="AE135" s="1"/>
      <c r="AF135" s="1"/>
      <c r="AG135" s="9"/>
      <c r="AH135" s="9"/>
      <c r="AI135" s="9"/>
      <c r="AJ135" s="9"/>
    </row>
    <row r="136" spans="30:36" ht="16.5">
      <c r="AD136" s="3"/>
      <c r="AE136" s="1"/>
      <c r="AF136" s="1"/>
      <c r="AG136" s="9"/>
      <c r="AH136" s="9"/>
      <c r="AI136" s="9"/>
      <c r="AJ136" s="9"/>
    </row>
    <row r="137" spans="30:36" ht="16.5">
      <c r="AD137" s="3"/>
      <c r="AE137" s="1"/>
      <c r="AG137" s="9"/>
      <c r="AH137" s="9"/>
      <c r="AI137" s="9"/>
      <c r="AJ137" s="9"/>
    </row>
    <row r="138" spans="30:36" ht="16.5">
      <c r="AD138" s="3"/>
      <c r="AE138" s="1"/>
      <c r="AF138" s="9"/>
      <c r="AG138" s="9"/>
      <c r="AH138" s="9"/>
      <c r="AI138" s="9"/>
      <c r="AJ138" s="9"/>
    </row>
    <row r="139" spans="30:36" ht="16.5">
      <c r="AD139" s="3"/>
      <c r="AE139" s="1"/>
      <c r="AF139" s="9"/>
      <c r="AG139" s="9"/>
      <c r="AH139" s="9"/>
      <c r="AI139" s="9"/>
      <c r="AJ139" s="9"/>
    </row>
    <row r="140" spans="30:36" ht="16.5">
      <c r="AD140" s="1"/>
      <c r="AE140" s="1"/>
      <c r="AF140" s="1"/>
      <c r="AG140" s="1"/>
      <c r="AH140" s="1"/>
      <c r="AI140" s="1"/>
      <c r="AJ140" s="9"/>
    </row>
    <row r="141" spans="30:36" ht="16.5">
      <c r="AD141" s="9"/>
      <c r="AE141" s="1"/>
      <c r="AF141" s="1"/>
      <c r="AG141" s="1"/>
      <c r="AH141" s="1"/>
      <c r="AI141" s="1"/>
      <c r="AJ141" s="1"/>
    </row>
    <row r="142" spans="30:36" ht="16.5">
      <c r="AD142" s="9"/>
      <c r="AE142" s="1"/>
      <c r="AF142" s="1"/>
      <c r="AJ142" s="1"/>
    </row>
    <row r="143" spans="30:36" ht="16.5">
      <c r="AD143" s="9"/>
      <c r="AE143" s="1"/>
      <c r="AF143" s="1"/>
      <c r="AH143" s="9"/>
      <c r="AI143" s="9"/>
      <c r="AJ143" s="1"/>
    </row>
    <row r="144" spans="30:36" ht="16.5">
      <c r="AD144" s="3"/>
      <c r="AE144" s="3"/>
      <c r="AF144" s="3"/>
      <c r="AH144" s="9"/>
      <c r="AI144" s="9"/>
      <c r="AJ144" s="1"/>
    </row>
    <row r="145" spans="30:36" ht="16.5">
      <c r="AD145" s="3"/>
      <c r="AE145" s="8"/>
      <c r="AF145" s="8"/>
      <c r="AG145" s="1"/>
      <c r="AH145" s="1"/>
      <c r="AI145" s="1"/>
      <c r="AJ145" s="1"/>
    </row>
    <row r="146" spans="30:36" ht="16.5">
      <c r="AD146" s="3"/>
      <c r="AE146" s="8"/>
      <c r="AF146" s="8"/>
      <c r="AG146" s="9"/>
      <c r="AH146" s="9"/>
      <c r="AI146" s="9"/>
      <c r="AJ146" s="9"/>
    </row>
    <row r="147" spans="30:36" ht="16.5">
      <c r="AD147" s="3"/>
      <c r="AE147" s="1"/>
      <c r="AF147" s="1"/>
      <c r="AG147" s="9"/>
      <c r="AH147" s="9"/>
      <c r="AI147" s="9"/>
      <c r="AJ147" s="9"/>
    </row>
    <row r="148" spans="30:36" ht="16.5">
      <c r="AD148" s="3"/>
      <c r="AE148" s="1"/>
      <c r="AF148" s="1"/>
      <c r="AG148" s="9"/>
      <c r="AH148" s="9"/>
      <c r="AI148" s="9"/>
      <c r="AJ148" s="9"/>
    </row>
    <row r="149" spans="30:36" ht="16.5">
      <c r="AD149" s="3"/>
      <c r="AE149" s="1"/>
      <c r="AG149" s="3"/>
      <c r="AH149" s="3"/>
      <c r="AI149" s="3"/>
      <c r="AJ149" s="3"/>
    </row>
    <row r="150" spans="30:36" ht="16.5">
      <c r="AD150" s="3"/>
      <c r="AE150" s="1"/>
      <c r="AF150" s="9"/>
      <c r="AG150" s="8"/>
      <c r="AH150" s="8"/>
      <c r="AI150" s="8"/>
      <c r="AJ150" s="3"/>
    </row>
    <row r="151" spans="30:36" ht="16.5">
      <c r="AD151" s="3"/>
      <c r="AE151" s="1"/>
      <c r="AF151" s="9"/>
      <c r="AG151" s="8"/>
      <c r="AH151" s="8"/>
      <c r="AI151" s="8"/>
      <c r="AJ151" s="3"/>
    </row>
    <row r="152" spans="30:36" ht="16.5">
      <c r="AD152" s="1"/>
      <c r="AE152" s="1"/>
      <c r="AF152" s="1"/>
      <c r="AG152" s="1"/>
      <c r="AH152" s="1"/>
      <c r="AI152" s="1"/>
      <c r="AJ152" s="9"/>
    </row>
    <row r="153" spans="30:36" ht="16.5">
      <c r="AD153" s="9"/>
      <c r="AE153" s="1"/>
      <c r="AF153" s="1"/>
      <c r="AG153" s="1"/>
      <c r="AH153" s="1"/>
      <c r="AI153" s="1"/>
      <c r="AJ153" s="1"/>
    </row>
    <row r="154" spans="30:36" ht="16.5">
      <c r="AD154" s="9"/>
      <c r="AE154" s="1"/>
      <c r="AF154" s="1"/>
      <c r="AJ154" s="1"/>
    </row>
    <row r="155" spans="30:36" ht="16.5">
      <c r="AD155" s="9"/>
      <c r="AE155" s="1"/>
      <c r="AF155" s="1"/>
      <c r="AH155" s="9"/>
      <c r="AI155" s="9"/>
      <c r="AJ155" s="1"/>
    </row>
    <row r="156" spans="30:36" ht="16.5">
      <c r="AD156" s="3"/>
      <c r="AE156" s="3"/>
      <c r="AF156" s="3"/>
      <c r="AH156" s="9"/>
      <c r="AI156" s="9"/>
      <c r="AJ156" s="1"/>
    </row>
    <row r="157" spans="30:36" ht="16.5">
      <c r="AD157" s="3"/>
      <c r="AE157" s="8"/>
      <c r="AF157" s="8"/>
      <c r="AG157" s="1"/>
      <c r="AH157" s="1"/>
      <c r="AI157" s="1"/>
      <c r="AJ157" s="1"/>
    </row>
    <row r="158" spans="30:36" ht="16.5">
      <c r="AD158" s="3"/>
      <c r="AE158" s="8"/>
      <c r="AF158" s="8"/>
      <c r="AG158" s="9"/>
      <c r="AH158" s="9"/>
      <c r="AI158" s="9"/>
      <c r="AJ158" s="9"/>
    </row>
    <row r="159" spans="30:36" ht="16.5">
      <c r="AD159" s="3"/>
      <c r="AE159" s="1"/>
      <c r="AF159" s="1"/>
      <c r="AG159" s="9"/>
      <c r="AH159" s="9"/>
      <c r="AI159" s="9"/>
      <c r="AJ159" s="9"/>
    </row>
    <row r="160" spans="30:36" ht="16.5">
      <c r="AD160" s="3"/>
      <c r="AE160" s="1"/>
      <c r="AF160" s="1"/>
      <c r="AG160" s="9"/>
      <c r="AH160" s="9"/>
      <c r="AI160" s="9"/>
      <c r="AJ160" s="9"/>
    </row>
    <row r="161" spans="30:36" ht="16.5">
      <c r="AD161" s="3"/>
      <c r="AE161" s="1"/>
      <c r="AG161" s="3"/>
      <c r="AH161" s="3"/>
      <c r="AI161" s="3"/>
      <c r="AJ161" s="3"/>
    </row>
    <row r="162" spans="30:36" ht="16.5">
      <c r="AD162" s="3"/>
      <c r="AE162" s="1"/>
      <c r="AF162" s="9"/>
      <c r="AG162" s="8"/>
      <c r="AH162" s="8"/>
      <c r="AI162" s="8"/>
      <c r="AJ162" s="3"/>
    </row>
    <row r="163" spans="30:36" ht="16.5">
      <c r="AD163" s="3"/>
      <c r="AE163" s="1"/>
      <c r="AF163" s="9"/>
      <c r="AG163" s="8"/>
      <c r="AH163" s="8"/>
      <c r="AI163" s="8"/>
      <c r="AJ163" s="3"/>
    </row>
    <row r="164" spans="30:36" ht="16.5">
      <c r="AD164" s="1"/>
      <c r="AE164" s="1"/>
      <c r="AF164" s="1"/>
      <c r="AG164" s="1"/>
      <c r="AH164" s="1"/>
      <c r="AI164" s="1"/>
      <c r="AJ164" s="9"/>
    </row>
    <row r="165" spans="30:36" ht="16.5">
      <c r="AD165" s="9"/>
      <c r="AE165" s="1"/>
      <c r="AF165" s="1"/>
      <c r="AG165" s="1"/>
      <c r="AH165" s="1"/>
      <c r="AI165" s="1"/>
      <c r="AJ165" s="1"/>
    </row>
    <row r="166" spans="30:36" ht="16.5">
      <c r="AD166" s="9"/>
      <c r="AE166" s="1"/>
      <c r="AF166" s="1"/>
      <c r="AJ166" s="1"/>
    </row>
    <row r="167" spans="30:36" ht="16.5">
      <c r="AD167" s="9"/>
      <c r="AE167" s="1"/>
      <c r="AF167" s="1"/>
      <c r="AH167" s="9"/>
      <c r="AI167" s="9"/>
      <c r="AJ167" s="1"/>
    </row>
    <row r="168" spans="30:36" ht="16.5">
      <c r="AD168" s="3"/>
      <c r="AE168" s="3"/>
      <c r="AF168" s="3"/>
      <c r="AH168" s="9"/>
      <c r="AI168" s="9"/>
      <c r="AJ168" s="1"/>
    </row>
    <row r="169" spans="30:36" ht="16.5">
      <c r="AD169" s="3"/>
      <c r="AE169" s="8"/>
      <c r="AF169" s="8"/>
      <c r="AG169" s="1"/>
      <c r="AH169" s="1"/>
      <c r="AI169" s="1"/>
      <c r="AJ169" s="1"/>
    </row>
    <row r="170" spans="30:36" ht="16.5">
      <c r="AD170" s="3"/>
      <c r="AE170" s="8"/>
      <c r="AF170" s="8"/>
      <c r="AG170" s="9"/>
      <c r="AH170" s="9"/>
      <c r="AI170" s="9"/>
      <c r="AJ170" s="9"/>
    </row>
    <row r="171" spans="30:36" ht="16.5">
      <c r="AD171" s="3"/>
      <c r="AE171" s="1"/>
      <c r="AF171" s="1"/>
      <c r="AG171" s="9"/>
      <c r="AH171" s="9"/>
      <c r="AI171" s="9"/>
      <c r="AJ171" s="9"/>
    </row>
    <row r="172" spans="30:36" ht="16.5">
      <c r="AD172" s="3"/>
      <c r="AE172" s="1"/>
      <c r="AF172" s="1"/>
      <c r="AG172" s="9"/>
      <c r="AH172" s="9"/>
      <c r="AI172" s="9"/>
      <c r="AJ172" s="9"/>
    </row>
    <row r="173" spans="30:36" ht="16.5">
      <c r="AD173" s="3"/>
      <c r="AE173" s="1"/>
      <c r="AG173" s="3"/>
      <c r="AH173" s="3"/>
      <c r="AI173" s="3"/>
      <c r="AJ173" s="3"/>
    </row>
    <row r="174" spans="30:36" ht="16.5">
      <c r="AD174" s="3"/>
      <c r="AE174" s="1"/>
      <c r="AF174" s="9"/>
      <c r="AG174" s="8"/>
      <c r="AH174" s="8"/>
      <c r="AI174" s="8"/>
      <c r="AJ174" s="3"/>
    </row>
    <row r="175" spans="30:36" ht="16.5">
      <c r="AD175" s="3"/>
      <c r="AE175" s="1"/>
      <c r="AF175" s="9"/>
      <c r="AG175" s="8"/>
      <c r="AH175" s="8"/>
      <c r="AI175" s="8"/>
      <c r="AJ175" s="3"/>
    </row>
    <row r="176" spans="33:36" ht="16.5">
      <c r="AG176" s="1"/>
      <c r="AH176" s="1"/>
      <c r="AI176" s="1"/>
      <c r="AJ176" s="9"/>
    </row>
    <row r="177" spans="29:36" ht="16.5">
      <c r="AC177" s="10"/>
      <c r="AG177" s="1"/>
      <c r="AH177" s="1"/>
      <c r="AI177" s="1"/>
      <c r="AJ177" s="1"/>
    </row>
    <row r="178" ht="16.5">
      <c r="AJ178" s="1"/>
    </row>
    <row r="179" spans="34:36" ht="16.5">
      <c r="AH179" s="9"/>
      <c r="AI179" s="9"/>
      <c r="AJ179" s="1"/>
    </row>
    <row r="180" spans="34:36" ht="16.5">
      <c r="AH180" s="9"/>
      <c r="AI180" s="9"/>
      <c r="AJ180" s="1"/>
    </row>
    <row r="181" spans="33:36" ht="16.5">
      <c r="AG181" s="1"/>
      <c r="AH181" s="1"/>
      <c r="AI181" s="1"/>
      <c r="AJ181" s="1"/>
    </row>
    <row r="182" spans="33:36" ht="16.5">
      <c r="AG182" s="9"/>
      <c r="AH182" s="9"/>
      <c r="AI182" s="9"/>
      <c r="AJ182" s="9"/>
    </row>
    <row r="183" spans="33:36" ht="16.5">
      <c r="AG183" s="9"/>
      <c r="AH183" s="9"/>
      <c r="AI183" s="9"/>
      <c r="AJ183" s="9"/>
    </row>
    <row r="184" spans="33:36" ht="16.5">
      <c r="AG184" s="9"/>
      <c r="AH184" s="9"/>
      <c r="AI184" s="9"/>
      <c r="AJ184" s="9"/>
    </row>
    <row r="185" spans="33:36" ht="16.5">
      <c r="AG185" s="3"/>
      <c r="AH185" s="3"/>
      <c r="AI185" s="3"/>
      <c r="AJ185" s="3"/>
    </row>
    <row r="186" spans="33:36" ht="16.5">
      <c r="AG186" s="8"/>
      <c r="AH186" s="8"/>
      <c r="AI186" s="8"/>
      <c r="AJ186" s="3"/>
    </row>
    <row r="187" spans="33:36" ht="16.5">
      <c r="AG187" s="8"/>
      <c r="AH187" s="8"/>
      <c r="AI187" s="8"/>
      <c r="AJ187" s="3"/>
    </row>
    <row r="188" spans="33:36" ht="16.5">
      <c r="AG188" s="1"/>
      <c r="AH188" s="1"/>
      <c r="AI188" s="1"/>
      <c r="AJ188" s="9"/>
    </row>
    <row r="189" spans="33:36" ht="16.5">
      <c r="AG189" s="1"/>
      <c r="AH189" s="1"/>
      <c r="AI189" s="1"/>
      <c r="AJ189" s="1"/>
    </row>
    <row r="190" ht="16.5">
      <c r="AJ190" s="1"/>
    </row>
    <row r="191" spans="34:36" ht="16.5">
      <c r="AH191" s="9"/>
      <c r="AI191" s="9"/>
      <c r="AJ191" s="1"/>
    </row>
    <row r="192" spans="34:36" ht="16.5">
      <c r="AH192" s="9"/>
      <c r="AI192" s="9"/>
      <c r="AJ192" s="1"/>
    </row>
    <row r="199" ht="16.5">
      <c r="AD199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Dr.Dai</dc:creator>
  <cp:keywords/>
  <dc:description/>
  <cp:lastModifiedBy>戴念梓</cp:lastModifiedBy>
  <dcterms:created xsi:type="dcterms:W3CDTF">2006-06-09T08:47:55Z</dcterms:created>
  <dcterms:modified xsi:type="dcterms:W3CDTF">2018-03-01T22:11:04Z</dcterms:modified>
  <cp:category/>
  <cp:version/>
  <cp:contentType/>
  <cp:contentStatus/>
</cp:coreProperties>
</file>