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760" activeTab="1"/>
  </bookViews>
  <sheets>
    <sheet name="Basic information" sheetId="1" r:id="rId1"/>
    <sheet name="SILAGE" sheetId="2" r:id="rId2"/>
  </sheets>
  <definedNames/>
  <calcPr fullCalcOnLoad="1"/>
</workbook>
</file>

<file path=xl/sharedStrings.xml><?xml version="1.0" encoding="utf-8"?>
<sst xmlns="http://schemas.openxmlformats.org/spreadsheetml/2006/main" count="492" uniqueCount="81">
  <si>
    <t>-</t>
  </si>
  <si>
    <t>(5;20&gt;</t>
  </si>
  <si>
    <t>(20;50&gt;</t>
  </si>
  <si>
    <t>&gt;50</t>
  </si>
  <si>
    <t>&lt;5</t>
  </si>
  <si>
    <t>&lt;=5</t>
  </si>
  <si>
    <t>&gt;5</t>
  </si>
  <si>
    <t>(15;20&gt;</t>
  </si>
  <si>
    <t>(5;10&gt;</t>
  </si>
  <si>
    <t>(10;15&gt;</t>
  </si>
  <si>
    <r>
      <t>sum/</t>
    </r>
    <r>
      <rPr>
        <sz val="11"/>
        <color indexed="10"/>
        <rFont val="Czcionka tekstu podstawowego"/>
        <family val="0"/>
      </rPr>
      <t>total</t>
    </r>
  </si>
  <si>
    <t>ADDITIONAL DATA</t>
  </si>
  <si>
    <t>Area of the farm (ha)</t>
  </si>
  <si>
    <t xml:space="preserve">Size structure: &lt;=5 , (5;20&gt; , (20;50&gt; , &gt;50; </t>
  </si>
  <si>
    <t>The area of the individual land categories</t>
  </si>
  <si>
    <t>arable land</t>
  </si>
  <si>
    <t>permanent crops (orchards)</t>
  </si>
  <si>
    <t>permanent meadows</t>
  </si>
  <si>
    <t>permanent pastures</t>
  </si>
  <si>
    <t>fallow land</t>
  </si>
  <si>
    <t>others</t>
  </si>
  <si>
    <t>Soil type</t>
  </si>
  <si>
    <t>Plant production operating</t>
  </si>
  <si>
    <t>Size structure: &lt;=5 , (5;10&gt; , (10;15&gt; , (15;20&gt; , (20;50&gt; , &gt;50</t>
  </si>
  <si>
    <t>medium heavy</t>
  </si>
  <si>
    <t>light</t>
  </si>
  <si>
    <t>YES</t>
  </si>
  <si>
    <t>sum</t>
  </si>
  <si>
    <t>NO</t>
  </si>
  <si>
    <t>very small (&lt;5 ha)</t>
  </si>
  <si>
    <t xml:space="preserve"> small (5-10 ha)</t>
  </si>
  <si>
    <t>medium-small (10-20 ha)</t>
  </si>
  <si>
    <t>medium-large (20-30 ha)</t>
  </si>
  <si>
    <t>large (30-50 ha)</t>
  </si>
  <si>
    <t>very large (&gt;50 ha)</t>
  </si>
  <si>
    <t>to 5 ha</t>
  </si>
  <si>
    <t>from 5 to 20 ha</t>
  </si>
  <si>
    <t>from 20 to 50 ha</t>
  </si>
  <si>
    <t>from 50 ha</t>
  </si>
  <si>
    <t>from 5 to 10 ha</t>
  </si>
  <si>
    <t>from 10 to 15 ha</t>
  </si>
  <si>
    <t>from 15 to 20 ha</t>
  </si>
  <si>
    <t>from 10 to 20 ha</t>
  </si>
  <si>
    <t>from 20 to 30 ha</t>
  </si>
  <si>
    <t>from 30 to 50 ha</t>
  </si>
  <si>
    <t>animals</t>
  </si>
  <si>
    <t>in bunker silos</t>
  </si>
  <si>
    <t>on impermeable floor</t>
  </si>
  <si>
    <t>in stretchable plastic bags or socks</t>
  </si>
  <si>
    <t>on foil and chaff base</t>
  </si>
  <si>
    <t>in round bales</t>
  </si>
  <si>
    <t>directly on the ground</t>
  </si>
  <si>
    <t>Farm's area (ha)</t>
  </si>
  <si>
    <t xml:space="preserve">Size structure: &lt;5 , (5;20&gt; , (20;50&gt; , &gt;50; </t>
  </si>
  <si>
    <t>Animals/Livestock</t>
  </si>
  <si>
    <t>Animals maintanance system on the farm</t>
  </si>
  <si>
    <t>5.0.39 Is the silage storage place located in a distance bigger then 20 m from the edge of the surface water and from the water sources and intakes</t>
  </si>
  <si>
    <t>cattle</t>
  </si>
  <si>
    <t>pigs, poultry</t>
  </si>
  <si>
    <t>calves, pigs, poultry</t>
  </si>
  <si>
    <t>cattle, pigs</t>
  </si>
  <si>
    <t>cattle, pigs,  poultry</t>
  </si>
  <si>
    <t>cattle, poultry</t>
  </si>
  <si>
    <t>pigs</t>
  </si>
  <si>
    <t>cattle, pigs, poultry</t>
  </si>
  <si>
    <t>shallow litter</t>
  </si>
  <si>
    <t xml:space="preserve"> litter free - (shallow - sows)</t>
  </si>
  <si>
    <t>shallow litter (deep - calves)</t>
  </si>
  <si>
    <t>deep litter</t>
  </si>
  <si>
    <t>deep litter (shallow - cows)</t>
  </si>
  <si>
    <r>
      <t xml:space="preserve">5.0.38  </t>
    </r>
    <r>
      <rPr>
        <b/>
        <sz val="11"/>
        <rFont val="Calibri"/>
        <family val="2"/>
      </rPr>
      <t>Is the silage stored? If yes - how?</t>
    </r>
  </si>
  <si>
    <r>
      <t xml:space="preserve"> </t>
    </r>
    <r>
      <rPr>
        <sz val="11"/>
        <rFont val="Calibri"/>
        <family val="2"/>
      </rPr>
      <t>N/A (in case when the silage is not beeing produced or used on the farm)</t>
    </r>
  </si>
  <si>
    <t xml:space="preserve"> in bunker silos</t>
  </si>
  <si>
    <t xml:space="preserve"> in stretchable plastic bags or socks</t>
  </si>
  <si>
    <t xml:space="preserve"> on foil and chaff base</t>
  </si>
  <si>
    <t xml:space="preserve"> in round bales</t>
  </si>
  <si>
    <t xml:space="preserve">N/A - not applicable </t>
  </si>
  <si>
    <t>applicable</t>
  </si>
  <si>
    <t xml:space="preserve"> total</t>
  </si>
  <si>
    <t xml:space="preserve"> heavy</t>
  </si>
  <si>
    <t xml:space="preserve"> SUM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</si>
</sst>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sz val="10"/>
      <name val="Czcionka tekstu podstawowego"/>
      <family val="0"/>
    </font>
    <font>
      <sz val="11"/>
      <name val="Czcionka tekstu podstawowego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zcionka tekstu podstawowego"/>
      <family val="0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8"/>
      <name val="Czcionka tekstu podstawowego"/>
      <family val="2"/>
    </font>
    <font>
      <b/>
      <sz val="12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8"/>
      <name val="Calibri"/>
      <family val="0"/>
    </font>
    <font>
      <sz val="16.55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32" borderId="10" xfId="59" applyFont="1" applyFill="1" applyBorder="1" applyAlignment="1">
      <alignment horizontal="left" vertical="center" wrapText="1"/>
      <protection/>
    </xf>
    <xf numFmtId="0" fontId="2" fillId="32" borderId="11" xfId="59" applyFont="1" applyFill="1" applyBorder="1" applyAlignment="1">
      <alignment horizontal="left" vertical="center" wrapText="1"/>
      <protection/>
    </xf>
    <xf numFmtId="0" fontId="3" fillId="0" borderId="12" xfId="59" applyFont="1" applyBorder="1" applyAlignment="1">
      <alignment horizontal="left" vertical="center" wrapText="1"/>
      <protection/>
    </xf>
    <xf numFmtId="0" fontId="3" fillId="32" borderId="12" xfId="59" applyFont="1" applyFill="1" applyBorder="1" applyAlignment="1">
      <alignment horizontal="left" vertical="center" wrapText="1"/>
      <protection/>
    </xf>
    <xf numFmtId="0" fontId="3" fillId="0" borderId="13" xfId="59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2" fontId="1" fillId="32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0" fillId="32" borderId="14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32" borderId="15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2" fontId="10" fillId="32" borderId="16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0" borderId="12" xfId="59" applyFont="1" applyBorder="1" applyAlignment="1">
      <alignment horizontal="center" vertical="center" wrapText="1"/>
      <protection/>
    </xf>
    <xf numFmtId="0" fontId="3" fillId="32" borderId="12" xfId="59" applyFont="1" applyFill="1" applyBorder="1" applyAlignment="1">
      <alignment horizontal="center" vertical="center" wrapText="1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32" borderId="11" xfId="59" applyFont="1" applyFill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 wrapText="1"/>
      <protection/>
    </xf>
    <xf numFmtId="0" fontId="10" fillId="32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0" fillId="32" borderId="0" xfId="0" applyNumberFormat="1" applyFont="1" applyFill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32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32" borderId="15" xfId="0" applyFont="1" applyFill="1" applyBorder="1" applyAlignment="1">
      <alignment vertical="center" wrapText="1"/>
    </xf>
    <xf numFmtId="2" fontId="3" fillId="32" borderId="15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right"/>
    </xf>
    <xf numFmtId="2" fontId="3" fillId="32" borderId="16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right"/>
    </xf>
    <xf numFmtId="2" fontId="3" fillId="32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3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Normalny 7" xfId="57"/>
    <cellStyle name="Normalny 8" xfId="58"/>
    <cellStyle name="Normalny 9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75"/>
          <c:y val="0.09925"/>
          <c:w val="0.3525"/>
          <c:h val="0.71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'Basic information'!$A$5:$A$10</c:f>
              <c:strCache/>
            </c:strRef>
          </c:cat>
          <c:val>
            <c:numRef>
              <c:f>'Basic information'!$AH$5:$AH$10</c:f>
              <c:numCache/>
            </c:numRef>
          </c:val>
        </c:ser>
        <c:firstSliceAng val="147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5"/>
          <c:y val="0.00525"/>
          <c:w val="0.3955"/>
          <c:h val="0.9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"/>
          <c:y val="0.1325"/>
          <c:w val="0.225"/>
          <c:h val="0.71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DEA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'Basic information'!$AG$19:$AL$19</c:f>
              <c:strCache/>
            </c:strRef>
          </c:cat>
          <c:val>
            <c:numRef>
              <c:f>'Basic information'!$AG$20:$AL$20</c:f>
              <c:numCache/>
            </c:numRef>
          </c:val>
        </c:ser>
        <c:firstSliceAng val="236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03225"/>
          <c:w val="0.3755"/>
          <c:h val="0.9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10575"/>
          <c:w val="0.3725"/>
          <c:h val="0.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33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SILAGE!$A$43:$A$47</c:f>
              <c:strCache/>
            </c:strRef>
          </c:cat>
          <c:val>
            <c:numRef>
              <c:f>SILAGE!$B$43:$B$47</c:f>
              <c:numCache/>
            </c:numRef>
          </c:val>
        </c:ser>
        <c:firstSliceAng val="115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2"/>
          <c:y val="0.02575"/>
          <c:w val="0.45625"/>
          <c:h val="0.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4010025</xdr:colOff>
      <xdr:row>15</xdr:row>
      <xdr:rowOff>142875</xdr:rowOff>
    </xdr:from>
    <xdr:to>
      <xdr:col>6</xdr:col>
      <xdr:colOff>762000</xdr:colOff>
      <xdr:row>30</xdr:row>
      <xdr:rowOff>38100</xdr:rowOff>
    </xdr:to>
    <xdr:graphicFrame>
      <xdr:nvGraphicFramePr>
        <xdr:cNvPr id="1" name="Wykres 9"/>
        <xdr:cNvGraphicFramePr/>
      </xdr:nvGraphicFramePr>
      <xdr:xfrm>
        <a:off x="4010025" y="3467100"/>
        <a:ext cx="644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23</xdr:row>
      <xdr:rowOff>0</xdr:rowOff>
    </xdr:from>
    <xdr:to>
      <xdr:col>38</xdr:col>
      <xdr:colOff>1152525</xdr:colOff>
      <xdr:row>37</xdr:row>
      <xdr:rowOff>161925</xdr:rowOff>
    </xdr:to>
    <xdr:graphicFrame>
      <xdr:nvGraphicFramePr>
        <xdr:cNvPr id="2" name="Wykres 8"/>
        <xdr:cNvGraphicFramePr/>
      </xdr:nvGraphicFramePr>
      <xdr:xfrm>
        <a:off x="30746700" y="4724400"/>
        <a:ext cx="102584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19</xdr:row>
      <xdr:rowOff>38100</xdr:rowOff>
    </xdr:from>
    <xdr:to>
      <xdr:col>16</xdr:col>
      <xdr:colOff>133350</xdr:colOff>
      <xdr:row>35</xdr:row>
      <xdr:rowOff>161925</xdr:rowOff>
    </xdr:to>
    <xdr:graphicFrame>
      <xdr:nvGraphicFramePr>
        <xdr:cNvPr id="1" name="Wykres 5"/>
        <xdr:cNvGraphicFramePr/>
      </xdr:nvGraphicFramePr>
      <xdr:xfrm>
        <a:off x="5800725" y="8334375"/>
        <a:ext cx="96583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Z20">
      <selection activeCell="Z38" sqref="Z38"/>
    </sheetView>
  </sheetViews>
  <sheetFormatPr defaultColWidth="8.796875" defaultRowHeight="14.25"/>
  <cols>
    <col min="1" max="1" width="57.09765625" style="0" customWidth="1"/>
    <col min="5" max="5" width="9.5" style="0" customWidth="1"/>
    <col min="10" max="10" width="9.796875" style="0" customWidth="1"/>
    <col min="34" max="39" width="15.59765625" style="0" customWidth="1"/>
  </cols>
  <sheetData>
    <row r="1" spans="1:32" ht="13.5" customHeight="1">
      <c r="A1" s="41" t="s">
        <v>11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</row>
    <row r="2" spans="1:37" ht="19.5" customHeight="1">
      <c r="A2" s="42" t="s">
        <v>12</v>
      </c>
      <c r="B2" s="11">
        <v>48</v>
      </c>
      <c r="C2" s="11">
        <v>92.8</v>
      </c>
      <c r="D2" s="11">
        <v>81</v>
      </c>
      <c r="E2" s="11">
        <v>17.3</v>
      </c>
      <c r="F2" s="11">
        <v>51.52</v>
      </c>
      <c r="G2" s="11">
        <v>16</v>
      </c>
      <c r="H2" s="11">
        <v>38.23</v>
      </c>
      <c r="I2" s="11">
        <v>56.2</v>
      </c>
      <c r="J2" s="11">
        <v>70</v>
      </c>
      <c r="K2" s="11">
        <v>29.5</v>
      </c>
      <c r="L2" s="11">
        <v>18</v>
      </c>
      <c r="M2" s="11">
        <v>130</v>
      </c>
      <c r="N2" s="11">
        <v>43</v>
      </c>
      <c r="O2" s="11">
        <v>10.5</v>
      </c>
      <c r="P2" s="11">
        <v>100</v>
      </c>
      <c r="Q2" s="11">
        <v>8.5</v>
      </c>
      <c r="R2" s="11">
        <v>21.5</v>
      </c>
      <c r="S2" s="11">
        <v>77.5</v>
      </c>
      <c r="T2" s="11">
        <v>120</v>
      </c>
      <c r="U2" s="11">
        <v>45</v>
      </c>
      <c r="V2" s="11">
        <v>15</v>
      </c>
      <c r="W2" s="11">
        <v>62</v>
      </c>
      <c r="X2" s="11">
        <v>36</v>
      </c>
      <c r="Y2" s="11">
        <v>7.24</v>
      </c>
      <c r="Z2" s="11">
        <v>16.26</v>
      </c>
      <c r="AA2" s="11">
        <v>118</v>
      </c>
      <c r="AB2" s="11">
        <v>19</v>
      </c>
      <c r="AC2" s="11">
        <v>38</v>
      </c>
      <c r="AD2" s="11">
        <v>16.5</v>
      </c>
      <c r="AE2" s="11">
        <v>5</v>
      </c>
      <c r="AF2" s="11">
        <v>13</v>
      </c>
      <c r="AG2" s="28">
        <f>SUM(B2:AF2)</f>
        <v>1420.55</v>
      </c>
      <c r="AH2" s="29">
        <f>1/AJ12</f>
        <v>0.03225806451612903</v>
      </c>
      <c r="AI2" s="29">
        <f>11/AJ12</f>
        <v>0.3548387096774194</v>
      </c>
      <c r="AJ2" s="29">
        <f>8/AJ12</f>
        <v>0.25806451612903225</v>
      </c>
      <c r="AK2" s="29">
        <f>11/AJ12</f>
        <v>0.3548387096774194</v>
      </c>
    </row>
    <row r="3" spans="1:37" ht="20.25" customHeight="1">
      <c r="A3" s="43" t="s">
        <v>13</v>
      </c>
      <c r="B3" s="44" t="s">
        <v>2</v>
      </c>
      <c r="C3" s="44" t="s">
        <v>3</v>
      </c>
      <c r="D3" s="12" t="s">
        <v>3</v>
      </c>
      <c r="E3" s="12" t="s">
        <v>1</v>
      </c>
      <c r="F3" s="12" t="s">
        <v>3</v>
      </c>
      <c r="G3" s="12" t="s">
        <v>1</v>
      </c>
      <c r="H3" s="12" t="s">
        <v>2</v>
      </c>
      <c r="I3" s="12" t="s">
        <v>3</v>
      </c>
      <c r="J3" s="12" t="s">
        <v>3</v>
      </c>
      <c r="K3" s="12" t="s">
        <v>2</v>
      </c>
      <c r="L3" s="12" t="s">
        <v>1</v>
      </c>
      <c r="M3" s="12" t="s">
        <v>3</v>
      </c>
      <c r="N3" s="12" t="s">
        <v>2</v>
      </c>
      <c r="O3" s="12" t="s">
        <v>1</v>
      </c>
      <c r="P3" s="12" t="s">
        <v>3</v>
      </c>
      <c r="Q3" s="12" t="s">
        <v>1</v>
      </c>
      <c r="R3" s="12" t="s">
        <v>2</v>
      </c>
      <c r="S3" s="12" t="s">
        <v>3</v>
      </c>
      <c r="T3" s="12" t="s">
        <v>3</v>
      </c>
      <c r="U3" s="12" t="s">
        <v>2</v>
      </c>
      <c r="V3" s="12" t="s">
        <v>1</v>
      </c>
      <c r="W3" s="12" t="s">
        <v>3</v>
      </c>
      <c r="X3" s="12" t="s">
        <v>2</v>
      </c>
      <c r="Y3" s="12" t="s">
        <v>1</v>
      </c>
      <c r="Z3" s="12" t="s">
        <v>1</v>
      </c>
      <c r="AA3" s="12" t="s">
        <v>3</v>
      </c>
      <c r="AB3" s="12" t="s">
        <v>1</v>
      </c>
      <c r="AC3" s="12" t="s">
        <v>2</v>
      </c>
      <c r="AD3" s="12" t="s">
        <v>1</v>
      </c>
      <c r="AE3" s="12" t="s">
        <v>5</v>
      </c>
      <c r="AF3" s="12" t="s">
        <v>1</v>
      </c>
      <c r="AG3" s="28">
        <f>SUM(AG5:AG10)</f>
        <v>1420.5499999999997</v>
      </c>
      <c r="AH3" s="8" t="s">
        <v>35</v>
      </c>
      <c r="AI3" s="8" t="s">
        <v>36</v>
      </c>
      <c r="AJ3" s="8" t="s">
        <v>37</v>
      </c>
      <c r="AK3" s="8" t="s">
        <v>38</v>
      </c>
    </row>
    <row r="4" spans="1:37" ht="20.25" customHeight="1">
      <c r="A4" s="45" t="s">
        <v>14</v>
      </c>
      <c r="B4" s="46"/>
      <c r="C4" s="4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t="s">
        <v>10</v>
      </c>
      <c r="AH4" s="8"/>
      <c r="AI4" s="8"/>
      <c r="AJ4" s="8"/>
      <c r="AK4" s="8"/>
    </row>
    <row r="5" spans="1:37" ht="14.25" customHeight="1">
      <c r="A5" s="47" t="s">
        <v>15</v>
      </c>
      <c r="B5" s="48">
        <v>17</v>
      </c>
      <c r="C5" s="48">
        <v>38.27</v>
      </c>
      <c r="D5" s="15">
        <v>33</v>
      </c>
      <c r="E5" s="15">
        <v>16.1</v>
      </c>
      <c r="F5" s="15">
        <v>48.22</v>
      </c>
      <c r="G5" s="15">
        <v>9.6</v>
      </c>
      <c r="H5" s="15">
        <v>29.67</v>
      </c>
      <c r="I5" s="15">
        <v>56</v>
      </c>
      <c r="J5" s="15">
        <v>20</v>
      </c>
      <c r="K5" s="15">
        <v>9.5</v>
      </c>
      <c r="L5" s="15">
        <v>14</v>
      </c>
      <c r="M5" s="15">
        <v>130</v>
      </c>
      <c r="N5" s="15">
        <v>43</v>
      </c>
      <c r="O5" s="15">
        <v>10</v>
      </c>
      <c r="P5" s="15">
        <v>50</v>
      </c>
      <c r="Q5" s="35">
        <v>7.23</v>
      </c>
      <c r="R5" s="15">
        <v>7.5</v>
      </c>
      <c r="S5" s="15">
        <v>76.5</v>
      </c>
      <c r="T5" s="15">
        <v>80</v>
      </c>
      <c r="U5" s="15">
        <v>40</v>
      </c>
      <c r="V5" s="15">
        <v>11.5</v>
      </c>
      <c r="W5" s="15">
        <v>51</v>
      </c>
      <c r="X5" s="15">
        <v>25.5</v>
      </c>
      <c r="Y5" s="15">
        <v>4.45</v>
      </c>
      <c r="Z5" s="15">
        <v>16.06</v>
      </c>
      <c r="AA5" s="15">
        <v>65</v>
      </c>
      <c r="AB5" s="15">
        <v>10</v>
      </c>
      <c r="AC5" s="15">
        <v>16</v>
      </c>
      <c r="AD5" s="15">
        <v>5.88</v>
      </c>
      <c r="AE5" s="15">
        <v>5</v>
      </c>
      <c r="AF5" s="15">
        <v>8.5</v>
      </c>
      <c r="AG5" s="28">
        <f aca="true" t="shared" si="0" ref="AG5:AG10">SUM(B5:AF5)</f>
        <v>954.48</v>
      </c>
      <c r="AH5" s="29">
        <f aca="true" t="shared" si="1" ref="AH5:AH10">AG5/$AG$2</f>
        <v>0.6719087677308085</v>
      </c>
      <c r="AI5" s="8"/>
      <c r="AJ5" s="8"/>
      <c r="AK5" s="8"/>
    </row>
    <row r="6" spans="1:37" ht="14.25" customHeight="1">
      <c r="A6" s="47" t="s">
        <v>16</v>
      </c>
      <c r="B6" s="48">
        <v>0</v>
      </c>
      <c r="C6" s="48">
        <v>54.53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3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28">
        <f t="shared" si="0"/>
        <v>54.53</v>
      </c>
      <c r="AH6" s="29">
        <f t="shared" si="1"/>
        <v>0.03838654042448348</v>
      </c>
      <c r="AI6" s="8"/>
      <c r="AJ6" s="8"/>
      <c r="AK6" s="8"/>
    </row>
    <row r="7" spans="1:37" ht="14.25" customHeight="1">
      <c r="A7" s="47" t="s">
        <v>17</v>
      </c>
      <c r="B7" s="48">
        <v>31</v>
      </c>
      <c r="C7" s="48">
        <v>0</v>
      </c>
      <c r="D7" s="15">
        <v>48</v>
      </c>
      <c r="E7" s="15">
        <v>0</v>
      </c>
      <c r="F7" s="15">
        <v>1</v>
      </c>
      <c r="G7" s="15">
        <v>3</v>
      </c>
      <c r="H7" s="15">
        <v>6.19</v>
      </c>
      <c r="I7" s="15">
        <v>0.2</v>
      </c>
      <c r="J7" s="15">
        <v>40</v>
      </c>
      <c r="K7" s="15">
        <v>15</v>
      </c>
      <c r="L7" s="15">
        <v>2</v>
      </c>
      <c r="M7" s="15">
        <v>0</v>
      </c>
      <c r="N7" s="15">
        <v>0</v>
      </c>
      <c r="O7" s="15">
        <v>0.5</v>
      </c>
      <c r="P7" s="15">
        <v>47.5</v>
      </c>
      <c r="Q7" s="35">
        <v>1.27</v>
      </c>
      <c r="R7" s="15">
        <v>14</v>
      </c>
      <c r="S7" s="15">
        <v>0</v>
      </c>
      <c r="T7" s="15">
        <v>40</v>
      </c>
      <c r="U7" s="15">
        <v>3</v>
      </c>
      <c r="V7" s="15">
        <v>3.5</v>
      </c>
      <c r="W7" s="15">
        <v>7</v>
      </c>
      <c r="X7" s="15">
        <v>5.5</v>
      </c>
      <c r="Y7" s="15">
        <v>2.79</v>
      </c>
      <c r="Z7" s="15">
        <v>0</v>
      </c>
      <c r="AA7" s="15">
        <v>53</v>
      </c>
      <c r="AB7" s="15">
        <v>5</v>
      </c>
      <c r="AC7" s="15">
        <v>20</v>
      </c>
      <c r="AD7" s="15">
        <v>10.62</v>
      </c>
      <c r="AE7" s="15">
        <v>0</v>
      </c>
      <c r="AF7" s="15">
        <v>3.5</v>
      </c>
      <c r="AG7" s="28">
        <f t="shared" si="0"/>
        <v>363.57</v>
      </c>
      <c r="AH7" s="29">
        <f t="shared" si="1"/>
        <v>0.2559360810953504</v>
      </c>
      <c r="AI7" s="8"/>
      <c r="AJ7" s="8"/>
      <c r="AK7" s="8"/>
    </row>
    <row r="8" spans="1:37" ht="14.25" customHeight="1">
      <c r="A8" s="47" t="s">
        <v>18</v>
      </c>
      <c r="B8" s="48">
        <v>0</v>
      </c>
      <c r="C8" s="48">
        <v>0</v>
      </c>
      <c r="D8" s="15">
        <v>0</v>
      </c>
      <c r="E8" s="15">
        <v>1.2</v>
      </c>
      <c r="F8" s="15">
        <v>0</v>
      </c>
      <c r="G8" s="15">
        <v>3.4</v>
      </c>
      <c r="H8" s="15">
        <v>0</v>
      </c>
      <c r="I8" s="15">
        <v>0</v>
      </c>
      <c r="J8" s="15">
        <v>10</v>
      </c>
      <c r="K8" s="15">
        <v>5</v>
      </c>
      <c r="L8" s="15">
        <v>1.5</v>
      </c>
      <c r="M8" s="15">
        <v>0</v>
      </c>
      <c r="N8" s="15">
        <v>0</v>
      </c>
      <c r="O8" s="15">
        <v>0</v>
      </c>
      <c r="P8" s="15">
        <v>0</v>
      </c>
      <c r="Q8" s="35">
        <v>0</v>
      </c>
      <c r="R8" s="15">
        <v>0</v>
      </c>
      <c r="S8" s="15">
        <v>0</v>
      </c>
      <c r="T8" s="15">
        <v>0</v>
      </c>
      <c r="U8" s="15">
        <v>2</v>
      </c>
      <c r="V8" s="15">
        <v>0</v>
      </c>
      <c r="W8" s="15">
        <v>4</v>
      </c>
      <c r="X8" s="15">
        <v>3</v>
      </c>
      <c r="Y8" s="15">
        <v>0</v>
      </c>
      <c r="Z8" s="15">
        <v>0.2</v>
      </c>
      <c r="AA8" s="15">
        <v>0</v>
      </c>
      <c r="AB8" s="15">
        <v>2</v>
      </c>
      <c r="AC8" s="15">
        <v>0</v>
      </c>
      <c r="AD8" s="15">
        <v>0</v>
      </c>
      <c r="AE8" s="15">
        <v>0</v>
      </c>
      <c r="AF8" s="15">
        <v>0</v>
      </c>
      <c r="AG8" s="28">
        <f t="shared" si="0"/>
        <v>32.3</v>
      </c>
      <c r="AH8" s="29">
        <f t="shared" si="1"/>
        <v>0.02273767202843969</v>
      </c>
      <c r="AI8" s="8"/>
      <c r="AJ8" s="8"/>
      <c r="AK8" s="8"/>
    </row>
    <row r="9" spans="1:37" ht="14.25" customHeight="1">
      <c r="A9" s="47" t="s">
        <v>19</v>
      </c>
      <c r="B9" s="48">
        <v>0</v>
      </c>
      <c r="C9" s="48">
        <v>0</v>
      </c>
      <c r="D9" s="15">
        <v>0</v>
      </c>
      <c r="E9" s="15">
        <v>0</v>
      </c>
      <c r="F9" s="15">
        <v>2.3</v>
      </c>
      <c r="G9" s="15">
        <v>0</v>
      </c>
      <c r="H9" s="15">
        <v>0.77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2.5</v>
      </c>
      <c r="Q9" s="35">
        <v>0</v>
      </c>
      <c r="R9" s="15">
        <v>0</v>
      </c>
      <c r="S9" s="15">
        <v>1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1</v>
      </c>
      <c r="AC9" s="15">
        <v>2</v>
      </c>
      <c r="AD9" s="15">
        <v>0</v>
      </c>
      <c r="AE9" s="15">
        <v>0</v>
      </c>
      <c r="AF9" s="15">
        <v>1</v>
      </c>
      <c r="AG9" s="28">
        <f t="shared" si="0"/>
        <v>10.57</v>
      </c>
      <c r="AH9" s="29">
        <f t="shared" si="1"/>
        <v>0.007440779979585373</v>
      </c>
      <c r="AI9" s="8"/>
      <c r="AJ9" s="8"/>
      <c r="AK9" s="8"/>
    </row>
    <row r="10" spans="1:34" ht="14.25">
      <c r="A10" s="49" t="s">
        <v>20</v>
      </c>
      <c r="B10" s="50">
        <v>0</v>
      </c>
      <c r="C10" s="5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1.6</v>
      </c>
      <c r="I10" s="11">
        <v>0</v>
      </c>
      <c r="J10" s="11">
        <v>0</v>
      </c>
      <c r="K10" s="11">
        <v>0</v>
      </c>
      <c r="L10" s="11">
        <v>0.5</v>
      </c>
      <c r="M10" s="11">
        <v>0</v>
      </c>
      <c r="N10" s="11">
        <v>0</v>
      </c>
      <c r="O10" s="11">
        <v>0</v>
      </c>
      <c r="P10" s="11">
        <v>0</v>
      </c>
      <c r="Q10" s="35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2</v>
      </c>
      <c r="Y10" s="11">
        <v>0</v>
      </c>
      <c r="Z10" s="11">
        <v>0</v>
      </c>
      <c r="AA10" s="11">
        <v>0</v>
      </c>
      <c r="AB10" s="11">
        <v>1</v>
      </c>
      <c r="AC10" s="11">
        <v>0</v>
      </c>
      <c r="AD10" s="11">
        <v>0</v>
      </c>
      <c r="AE10" s="11">
        <v>0</v>
      </c>
      <c r="AF10" s="11">
        <v>0</v>
      </c>
      <c r="AG10" s="28">
        <f t="shared" si="0"/>
        <v>5.1</v>
      </c>
      <c r="AH10" s="29">
        <f t="shared" si="1"/>
        <v>0.003590158741332582</v>
      </c>
    </row>
    <row r="11" spans="1:38" ht="18.75" customHeight="1">
      <c r="A11" s="51" t="s">
        <v>21</v>
      </c>
      <c r="B11" s="52" t="s">
        <v>24</v>
      </c>
      <c r="C11" s="52" t="s">
        <v>25</v>
      </c>
      <c r="D11" s="12" t="s">
        <v>24</v>
      </c>
      <c r="E11" s="12" t="s">
        <v>24</v>
      </c>
      <c r="F11" s="12" t="s">
        <v>24</v>
      </c>
      <c r="G11" s="12" t="s">
        <v>24</v>
      </c>
      <c r="H11" s="12" t="s">
        <v>24</v>
      </c>
      <c r="I11" s="12" t="s">
        <v>24</v>
      </c>
      <c r="J11" s="12" t="s">
        <v>24</v>
      </c>
      <c r="K11" s="12" t="s">
        <v>25</v>
      </c>
      <c r="L11" s="12" t="s">
        <v>24</v>
      </c>
      <c r="M11" s="12" t="s">
        <v>24</v>
      </c>
      <c r="N11" s="12" t="s">
        <v>25</v>
      </c>
      <c r="O11" s="12" t="s">
        <v>24</v>
      </c>
      <c r="P11" s="12" t="s">
        <v>24</v>
      </c>
      <c r="Q11" s="12" t="s">
        <v>24</v>
      </c>
      <c r="R11" s="12" t="s">
        <v>24</v>
      </c>
      <c r="S11" s="12" t="s">
        <v>24</v>
      </c>
      <c r="T11" s="12" t="s">
        <v>24</v>
      </c>
      <c r="U11" s="12" t="s">
        <v>24</v>
      </c>
      <c r="V11" s="12" t="s">
        <v>24</v>
      </c>
      <c r="W11" s="12" t="s">
        <v>24</v>
      </c>
      <c r="X11" s="12" t="s">
        <v>24</v>
      </c>
      <c r="Y11" s="12" t="s">
        <v>24</v>
      </c>
      <c r="Z11" s="12" t="s">
        <v>24</v>
      </c>
      <c r="AA11" s="12" t="s">
        <v>24</v>
      </c>
      <c r="AB11" s="12" t="s">
        <v>24</v>
      </c>
      <c r="AC11" s="12" t="s">
        <v>24</v>
      </c>
      <c r="AD11" s="12" t="s">
        <v>24</v>
      </c>
      <c r="AE11" s="12" t="s">
        <v>24</v>
      </c>
      <c r="AF11" s="12" t="s">
        <v>24</v>
      </c>
      <c r="AG11" s="31">
        <f>COUNTIF(B11:AF11,"lekkie")</f>
        <v>0</v>
      </c>
      <c r="AH11" s="31">
        <f>COUNTIF(B11:AF11,"średnie")</f>
        <v>0</v>
      </c>
      <c r="AI11">
        <f>COUNTIF(B11:AF11,"ciężkie")</f>
        <v>0</v>
      </c>
      <c r="AK11" s="30">
        <f>AK12/AJ12</f>
        <v>1</v>
      </c>
      <c r="AL11" s="30">
        <f>AL12/AJ12</f>
        <v>0</v>
      </c>
    </row>
    <row r="12" spans="1:38" ht="19.5" customHeight="1">
      <c r="A12" s="53" t="s">
        <v>22</v>
      </c>
      <c r="B12" s="54" t="s">
        <v>26</v>
      </c>
      <c r="C12" s="54" t="s">
        <v>26</v>
      </c>
      <c r="D12" s="16" t="s">
        <v>26</v>
      </c>
      <c r="E12" s="16" t="s">
        <v>26</v>
      </c>
      <c r="F12" s="16" t="s">
        <v>26</v>
      </c>
      <c r="G12" s="16" t="s">
        <v>26</v>
      </c>
      <c r="H12" s="16" t="s">
        <v>26</v>
      </c>
      <c r="I12" s="16" t="s">
        <v>26</v>
      </c>
      <c r="J12" s="16" t="s">
        <v>26</v>
      </c>
      <c r="K12" s="16" t="s">
        <v>26</v>
      </c>
      <c r="L12" s="16" t="s">
        <v>26</v>
      </c>
      <c r="M12" s="16" t="s">
        <v>26</v>
      </c>
      <c r="N12" s="16" t="s">
        <v>26</v>
      </c>
      <c r="O12" s="16" t="s">
        <v>26</v>
      </c>
      <c r="P12" s="16" t="s">
        <v>26</v>
      </c>
      <c r="Q12" s="16" t="s">
        <v>26</v>
      </c>
      <c r="R12" s="16" t="s">
        <v>26</v>
      </c>
      <c r="S12" s="16" t="s">
        <v>26</v>
      </c>
      <c r="T12" s="16" t="s">
        <v>26</v>
      </c>
      <c r="U12" s="16" t="s">
        <v>26</v>
      </c>
      <c r="V12" s="16" t="s">
        <v>26</v>
      </c>
      <c r="W12" s="16" t="s">
        <v>26</v>
      </c>
      <c r="X12" s="16" t="s">
        <v>26</v>
      </c>
      <c r="Y12" s="16" t="s">
        <v>26</v>
      </c>
      <c r="Z12" s="16" t="s">
        <v>26</v>
      </c>
      <c r="AA12" s="16" t="s">
        <v>26</v>
      </c>
      <c r="AB12" s="16" t="s">
        <v>26</v>
      </c>
      <c r="AC12" s="16" t="s">
        <v>26</v>
      </c>
      <c r="AD12" s="16" t="s">
        <v>26</v>
      </c>
      <c r="AE12" s="16" t="s">
        <v>26</v>
      </c>
      <c r="AF12" s="16" t="s">
        <v>26</v>
      </c>
      <c r="AG12" s="29">
        <f>AG11/AJ12</f>
        <v>0</v>
      </c>
      <c r="AH12" s="29">
        <f>AH11/AJ12</f>
        <v>0</v>
      </c>
      <c r="AI12" s="29">
        <f>AI11/AJ12</f>
        <v>0</v>
      </c>
      <c r="AJ12">
        <f>SUM(AK12:AL12)</f>
        <v>31</v>
      </c>
      <c r="AK12">
        <f>COUNTIF(B12:AF12,"YES")</f>
        <v>31</v>
      </c>
      <c r="AL12">
        <f>COUNTIF(B12:AF12,"NIE")</f>
        <v>0</v>
      </c>
    </row>
    <row r="13" spans="1:38" s="33" customFormat="1" ht="14.25">
      <c r="A13" s="59" t="s">
        <v>12</v>
      </c>
      <c r="B13" s="56">
        <f>SUM(B5:B10)</f>
        <v>48</v>
      </c>
      <c r="C13" s="56">
        <f>SUM(C5:C10)</f>
        <v>92.80000000000001</v>
      </c>
      <c r="D13" s="34">
        <f aca="true" t="shared" si="2" ref="D13:AF13">SUM(D5:D10)</f>
        <v>81</v>
      </c>
      <c r="E13" s="34">
        <f t="shared" si="2"/>
        <v>17.3</v>
      </c>
      <c r="F13" s="34">
        <f t="shared" si="2"/>
        <v>51.519999999999996</v>
      </c>
      <c r="G13" s="34">
        <f t="shared" si="2"/>
        <v>16</v>
      </c>
      <c r="H13" s="34">
        <f t="shared" si="2"/>
        <v>38.230000000000004</v>
      </c>
      <c r="I13" s="34">
        <f t="shared" si="2"/>
        <v>56.2</v>
      </c>
      <c r="J13" s="34">
        <f t="shared" si="2"/>
        <v>70</v>
      </c>
      <c r="K13" s="34">
        <f t="shared" si="2"/>
        <v>29.5</v>
      </c>
      <c r="L13" s="34">
        <f t="shared" si="2"/>
        <v>18</v>
      </c>
      <c r="M13" s="34">
        <f t="shared" si="2"/>
        <v>130</v>
      </c>
      <c r="N13" s="34">
        <f t="shared" si="2"/>
        <v>43</v>
      </c>
      <c r="O13" s="34">
        <f t="shared" si="2"/>
        <v>10.5</v>
      </c>
      <c r="P13" s="34">
        <f t="shared" si="2"/>
        <v>100</v>
      </c>
      <c r="Q13" s="34">
        <f t="shared" si="2"/>
        <v>8.5</v>
      </c>
      <c r="R13" s="34">
        <f t="shared" si="2"/>
        <v>21.5</v>
      </c>
      <c r="S13" s="34">
        <f t="shared" si="2"/>
        <v>77.5</v>
      </c>
      <c r="T13" s="34">
        <f t="shared" si="2"/>
        <v>120</v>
      </c>
      <c r="U13" s="34">
        <f t="shared" si="2"/>
        <v>45</v>
      </c>
      <c r="V13" s="34">
        <f t="shared" si="2"/>
        <v>15</v>
      </c>
      <c r="W13" s="34">
        <f t="shared" si="2"/>
        <v>62</v>
      </c>
      <c r="X13" s="34">
        <f t="shared" si="2"/>
        <v>36</v>
      </c>
      <c r="Y13" s="34">
        <f t="shared" si="2"/>
        <v>7.24</v>
      </c>
      <c r="Z13" s="34">
        <f t="shared" si="2"/>
        <v>16.259999999999998</v>
      </c>
      <c r="AA13" s="34">
        <f t="shared" si="2"/>
        <v>118</v>
      </c>
      <c r="AB13" s="34">
        <f t="shared" si="2"/>
        <v>19</v>
      </c>
      <c r="AC13" s="34">
        <f t="shared" si="2"/>
        <v>38</v>
      </c>
      <c r="AD13" s="34">
        <f t="shared" si="2"/>
        <v>16.5</v>
      </c>
      <c r="AE13" s="34">
        <f t="shared" si="2"/>
        <v>5</v>
      </c>
      <c r="AF13" s="34">
        <f t="shared" si="2"/>
        <v>13</v>
      </c>
      <c r="AG13" s="12" t="s">
        <v>25</v>
      </c>
      <c r="AH13" s="12" t="s">
        <v>24</v>
      </c>
      <c r="AI13" s="55" t="s">
        <v>79</v>
      </c>
      <c r="AJ13" s="33" t="s">
        <v>27</v>
      </c>
      <c r="AK13" s="33" t="s">
        <v>26</v>
      </c>
      <c r="AL13" s="33" t="s">
        <v>28</v>
      </c>
    </row>
    <row r="14" spans="1:38" ht="36.75" customHeight="1">
      <c r="A14" s="57" t="s">
        <v>23</v>
      </c>
      <c r="B14" s="44" t="s">
        <v>2</v>
      </c>
      <c r="C14" s="44" t="s">
        <v>3</v>
      </c>
      <c r="D14" s="12" t="s">
        <v>3</v>
      </c>
      <c r="E14" s="32" t="s">
        <v>7</v>
      </c>
      <c r="F14" s="12" t="s">
        <v>3</v>
      </c>
      <c r="G14" s="32" t="s">
        <v>7</v>
      </c>
      <c r="H14" s="12" t="s">
        <v>2</v>
      </c>
      <c r="I14" s="12" t="s">
        <v>3</v>
      </c>
      <c r="J14" s="12" t="s">
        <v>3</v>
      </c>
      <c r="K14" s="12" t="s">
        <v>2</v>
      </c>
      <c r="L14" s="32" t="s">
        <v>7</v>
      </c>
      <c r="M14" s="12" t="s">
        <v>3</v>
      </c>
      <c r="N14" s="12" t="s">
        <v>2</v>
      </c>
      <c r="O14" s="32" t="s">
        <v>9</v>
      </c>
      <c r="P14" s="12" t="s">
        <v>3</v>
      </c>
      <c r="Q14" s="32" t="s">
        <v>8</v>
      </c>
      <c r="R14" s="12" t="s">
        <v>2</v>
      </c>
      <c r="S14" s="12" t="s">
        <v>3</v>
      </c>
      <c r="T14" s="12" t="s">
        <v>3</v>
      </c>
      <c r="U14" s="12" t="s">
        <v>2</v>
      </c>
      <c r="V14" s="32" t="s">
        <v>9</v>
      </c>
      <c r="W14" s="12" t="s">
        <v>3</v>
      </c>
      <c r="X14" s="12" t="s">
        <v>2</v>
      </c>
      <c r="Y14" s="32" t="s">
        <v>8</v>
      </c>
      <c r="Z14" s="32" t="s">
        <v>7</v>
      </c>
      <c r="AA14" s="12" t="s">
        <v>3</v>
      </c>
      <c r="AB14" s="32" t="s">
        <v>7</v>
      </c>
      <c r="AC14" s="12" t="s">
        <v>2</v>
      </c>
      <c r="AD14" s="32" t="s">
        <v>7</v>
      </c>
      <c r="AE14" s="12" t="s">
        <v>5</v>
      </c>
      <c r="AF14" s="32" t="s">
        <v>9</v>
      </c>
      <c r="AG14" s="30">
        <f>1/AJ12</f>
        <v>0.03225806451612903</v>
      </c>
      <c r="AH14" s="30">
        <f>2/AJ12</f>
        <v>0.06451612903225806</v>
      </c>
      <c r="AI14" s="30">
        <f>3/AJ12</f>
        <v>0.0967741935483871</v>
      </c>
      <c r="AJ14" s="30">
        <f>6/AJ12</f>
        <v>0.1935483870967742</v>
      </c>
      <c r="AK14" s="30">
        <f>8/AJ12</f>
        <v>0.25806451612903225</v>
      </c>
      <c r="AL14" s="30">
        <f>11/AJ12</f>
        <v>0.3548387096774194</v>
      </c>
    </row>
    <row r="15" spans="1:38" ht="13.5">
      <c r="A15" s="58"/>
      <c r="B15" s="58"/>
      <c r="C15" s="58"/>
      <c r="AG15" s="8" t="s">
        <v>35</v>
      </c>
      <c r="AH15" s="8" t="s">
        <v>39</v>
      </c>
      <c r="AI15" s="8" t="s">
        <v>40</v>
      </c>
      <c r="AJ15" s="8" t="s">
        <v>41</v>
      </c>
      <c r="AK15" s="8" t="s">
        <v>37</v>
      </c>
      <c r="AL15" s="8" t="s">
        <v>38</v>
      </c>
    </row>
    <row r="17" spans="33:36" ht="13.5">
      <c r="AG17" t="s">
        <v>45</v>
      </c>
      <c r="AH17" t="s">
        <v>26</v>
      </c>
      <c r="AI17" s="30">
        <f>25/AJ12</f>
        <v>0.8064516129032258</v>
      </c>
      <c r="AJ17">
        <v>25</v>
      </c>
    </row>
    <row r="18" spans="34:36" ht="13.5">
      <c r="AH18" t="s">
        <v>28</v>
      </c>
      <c r="AI18" s="30">
        <f>6/AJ12</f>
        <v>0.1935483870967742</v>
      </c>
      <c r="AJ18">
        <v>6</v>
      </c>
    </row>
    <row r="19" spans="33:38" ht="13.5">
      <c r="AG19" t="s">
        <v>29</v>
      </c>
      <c r="AH19" t="s">
        <v>30</v>
      </c>
      <c r="AI19" t="s">
        <v>31</v>
      </c>
      <c r="AJ19" t="s">
        <v>32</v>
      </c>
      <c r="AK19" t="s">
        <v>33</v>
      </c>
      <c r="AL19" t="s">
        <v>34</v>
      </c>
    </row>
    <row r="20" spans="32:38" ht="13.5">
      <c r="AF20" s="30">
        <f>SUM(AG20:AL20)</f>
        <v>1</v>
      </c>
      <c r="AG20" s="30">
        <f>AG14</f>
        <v>0.03225806451612903</v>
      </c>
      <c r="AH20" s="30">
        <f>AH14</f>
        <v>0.06451612903225806</v>
      </c>
      <c r="AI20" s="30">
        <f>AI14+AJ14</f>
        <v>0.29032258064516125</v>
      </c>
      <c r="AJ20" s="30">
        <f>2/31</f>
        <v>0.06451612903225806</v>
      </c>
      <c r="AK20" s="30">
        <f>6/31</f>
        <v>0.1935483870967742</v>
      </c>
      <c r="AL20" s="30">
        <f>AL14</f>
        <v>0.3548387096774194</v>
      </c>
    </row>
    <row r="21" spans="33:38" ht="13.5">
      <c r="AG21" s="8" t="s">
        <v>35</v>
      </c>
      <c r="AH21" s="8" t="s">
        <v>39</v>
      </c>
      <c r="AI21" s="8" t="s">
        <v>42</v>
      </c>
      <c r="AJ21" s="8" t="s">
        <v>43</v>
      </c>
      <c r="AK21" s="8" t="s">
        <v>44</v>
      </c>
      <c r="AL21" s="8" t="s">
        <v>38</v>
      </c>
    </row>
    <row r="27" ht="13.5">
      <c r="K27" s="3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="55" zoomScaleNormal="55" zoomScalePageLayoutView="0" workbookViewId="0" topLeftCell="A4">
      <selection activeCell="Q32" sqref="Q32"/>
    </sheetView>
  </sheetViews>
  <sheetFormatPr defaultColWidth="8.796875" defaultRowHeight="14.25"/>
  <cols>
    <col min="1" max="1" width="27.69921875" style="0" customWidth="1"/>
    <col min="2" max="4" width="9.19921875" style="0" customWidth="1"/>
    <col min="33" max="33" width="9.59765625" style="0" bestFit="1" customWidth="1"/>
  </cols>
  <sheetData>
    <row r="1" spans="1:38" ht="42">
      <c r="A1" s="58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40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63" t="s">
        <v>77</v>
      </c>
      <c r="AH1" s="64" t="s">
        <v>76</v>
      </c>
      <c r="AI1" s="63" t="s">
        <v>77</v>
      </c>
      <c r="AJ1" s="63" t="s">
        <v>76</v>
      </c>
      <c r="AK1" s="63" t="s">
        <v>78</v>
      </c>
      <c r="AL1" s="63"/>
    </row>
    <row r="2" spans="1:38" ht="49.5" customHeight="1">
      <c r="A2" s="4" t="s">
        <v>70</v>
      </c>
      <c r="B2" s="22"/>
      <c r="C2" s="22"/>
      <c r="D2" s="22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65">
        <f>AI2/AK2</f>
        <v>0.5806451612903226</v>
      </c>
      <c r="AH2" s="65">
        <f>AJ2/AK2</f>
        <v>0.41935483870967744</v>
      </c>
      <c r="AI2" s="63">
        <f>COUNTIF(B9:AF9,"-")</f>
        <v>18</v>
      </c>
      <c r="AJ2" s="63">
        <f>COUNTIF(B9:AF9,1)</f>
        <v>13</v>
      </c>
      <c r="AK2" s="63">
        <f>SUM(AI2:AJ2)</f>
        <v>31</v>
      </c>
      <c r="AL2" s="63"/>
    </row>
    <row r="3" spans="1:35" ht="14.25">
      <c r="A3" s="5" t="s">
        <v>46</v>
      </c>
      <c r="B3" s="19" t="s">
        <v>0</v>
      </c>
      <c r="C3" s="19" t="s">
        <v>0</v>
      </c>
      <c r="D3" s="19" t="s">
        <v>0</v>
      </c>
      <c r="E3" s="25" t="s">
        <v>0</v>
      </c>
      <c r="F3" s="25" t="s">
        <v>0</v>
      </c>
      <c r="G3" s="25" t="s">
        <v>0</v>
      </c>
      <c r="H3" s="25" t="s">
        <v>0</v>
      </c>
      <c r="I3" s="25" t="s">
        <v>0</v>
      </c>
      <c r="J3" s="25" t="s">
        <v>0</v>
      </c>
      <c r="K3" s="25" t="s">
        <v>0</v>
      </c>
      <c r="L3" s="25">
        <v>1</v>
      </c>
      <c r="M3" s="25" t="s">
        <v>0</v>
      </c>
      <c r="N3" s="25" t="s">
        <v>0</v>
      </c>
      <c r="O3" s="25" t="s">
        <v>0</v>
      </c>
      <c r="P3" s="25" t="s">
        <v>0</v>
      </c>
      <c r="Q3" s="25" t="s">
        <v>0</v>
      </c>
      <c r="R3" s="25" t="s">
        <v>0</v>
      </c>
      <c r="S3" s="25" t="s">
        <v>0</v>
      </c>
      <c r="T3" s="25" t="s">
        <v>0</v>
      </c>
      <c r="U3" s="25" t="s">
        <v>0</v>
      </c>
      <c r="V3" s="25" t="s">
        <v>0</v>
      </c>
      <c r="W3" s="25" t="s">
        <v>0</v>
      </c>
      <c r="X3" s="25" t="s">
        <v>0</v>
      </c>
      <c r="Y3" s="25" t="s">
        <v>0</v>
      </c>
      <c r="Z3" s="25" t="s">
        <v>0</v>
      </c>
      <c r="AA3" s="25" t="s">
        <v>0</v>
      </c>
      <c r="AB3" s="25" t="s">
        <v>0</v>
      </c>
      <c r="AC3" s="25" t="s">
        <v>0</v>
      </c>
      <c r="AD3" s="25">
        <v>1</v>
      </c>
      <c r="AE3" s="25" t="s">
        <v>0</v>
      </c>
      <c r="AF3" s="25" t="s">
        <v>0</v>
      </c>
      <c r="AG3" s="30">
        <f>AI3/AG9</f>
        <v>0.06451612903225806</v>
      </c>
      <c r="AI3">
        <f aca="true" t="shared" si="0" ref="AI3:AI8">COUNTIF(B3:AF3,1)</f>
        <v>2</v>
      </c>
    </row>
    <row r="4" spans="1:35" ht="14.25">
      <c r="A4" s="6" t="s">
        <v>47</v>
      </c>
      <c r="B4" s="20" t="s">
        <v>0</v>
      </c>
      <c r="C4" s="20" t="s">
        <v>0</v>
      </c>
      <c r="D4" s="20" t="s">
        <v>0</v>
      </c>
      <c r="E4" s="26" t="s">
        <v>0</v>
      </c>
      <c r="F4" s="26" t="s">
        <v>0</v>
      </c>
      <c r="G4" s="26" t="s">
        <v>0</v>
      </c>
      <c r="H4" s="26" t="s">
        <v>0</v>
      </c>
      <c r="I4" s="26" t="s">
        <v>0</v>
      </c>
      <c r="J4" s="26" t="s">
        <v>0</v>
      </c>
      <c r="K4" s="26" t="s">
        <v>0</v>
      </c>
      <c r="L4" s="26" t="s">
        <v>0</v>
      </c>
      <c r="M4" s="26" t="s">
        <v>0</v>
      </c>
      <c r="N4" s="26" t="s">
        <v>0</v>
      </c>
      <c r="O4" s="26" t="s">
        <v>0</v>
      </c>
      <c r="P4" s="26" t="s">
        <v>0</v>
      </c>
      <c r="Q4" s="26" t="s">
        <v>0</v>
      </c>
      <c r="R4" s="26" t="s">
        <v>0</v>
      </c>
      <c r="S4" s="26" t="s">
        <v>0</v>
      </c>
      <c r="T4" s="26" t="s">
        <v>0</v>
      </c>
      <c r="U4" s="26" t="s">
        <v>0</v>
      </c>
      <c r="V4" s="26" t="s">
        <v>0</v>
      </c>
      <c r="W4" s="26" t="s">
        <v>0</v>
      </c>
      <c r="X4" s="26" t="s">
        <v>0</v>
      </c>
      <c r="Y4" s="26" t="s">
        <v>0</v>
      </c>
      <c r="Z4" s="26" t="s">
        <v>0</v>
      </c>
      <c r="AA4" s="26" t="s">
        <v>0</v>
      </c>
      <c r="AB4" s="26" t="s">
        <v>0</v>
      </c>
      <c r="AC4" s="26" t="s">
        <v>0</v>
      </c>
      <c r="AD4" s="26" t="s">
        <v>0</v>
      </c>
      <c r="AE4" s="26" t="s">
        <v>0</v>
      </c>
      <c r="AF4" s="26" t="s">
        <v>0</v>
      </c>
      <c r="AG4" s="30">
        <f>AI4/AG9</f>
        <v>0</v>
      </c>
      <c r="AI4">
        <f t="shared" si="0"/>
        <v>0</v>
      </c>
    </row>
    <row r="5" spans="1:35" ht="14.25">
      <c r="A5" s="5" t="s">
        <v>48</v>
      </c>
      <c r="B5" s="19" t="s">
        <v>0</v>
      </c>
      <c r="C5" s="19" t="s">
        <v>0</v>
      </c>
      <c r="D5" s="19" t="s">
        <v>0</v>
      </c>
      <c r="E5" s="25" t="s">
        <v>0</v>
      </c>
      <c r="F5" s="25" t="s">
        <v>0</v>
      </c>
      <c r="G5" s="25" t="s">
        <v>0</v>
      </c>
      <c r="H5" s="25" t="s">
        <v>0</v>
      </c>
      <c r="I5" s="25" t="s">
        <v>0</v>
      </c>
      <c r="J5" s="25" t="s">
        <v>0</v>
      </c>
      <c r="K5" s="25" t="s">
        <v>0</v>
      </c>
      <c r="L5" s="25" t="s">
        <v>0</v>
      </c>
      <c r="M5" s="25" t="s">
        <v>0</v>
      </c>
      <c r="N5" s="25" t="s">
        <v>0</v>
      </c>
      <c r="O5" s="25" t="s">
        <v>0</v>
      </c>
      <c r="P5" s="25" t="s">
        <v>0</v>
      </c>
      <c r="Q5" s="25" t="s">
        <v>0</v>
      </c>
      <c r="R5" s="25" t="s">
        <v>0</v>
      </c>
      <c r="S5" s="25" t="s">
        <v>0</v>
      </c>
      <c r="T5" s="25" t="s">
        <v>0</v>
      </c>
      <c r="U5" s="25" t="s">
        <v>0</v>
      </c>
      <c r="V5" s="25" t="s">
        <v>0</v>
      </c>
      <c r="W5" s="25" t="s">
        <v>0</v>
      </c>
      <c r="X5" s="25" t="s">
        <v>0</v>
      </c>
      <c r="Y5" s="25" t="s">
        <v>0</v>
      </c>
      <c r="Z5" s="25" t="s">
        <v>0</v>
      </c>
      <c r="AA5" s="25" t="s">
        <v>0</v>
      </c>
      <c r="AB5" s="25">
        <v>1</v>
      </c>
      <c r="AC5" s="25" t="s">
        <v>0</v>
      </c>
      <c r="AD5" s="25" t="s">
        <v>0</v>
      </c>
      <c r="AE5" s="25" t="s">
        <v>0</v>
      </c>
      <c r="AF5" s="25" t="s">
        <v>0</v>
      </c>
      <c r="AG5" s="30">
        <f>AI5/AG9</f>
        <v>0.03225806451612903</v>
      </c>
      <c r="AI5">
        <f t="shared" si="0"/>
        <v>1</v>
      </c>
    </row>
    <row r="6" spans="1:35" ht="14.25">
      <c r="A6" s="6" t="s">
        <v>49</v>
      </c>
      <c r="B6" s="20" t="s">
        <v>0</v>
      </c>
      <c r="C6" s="20" t="s">
        <v>0</v>
      </c>
      <c r="D6" s="20" t="s">
        <v>0</v>
      </c>
      <c r="E6" s="26" t="s">
        <v>0</v>
      </c>
      <c r="F6" s="26" t="s">
        <v>0</v>
      </c>
      <c r="G6" s="26" t="s">
        <v>0</v>
      </c>
      <c r="H6" s="26" t="s">
        <v>0</v>
      </c>
      <c r="I6" s="26" t="s">
        <v>0</v>
      </c>
      <c r="J6" s="26" t="s">
        <v>0</v>
      </c>
      <c r="K6" s="26">
        <v>1</v>
      </c>
      <c r="L6" s="26" t="s">
        <v>0</v>
      </c>
      <c r="M6" s="26" t="s">
        <v>0</v>
      </c>
      <c r="N6" s="26" t="s">
        <v>0</v>
      </c>
      <c r="O6" s="26" t="s">
        <v>0</v>
      </c>
      <c r="P6" s="26" t="s">
        <v>0</v>
      </c>
      <c r="Q6" s="26" t="s">
        <v>0</v>
      </c>
      <c r="R6" s="26" t="s">
        <v>0</v>
      </c>
      <c r="S6" s="26" t="s">
        <v>0</v>
      </c>
      <c r="T6" s="26">
        <v>1</v>
      </c>
      <c r="U6" s="26">
        <v>1</v>
      </c>
      <c r="V6" s="26" t="s">
        <v>0</v>
      </c>
      <c r="W6" s="26" t="s">
        <v>0</v>
      </c>
      <c r="X6" s="26" t="s">
        <v>0</v>
      </c>
      <c r="Y6" s="26" t="s">
        <v>0</v>
      </c>
      <c r="Z6" s="26" t="s">
        <v>0</v>
      </c>
      <c r="AA6" s="26" t="s">
        <v>0</v>
      </c>
      <c r="AB6" s="26" t="s">
        <v>0</v>
      </c>
      <c r="AC6" s="26" t="s">
        <v>0</v>
      </c>
      <c r="AD6" s="26" t="s">
        <v>0</v>
      </c>
      <c r="AE6" s="26" t="s">
        <v>0</v>
      </c>
      <c r="AF6" s="26" t="s">
        <v>0</v>
      </c>
      <c r="AG6" s="30">
        <f>AI6/AG9</f>
        <v>0.0967741935483871</v>
      </c>
      <c r="AI6">
        <f t="shared" si="0"/>
        <v>3</v>
      </c>
    </row>
    <row r="7" spans="1:35" ht="14.25">
      <c r="A7" s="5" t="s">
        <v>50</v>
      </c>
      <c r="B7" s="19">
        <v>1</v>
      </c>
      <c r="C7" s="19" t="s">
        <v>0</v>
      </c>
      <c r="D7" s="19">
        <v>1</v>
      </c>
      <c r="E7" s="25">
        <v>1</v>
      </c>
      <c r="F7" s="25">
        <v>1</v>
      </c>
      <c r="G7" s="25">
        <v>1</v>
      </c>
      <c r="H7" s="25">
        <v>1</v>
      </c>
      <c r="I7" s="25" t="s">
        <v>0</v>
      </c>
      <c r="J7" s="25">
        <v>1</v>
      </c>
      <c r="K7" s="25">
        <v>1</v>
      </c>
      <c r="L7" s="25" t="s">
        <v>0</v>
      </c>
      <c r="M7" s="25" t="s">
        <v>0</v>
      </c>
      <c r="N7" s="25" t="s">
        <v>0</v>
      </c>
      <c r="O7" s="25" t="s">
        <v>0</v>
      </c>
      <c r="P7" s="25">
        <v>1</v>
      </c>
      <c r="Q7" s="25" t="s">
        <v>0</v>
      </c>
      <c r="R7" s="25" t="s">
        <v>0</v>
      </c>
      <c r="S7" s="25" t="s">
        <v>0</v>
      </c>
      <c r="T7" s="25">
        <v>1</v>
      </c>
      <c r="U7" s="25">
        <v>1</v>
      </c>
      <c r="V7" s="25" t="s">
        <v>0</v>
      </c>
      <c r="W7" s="25">
        <v>1</v>
      </c>
      <c r="X7" s="25">
        <v>1</v>
      </c>
      <c r="Y7" s="25" t="s">
        <v>0</v>
      </c>
      <c r="Z7" s="25" t="s">
        <v>0</v>
      </c>
      <c r="AA7" s="25">
        <v>1</v>
      </c>
      <c r="AB7" s="25" t="s">
        <v>0</v>
      </c>
      <c r="AC7" s="25">
        <v>1</v>
      </c>
      <c r="AD7" s="25">
        <v>1</v>
      </c>
      <c r="AE7" s="25" t="s">
        <v>0</v>
      </c>
      <c r="AF7" s="25" t="s">
        <v>0</v>
      </c>
      <c r="AG7" s="30">
        <f>AI7/AG9</f>
        <v>0.5161290322580645</v>
      </c>
      <c r="AI7">
        <f t="shared" si="0"/>
        <v>16</v>
      </c>
    </row>
    <row r="8" spans="1:35" ht="14.25">
      <c r="A8" s="6" t="s">
        <v>51</v>
      </c>
      <c r="B8" s="20">
        <v>1</v>
      </c>
      <c r="C8" s="20" t="s">
        <v>0</v>
      </c>
      <c r="D8" s="20">
        <v>1</v>
      </c>
      <c r="E8" s="26" t="s">
        <v>0</v>
      </c>
      <c r="F8" s="26" t="s">
        <v>0</v>
      </c>
      <c r="G8" s="26" t="s">
        <v>0</v>
      </c>
      <c r="H8" s="26" t="s">
        <v>0</v>
      </c>
      <c r="I8" s="26" t="s">
        <v>0</v>
      </c>
      <c r="J8" s="26">
        <v>1</v>
      </c>
      <c r="K8" s="26" t="s">
        <v>0</v>
      </c>
      <c r="L8" s="26">
        <v>1</v>
      </c>
      <c r="M8" s="26" t="s">
        <v>0</v>
      </c>
      <c r="N8" s="26" t="s">
        <v>0</v>
      </c>
      <c r="O8" s="26" t="s">
        <v>0</v>
      </c>
      <c r="P8" s="26">
        <v>1</v>
      </c>
      <c r="Q8" s="26" t="s">
        <v>0</v>
      </c>
      <c r="R8" s="26" t="s">
        <v>0</v>
      </c>
      <c r="S8" s="26" t="s">
        <v>0</v>
      </c>
      <c r="T8" s="26" t="s">
        <v>0</v>
      </c>
      <c r="U8" s="26" t="s">
        <v>0</v>
      </c>
      <c r="V8" s="26" t="s">
        <v>0</v>
      </c>
      <c r="W8" s="26">
        <v>1</v>
      </c>
      <c r="X8" s="26">
        <v>1</v>
      </c>
      <c r="Y8" s="26" t="s">
        <v>0</v>
      </c>
      <c r="Z8" s="26" t="s">
        <v>0</v>
      </c>
      <c r="AA8" s="26">
        <v>1</v>
      </c>
      <c r="AB8" s="26" t="s">
        <v>0</v>
      </c>
      <c r="AC8" s="26">
        <v>1</v>
      </c>
      <c r="AD8" s="26" t="s">
        <v>0</v>
      </c>
      <c r="AE8" s="26" t="s">
        <v>0</v>
      </c>
      <c r="AF8" s="26" t="s">
        <v>0</v>
      </c>
      <c r="AG8" s="30">
        <f>AI8/AG9</f>
        <v>0.2903225806451613</v>
      </c>
      <c r="AI8">
        <f t="shared" si="0"/>
        <v>9</v>
      </c>
    </row>
    <row r="9" spans="1:35" s="2" customFormat="1" ht="43.5">
      <c r="A9" s="7" t="s">
        <v>71</v>
      </c>
      <c r="B9" s="21" t="s">
        <v>0</v>
      </c>
      <c r="C9" s="21">
        <v>1</v>
      </c>
      <c r="D9" s="21" t="s">
        <v>0</v>
      </c>
      <c r="E9" s="27" t="s">
        <v>0</v>
      </c>
      <c r="F9" s="27" t="s">
        <v>0</v>
      </c>
      <c r="G9" s="27" t="s">
        <v>0</v>
      </c>
      <c r="H9" s="27" t="s">
        <v>0</v>
      </c>
      <c r="I9" s="27">
        <v>1</v>
      </c>
      <c r="J9" s="27" t="s">
        <v>0</v>
      </c>
      <c r="K9" s="27" t="s">
        <v>0</v>
      </c>
      <c r="L9" s="27" t="s">
        <v>0</v>
      </c>
      <c r="M9" s="27">
        <v>1</v>
      </c>
      <c r="N9" s="27">
        <v>1</v>
      </c>
      <c r="O9" s="27">
        <v>1</v>
      </c>
      <c r="P9" s="27" t="s">
        <v>0</v>
      </c>
      <c r="Q9" s="27">
        <v>1</v>
      </c>
      <c r="R9" s="27">
        <v>1</v>
      </c>
      <c r="S9" s="27">
        <v>1</v>
      </c>
      <c r="T9" s="27" t="s">
        <v>0</v>
      </c>
      <c r="U9" s="27" t="s">
        <v>0</v>
      </c>
      <c r="V9" s="27">
        <v>1</v>
      </c>
      <c r="W9" s="27" t="s">
        <v>0</v>
      </c>
      <c r="X9" s="27" t="s">
        <v>0</v>
      </c>
      <c r="Y9" s="27">
        <v>1</v>
      </c>
      <c r="Z9" s="27">
        <v>1</v>
      </c>
      <c r="AA9" s="27" t="s">
        <v>0</v>
      </c>
      <c r="AB9" s="27" t="s">
        <v>0</v>
      </c>
      <c r="AC9" s="27" t="s">
        <v>0</v>
      </c>
      <c r="AD9" s="27" t="s">
        <v>0</v>
      </c>
      <c r="AE9" s="27">
        <v>1</v>
      </c>
      <c r="AF9" s="27">
        <v>1</v>
      </c>
      <c r="AG9" s="2">
        <f>COUNTIF(B3:AF8,1)</f>
        <v>31</v>
      </c>
      <c r="AH9" t="s">
        <v>80</v>
      </c>
      <c r="AI9" s="2">
        <f>COUNTIF(B9:AF9,"1")</f>
        <v>13</v>
      </c>
    </row>
    <row r="10" spans="1:35" ht="144" customHeight="1">
      <c r="A10" s="3" t="s">
        <v>56</v>
      </c>
      <c r="B10" s="23" t="s">
        <v>26</v>
      </c>
      <c r="C10" s="23" t="s">
        <v>0</v>
      </c>
      <c r="D10" s="23" t="s">
        <v>26</v>
      </c>
      <c r="E10" s="16" t="s">
        <v>26</v>
      </c>
      <c r="F10" s="16" t="s">
        <v>26</v>
      </c>
      <c r="G10" s="16" t="s">
        <v>26</v>
      </c>
      <c r="H10" s="16" t="s">
        <v>26</v>
      </c>
      <c r="I10" s="16" t="s">
        <v>0</v>
      </c>
      <c r="J10" s="16" t="s">
        <v>26</v>
      </c>
      <c r="K10" s="16" t="s">
        <v>26</v>
      </c>
      <c r="L10" s="16" t="s">
        <v>26</v>
      </c>
      <c r="M10" s="16" t="s">
        <v>0</v>
      </c>
      <c r="N10" s="16" t="s">
        <v>0</v>
      </c>
      <c r="O10" s="16" t="s">
        <v>0</v>
      </c>
      <c r="P10" s="16" t="s">
        <v>26</v>
      </c>
      <c r="Q10" s="16" t="s">
        <v>0</v>
      </c>
      <c r="R10" s="16" t="s">
        <v>0</v>
      </c>
      <c r="S10" s="16" t="s">
        <v>0</v>
      </c>
      <c r="T10" s="16" t="s">
        <v>26</v>
      </c>
      <c r="U10" s="16" t="s">
        <v>26</v>
      </c>
      <c r="V10" s="16" t="s">
        <v>0</v>
      </c>
      <c r="W10" s="16" t="s">
        <v>26</v>
      </c>
      <c r="X10" s="16" t="s">
        <v>26</v>
      </c>
      <c r="Y10" s="16" t="s">
        <v>0</v>
      </c>
      <c r="Z10" s="16" t="s">
        <v>0</v>
      </c>
      <c r="AA10" s="16" t="s">
        <v>26</v>
      </c>
      <c r="AB10" s="16" t="s">
        <v>26</v>
      </c>
      <c r="AC10" s="16" t="s">
        <v>26</v>
      </c>
      <c r="AD10" s="16" t="s">
        <v>26</v>
      </c>
      <c r="AE10" s="16" t="s">
        <v>0</v>
      </c>
      <c r="AF10" s="16" t="s">
        <v>0</v>
      </c>
      <c r="AG10">
        <f>COUNTIF(B10:AF10,"TAK")*100/AI2</f>
        <v>0</v>
      </c>
      <c r="AH10">
        <f>COUNTIF(B10:AF10,"NIE")*100/AI2</f>
        <v>0</v>
      </c>
      <c r="AI10">
        <f>SUM(AI3:AI8)</f>
        <v>31</v>
      </c>
    </row>
    <row r="11" ht="13.5">
      <c r="A11" s="58"/>
    </row>
    <row r="12" spans="1:32" ht="31.5" customHeight="1">
      <c r="A12" s="60" t="s">
        <v>11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">
        <v>12</v>
      </c>
      <c r="N12" s="1">
        <v>13</v>
      </c>
      <c r="O12" s="1">
        <v>14</v>
      </c>
      <c r="P12" s="1">
        <v>15</v>
      </c>
      <c r="Q12" s="1">
        <v>16</v>
      </c>
      <c r="R12" s="1">
        <v>17</v>
      </c>
      <c r="S12" s="1">
        <v>18</v>
      </c>
      <c r="T12" s="1">
        <v>19</v>
      </c>
      <c r="U12" s="1">
        <v>20</v>
      </c>
      <c r="V12" s="1">
        <v>21</v>
      </c>
      <c r="W12" s="1">
        <v>22</v>
      </c>
      <c r="X12" s="1">
        <v>23</v>
      </c>
      <c r="Y12" s="1">
        <v>24</v>
      </c>
      <c r="Z12" s="1">
        <v>25</v>
      </c>
      <c r="AA12" s="1">
        <v>26</v>
      </c>
      <c r="AB12" s="1">
        <v>27</v>
      </c>
      <c r="AC12" s="1">
        <v>28</v>
      </c>
      <c r="AD12" s="1">
        <v>29</v>
      </c>
      <c r="AE12" s="1">
        <v>30</v>
      </c>
      <c r="AF12" s="1">
        <v>31</v>
      </c>
    </row>
    <row r="13" spans="1:37" ht="34.5" customHeight="1">
      <c r="A13" s="61" t="s">
        <v>52</v>
      </c>
      <c r="B13" s="9">
        <v>48</v>
      </c>
      <c r="C13" s="9">
        <v>92.8</v>
      </c>
      <c r="D13" s="9">
        <v>81</v>
      </c>
      <c r="E13" s="9">
        <v>17.3</v>
      </c>
      <c r="F13" s="9">
        <v>51.52</v>
      </c>
      <c r="G13" s="9">
        <v>16</v>
      </c>
      <c r="H13" s="9">
        <v>38.23</v>
      </c>
      <c r="I13" s="9">
        <v>56.2</v>
      </c>
      <c r="J13" s="9">
        <v>70</v>
      </c>
      <c r="K13" s="9">
        <v>29.5</v>
      </c>
      <c r="L13" s="9">
        <v>18</v>
      </c>
      <c r="M13" s="9">
        <v>130</v>
      </c>
      <c r="N13" s="9">
        <v>43</v>
      </c>
      <c r="O13" s="9">
        <v>10.5</v>
      </c>
      <c r="P13" s="9">
        <v>100</v>
      </c>
      <c r="Q13" s="9">
        <v>8.5</v>
      </c>
      <c r="R13" s="9">
        <v>21.5</v>
      </c>
      <c r="S13" s="9">
        <v>77.5</v>
      </c>
      <c r="T13" s="9">
        <v>120</v>
      </c>
      <c r="U13" s="9">
        <v>45</v>
      </c>
      <c r="V13" s="9">
        <v>15</v>
      </c>
      <c r="W13" s="9">
        <v>62</v>
      </c>
      <c r="X13" s="9">
        <v>36</v>
      </c>
      <c r="Y13" s="9">
        <v>7.24</v>
      </c>
      <c r="Z13" s="9">
        <v>16.26</v>
      </c>
      <c r="AA13" s="9">
        <v>118</v>
      </c>
      <c r="AB13" s="9">
        <v>19</v>
      </c>
      <c r="AC13" s="9">
        <v>38</v>
      </c>
      <c r="AD13" s="9">
        <v>16.5</v>
      </c>
      <c r="AE13" s="9">
        <v>5</v>
      </c>
      <c r="AF13" s="9">
        <v>13</v>
      </c>
      <c r="AH13" s="8"/>
      <c r="AI13" s="8"/>
      <c r="AJ13" s="8"/>
      <c r="AK13" s="8"/>
    </row>
    <row r="14" spans="1:37" ht="38.25" customHeight="1">
      <c r="A14" s="62" t="s">
        <v>53</v>
      </c>
      <c r="B14" s="12" t="s">
        <v>2</v>
      </c>
      <c r="C14" s="10" t="s">
        <v>3</v>
      </c>
      <c r="D14" s="10" t="s">
        <v>3</v>
      </c>
      <c r="E14" s="10" t="s">
        <v>1</v>
      </c>
      <c r="F14" s="10" t="s">
        <v>3</v>
      </c>
      <c r="G14" s="10" t="s">
        <v>1</v>
      </c>
      <c r="H14" s="10" t="s">
        <v>2</v>
      </c>
      <c r="I14" s="10" t="s">
        <v>3</v>
      </c>
      <c r="J14" s="10" t="s">
        <v>3</v>
      </c>
      <c r="K14" s="10" t="s">
        <v>2</v>
      </c>
      <c r="L14" s="10" t="s">
        <v>1</v>
      </c>
      <c r="M14" s="10" t="s">
        <v>6</v>
      </c>
      <c r="N14" s="10" t="s">
        <v>2</v>
      </c>
      <c r="O14" s="10" t="s">
        <v>1</v>
      </c>
      <c r="P14" s="12" t="s">
        <v>3</v>
      </c>
      <c r="Q14" s="10" t="s">
        <v>1</v>
      </c>
      <c r="R14" s="10" t="s">
        <v>2</v>
      </c>
      <c r="S14" s="12" t="s">
        <v>3</v>
      </c>
      <c r="T14" s="10" t="s">
        <v>3</v>
      </c>
      <c r="U14" s="12" t="s">
        <v>2</v>
      </c>
      <c r="V14" s="10" t="s">
        <v>1</v>
      </c>
      <c r="W14" s="10" t="s">
        <v>3</v>
      </c>
      <c r="X14" s="10" t="s">
        <v>2</v>
      </c>
      <c r="Y14" s="10" t="s">
        <v>1</v>
      </c>
      <c r="Z14" s="10" t="s">
        <v>1</v>
      </c>
      <c r="AA14" s="10" t="s">
        <v>3</v>
      </c>
      <c r="AB14" s="10" t="s">
        <v>1</v>
      </c>
      <c r="AC14" s="10" t="s">
        <v>2</v>
      </c>
      <c r="AD14" s="10" t="s">
        <v>1</v>
      </c>
      <c r="AE14" s="10" t="s">
        <v>4</v>
      </c>
      <c r="AF14" s="10" t="s">
        <v>1</v>
      </c>
      <c r="AH14" s="8"/>
      <c r="AI14" s="8"/>
      <c r="AJ14" s="8"/>
      <c r="AK14" s="8"/>
    </row>
    <row r="15" spans="1:32" ht="65.25" customHeight="1">
      <c r="A15" s="53" t="s">
        <v>54</v>
      </c>
      <c r="B15" s="18" t="s">
        <v>57</v>
      </c>
      <c r="C15" s="18" t="s">
        <v>0</v>
      </c>
      <c r="D15" s="18" t="s">
        <v>57</v>
      </c>
      <c r="E15" s="18" t="s">
        <v>58</v>
      </c>
      <c r="F15" s="18" t="s">
        <v>59</v>
      </c>
      <c r="G15" s="18" t="s">
        <v>60</v>
      </c>
      <c r="H15" s="18" t="s">
        <v>61</v>
      </c>
      <c r="I15" s="18" t="s">
        <v>0</v>
      </c>
      <c r="J15" s="18" t="s">
        <v>61</v>
      </c>
      <c r="K15" s="18" t="s">
        <v>62</v>
      </c>
      <c r="L15" s="18" t="s">
        <v>60</v>
      </c>
      <c r="M15" s="18" t="s">
        <v>0</v>
      </c>
      <c r="N15" s="18" t="s">
        <v>63</v>
      </c>
      <c r="O15" s="18" t="s">
        <v>63</v>
      </c>
      <c r="P15" s="18" t="s">
        <v>63</v>
      </c>
      <c r="Q15" s="18" t="s">
        <v>0</v>
      </c>
      <c r="R15" s="18" t="s">
        <v>0</v>
      </c>
      <c r="S15" s="18" t="s">
        <v>63</v>
      </c>
      <c r="T15" s="18" t="s">
        <v>57</v>
      </c>
      <c r="U15" s="18" t="s">
        <v>62</v>
      </c>
      <c r="V15" s="18" t="s">
        <v>63</v>
      </c>
      <c r="W15" s="18" t="s">
        <v>62</v>
      </c>
      <c r="X15" s="18" t="s">
        <v>62</v>
      </c>
      <c r="Y15" s="18" t="s">
        <v>58</v>
      </c>
      <c r="Z15" s="18" t="s">
        <v>0</v>
      </c>
      <c r="AA15" s="18" t="s">
        <v>62</v>
      </c>
      <c r="AB15" s="18" t="s">
        <v>64</v>
      </c>
      <c r="AC15" s="18" t="s">
        <v>57</v>
      </c>
      <c r="AD15" s="18" t="s">
        <v>57</v>
      </c>
      <c r="AE15" s="18" t="s">
        <v>58</v>
      </c>
      <c r="AF15" s="18" t="s">
        <v>60</v>
      </c>
    </row>
    <row r="16" spans="1:32" ht="64.5" customHeight="1">
      <c r="A16" s="57" t="s">
        <v>55</v>
      </c>
      <c r="B16" s="17" t="s">
        <v>65</v>
      </c>
      <c r="C16" s="17" t="s">
        <v>0</v>
      </c>
      <c r="D16" s="17" t="s">
        <v>65</v>
      </c>
      <c r="E16" s="17" t="s">
        <v>65</v>
      </c>
      <c r="F16" s="17" t="s">
        <v>65</v>
      </c>
      <c r="G16" s="17" t="s">
        <v>65</v>
      </c>
      <c r="H16" s="17" t="s">
        <v>67</v>
      </c>
      <c r="I16" s="17" t="s">
        <v>0</v>
      </c>
      <c r="J16" s="17" t="s">
        <v>65</v>
      </c>
      <c r="K16" s="17" t="s">
        <v>65</v>
      </c>
      <c r="L16" s="17" t="s">
        <v>65</v>
      </c>
      <c r="M16" s="17" t="s">
        <v>0</v>
      </c>
      <c r="N16" s="17" t="s">
        <v>65</v>
      </c>
      <c r="O16" s="17" t="s">
        <v>65</v>
      </c>
      <c r="P16" s="17" t="s">
        <v>65</v>
      </c>
      <c r="Q16" s="17" t="s">
        <v>0</v>
      </c>
      <c r="R16" s="17" t="s">
        <v>0</v>
      </c>
      <c r="S16" s="17" t="s">
        <v>66</v>
      </c>
      <c r="T16" s="17" t="s">
        <v>65</v>
      </c>
      <c r="U16" s="17" t="s">
        <v>65</v>
      </c>
      <c r="V16" s="17" t="s">
        <v>65</v>
      </c>
      <c r="W16" s="17" t="s">
        <v>65</v>
      </c>
      <c r="X16" s="17" t="s">
        <v>65</v>
      </c>
      <c r="Y16" s="17" t="s">
        <v>65</v>
      </c>
      <c r="Z16" s="17" t="s">
        <v>0</v>
      </c>
      <c r="AA16" s="17" t="s">
        <v>65</v>
      </c>
      <c r="AB16" s="17" t="s">
        <v>65</v>
      </c>
      <c r="AC16" s="17" t="s">
        <v>65</v>
      </c>
      <c r="AD16" s="17" t="s">
        <v>69</v>
      </c>
      <c r="AE16" s="17" t="s">
        <v>65</v>
      </c>
      <c r="AF16" s="17" t="s">
        <v>68</v>
      </c>
    </row>
    <row r="18" spans="4:7" ht="13.5">
      <c r="D18" s="38"/>
      <c r="E18" s="39"/>
      <c r="F18" s="39"/>
      <c r="G18" s="39"/>
    </row>
    <row r="19" spans="4:7" ht="13.5">
      <c r="D19" s="38"/>
      <c r="E19" s="39"/>
      <c r="F19" s="39"/>
      <c r="G19" s="39"/>
    </row>
    <row r="20" spans="4:7" ht="13.5">
      <c r="D20" s="38"/>
      <c r="E20" s="39"/>
      <c r="F20" s="39"/>
      <c r="G20" s="39"/>
    </row>
    <row r="21" spans="4:7" ht="13.5">
      <c r="D21" s="38"/>
      <c r="E21" s="39"/>
      <c r="F21" s="39"/>
      <c r="G21" s="39"/>
    </row>
    <row r="22" spans="4:7" ht="13.5">
      <c r="D22" s="38"/>
      <c r="E22" s="39"/>
      <c r="F22" s="39"/>
      <c r="G22" s="39"/>
    </row>
    <row r="23" spans="4:7" ht="13.5">
      <c r="D23" s="38"/>
      <c r="E23" s="39"/>
      <c r="F23" s="39"/>
      <c r="G23" s="39"/>
    </row>
    <row r="24" spans="4:7" ht="13.5">
      <c r="D24" s="38"/>
      <c r="E24" s="39"/>
      <c r="F24" s="39"/>
      <c r="G24" s="39"/>
    </row>
    <row r="25" spans="4:7" ht="13.5">
      <c r="D25" s="38"/>
      <c r="E25" s="39"/>
      <c r="F25" s="39"/>
      <c r="G25" s="39"/>
    </row>
    <row r="26" ht="14.25">
      <c r="A26" s="3"/>
    </row>
    <row r="27" ht="84" customHeight="1">
      <c r="A27" s="36"/>
    </row>
    <row r="43" spans="1:2" ht="14.25">
      <c r="A43" s="5" t="s">
        <v>72</v>
      </c>
      <c r="B43">
        <v>2</v>
      </c>
    </row>
    <row r="44" spans="1:2" ht="14.25">
      <c r="A44" s="5" t="s">
        <v>73</v>
      </c>
      <c r="B44">
        <v>1</v>
      </c>
    </row>
    <row r="45" spans="1:2" ht="14.25">
      <c r="A45" s="6" t="s">
        <v>74</v>
      </c>
      <c r="B45">
        <v>3</v>
      </c>
    </row>
    <row r="46" spans="1:2" ht="14.25">
      <c r="A46" s="5" t="s">
        <v>75</v>
      </c>
      <c r="B46">
        <v>16</v>
      </c>
    </row>
    <row r="47" spans="1:2" ht="14.25">
      <c r="A47" s="6" t="s">
        <v>51</v>
      </c>
      <c r="B47">
        <v>9</v>
      </c>
    </row>
    <row r="48" ht="14.25">
      <c r="A48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Pietrzak</dc:creator>
  <cp:keywords/>
  <dc:description/>
  <cp:lastModifiedBy>Admin</cp:lastModifiedBy>
  <dcterms:created xsi:type="dcterms:W3CDTF">2018-03-01T10:14:16Z</dcterms:created>
  <dcterms:modified xsi:type="dcterms:W3CDTF">2018-12-06T22:41:13Z</dcterms:modified>
  <cp:category/>
  <cp:version/>
  <cp:contentType/>
  <cp:contentStatus/>
</cp:coreProperties>
</file>