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19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4" i="1" l="1"/>
  <c r="C74" i="1"/>
  <c r="E62" i="1"/>
  <c r="C62" i="1"/>
  <c r="B50" i="1"/>
  <c r="E74" i="1" l="1"/>
  <c r="F74" i="1"/>
  <c r="B74" i="1"/>
  <c r="C73" i="1"/>
  <c r="D73" i="1"/>
  <c r="E73" i="1"/>
  <c r="F73" i="1"/>
  <c r="G73" i="1"/>
  <c r="H73" i="1"/>
  <c r="B73" i="1"/>
  <c r="D62" i="1"/>
  <c r="F62" i="1"/>
  <c r="G62" i="1"/>
  <c r="H62" i="1"/>
  <c r="B62" i="1"/>
  <c r="C61" i="1"/>
  <c r="D61" i="1"/>
  <c r="E61" i="1"/>
  <c r="F61" i="1"/>
  <c r="G61" i="1"/>
  <c r="H61" i="1"/>
  <c r="B61" i="1"/>
  <c r="C50" i="1" l="1"/>
  <c r="D50" i="1"/>
  <c r="E50" i="1"/>
  <c r="F50" i="1"/>
  <c r="G50" i="1"/>
  <c r="H50" i="1"/>
  <c r="C49" i="1"/>
  <c r="D49" i="1"/>
  <c r="E49" i="1"/>
  <c r="F49" i="1"/>
  <c r="G49" i="1"/>
  <c r="H49" i="1"/>
  <c r="B49" i="1"/>
  <c r="M37" i="1"/>
  <c r="N37" i="1"/>
  <c r="O37" i="1"/>
  <c r="P37" i="1"/>
  <c r="Q37" i="1"/>
  <c r="K37" i="1"/>
  <c r="M36" i="1"/>
  <c r="N36" i="1"/>
  <c r="O36" i="1"/>
  <c r="P36" i="1"/>
  <c r="Q36" i="1"/>
  <c r="K36" i="1"/>
  <c r="D37" i="1"/>
  <c r="E37" i="1"/>
  <c r="F37" i="1"/>
  <c r="G37" i="1"/>
  <c r="B37" i="1"/>
  <c r="H37" i="1"/>
  <c r="D36" i="1"/>
  <c r="E36" i="1"/>
  <c r="F36" i="1"/>
  <c r="G36" i="1"/>
  <c r="H36" i="1"/>
  <c r="B36" i="1"/>
  <c r="H39" i="1"/>
  <c r="H38" i="1"/>
  <c r="L24" i="1"/>
  <c r="M24" i="1"/>
  <c r="N24" i="1"/>
  <c r="O24" i="1"/>
  <c r="P24" i="1"/>
  <c r="Q24" i="1"/>
  <c r="K24" i="1"/>
  <c r="L23" i="1"/>
  <c r="M23" i="1"/>
  <c r="N23" i="1"/>
  <c r="O23" i="1"/>
  <c r="P23" i="1"/>
  <c r="Q23" i="1"/>
  <c r="K23" i="1"/>
  <c r="C24" i="1"/>
  <c r="D24" i="1"/>
  <c r="E24" i="1"/>
  <c r="F24" i="1"/>
  <c r="G24" i="1"/>
  <c r="H24" i="1"/>
  <c r="B24" i="1"/>
  <c r="C23" i="1"/>
  <c r="D23" i="1"/>
  <c r="E23" i="1"/>
  <c r="F23" i="1"/>
  <c r="G23" i="1"/>
  <c r="H23" i="1"/>
  <c r="B23" i="1"/>
  <c r="H25" i="1"/>
  <c r="P10" i="1" l="1"/>
  <c r="K12" i="1"/>
  <c r="K10" i="1" s="1"/>
  <c r="K11" i="1" s="1"/>
  <c r="L12" i="1"/>
  <c r="L10" i="1" s="1"/>
  <c r="L11" i="1" s="1"/>
  <c r="M12" i="1"/>
  <c r="M10" i="1" s="1"/>
  <c r="M11" i="1" s="1"/>
  <c r="N12" i="1"/>
  <c r="N10" i="1" s="1"/>
  <c r="N11" i="1" s="1"/>
  <c r="O12" i="1"/>
  <c r="O10" i="1" s="1"/>
  <c r="O11" i="1" s="1"/>
  <c r="P12" i="1"/>
  <c r="Q12" i="1"/>
  <c r="Q10" i="1" s="1"/>
  <c r="C11" i="1" l="1"/>
  <c r="D11" i="1"/>
  <c r="E11" i="1"/>
  <c r="F11" i="1"/>
  <c r="B11" i="1"/>
  <c r="C10" i="1"/>
  <c r="D10" i="1"/>
  <c r="E10" i="1"/>
  <c r="F10" i="1"/>
  <c r="G10" i="1"/>
  <c r="H10" i="1"/>
  <c r="B10" i="1"/>
  <c r="H26" i="1" l="1"/>
  <c r="H13" i="1" l="1"/>
  <c r="H12" i="1"/>
  <c r="H76" i="1" l="1"/>
  <c r="H75" i="1"/>
  <c r="H64" i="1" l="1"/>
  <c r="H63" i="1"/>
  <c r="H51" i="1" l="1"/>
  <c r="H52" i="1"/>
  <c r="Q39" i="1" l="1"/>
  <c r="Q26" i="1" l="1"/>
  <c r="Q25" i="1"/>
  <c r="Q38" i="1" l="1"/>
  <c r="C76" i="1" l="1"/>
  <c r="D76" i="1"/>
  <c r="E76" i="1"/>
  <c r="F76" i="1"/>
  <c r="G76" i="1"/>
  <c r="B76" i="1"/>
  <c r="C75" i="1"/>
  <c r="D75" i="1"/>
  <c r="E75" i="1"/>
  <c r="F75" i="1"/>
  <c r="G75" i="1"/>
  <c r="B75" i="1"/>
  <c r="C64" i="1" l="1"/>
  <c r="D64" i="1"/>
  <c r="E64" i="1"/>
  <c r="F64" i="1"/>
  <c r="G64" i="1"/>
  <c r="B64" i="1"/>
  <c r="G63" i="1"/>
  <c r="C63" i="1"/>
  <c r="D63" i="1"/>
  <c r="E63" i="1"/>
  <c r="F63" i="1"/>
  <c r="B63" i="1"/>
  <c r="C52" i="1" l="1"/>
  <c r="D52" i="1"/>
  <c r="E52" i="1"/>
  <c r="F52" i="1"/>
  <c r="G52" i="1"/>
  <c r="B52" i="1"/>
  <c r="C51" i="1"/>
  <c r="D51" i="1"/>
  <c r="E51" i="1"/>
  <c r="F51" i="1"/>
  <c r="G51" i="1"/>
  <c r="B51" i="1"/>
  <c r="L39" i="1" l="1"/>
  <c r="M39" i="1"/>
  <c r="N39" i="1"/>
  <c r="O39" i="1"/>
  <c r="P39" i="1"/>
  <c r="K39" i="1"/>
  <c r="L38" i="1"/>
  <c r="L36" i="1" s="1"/>
  <c r="L37" i="1" s="1"/>
  <c r="M38" i="1"/>
  <c r="N38" i="1"/>
  <c r="O38" i="1"/>
  <c r="P38" i="1"/>
  <c r="K38" i="1"/>
  <c r="C39" i="1" l="1"/>
  <c r="D39" i="1"/>
  <c r="E39" i="1"/>
  <c r="F39" i="1"/>
  <c r="G39" i="1"/>
  <c r="B39" i="1"/>
  <c r="C38" i="1"/>
  <c r="C36" i="1" s="1"/>
  <c r="C37" i="1" s="1"/>
  <c r="D38" i="1"/>
  <c r="E38" i="1"/>
  <c r="F38" i="1"/>
  <c r="G38" i="1"/>
  <c r="B38" i="1"/>
  <c r="L26" i="1" l="1"/>
  <c r="M26" i="1"/>
  <c r="N26" i="1"/>
  <c r="O26" i="1"/>
  <c r="P26" i="1"/>
  <c r="K26" i="1"/>
  <c r="L25" i="1"/>
  <c r="M25" i="1"/>
  <c r="N25" i="1"/>
  <c r="O25" i="1"/>
  <c r="P25" i="1"/>
  <c r="K25" i="1"/>
  <c r="C26" i="1" l="1"/>
  <c r="D26" i="1"/>
  <c r="E26" i="1"/>
  <c r="F26" i="1"/>
  <c r="G26" i="1"/>
  <c r="B26" i="1"/>
  <c r="C25" i="1"/>
  <c r="D25" i="1"/>
  <c r="E25" i="1"/>
  <c r="F25" i="1"/>
  <c r="G25" i="1"/>
  <c r="B25" i="1"/>
  <c r="B12" i="1"/>
  <c r="L13" i="1" l="1"/>
  <c r="M13" i="1"/>
  <c r="N13" i="1"/>
  <c r="O13" i="1"/>
  <c r="P13" i="1"/>
  <c r="K13" i="1"/>
  <c r="C13" i="1"/>
  <c r="D13" i="1"/>
  <c r="E13" i="1"/>
  <c r="F13" i="1"/>
  <c r="G13" i="1"/>
  <c r="B13" i="1"/>
  <c r="C12" i="1"/>
  <c r="D12" i="1"/>
  <c r="E12" i="1"/>
  <c r="F12" i="1"/>
  <c r="G12" i="1"/>
  <c r="Q13" i="1"/>
</calcChain>
</file>

<file path=xl/sharedStrings.xml><?xml version="1.0" encoding="utf-8"?>
<sst xmlns="http://schemas.openxmlformats.org/spreadsheetml/2006/main" count="234" uniqueCount="113">
  <si>
    <t>Reading 1</t>
  </si>
  <si>
    <t>Reading 2</t>
  </si>
  <si>
    <t>Reading 3</t>
  </si>
  <si>
    <t>Average</t>
  </si>
  <si>
    <t>Standard deviation</t>
  </si>
  <si>
    <t>Blank</t>
  </si>
  <si>
    <t>Minus blank</t>
  </si>
  <si>
    <t>Percentage of cell viability</t>
  </si>
  <si>
    <t>NHDF (1st Replicate)</t>
  </si>
  <si>
    <t>NHDF (2nd Replicate)</t>
  </si>
  <si>
    <t>NHDF(1st Replicate)</t>
  </si>
  <si>
    <t>NHDF(2nd Replicate)</t>
  </si>
  <si>
    <t>NHDF (3rd Replicate)</t>
  </si>
  <si>
    <t>0.220 ± 0.024</t>
  </si>
  <si>
    <t>0.101 ± 0.024</t>
  </si>
  <si>
    <t>0.284 ± 0.029</t>
  </si>
  <si>
    <t>0.165 ± 0.029</t>
  </si>
  <si>
    <t>0.308 ± 0.020</t>
  </si>
  <si>
    <t>0.189 ± 0.020</t>
  </si>
  <si>
    <t>0.392 ± 0.047</t>
  </si>
  <si>
    <t>0.273 ± 0.047</t>
  </si>
  <si>
    <t>0.354 ± 0.049</t>
  </si>
  <si>
    <t>0.868 ± 0.083</t>
  </si>
  <si>
    <t>0.749 ± 0.083</t>
  </si>
  <si>
    <t>0.119 ± 0.027</t>
  </si>
  <si>
    <t>0.102 ± 0.010</t>
  </si>
  <si>
    <t>0.018 ± 0.010</t>
  </si>
  <si>
    <t>0.115 ± 0.020</t>
  </si>
  <si>
    <t>0.031 ± 0.020</t>
  </si>
  <si>
    <t>0.158 ± 0.058</t>
  </si>
  <si>
    <t>0.074 ± 0.058</t>
  </si>
  <si>
    <t>0.192 ± 0.012</t>
  </si>
  <si>
    <t>0.108 ± 0.012</t>
  </si>
  <si>
    <t>0.268 ± 0.039</t>
  </si>
  <si>
    <t>0.184 ± 0.039</t>
  </si>
  <si>
    <t>0.390 ± 0.071</t>
  </si>
  <si>
    <t>0.306 ± 0.071</t>
  </si>
  <si>
    <t>0.084 ± 0.001</t>
  </si>
  <si>
    <t>0.143  ± 0.098</t>
  </si>
  <si>
    <t>0.069  ± 0.098</t>
  </si>
  <si>
    <t>1.295 ± 0.157</t>
  </si>
  <si>
    <t>1.221 ± 0.157</t>
  </si>
  <si>
    <t>0.861 ± 0.223</t>
  </si>
  <si>
    <t>0.787 ± 0.223</t>
  </si>
  <si>
    <t>1.127 ± 0.217</t>
  </si>
  <si>
    <t>1.053 ± 0.217</t>
  </si>
  <si>
    <t>1.240 ± 0.362</t>
  </si>
  <si>
    <t>1.166 ± 0.362</t>
  </si>
  <si>
    <t>1.971 ± 0.725</t>
  </si>
  <si>
    <t>1.897 ± 0.725</t>
  </si>
  <si>
    <t>0.074 ± 0.013</t>
  </si>
  <si>
    <t>0.103 ± 0.011</t>
  </si>
  <si>
    <t>0.019 ± 0.011</t>
  </si>
  <si>
    <t>0.127 ± 0.012</t>
  </si>
  <si>
    <t>0.043 ± 0.012</t>
  </si>
  <si>
    <t>0.227 ± 0.040</t>
  </si>
  <si>
    <t>0.143 ± 0.040</t>
  </si>
  <si>
    <t>0.336 ± 0.014</t>
  </si>
  <si>
    <t>0.252 ± 0.014</t>
  </si>
  <si>
    <t>0.413  ± 0.013</t>
  </si>
  <si>
    <t>0.329  ± 0.013</t>
  </si>
  <si>
    <t>0.306± 0.071</t>
  </si>
  <si>
    <t>0.269 ± 0.076</t>
  </si>
  <si>
    <t>0.195 ± 0.076</t>
  </si>
  <si>
    <t>0.695 ± 0.141</t>
  </si>
  <si>
    <t>0.621 ± 0.141</t>
  </si>
  <si>
    <t>1.161 ± 0.093</t>
  </si>
  <si>
    <t>1.087 ± 0.093</t>
  </si>
  <si>
    <t>1.710 ± 0.134</t>
  </si>
  <si>
    <t>1.636 ± 0.134</t>
  </si>
  <si>
    <t>2.040 ± 0.074</t>
  </si>
  <si>
    <t>1.966 ± 0.074</t>
  </si>
  <si>
    <t>0.609 ± 0.096</t>
  </si>
  <si>
    <t>0.49 ± 0.096</t>
  </si>
  <si>
    <t>0.719 ± 0.030</t>
  </si>
  <si>
    <t>0.600 ± 0.030</t>
  </si>
  <si>
    <t>0.925 ± 0.051</t>
  </si>
  <si>
    <t>0.806 ± 0.051</t>
  </si>
  <si>
    <t>0.753 ± 0.078</t>
  </si>
  <si>
    <t>0.634 ± 0.078</t>
  </si>
  <si>
    <t>0.725 ± 0.080</t>
  </si>
  <si>
    <t>0.606 ± 0.080</t>
  </si>
  <si>
    <t>0.777 ± 0.061</t>
  </si>
  <si>
    <t>0.658 ± 0.061</t>
  </si>
  <si>
    <t>1.114 ± 0.569</t>
  </si>
  <si>
    <t>0.995 ± 0.569</t>
  </si>
  <si>
    <t>0.651 ± 0.083</t>
  </si>
  <si>
    <t>0.532 ± 0.083</t>
  </si>
  <si>
    <t>0.119 ± 0.068</t>
  </si>
  <si>
    <t>0.393 ± 0.036</t>
  </si>
  <si>
    <t>0.309 ± 0.036</t>
  </si>
  <si>
    <t>0.366 ± 0.031</t>
  </si>
  <si>
    <t>0.282 ± 0.031</t>
  </si>
  <si>
    <t>0.347 ± 0.023</t>
  </si>
  <si>
    <t>0.263 ± 0.023</t>
  </si>
  <si>
    <t>0.363 ± 0.018</t>
  </si>
  <si>
    <t>0.279 ± 0.018</t>
  </si>
  <si>
    <t>0.353 ± 0.012</t>
  </si>
  <si>
    <t>0.269 ± 0.012</t>
  </si>
  <si>
    <t>2.367 ± 0.308</t>
  </si>
  <si>
    <t>2.293 ± 0.308</t>
  </si>
  <si>
    <t>1.820 ± 0.147</t>
  </si>
  <si>
    <t>1.746 ± 0.147</t>
  </si>
  <si>
    <t>1.519 ± 0.272</t>
  </si>
  <si>
    <t>1.445 ± 0.272</t>
  </si>
  <si>
    <t>2.256 ± 1.108</t>
  </si>
  <si>
    <t>2.182 ± 1.108</t>
  </si>
  <si>
    <t>1.304 ± 0.128</t>
  </si>
  <si>
    <t>1.230 ± 0.128</t>
  </si>
  <si>
    <t>Absorbance 570nm</t>
  </si>
  <si>
    <t>Concentration of DMSO (%)</t>
  </si>
  <si>
    <t>Concentration of mHALT-1 (µg/mL)</t>
  </si>
  <si>
    <t>Concentration of wtHALT-1 (µg/mL)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</si>
</sst>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2" fontId="1" fillId="0" borderId="0" xfId="0" applyNumberFormat="1" applyFont="1"/>
    <xf numFmtId="2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abSelected="1" topLeftCell="I1" zoomScale="89" zoomScaleNormal="89" workbookViewId="0">
      <selection activeCell="Q1" sqref="Q1"/>
    </sheetView>
  </sheetViews>
  <sheetFormatPr defaultRowHeight="15.75" x14ac:dyDescent="0.25"/>
  <cols>
    <col min="1" max="1" width="23.42578125" style="2" bestFit="1" customWidth="1"/>
    <col min="2" max="2" width="14.7109375" style="2" bestFit="1" customWidth="1"/>
    <col min="3" max="5" width="14" style="2" bestFit="1" customWidth="1"/>
    <col min="6" max="6" width="14.7109375" style="2" bestFit="1" customWidth="1"/>
    <col min="7" max="8" width="14" style="2" bestFit="1" customWidth="1"/>
    <col min="9" max="9" width="9.140625" style="2"/>
    <col min="10" max="10" width="32" style="2" bestFit="1" customWidth="1"/>
    <col min="11" max="17" width="14" style="2" bestFit="1" customWidth="1"/>
    <col min="18" max="16384" width="9.14062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x14ac:dyDescent="0.25">
      <c r="A3" s="3" t="s">
        <v>8</v>
      </c>
      <c r="B3" s="4" t="s">
        <v>112</v>
      </c>
      <c r="C3" s="4"/>
      <c r="D3" s="4"/>
      <c r="E3" s="4"/>
      <c r="F3" s="4"/>
      <c r="G3" s="4"/>
      <c r="H3" s="4"/>
      <c r="I3" s="1"/>
      <c r="J3" s="3" t="s">
        <v>10</v>
      </c>
      <c r="K3" s="5" t="s">
        <v>111</v>
      </c>
      <c r="L3" s="5"/>
      <c r="M3" s="5"/>
      <c r="N3" s="5"/>
      <c r="O3" s="5"/>
      <c r="P3" s="5"/>
      <c r="Q3" s="5"/>
      <c r="R3" s="1"/>
    </row>
    <row r="4" spans="1:23" x14ac:dyDescent="0.25">
      <c r="A4" s="3" t="s">
        <v>109</v>
      </c>
      <c r="B4" s="3">
        <v>25</v>
      </c>
      <c r="C4" s="3">
        <v>20</v>
      </c>
      <c r="D4" s="3">
        <v>15</v>
      </c>
      <c r="E4" s="3">
        <v>10</v>
      </c>
      <c r="F4" s="3">
        <v>5</v>
      </c>
      <c r="G4" s="6">
        <v>0</v>
      </c>
      <c r="H4" s="6" t="s">
        <v>5</v>
      </c>
      <c r="I4" s="1"/>
      <c r="J4" s="3" t="s">
        <v>109</v>
      </c>
      <c r="K4" s="6">
        <v>25</v>
      </c>
      <c r="L4" s="6">
        <v>20</v>
      </c>
      <c r="M4" s="6">
        <v>15</v>
      </c>
      <c r="N4" s="6">
        <v>10</v>
      </c>
      <c r="O4" s="6">
        <v>5</v>
      </c>
      <c r="P4" s="6">
        <v>0</v>
      </c>
      <c r="Q4" s="3" t="s">
        <v>5</v>
      </c>
      <c r="R4" s="1"/>
    </row>
    <row r="5" spans="1:23" x14ac:dyDescent="0.25">
      <c r="A5" s="7" t="s">
        <v>0</v>
      </c>
      <c r="B5" s="7">
        <v>0.23699999999999999</v>
      </c>
      <c r="C5" s="7">
        <v>0.31</v>
      </c>
      <c r="D5" s="7">
        <v>0.33100000000000002</v>
      </c>
      <c r="E5" s="7">
        <v>0.44400000000000001</v>
      </c>
      <c r="F5" s="7">
        <v>0.46300000000000002</v>
      </c>
      <c r="G5" s="7">
        <v>0.93300000000000005</v>
      </c>
      <c r="H5" s="7">
        <v>0.151</v>
      </c>
      <c r="I5" s="8"/>
      <c r="J5" s="7" t="s">
        <v>0</v>
      </c>
      <c r="K5" s="7">
        <v>0.66900000000000004</v>
      </c>
      <c r="L5" s="7">
        <v>0.66400000000000003</v>
      </c>
      <c r="M5" s="7">
        <v>0.84299999999999997</v>
      </c>
      <c r="N5" s="7">
        <v>0.73099999999999998</v>
      </c>
      <c r="O5" s="7">
        <v>0.60699999999999998</v>
      </c>
      <c r="P5" s="7">
        <v>0.93300000000000005</v>
      </c>
      <c r="Q5" s="7">
        <v>0.151</v>
      </c>
      <c r="R5" s="1"/>
    </row>
    <row r="6" spans="1:23" x14ac:dyDescent="0.25">
      <c r="A6" s="7" t="s">
        <v>1</v>
      </c>
      <c r="B6" s="7">
        <v>0.193</v>
      </c>
      <c r="C6" s="7">
        <v>0.28999999999999998</v>
      </c>
      <c r="D6" s="7">
        <v>0.29299999999999998</v>
      </c>
      <c r="E6" s="7">
        <v>0.38200000000000001</v>
      </c>
      <c r="F6" s="7">
        <v>0.43</v>
      </c>
      <c r="G6" s="7">
        <v>0.89700000000000002</v>
      </c>
      <c r="H6" s="7">
        <v>0.105</v>
      </c>
      <c r="I6" s="9"/>
      <c r="J6" s="7" t="s">
        <v>1</v>
      </c>
      <c r="K6" s="7">
        <v>0.76800000000000002</v>
      </c>
      <c r="L6" s="7">
        <v>0.69499999999999995</v>
      </c>
      <c r="M6" s="7">
        <v>0.72299999999999998</v>
      </c>
      <c r="N6" s="7">
        <v>1.768</v>
      </c>
      <c r="O6" s="7">
        <v>0.59899999999999998</v>
      </c>
      <c r="P6" s="7">
        <v>0.89700000000000002</v>
      </c>
      <c r="Q6" s="7">
        <v>0.105</v>
      </c>
      <c r="R6" s="1"/>
    </row>
    <row r="7" spans="1:23" x14ac:dyDescent="0.25">
      <c r="A7" s="7" t="s">
        <v>2</v>
      </c>
      <c r="B7" s="7">
        <v>0.23</v>
      </c>
      <c r="C7" s="7">
        <v>0.252</v>
      </c>
      <c r="D7" s="7">
        <v>0.3</v>
      </c>
      <c r="E7" s="7">
        <v>0.35099999999999998</v>
      </c>
      <c r="F7" s="7">
        <v>0.52600000000000002</v>
      </c>
      <c r="G7" s="7">
        <v>0.77500000000000002</v>
      </c>
      <c r="H7" s="7">
        <v>0.10199999999999999</v>
      </c>
      <c r="I7" s="9"/>
      <c r="J7" s="7" t="s">
        <v>2</v>
      </c>
      <c r="K7" s="7">
        <v>0.82199999999999995</v>
      </c>
      <c r="L7" s="7">
        <v>0.81599999999999995</v>
      </c>
      <c r="M7" s="7">
        <v>0.76500000000000001</v>
      </c>
      <c r="N7" s="7">
        <v>0.84399999999999997</v>
      </c>
      <c r="O7" s="7">
        <v>0.747</v>
      </c>
      <c r="P7" s="7">
        <v>0.77500000000000002</v>
      </c>
      <c r="Q7" s="7">
        <v>0.10199999999999999</v>
      </c>
      <c r="R7" s="1"/>
    </row>
    <row r="8" spans="1:23" x14ac:dyDescent="0.25">
      <c r="A8" s="10" t="s">
        <v>3</v>
      </c>
      <c r="B8" s="11" t="s">
        <v>13</v>
      </c>
      <c r="C8" s="11" t="s">
        <v>15</v>
      </c>
      <c r="D8" s="11" t="s">
        <v>17</v>
      </c>
      <c r="E8" s="11" t="s">
        <v>19</v>
      </c>
      <c r="F8" s="11" t="s">
        <v>21</v>
      </c>
      <c r="G8" s="11" t="s">
        <v>22</v>
      </c>
      <c r="H8" s="11" t="s">
        <v>24</v>
      </c>
      <c r="I8" s="1"/>
      <c r="J8" s="10" t="s">
        <v>3</v>
      </c>
      <c r="K8" s="12" t="s">
        <v>78</v>
      </c>
      <c r="L8" s="12" t="s">
        <v>80</v>
      </c>
      <c r="M8" s="12" t="s">
        <v>82</v>
      </c>
      <c r="N8" s="12" t="s">
        <v>84</v>
      </c>
      <c r="O8" s="12" t="s">
        <v>86</v>
      </c>
      <c r="P8" s="12" t="s">
        <v>22</v>
      </c>
      <c r="Q8" s="10" t="s">
        <v>88</v>
      </c>
      <c r="R8" s="1"/>
    </row>
    <row r="9" spans="1:23" x14ac:dyDescent="0.25">
      <c r="A9" s="10" t="s">
        <v>6</v>
      </c>
      <c r="B9" s="11" t="s">
        <v>14</v>
      </c>
      <c r="C9" s="11" t="s">
        <v>16</v>
      </c>
      <c r="D9" s="11" t="s">
        <v>18</v>
      </c>
      <c r="E9" s="11" t="s">
        <v>20</v>
      </c>
      <c r="F9" s="11" t="s">
        <v>21</v>
      </c>
      <c r="G9" s="11" t="s">
        <v>23</v>
      </c>
      <c r="H9" s="11">
        <v>3.3333333333333826E-4</v>
      </c>
      <c r="I9" s="1"/>
      <c r="J9" s="10" t="s">
        <v>6</v>
      </c>
      <c r="K9" s="12" t="s">
        <v>79</v>
      </c>
      <c r="L9" s="12" t="s">
        <v>81</v>
      </c>
      <c r="M9" s="12" t="s">
        <v>83</v>
      </c>
      <c r="N9" s="12" t="s">
        <v>85</v>
      </c>
      <c r="O9" s="12" t="s">
        <v>87</v>
      </c>
      <c r="P9" s="12" t="s">
        <v>23</v>
      </c>
      <c r="Q9" s="10">
        <v>0</v>
      </c>
      <c r="R9" s="1"/>
    </row>
    <row r="10" spans="1:23" hidden="1" x14ac:dyDescent="0.25">
      <c r="A10" s="10" t="s">
        <v>6</v>
      </c>
      <c r="B10" s="11">
        <f>B12-0.119</f>
        <v>0.10100000000000001</v>
      </c>
      <c r="C10" s="11">
        <f t="shared" ref="C10:H10" si="0">C12-0.119</f>
        <v>0.16499999999999998</v>
      </c>
      <c r="D10" s="11">
        <f t="shared" si="0"/>
        <v>0.189</v>
      </c>
      <c r="E10" s="11">
        <f t="shared" si="0"/>
        <v>0.27333333333333337</v>
      </c>
      <c r="F10" s="11">
        <f t="shared" si="0"/>
        <v>0.35400000000000004</v>
      </c>
      <c r="G10" s="11">
        <f t="shared" si="0"/>
        <v>0.7493333333333333</v>
      </c>
      <c r="H10" s="11">
        <f t="shared" si="0"/>
        <v>3.3333333333333826E-4</v>
      </c>
      <c r="I10" s="1"/>
      <c r="J10" s="10" t="s">
        <v>6</v>
      </c>
      <c r="K10" s="12">
        <f>K12-0.119</f>
        <v>0.63400000000000001</v>
      </c>
      <c r="L10" s="12">
        <f t="shared" ref="L10:Q10" si="1">L12-0.119</f>
        <v>0.60599999999999998</v>
      </c>
      <c r="M10" s="12">
        <f t="shared" si="1"/>
        <v>0.65800000000000003</v>
      </c>
      <c r="N10" s="12">
        <f t="shared" si="1"/>
        <v>0.9953333333333334</v>
      </c>
      <c r="O10" s="12">
        <f t="shared" si="1"/>
        <v>0.53199999999999992</v>
      </c>
      <c r="P10" s="12">
        <f t="shared" si="1"/>
        <v>0.7493333333333333</v>
      </c>
      <c r="Q10" s="12">
        <f t="shared" si="1"/>
        <v>3.3333333333333826E-4</v>
      </c>
      <c r="R10" s="1"/>
    </row>
    <row r="11" spans="1:23" x14ac:dyDescent="0.25">
      <c r="A11" s="10" t="s">
        <v>7</v>
      </c>
      <c r="B11" s="13">
        <f>B10/0.749*100</f>
        <v>13.484646194926569</v>
      </c>
      <c r="C11" s="13">
        <f t="shared" ref="C11:F11" si="2">C10/0.749*100</f>
        <v>22.029372496662212</v>
      </c>
      <c r="D11" s="13">
        <f t="shared" si="2"/>
        <v>25.233644859813086</v>
      </c>
      <c r="E11" s="13">
        <f t="shared" si="2"/>
        <v>36.49310191366267</v>
      </c>
      <c r="F11" s="13">
        <f t="shared" si="2"/>
        <v>47.263017356475309</v>
      </c>
      <c r="G11" s="13">
        <v>100</v>
      </c>
      <c r="H11" s="13">
        <v>0</v>
      </c>
      <c r="I11" s="14"/>
      <c r="J11" s="10" t="s">
        <v>7</v>
      </c>
      <c r="K11" s="13">
        <f>K10/0.749*100</f>
        <v>84.646194926568768</v>
      </c>
      <c r="L11" s="13">
        <f t="shared" ref="L11:O11" si="3">L10/0.749*100</f>
        <v>80.907877169559413</v>
      </c>
      <c r="M11" s="13">
        <f t="shared" si="3"/>
        <v>87.850467289719631</v>
      </c>
      <c r="N11" s="13">
        <f t="shared" si="3"/>
        <v>132.88829550511792</v>
      </c>
      <c r="O11" s="13">
        <f t="shared" si="3"/>
        <v>71.028037383177562</v>
      </c>
      <c r="P11" s="13">
        <v>100</v>
      </c>
      <c r="Q11" s="13">
        <v>0</v>
      </c>
      <c r="R11" s="1"/>
    </row>
    <row r="12" spans="1:23" x14ac:dyDescent="0.25">
      <c r="A12" s="15" t="s">
        <v>3</v>
      </c>
      <c r="B12" s="16">
        <f>AVERAGE(B5:B7)</f>
        <v>0.22</v>
      </c>
      <c r="C12" s="16">
        <f t="shared" ref="C12:H12" si="4">AVERAGE(C5:C7)</f>
        <v>0.28399999999999997</v>
      </c>
      <c r="D12" s="16">
        <f t="shared" si="4"/>
        <v>0.308</v>
      </c>
      <c r="E12" s="16">
        <f t="shared" si="4"/>
        <v>0.39233333333333337</v>
      </c>
      <c r="F12" s="16">
        <f t="shared" si="4"/>
        <v>0.47300000000000003</v>
      </c>
      <c r="G12" s="16">
        <f t="shared" si="4"/>
        <v>0.86833333333333329</v>
      </c>
      <c r="H12" s="16">
        <f t="shared" si="4"/>
        <v>0.11933333333333333</v>
      </c>
      <c r="I12" s="17"/>
      <c r="J12" s="15" t="s">
        <v>3</v>
      </c>
      <c r="K12" s="18">
        <f t="shared" ref="K12:P12" si="5">AVERAGE(K5:K7)</f>
        <v>0.753</v>
      </c>
      <c r="L12" s="18">
        <f t="shared" si="5"/>
        <v>0.72499999999999998</v>
      </c>
      <c r="M12" s="18">
        <f t="shared" si="5"/>
        <v>0.77700000000000002</v>
      </c>
      <c r="N12" s="18">
        <f t="shared" si="5"/>
        <v>1.1143333333333334</v>
      </c>
      <c r="O12" s="18">
        <f t="shared" si="5"/>
        <v>0.65099999999999991</v>
      </c>
      <c r="P12" s="18">
        <f t="shared" si="5"/>
        <v>0.86833333333333329</v>
      </c>
      <c r="Q12" s="18">
        <f>AVERAGE(Q5:Q7)</f>
        <v>0.11933333333333333</v>
      </c>
      <c r="R12" s="1"/>
    </row>
    <row r="13" spans="1:23" x14ac:dyDescent="0.25">
      <c r="A13" s="10" t="s">
        <v>4</v>
      </c>
      <c r="B13" s="16">
        <f>STDEV(B5:B7)</f>
        <v>2.3643180835073774E-2</v>
      </c>
      <c r="C13" s="16">
        <f t="shared" ref="C13:H13" si="6">STDEV(C5:C7)</f>
        <v>2.9461839725312466E-2</v>
      </c>
      <c r="D13" s="16">
        <f t="shared" si="6"/>
        <v>2.0223748416156703E-2</v>
      </c>
      <c r="E13" s="16">
        <f t="shared" si="6"/>
        <v>4.7353282181210363E-2</v>
      </c>
      <c r="F13" s="16">
        <f t="shared" si="6"/>
        <v>4.8774993593028809E-2</v>
      </c>
      <c r="G13" s="16">
        <f t="shared" si="6"/>
        <v>8.2809017222361322E-2</v>
      </c>
      <c r="H13" s="16">
        <f t="shared" si="6"/>
        <v>2.7465129406819278E-2</v>
      </c>
      <c r="I13" s="1"/>
      <c r="J13" s="15" t="s">
        <v>4</v>
      </c>
      <c r="K13" s="18">
        <f t="shared" ref="K13:P13" si="7">STDEV(K5:K7)</f>
        <v>7.759510293826534E-2</v>
      </c>
      <c r="L13" s="18">
        <f t="shared" si="7"/>
        <v>8.0318117507820086E-2</v>
      </c>
      <c r="M13" s="18">
        <f t="shared" si="7"/>
        <v>6.0893349390553311E-2</v>
      </c>
      <c r="N13" s="18">
        <f t="shared" si="7"/>
        <v>0.56890450282392147</v>
      </c>
      <c r="O13" s="18">
        <f t="shared" si="7"/>
        <v>8.3234608186739514E-2</v>
      </c>
      <c r="P13" s="18">
        <f t="shared" si="7"/>
        <v>8.2809017222361322E-2</v>
      </c>
      <c r="Q13" s="18">
        <f>STDEV(Q5:Q11)</f>
        <v>6.757166291893095E-2</v>
      </c>
      <c r="R13" s="1"/>
      <c r="S13" s="19"/>
      <c r="T13" s="19"/>
      <c r="U13" s="19"/>
      <c r="V13" s="19"/>
      <c r="W13" s="20"/>
    </row>
    <row r="14" spans="1:23" x14ac:dyDescent="0.25">
      <c r="A14" s="21"/>
      <c r="B14" s="22"/>
      <c r="C14" s="22"/>
      <c r="D14" s="22"/>
      <c r="E14" s="22"/>
      <c r="F14" s="22"/>
      <c r="G14" s="22"/>
      <c r="H14" s="22"/>
      <c r="I14" s="1"/>
      <c r="J14" s="23"/>
      <c r="K14" s="24"/>
      <c r="L14" s="24"/>
      <c r="M14" s="24"/>
      <c r="N14" s="24"/>
      <c r="O14" s="24"/>
      <c r="P14" s="24"/>
      <c r="Q14" s="1"/>
      <c r="R14" s="1"/>
      <c r="S14" s="19"/>
      <c r="T14" s="19"/>
      <c r="U14" s="19"/>
      <c r="V14" s="19"/>
      <c r="W14" s="20"/>
    </row>
    <row r="15" spans="1:23" x14ac:dyDescent="0.25">
      <c r="A15" s="21"/>
      <c r="B15" s="22"/>
      <c r="C15" s="22"/>
      <c r="D15" s="22"/>
      <c r="E15" s="22"/>
      <c r="F15" s="22"/>
      <c r="G15" s="22"/>
      <c r="H15" s="22"/>
      <c r="I15" s="1"/>
      <c r="J15" s="21"/>
      <c r="K15" s="1"/>
      <c r="L15" s="1"/>
      <c r="M15" s="1"/>
      <c r="N15" s="1"/>
      <c r="O15" s="1"/>
      <c r="P15" s="1"/>
      <c r="Q15" s="1"/>
      <c r="R15" s="1"/>
      <c r="S15" s="19"/>
      <c r="T15" s="19"/>
      <c r="U15" s="19"/>
      <c r="V15" s="19"/>
      <c r="W15" s="20"/>
    </row>
    <row r="16" spans="1:23" x14ac:dyDescent="0.25">
      <c r="A16" s="25" t="s">
        <v>9</v>
      </c>
      <c r="B16" s="26" t="s">
        <v>112</v>
      </c>
      <c r="C16" s="26"/>
      <c r="D16" s="26"/>
      <c r="E16" s="26"/>
      <c r="F16" s="26"/>
      <c r="G16" s="26"/>
      <c r="H16" s="26"/>
      <c r="I16" s="1"/>
      <c r="J16" s="25" t="s">
        <v>11</v>
      </c>
      <c r="K16" s="26" t="s">
        <v>111</v>
      </c>
      <c r="L16" s="26"/>
      <c r="M16" s="26"/>
      <c r="N16" s="26"/>
      <c r="O16" s="26"/>
      <c r="P16" s="26"/>
      <c r="Q16" s="26"/>
      <c r="R16" s="1"/>
    </row>
    <row r="17" spans="1:18" x14ac:dyDescent="0.25">
      <c r="A17" s="25" t="s">
        <v>109</v>
      </c>
      <c r="B17" s="25">
        <v>25</v>
      </c>
      <c r="C17" s="25">
        <v>20</v>
      </c>
      <c r="D17" s="25">
        <v>15</v>
      </c>
      <c r="E17" s="25">
        <v>10</v>
      </c>
      <c r="F17" s="25">
        <v>5</v>
      </c>
      <c r="G17" s="27">
        <v>0</v>
      </c>
      <c r="H17" s="27" t="s">
        <v>5</v>
      </c>
      <c r="I17" s="1"/>
      <c r="J17" s="25" t="s">
        <v>109</v>
      </c>
      <c r="K17" s="25">
        <v>25</v>
      </c>
      <c r="L17" s="25">
        <v>20</v>
      </c>
      <c r="M17" s="25">
        <v>15</v>
      </c>
      <c r="N17" s="25">
        <v>10</v>
      </c>
      <c r="O17" s="25">
        <v>5</v>
      </c>
      <c r="P17" s="27">
        <v>0</v>
      </c>
      <c r="Q17" s="25" t="s">
        <v>5</v>
      </c>
      <c r="R17" s="1"/>
    </row>
    <row r="18" spans="1:18" x14ac:dyDescent="0.25">
      <c r="A18" s="28" t="s">
        <v>0</v>
      </c>
      <c r="B18" s="28">
        <v>9.6000000000000002E-2</v>
      </c>
      <c r="C18" s="28">
        <v>0.11799999999999999</v>
      </c>
      <c r="D18" s="28">
        <v>0.224</v>
      </c>
      <c r="E18" s="28">
        <v>0.20599999999999999</v>
      </c>
      <c r="F18" s="28">
        <v>0.29599999999999999</v>
      </c>
      <c r="G18" s="28">
        <v>0.47199999999999998</v>
      </c>
      <c r="H18" s="28">
        <v>8.4000000000000005E-2</v>
      </c>
      <c r="I18" s="8"/>
      <c r="J18" s="28" t="s">
        <v>0</v>
      </c>
      <c r="K18" s="28">
        <v>0.434</v>
      </c>
      <c r="L18" s="28">
        <v>0.39200000000000002</v>
      </c>
      <c r="M18" s="28">
        <v>0.35899999999999999</v>
      </c>
      <c r="N18" s="28">
        <v>0.38</v>
      </c>
      <c r="O18" s="28">
        <v>0.34899999999999998</v>
      </c>
      <c r="P18" s="28">
        <v>0.47199999999999998</v>
      </c>
      <c r="Q18" s="28">
        <v>8.4000000000000005E-2</v>
      </c>
      <c r="R18" s="1"/>
    </row>
    <row r="19" spans="1:18" x14ac:dyDescent="0.25">
      <c r="A19" s="28" t="s">
        <v>1</v>
      </c>
      <c r="B19" s="28">
        <v>9.7000000000000003E-2</v>
      </c>
      <c r="C19" s="28">
        <v>0.13400000000000001</v>
      </c>
      <c r="D19" s="28">
        <v>0.11899999999999999</v>
      </c>
      <c r="E19" s="28">
        <v>0.185</v>
      </c>
      <c r="F19" s="28">
        <v>0.28499999999999998</v>
      </c>
      <c r="G19" s="28">
        <v>0.35699999999999998</v>
      </c>
      <c r="H19" s="28">
        <v>8.3000000000000004E-2</v>
      </c>
      <c r="I19" s="9"/>
      <c r="J19" s="28" t="s">
        <v>1</v>
      </c>
      <c r="K19" s="28">
        <v>0.36799999999999999</v>
      </c>
      <c r="L19" s="28">
        <v>0.375</v>
      </c>
      <c r="M19" s="28">
        <v>0.36199999999999999</v>
      </c>
      <c r="N19" s="28">
        <v>0.36299999999999999</v>
      </c>
      <c r="O19" s="28">
        <v>0.36699999999999999</v>
      </c>
      <c r="P19" s="28">
        <v>0.35699999999999998</v>
      </c>
      <c r="Q19" s="28">
        <v>8.3000000000000004E-2</v>
      </c>
      <c r="R19" s="1"/>
    </row>
    <row r="20" spans="1:18" x14ac:dyDescent="0.25">
      <c r="A20" s="28" t="s">
        <v>2</v>
      </c>
      <c r="B20" s="28">
        <v>0.113</v>
      </c>
      <c r="C20" s="28">
        <v>9.4E-2</v>
      </c>
      <c r="D20" s="28">
        <v>0.13</v>
      </c>
      <c r="E20" s="28">
        <v>0.184</v>
      </c>
      <c r="F20" s="28">
        <v>0.224</v>
      </c>
      <c r="G20" s="28">
        <v>0.34100000000000003</v>
      </c>
      <c r="H20" s="28">
        <v>8.5000000000000006E-2</v>
      </c>
      <c r="I20" s="9"/>
      <c r="J20" s="28" t="s">
        <v>2</v>
      </c>
      <c r="K20" s="28">
        <v>0.377</v>
      </c>
      <c r="L20" s="28">
        <v>0.33200000000000002</v>
      </c>
      <c r="M20" s="28">
        <v>0.32100000000000001</v>
      </c>
      <c r="N20" s="28">
        <v>0.34499999999999997</v>
      </c>
      <c r="O20" s="28">
        <v>0.34300000000000003</v>
      </c>
      <c r="P20" s="28">
        <v>0.34100000000000003</v>
      </c>
      <c r="Q20" s="28">
        <v>8.5000000000000006E-2</v>
      </c>
      <c r="R20" s="1"/>
    </row>
    <row r="21" spans="1:18" x14ac:dyDescent="0.25">
      <c r="A21" s="15" t="s">
        <v>3</v>
      </c>
      <c r="B21" s="16" t="s">
        <v>25</v>
      </c>
      <c r="C21" s="16" t="s">
        <v>27</v>
      </c>
      <c r="D21" s="16" t="s">
        <v>29</v>
      </c>
      <c r="E21" s="16" t="s">
        <v>31</v>
      </c>
      <c r="F21" s="16" t="s">
        <v>33</v>
      </c>
      <c r="G21" s="16" t="s">
        <v>35</v>
      </c>
      <c r="H21" s="16" t="s">
        <v>37</v>
      </c>
      <c r="I21" s="1"/>
      <c r="J21" s="15" t="s">
        <v>3</v>
      </c>
      <c r="K21" s="18" t="s">
        <v>89</v>
      </c>
      <c r="L21" s="18" t="s">
        <v>91</v>
      </c>
      <c r="M21" s="18" t="s">
        <v>93</v>
      </c>
      <c r="N21" s="18" t="s">
        <v>95</v>
      </c>
      <c r="O21" s="18" t="s">
        <v>97</v>
      </c>
      <c r="P21" s="18" t="s">
        <v>35</v>
      </c>
      <c r="Q21" s="28" t="s">
        <v>37</v>
      </c>
      <c r="R21" s="1"/>
    </row>
    <row r="22" spans="1:18" x14ac:dyDescent="0.25">
      <c r="A22" s="15" t="s">
        <v>6</v>
      </c>
      <c r="B22" s="16" t="s">
        <v>26</v>
      </c>
      <c r="C22" s="16" t="s">
        <v>28</v>
      </c>
      <c r="D22" s="16" t="s">
        <v>30</v>
      </c>
      <c r="E22" s="16" t="s">
        <v>32</v>
      </c>
      <c r="F22" s="16" t="s">
        <v>34</v>
      </c>
      <c r="G22" s="16" t="s">
        <v>36</v>
      </c>
      <c r="H22" s="16">
        <v>0</v>
      </c>
      <c r="I22" s="1"/>
      <c r="J22" s="15" t="s">
        <v>6</v>
      </c>
      <c r="K22" s="18" t="s">
        <v>90</v>
      </c>
      <c r="L22" s="18" t="s">
        <v>92</v>
      </c>
      <c r="M22" s="18" t="s">
        <v>94</v>
      </c>
      <c r="N22" s="18" t="s">
        <v>96</v>
      </c>
      <c r="O22" s="18" t="s">
        <v>98</v>
      </c>
      <c r="P22" s="18" t="s">
        <v>36</v>
      </c>
      <c r="Q22" s="28">
        <v>0</v>
      </c>
      <c r="R22" s="1"/>
    </row>
    <row r="23" spans="1:18" ht="13.5" hidden="1" customHeight="1" x14ac:dyDescent="0.25">
      <c r="A23" s="15" t="s">
        <v>6</v>
      </c>
      <c r="B23" s="16">
        <f>B25-0.084</f>
        <v>1.7999999999999988E-2</v>
      </c>
      <c r="C23" s="16">
        <f t="shared" ref="C23:H23" si="8">C25-0.084</f>
        <v>3.1333333333333324E-2</v>
      </c>
      <c r="D23" s="16">
        <f t="shared" si="8"/>
        <v>7.3666666666666644E-2</v>
      </c>
      <c r="E23" s="16">
        <f t="shared" si="8"/>
        <v>0.10766666666666665</v>
      </c>
      <c r="F23" s="16">
        <f t="shared" si="8"/>
        <v>0.18433333333333329</v>
      </c>
      <c r="G23" s="16">
        <f t="shared" si="8"/>
        <v>0.30599999999999994</v>
      </c>
      <c r="H23" s="16">
        <f t="shared" si="8"/>
        <v>0</v>
      </c>
      <c r="I23" s="1"/>
      <c r="J23" s="15" t="s">
        <v>6</v>
      </c>
      <c r="K23" s="18">
        <f>K25-0.084</f>
        <v>0.309</v>
      </c>
      <c r="L23" s="18">
        <f t="shared" ref="L23:Q23" si="9">L25-0.084</f>
        <v>0.28233333333333333</v>
      </c>
      <c r="M23" s="18">
        <f t="shared" si="9"/>
        <v>0.26333333333333331</v>
      </c>
      <c r="N23" s="18">
        <f t="shared" si="9"/>
        <v>0.27866666666666667</v>
      </c>
      <c r="O23" s="18">
        <f t="shared" si="9"/>
        <v>0.26899999999999996</v>
      </c>
      <c r="P23" s="18">
        <f t="shared" si="9"/>
        <v>0.30599999999999994</v>
      </c>
      <c r="Q23" s="18">
        <f t="shared" si="9"/>
        <v>0</v>
      </c>
      <c r="R23" s="1"/>
    </row>
    <row r="24" spans="1:18" x14ac:dyDescent="0.25">
      <c r="A24" s="15" t="s">
        <v>7</v>
      </c>
      <c r="B24" s="29">
        <f>B23/0.306*100</f>
        <v>5.8823529411764675</v>
      </c>
      <c r="C24" s="29">
        <f t="shared" ref="C24:H24" si="10">C23/0.306*100</f>
        <v>10.239651416122001</v>
      </c>
      <c r="D24" s="29">
        <f t="shared" si="10"/>
        <v>24.074074074074066</v>
      </c>
      <c r="E24" s="29">
        <f t="shared" si="10"/>
        <v>35.185185185185183</v>
      </c>
      <c r="F24" s="29">
        <f t="shared" si="10"/>
        <v>60.239651416122001</v>
      </c>
      <c r="G24" s="29">
        <f t="shared" si="10"/>
        <v>99.999999999999972</v>
      </c>
      <c r="H24" s="29">
        <f t="shared" si="10"/>
        <v>0</v>
      </c>
      <c r="I24" s="1"/>
      <c r="J24" s="15" t="s">
        <v>7</v>
      </c>
      <c r="K24" s="30">
        <f>K23/0.306*100</f>
        <v>100.98039215686273</v>
      </c>
      <c r="L24" s="30">
        <f t="shared" ref="L24:Q24" si="11">L23/0.306*100</f>
        <v>92.265795206971674</v>
      </c>
      <c r="M24" s="30">
        <f t="shared" si="11"/>
        <v>86.056644880174275</v>
      </c>
      <c r="N24" s="30">
        <f t="shared" si="11"/>
        <v>91.067538126361654</v>
      </c>
      <c r="O24" s="30">
        <f t="shared" si="11"/>
        <v>87.908496732026137</v>
      </c>
      <c r="P24" s="30">
        <f t="shared" si="11"/>
        <v>99.999999999999972</v>
      </c>
      <c r="Q24" s="30">
        <f t="shared" si="11"/>
        <v>0</v>
      </c>
      <c r="R24" s="1"/>
    </row>
    <row r="25" spans="1:18" x14ac:dyDescent="0.25">
      <c r="A25" s="15" t="s">
        <v>3</v>
      </c>
      <c r="B25" s="11">
        <f t="shared" ref="B25:G25" si="12">AVERAGE(B18:B20)</f>
        <v>0.10199999999999999</v>
      </c>
      <c r="C25" s="11">
        <f t="shared" si="12"/>
        <v>0.11533333333333333</v>
      </c>
      <c r="D25" s="11">
        <f t="shared" si="12"/>
        <v>0.15766666666666665</v>
      </c>
      <c r="E25" s="11">
        <f t="shared" si="12"/>
        <v>0.19166666666666665</v>
      </c>
      <c r="F25" s="11">
        <f t="shared" si="12"/>
        <v>0.26833333333333331</v>
      </c>
      <c r="G25" s="11">
        <f t="shared" si="12"/>
        <v>0.38999999999999996</v>
      </c>
      <c r="H25" s="11">
        <f>AVERAGE(H18:H20)</f>
        <v>8.4000000000000005E-2</v>
      </c>
      <c r="I25" s="31"/>
      <c r="J25" s="15" t="s">
        <v>3</v>
      </c>
      <c r="K25" s="16">
        <f t="shared" ref="K25:Q25" si="13">AVERAGE(K18:K20)</f>
        <v>0.39300000000000002</v>
      </c>
      <c r="L25" s="16">
        <f t="shared" si="13"/>
        <v>0.36633333333333334</v>
      </c>
      <c r="M25" s="16">
        <f t="shared" si="13"/>
        <v>0.34733333333333333</v>
      </c>
      <c r="N25" s="16">
        <f t="shared" si="13"/>
        <v>0.36266666666666669</v>
      </c>
      <c r="O25" s="16">
        <f t="shared" si="13"/>
        <v>0.35299999999999998</v>
      </c>
      <c r="P25" s="16">
        <f t="shared" si="13"/>
        <v>0.38999999999999996</v>
      </c>
      <c r="Q25" s="16">
        <f t="shared" si="13"/>
        <v>8.4000000000000005E-2</v>
      </c>
      <c r="R25" s="1"/>
    </row>
    <row r="26" spans="1:18" x14ac:dyDescent="0.25">
      <c r="A26" s="10" t="s">
        <v>4</v>
      </c>
      <c r="B26" s="11">
        <f t="shared" ref="B26:H26" si="14">STDEV(B18:B20)</f>
        <v>9.539392014169458E-3</v>
      </c>
      <c r="C26" s="11">
        <f t="shared" si="14"/>
        <v>2.0132891827388769E-2</v>
      </c>
      <c r="D26" s="11">
        <f t="shared" si="14"/>
        <v>5.7709040308545574E-2</v>
      </c>
      <c r="E26" s="11">
        <f t="shared" si="14"/>
        <v>1.2423096769056143E-2</v>
      </c>
      <c r="F26" s="11">
        <f t="shared" si="14"/>
        <v>3.8785736209763298E-2</v>
      </c>
      <c r="G26" s="11">
        <f t="shared" si="14"/>
        <v>7.1463277282811682E-2</v>
      </c>
      <c r="H26" s="11">
        <f t="shared" si="14"/>
        <v>1.0000000000000009E-3</v>
      </c>
      <c r="I26" s="31"/>
      <c r="J26" s="15" t="s">
        <v>4</v>
      </c>
      <c r="K26" s="16">
        <f t="shared" ref="K26:Q26" si="15">STDEV(K18:K20)</f>
        <v>3.5791060336346561E-2</v>
      </c>
      <c r="L26" s="16">
        <f t="shared" si="15"/>
        <v>3.0924639582917263E-2</v>
      </c>
      <c r="M26" s="16">
        <f t="shared" si="15"/>
        <v>2.2854612955229253E-2</v>
      </c>
      <c r="N26" s="16">
        <f t="shared" si="15"/>
        <v>1.7502380790433453E-2</v>
      </c>
      <c r="O26" s="16">
        <f t="shared" si="15"/>
        <v>1.2489995996796786E-2</v>
      </c>
      <c r="P26" s="16">
        <f t="shared" si="15"/>
        <v>7.1463277282811682E-2</v>
      </c>
      <c r="Q26" s="16">
        <f t="shared" si="15"/>
        <v>1.0000000000000009E-3</v>
      </c>
      <c r="R26" s="1"/>
    </row>
    <row r="27" spans="1:18" x14ac:dyDescent="0.25">
      <c r="A27" s="21"/>
      <c r="B27" s="31"/>
      <c r="C27" s="31"/>
      <c r="D27" s="31"/>
      <c r="E27" s="31"/>
      <c r="F27" s="31"/>
      <c r="G27" s="31"/>
      <c r="H27" s="31"/>
      <c r="I27" s="1"/>
      <c r="J27" s="23"/>
      <c r="K27" s="32"/>
      <c r="L27" s="32"/>
      <c r="M27" s="32"/>
      <c r="N27" s="32"/>
      <c r="O27" s="32"/>
      <c r="P27" s="32"/>
      <c r="Q27" s="23"/>
      <c r="R27" s="1"/>
    </row>
    <row r="28" spans="1:18" x14ac:dyDescent="0.25">
      <c r="A28" s="21"/>
      <c r="B28" s="33"/>
      <c r="C28" s="33"/>
      <c r="D28" s="33"/>
      <c r="E28" s="33"/>
      <c r="F28" s="33"/>
      <c r="G28" s="33"/>
      <c r="H28" s="33"/>
      <c r="I28" s="1"/>
      <c r="J28" s="1"/>
      <c r="K28" s="34"/>
      <c r="L28" s="34"/>
      <c r="M28" s="34"/>
      <c r="N28" s="34"/>
      <c r="O28" s="34"/>
      <c r="P28" s="34"/>
      <c r="Q28" s="1"/>
      <c r="R28" s="1"/>
    </row>
    <row r="29" spans="1:18" x14ac:dyDescent="0.25">
      <c r="A29" s="6" t="s">
        <v>12</v>
      </c>
      <c r="B29" s="5" t="s">
        <v>112</v>
      </c>
      <c r="C29" s="5"/>
      <c r="D29" s="5"/>
      <c r="E29" s="5"/>
      <c r="F29" s="5"/>
      <c r="G29" s="5"/>
      <c r="H29" s="5"/>
      <c r="I29" s="1"/>
      <c r="J29" s="3" t="s">
        <v>12</v>
      </c>
      <c r="K29" s="4" t="s">
        <v>111</v>
      </c>
      <c r="L29" s="4"/>
      <c r="M29" s="4"/>
      <c r="N29" s="4"/>
      <c r="O29" s="4"/>
      <c r="P29" s="4"/>
      <c r="Q29" s="4"/>
      <c r="R29" s="1"/>
    </row>
    <row r="30" spans="1:18" x14ac:dyDescent="0.25">
      <c r="A30" s="6" t="s">
        <v>109</v>
      </c>
      <c r="B30" s="6">
        <v>25</v>
      </c>
      <c r="C30" s="6">
        <v>20</v>
      </c>
      <c r="D30" s="6">
        <v>15</v>
      </c>
      <c r="E30" s="6">
        <v>10</v>
      </c>
      <c r="F30" s="6">
        <v>5</v>
      </c>
      <c r="G30" s="6">
        <v>0</v>
      </c>
      <c r="H30" s="6" t="s">
        <v>5</v>
      </c>
      <c r="I30" s="1"/>
      <c r="J30" s="3" t="s">
        <v>109</v>
      </c>
      <c r="K30" s="6">
        <v>25</v>
      </c>
      <c r="L30" s="6">
        <v>20</v>
      </c>
      <c r="M30" s="6">
        <v>15</v>
      </c>
      <c r="N30" s="6">
        <v>10</v>
      </c>
      <c r="O30" s="6">
        <v>5</v>
      </c>
      <c r="P30" s="6">
        <v>0</v>
      </c>
      <c r="Q30" s="3" t="s">
        <v>5</v>
      </c>
      <c r="R30" s="1"/>
    </row>
    <row r="31" spans="1:18" x14ac:dyDescent="0.25">
      <c r="A31" s="10" t="s">
        <v>0</v>
      </c>
      <c r="B31" s="10">
        <v>8.6999999999999994E-2</v>
      </c>
      <c r="C31" s="10">
        <v>0.53500000000000003</v>
      </c>
      <c r="D31" s="10">
        <v>0.89200000000000002</v>
      </c>
      <c r="E31" s="10">
        <v>0.95599999999999996</v>
      </c>
      <c r="F31" s="10">
        <v>0.96199999999999997</v>
      </c>
      <c r="G31" s="10">
        <v>1.766</v>
      </c>
      <c r="H31" s="10">
        <v>8.8999999999999996E-2</v>
      </c>
      <c r="I31" s="1"/>
      <c r="J31" s="7" t="s">
        <v>0</v>
      </c>
      <c r="K31" s="7">
        <v>2.4129999999999998</v>
      </c>
      <c r="L31" s="7">
        <v>1.651</v>
      </c>
      <c r="M31" s="7">
        <v>1.657</v>
      </c>
      <c r="N31" s="7">
        <v>1.895</v>
      </c>
      <c r="O31" s="7">
        <v>1.268</v>
      </c>
      <c r="P31" s="7">
        <v>1.766</v>
      </c>
      <c r="Q31" s="7">
        <v>8.8999999999999996E-2</v>
      </c>
      <c r="R31" s="1"/>
    </row>
    <row r="32" spans="1:18" x14ac:dyDescent="0.25">
      <c r="A32" s="10" t="s">
        <v>1</v>
      </c>
      <c r="B32" s="10">
        <v>0.25600000000000001</v>
      </c>
      <c r="C32" s="10">
        <v>0.64900000000000002</v>
      </c>
      <c r="D32" s="10">
        <v>1.0660000000000001</v>
      </c>
      <c r="E32" s="10">
        <v>1.054</v>
      </c>
      <c r="F32" s="10">
        <v>1.649</v>
      </c>
      <c r="G32" s="10">
        <v>1.371</v>
      </c>
      <c r="H32" s="10">
        <v>6.9000000000000006E-2</v>
      </c>
      <c r="I32" s="8"/>
      <c r="J32" s="7" t="s">
        <v>1</v>
      </c>
      <c r="K32" s="7">
        <v>2.0390000000000001</v>
      </c>
      <c r="L32" s="7">
        <v>1.9119999999999999</v>
      </c>
      <c r="M32" s="7">
        <v>1.2050000000000001</v>
      </c>
      <c r="N32" s="7">
        <v>3.5</v>
      </c>
      <c r="O32" s="7">
        <v>1.198</v>
      </c>
      <c r="P32" s="7">
        <v>1.371</v>
      </c>
      <c r="Q32" s="7">
        <v>6.9000000000000006E-2</v>
      </c>
      <c r="R32" s="1"/>
    </row>
    <row r="33" spans="1:18" x14ac:dyDescent="0.25">
      <c r="A33" s="10" t="s">
        <v>2</v>
      </c>
      <c r="B33" s="10">
        <v>8.6999999999999994E-2</v>
      </c>
      <c r="C33" s="10">
        <v>0.40100000000000002</v>
      </c>
      <c r="D33" s="10">
        <v>0.624</v>
      </c>
      <c r="E33" s="10">
        <v>1.371</v>
      </c>
      <c r="F33" s="10">
        <v>1.1100000000000001</v>
      </c>
      <c r="G33" s="10">
        <v>2.7759999999999998</v>
      </c>
      <c r="H33" s="10">
        <v>6.4000000000000001E-2</v>
      </c>
      <c r="I33" s="9"/>
      <c r="J33" s="7" t="s">
        <v>2</v>
      </c>
      <c r="K33" s="7">
        <v>2.65</v>
      </c>
      <c r="L33" s="7">
        <v>1.897</v>
      </c>
      <c r="M33" s="7">
        <v>1.694</v>
      </c>
      <c r="N33" s="7">
        <v>1.3740000000000001</v>
      </c>
      <c r="O33" s="7">
        <v>1.446</v>
      </c>
      <c r="P33" s="7">
        <v>2.7759999999999998</v>
      </c>
      <c r="Q33" s="7">
        <v>6.4000000000000001E-2</v>
      </c>
      <c r="R33" s="1"/>
    </row>
    <row r="34" spans="1:18" x14ac:dyDescent="0.25">
      <c r="A34" s="10" t="s">
        <v>3</v>
      </c>
      <c r="B34" s="12" t="s">
        <v>38</v>
      </c>
      <c r="C34" s="12" t="s">
        <v>40</v>
      </c>
      <c r="D34" s="12" t="s">
        <v>42</v>
      </c>
      <c r="E34" s="12" t="s">
        <v>44</v>
      </c>
      <c r="F34" s="12" t="s">
        <v>46</v>
      </c>
      <c r="G34" s="12" t="s">
        <v>48</v>
      </c>
      <c r="H34" s="12" t="s">
        <v>50</v>
      </c>
      <c r="I34" s="9">
        <v>3</v>
      </c>
      <c r="J34" s="10" t="s">
        <v>3</v>
      </c>
      <c r="K34" s="12" t="s">
        <v>99</v>
      </c>
      <c r="L34" s="12" t="s">
        <v>101</v>
      </c>
      <c r="M34" s="12" t="s">
        <v>103</v>
      </c>
      <c r="N34" s="12" t="s">
        <v>105</v>
      </c>
      <c r="O34" s="12" t="s">
        <v>107</v>
      </c>
      <c r="P34" s="12" t="s">
        <v>48</v>
      </c>
      <c r="Q34" s="7" t="s">
        <v>50</v>
      </c>
      <c r="R34" s="1"/>
    </row>
    <row r="35" spans="1:18" x14ac:dyDescent="0.25">
      <c r="A35" s="10" t="s">
        <v>6</v>
      </c>
      <c r="B35" s="12" t="s">
        <v>39</v>
      </c>
      <c r="C35" s="12" t="s">
        <v>41</v>
      </c>
      <c r="D35" s="12" t="s">
        <v>43</v>
      </c>
      <c r="E35" s="12" t="s">
        <v>45</v>
      </c>
      <c r="F35" s="12" t="s">
        <v>47</v>
      </c>
      <c r="G35" s="12" t="s">
        <v>49</v>
      </c>
      <c r="H35" s="12">
        <v>0</v>
      </c>
      <c r="I35" s="9"/>
      <c r="J35" s="10" t="s">
        <v>6</v>
      </c>
      <c r="K35" s="12" t="s">
        <v>100</v>
      </c>
      <c r="L35" s="12" t="s">
        <v>102</v>
      </c>
      <c r="M35" s="12" t="s">
        <v>104</v>
      </c>
      <c r="N35" s="12" t="s">
        <v>106</v>
      </c>
      <c r="O35" s="12" t="s">
        <v>108</v>
      </c>
      <c r="P35" s="12" t="s">
        <v>49</v>
      </c>
      <c r="Q35" s="7">
        <v>0</v>
      </c>
      <c r="R35" s="1"/>
    </row>
    <row r="36" spans="1:18" hidden="1" x14ac:dyDescent="0.25">
      <c r="A36" s="10" t="s">
        <v>6</v>
      </c>
      <c r="B36" s="12">
        <f>B38-0.074</f>
        <v>6.9333333333333316E-2</v>
      </c>
      <c r="C36" s="12">
        <f t="shared" ref="C36:H36" si="16">C38-0.074</f>
        <v>0.45433333333333342</v>
      </c>
      <c r="D36" s="12">
        <f t="shared" si="16"/>
        <v>0.78666666666666685</v>
      </c>
      <c r="E36" s="12">
        <f t="shared" si="16"/>
        <v>1.0529999999999999</v>
      </c>
      <c r="F36" s="12">
        <f t="shared" si="16"/>
        <v>1.1663333333333332</v>
      </c>
      <c r="G36" s="12">
        <f t="shared" si="16"/>
        <v>1.897</v>
      </c>
      <c r="H36" s="12">
        <f t="shared" si="16"/>
        <v>0</v>
      </c>
      <c r="I36" s="1"/>
      <c r="J36" s="10" t="s">
        <v>6</v>
      </c>
      <c r="K36" s="12">
        <f>K38-0.074</f>
        <v>2.2933333333333334</v>
      </c>
      <c r="L36" s="12">
        <f t="shared" ref="L36:Q36" si="17">L38-0.074</f>
        <v>1.746</v>
      </c>
      <c r="M36" s="12">
        <f t="shared" si="17"/>
        <v>1.4446666666666665</v>
      </c>
      <c r="N36" s="12">
        <f t="shared" si="17"/>
        <v>2.1823333333333337</v>
      </c>
      <c r="O36" s="12">
        <f t="shared" si="17"/>
        <v>1.23</v>
      </c>
      <c r="P36" s="12">
        <f t="shared" si="17"/>
        <v>1.897</v>
      </c>
      <c r="Q36" s="12">
        <f t="shared" si="17"/>
        <v>0</v>
      </c>
      <c r="R36" s="1"/>
    </row>
    <row r="37" spans="1:18" x14ac:dyDescent="0.25">
      <c r="A37" s="10" t="s">
        <v>7</v>
      </c>
      <c r="B37" s="35">
        <f>B36/1.897*100</f>
        <v>3.6548936917940598</v>
      </c>
      <c r="C37" s="35">
        <f>C36/1.897*100</f>
        <v>23.950096643823585</v>
      </c>
      <c r="D37" s="35">
        <f t="shared" ref="D37:G37" si="18">D36/1.897*100</f>
        <v>41.468986118432625</v>
      </c>
      <c r="E37" s="35">
        <f t="shared" si="18"/>
        <v>55.508697944122297</v>
      </c>
      <c r="F37" s="35">
        <f t="shared" si="18"/>
        <v>61.483043401862581</v>
      </c>
      <c r="G37" s="35">
        <f t="shared" si="18"/>
        <v>100</v>
      </c>
      <c r="H37" s="35">
        <f t="shared" ref="H37" si="19">H36/1.971*100</f>
        <v>0</v>
      </c>
      <c r="I37" s="1"/>
      <c r="J37" s="10" t="s">
        <v>7</v>
      </c>
      <c r="K37" s="35">
        <f>K36/1.897*100</f>
        <v>120.89263749780355</v>
      </c>
      <c r="L37" s="35">
        <f t="shared" ref="L37:Q37" si="20">L36/1.897*100</f>
        <v>92.040063257775429</v>
      </c>
      <c r="M37" s="35">
        <f t="shared" si="20"/>
        <v>76.155332981901239</v>
      </c>
      <c r="N37" s="35">
        <f t="shared" si="20"/>
        <v>115.04129327007557</v>
      </c>
      <c r="O37" s="35">
        <f t="shared" si="20"/>
        <v>64.839219820769628</v>
      </c>
      <c r="P37" s="35">
        <f t="shared" si="20"/>
        <v>100</v>
      </c>
      <c r="Q37" s="35">
        <f t="shared" si="20"/>
        <v>0</v>
      </c>
      <c r="R37" s="1"/>
    </row>
    <row r="38" spans="1:18" x14ac:dyDescent="0.25">
      <c r="A38" s="10" t="s">
        <v>3</v>
      </c>
      <c r="B38" s="11">
        <f>AVERAGE(B31:B33)</f>
        <v>0.14333333333333331</v>
      </c>
      <c r="C38" s="11">
        <f t="shared" ref="C38:H38" si="21">AVERAGE(C31:C33)</f>
        <v>0.52833333333333343</v>
      </c>
      <c r="D38" s="11">
        <f t="shared" si="21"/>
        <v>0.8606666666666668</v>
      </c>
      <c r="E38" s="11">
        <f t="shared" si="21"/>
        <v>1.127</v>
      </c>
      <c r="F38" s="11">
        <f t="shared" si="21"/>
        <v>1.2403333333333333</v>
      </c>
      <c r="G38" s="11">
        <f t="shared" si="21"/>
        <v>1.9710000000000001</v>
      </c>
      <c r="H38" s="11">
        <f t="shared" si="21"/>
        <v>7.3999999999999996E-2</v>
      </c>
      <c r="I38" s="1"/>
      <c r="J38" s="15" t="s">
        <v>3</v>
      </c>
      <c r="K38" s="12">
        <f t="shared" ref="K38:Q38" si="22">AVERAGE(K31:K33)</f>
        <v>2.3673333333333333</v>
      </c>
      <c r="L38" s="12">
        <f t="shared" si="22"/>
        <v>1.82</v>
      </c>
      <c r="M38" s="12">
        <f t="shared" si="22"/>
        <v>1.5186666666666666</v>
      </c>
      <c r="N38" s="12">
        <f t="shared" si="22"/>
        <v>2.2563333333333335</v>
      </c>
      <c r="O38" s="12">
        <f t="shared" si="22"/>
        <v>1.304</v>
      </c>
      <c r="P38" s="12">
        <f t="shared" si="22"/>
        <v>1.9710000000000001</v>
      </c>
      <c r="Q38" s="12">
        <f t="shared" si="22"/>
        <v>7.3999999999999996E-2</v>
      </c>
      <c r="R38" s="1"/>
    </row>
    <row r="39" spans="1:18" x14ac:dyDescent="0.25">
      <c r="A39" s="10" t="s">
        <v>4</v>
      </c>
      <c r="B39" s="11">
        <f t="shared" ref="B39:H39" si="23">STDEV(B31:B33)</f>
        <v>9.7572195493046784E-2</v>
      </c>
      <c r="C39" s="11">
        <f t="shared" si="23"/>
        <v>0.12413433583555088</v>
      </c>
      <c r="D39" s="11">
        <f t="shared" si="23"/>
        <v>0.22265968052912755</v>
      </c>
      <c r="E39" s="11">
        <f t="shared" si="23"/>
        <v>0.21691703483129318</v>
      </c>
      <c r="F39" s="11">
        <f t="shared" si="23"/>
        <v>0.36156926491798635</v>
      </c>
      <c r="G39" s="11">
        <f t="shared" si="23"/>
        <v>0.72458608874308394</v>
      </c>
      <c r="H39" s="11">
        <f t="shared" si="23"/>
        <v>1.3228756555322881E-2</v>
      </c>
      <c r="I39" s="36"/>
      <c r="J39" s="10" t="s">
        <v>4</v>
      </c>
      <c r="K39" s="12">
        <f t="shared" ref="K39:Q39" si="24">STDEV(K31:K33)</f>
        <v>0.30804923848848015</v>
      </c>
      <c r="L39" s="12">
        <f t="shared" si="24"/>
        <v>0.14655033265059478</v>
      </c>
      <c r="M39" s="12">
        <f t="shared" si="24"/>
        <v>0.27227253503306842</v>
      </c>
      <c r="N39" s="12">
        <f t="shared" si="24"/>
        <v>1.1081021312737078</v>
      </c>
      <c r="O39" s="12">
        <f t="shared" si="24"/>
        <v>0.12785929766739687</v>
      </c>
      <c r="P39" s="12">
        <f t="shared" si="24"/>
        <v>0.72458608874308394</v>
      </c>
      <c r="Q39" s="12">
        <f t="shared" si="24"/>
        <v>1.3228756555322881E-2</v>
      </c>
      <c r="R39" s="1"/>
    </row>
    <row r="40" spans="1:18" x14ac:dyDescent="0.25">
      <c r="A40" s="21"/>
      <c r="B40" s="37"/>
      <c r="C40" s="37"/>
      <c r="D40" s="37"/>
      <c r="E40" s="37"/>
      <c r="F40" s="37"/>
      <c r="G40" s="37"/>
      <c r="H40" s="37"/>
      <c r="I40" s="36"/>
      <c r="J40" s="21"/>
      <c r="K40" s="38"/>
      <c r="L40" s="38"/>
      <c r="M40" s="38"/>
      <c r="N40" s="38"/>
      <c r="O40" s="38"/>
      <c r="P40" s="38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21"/>
      <c r="K41" s="39"/>
      <c r="L41" s="39"/>
      <c r="M41" s="39"/>
      <c r="N41" s="39"/>
      <c r="O41" s="39"/>
      <c r="P41" s="39"/>
      <c r="Q41" s="21"/>
      <c r="R41" s="1"/>
    </row>
    <row r="42" spans="1:18" x14ac:dyDescent="0.25">
      <c r="A42" s="3" t="s">
        <v>8</v>
      </c>
      <c r="B42" s="4" t="s">
        <v>110</v>
      </c>
      <c r="C42" s="4"/>
      <c r="D42" s="4"/>
      <c r="E42" s="4"/>
      <c r="F42" s="4"/>
      <c r="G42" s="4"/>
      <c r="H42" s="4"/>
      <c r="I42" s="1"/>
      <c r="J42" s="40"/>
      <c r="K42" s="41"/>
      <c r="L42" s="41"/>
      <c r="M42" s="41"/>
      <c r="N42" s="41"/>
      <c r="O42" s="41"/>
      <c r="P42" s="41"/>
      <c r="Q42" s="41"/>
      <c r="R42" s="42"/>
    </row>
    <row r="43" spans="1:18" x14ac:dyDescent="0.25">
      <c r="A43" s="3" t="s">
        <v>109</v>
      </c>
      <c r="B43" s="6">
        <v>5</v>
      </c>
      <c r="C43" s="6">
        <v>2.5</v>
      </c>
      <c r="D43" s="6">
        <v>1.25</v>
      </c>
      <c r="E43" s="6">
        <v>0.5</v>
      </c>
      <c r="F43" s="6">
        <v>0.25</v>
      </c>
      <c r="G43" s="6">
        <v>0</v>
      </c>
      <c r="H43" s="6" t="s">
        <v>5</v>
      </c>
      <c r="I43" s="1"/>
      <c r="J43" s="40"/>
      <c r="K43" s="43"/>
      <c r="L43" s="40"/>
      <c r="M43" s="40"/>
      <c r="N43" s="40"/>
      <c r="O43" s="40"/>
      <c r="P43" s="40"/>
      <c r="Q43" s="43"/>
      <c r="R43" s="42"/>
    </row>
    <row r="44" spans="1:18" x14ac:dyDescent="0.25">
      <c r="A44" s="7" t="s">
        <v>0</v>
      </c>
      <c r="B44" s="7">
        <v>0.1</v>
      </c>
      <c r="C44" s="7">
        <v>0.14099999999999999</v>
      </c>
      <c r="D44" s="7">
        <v>0.25900000000000001</v>
      </c>
      <c r="E44" s="7">
        <v>0.33300000000000002</v>
      </c>
      <c r="F44" s="7">
        <v>0.40100000000000002</v>
      </c>
      <c r="G44" s="7">
        <v>0.47199999999999998</v>
      </c>
      <c r="H44" s="7">
        <v>8.4000000000000005E-2</v>
      </c>
      <c r="I44" s="1"/>
      <c r="J44" s="44"/>
      <c r="K44" s="45"/>
      <c r="L44" s="45"/>
      <c r="M44" s="45"/>
      <c r="N44" s="45"/>
      <c r="O44" s="45"/>
      <c r="P44" s="46"/>
      <c r="Q44" s="45"/>
      <c r="R44" s="42"/>
    </row>
    <row r="45" spans="1:18" x14ac:dyDescent="0.25">
      <c r="A45" s="7" t="s">
        <v>1</v>
      </c>
      <c r="B45" s="7">
        <v>9.4E-2</v>
      </c>
      <c r="C45" s="7">
        <v>0.11700000000000001</v>
      </c>
      <c r="D45" s="7">
        <v>0.24</v>
      </c>
      <c r="E45" s="7">
        <v>0.35199999999999998</v>
      </c>
      <c r="F45" s="7">
        <v>0.41299999999999998</v>
      </c>
      <c r="G45" s="7">
        <v>0.35699999999999998</v>
      </c>
      <c r="H45" s="7">
        <v>8.3000000000000004E-2</v>
      </c>
      <c r="I45" s="1"/>
      <c r="J45" s="44"/>
      <c r="K45" s="45"/>
      <c r="L45" s="45"/>
      <c r="M45" s="45"/>
      <c r="N45" s="45"/>
      <c r="O45" s="45"/>
      <c r="P45" s="46"/>
      <c r="Q45" s="47"/>
      <c r="R45" s="42"/>
    </row>
    <row r="46" spans="1:18" x14ac:dyDescent="0.25">
      <c r="A46" s="7" t="s">
        <v>2</v>
      </c>
      <c r="B46" s="7">
        <v>0.115</v>
      </c>
      <c r="C46" s="7">
        <v>0.124</v>
      </c>
      <c r="D46" s="7">
        <v>0.182</v>
      </c>
      <c r="E46" s="7">
        <v>0.32400000000000001</v>
      </c>
      <c r="F46" s="7">
        <v>0.42599999999999999</v>
      </c>
      <c r="G46" s="7">
        <v>0.34100000000000003</v>
      </c>
      <c r="H46" s="7">
        <v>8.5000000000000006E-2</v>
      </c>
      <c r="I46" s="1"/>
      <c r="J46" s="44"/>
      <c r="K46" s="45"/>
      <c r="L46" s="45"/>
      <c r="M46" s="45"/>
      <c r="N46" s="45"/>
      <c r="O46" s="45"/>
      <c r="P46" s="46"/>
      <c r="Q46" s="47"/>
      <c r="R46" s="42"/>
    </row>
    <row r="47" spans="1:18" x14ac:dyDescent="0.25">
      <c r="A47" s="10" t="s">
        <v>3</v>
      </c>
      <c r="B47" s="12" t="s">
        <v>51</v>
      </c>
      <c r="C47" s="12" t="s">
        <v>53</v>
      </c>
      <c r="D47" s="12" t="s">
        <v>55</v>
      </c>
      <c r="E47" s="12" t="s">
        <v>57</v>
      </c>
      <c r="F47" s="12" t="s">
        <v>59</v>
      </c>
      <c r="G47" s="12" t="s">
        <v>35</v>
      </c>
      <c r="H47" s="12" t="s">
        <v>37</v>
      </c>
      <c r="I47" s="1"/>
      <c r="J47" s="44"/>
      <c r="K47" s="48"/>
      <c r="L47" s="48"/>
      <c r="M47" s="48"/>
      <c r="N47" s="48"/>
      <c r="O47" s="48"/>
      <c r="P47" s="48"/>
      <c r="Q47" s="47"/>
      <c r="R47" s="42"/>
    </row>
    <row r="48" spans="1:18" x14ac:dyDescent="0.25">
      <c r="A48" s="10" t="s">
        <v>6</v>
      </c>
      <c r="B48" s="12" t="s">
        <v>52</v>
      </c>
      <c r="C48" s="12" t="s">
        <v>54</v>
      </c>
      <c r="D48" s="12" t="s">
        <v>56</v>
      </c>
      <c r="E48" s="12" t="s">
        <v>58</v>
      </c>
      <c r="F48" s="12" t="s">
        <v>60</v>
      </c>
      <c r="G48" s="12" t="s">
        <v>61</v>
      </c>
      <c r="H48" s="12">
        <v>0</v>
      </c>
      <c r="I48" s="1"/>
      <c r="J48" s="44"/>
      <c r="K48" s="48"/>
      <c r="L48" s="48"/>
      <c r="M48" s="48"/>
      <c r="N48" s="48"/>
      <c r="O48" s="48"/>
      <c r="P48" s="48"/>
      <c r="Q48" s="47"/>
      <c r="R48" s="42"/>
    </row>
    <row r="49" spans="1:20" ht="13.5" hidden="1" customHeight="1" x14ac:dyDescent="0.25">
      <c r="A49" s="10" t="s">
        <v>6</v>
      </c>
      <c r="B49" s="12">
        <f>B51-0.084</f>
        <v>1.8999999999999989E-2</v>
      </c>
      <c r="C49" s="12">
        <f t="shared" ref="C49:H49" si="25">C51-0.084</f>
        <v>4.3333333333333321E-2</v>
      </c>
      <c r="D49" s="12">
        <f t="shared" si="25"/>
        <v>0.14300000000000002</v>
      </c>
      <c r="E49" s="12">
        <f t="shared" si="25"/>
        <v>0.25233333333333335</v>
      </c>
      <c r="F49" s="12">
        <f t="shared" si="25"/>
        <v>0.32933333333333331</v>
      </c>
      <c r="G49" s="12">
        <f t="shared" si="25"/>
        <v>0.30599999999999994</v>
      </c>
      <c r="H49" s="12">
        <f t="shared" si="25"/>
        <v>0</v>
      </c>
      <c r="I49" s="1"/>
      <c r="J49" s="42"/>
      <c r="K49" s="42"/>
      <c r="L49" s="42"/>
      <c r="M49" s="42"/>
      <c r="N49" s="42"/>
      <c r="O49" s="42"/>
      <c r="P49" s="42"/>
      <c r="Q49" s="42"/>
      <c r="R49" s="42"/>
    </row>
    <row r="50" spans="1:20" x14ac:dyDescent="0.25">
      <c r="A50" s="10" t="s">
        <v>7</v>
      </c>
      <c r="B50" s="13">
        <f>B49/0.306*100</f>
        <v>6.2091503267973822</v>
      </c>
      <c r="C50" s="13">
        <f t="shared" ref="C50:H50" si="26">C49/0.306*100</f>
        <v>14.16122004357298</v>
      </c>
      <c r="D50" s="13">
        <f t="shared" si="26"/>
        <v>46.732026143790854</v>
      </c>
      <c r="E50" s="13">
        <f t="shared" si="26"/>
        <v>82.46187363834423</v>
      </c>
      <c r="F50" s="13">
        <f t="shared" si="26"/>
        <v>107.62527233115469</v>
      </c>
      <c r="G50" s="13">
        <f t="shared" si="26"/>
        <v>99.999999999999972</v>
      </c>
      <c r="H50" s="13">
        <f t="shared" si="26"/>
        <v>0</v>
      </c>
      <c r="I50" s="1"/>
      <c r="J50" s="42"/>
      <c r="K50" s="42"/>
      <c r="L50" s="42"/>
      <c r="M50" s="42"/>
      <c r="N50" s="42"/>
      <c r="O50" s="42"/>
      <c r="P50" s="42"/>
      <c r="Q50" s="42"/>
      <c r="R50" s="42"/>
    </row>
    <row r="51" spans="1:20" x14ac:dyDescent="0.25">
      <c r="A51" s="15" t="s">
        <v>3</v>
      </c>
      <c r="B51" s="12">
        <f t="shared" ref="B51:H51" si="27">AVERAGE(B44:B46)</f>
        <v>0.10299999999999999</v>
      </c>
      <c r="C51" s="12">
        <f t="shared" si="27"/>
        <v>0.12733333333333333</v>
      </c>
      <c r="D51" s="12">
        <f t="shared" si="27"/>
        <v>0.22700000000000001</v>
      </c>
      <c r="E51" s="12">
        <f t="shared" si="27"/>
        <v>0.33633333333333337</v>
      </c>
      <c r="F51" s="12">
        <f t="shared" si="27"/>
        <v>0.41333333333333333</v>
      </c>
      <c r="G51" s="12">
        <f t="shared" si="27"/>
        <v>0.38999999999999996</v>
      </c>
      <c r="H51" s="12">
        <f t="shared" si="27"/>
        <v>8.4000000000000005E-2</v>
      </c>
      <c r="I51" s="1"/>
      <c r="J51" s="49"/>
      <c r="K51" s="50"/>
      <c r="L51" s="50"/>
      <c r="M51" s="50"/>
      <c r="N51" s="50"/>
      <c r="O51" s="50"/>
      <c r="P51" s="50"/>
      <c r="Q51" s="50"/>
      <c r="R51" s="42"/>
    </row>
    <row r="52" spans="1:20" x14ac:dyDescent="0.25">
      <c r="A52" s="10" t="s">
        <v>4</v>
      </c>
      <c r="B52" s="12">
        <f t="shared" ref="B52:H52" si="28">STDEV(B44:B46)</f>
        <v>1.0816653826391969E-2</v>
      </c>
      <c r="C52" s="12">
        <f t="shared" si="28"/>
        <v>1.2342339054382402E-2</v>
      </c>
      <c r="D52" s="12">
        <f t="shared" si="28"/>
        <v>4.0112342240262978E-2</v>
      </c>
      <c r="E52" s="12">
        <f t="shared" si="28"/>
        <v>1.4294521094927693E-2</v>
      </c>
      <c r="F52" s="12">
        <f t="shared" si="28"/>
        <v>1.2503332889007351E-2</v>
      </c>
      <c r="G52" s="12">
        <f t="shared" si="28"/>
        <v>7.1463277282811682E-2</v>
      </c>
      <c r="H52" s="12">
        <f t="shared" si="28"/>
        <v>1.0000000000000009E-3</v>
      </c>
      <c r="I52" s="1"/>
      <c r="J52" s="49"/>
      <c r="K52" s="51"/>
      <c r="L52" s="51"/>
      <c r="M52" s="51"/>
      <c r="N52" s="51"/>
      <c r="O52" s="51"/>
      <c r="P52" s="51"/>
      <c r="Q52" s="49"/>
      <c r="R52" s="42"/>
    </row>
    <row r="53" spans="1:20" x14ac:dyDescent="0.25">
      <c r="A53" s="1"/>
      <c r="B53" s="33"/>
      <c r="C53" s="33"/>
      <c r="D53" s="33"/>
      <c r="E53" s="33"/>
      <c r="F53" s="33"/>
      <c r="G53" s="33"/>
      <c r="H53" s="1"/>
      <c r="I53" s="1"/>
      <c r="J53" s="44"/>
      <c r="K53" s="42"/>
      <c r="L53" s="46"/>
      <c r="M53" s="46"/>
      <c r="N53" s="46"/>
      <c r="O53" s="46"/>
      <c r="P53" s="46"/>
      <c r="Q53" s="32"/>
      <c r="R53" s="42"/>
    </row>
    <row r="54" spans="1:20" x14ac:dyDescent="0.25">
      <c r="A54" s="25" t="s">
        <v>9</v>
      </c>
      <c r="B54" s="4" t="s">
        <v>110</v>
      </c>
      <c r="C54" s="4"/>
      <c r="D54" s="4"/>
      <c r="E54" s="4"/>
      <c r="F54" s="4"/>
      <c r="G54" s="4"/>
      <c r="H54" s="4"/>
      <c r="I54" s="1"/>
      <c r="J54" s="44"/>
      <c r="K54" s="42"/>
      <c r="L54" s="46"/>
      <c r="M54" s="46"/>
      <c r="N54" s="46"/>
      <c r="O54" s="46"/>
      <c r="P54" s="46"/>
      <c r="Q54" s="45"/>
      <c r="R54" s="42"/>
    </row>
    <row r="55" spans="1:20" x14ac:dyDescent="0.25">
      <c r="A55" s="25" t="s">
        <v>109</v>
      </c>
      <c r="B55" s="27">
        <v>5</v>
      </c>
      <c r="C55" s="27">
        <v>2.5</v>
      </c>
      <c r="D55" s="27">
        <v>1.25</v>
      </c>
      <c r="E55" s="27">
        <v>0.5</v>
      </c>
      <c r="F55" s="27">
        <v>0.25</v>
      </c>
      <c r="G55" s="27">
        <v>0</v>
      </c>
      <c r="H55" s="27" t="s">
        <v>5</v>
      </c>
      <c r="I55" s="1"/>
      <c r="J55" s="44"/>
      <c r="K55" s="42"/>
      <c r="L55" s="46"/>
      <c r="M55" s="46"/>
      <c r="N55" s="46"/>
      <c r="O55" s="46"/>
      <c r="P55" s="46"/>
      <c r="Q55" s="45"/>
      <c r="R55" s="42"/>
    </row>
    <row r="56" spans="1:20" x14ac:dyDescent="0.25">
      <c r="A56" s="28" t="s">
        <v>0</v>
      </c>
      <c r="B56" s="28">
        <v>0.186</v>
      </c>
      <c r="C56" s="28">
        <v>0.53500000000000003</v>
      </c>
      <c r="D56" s="28">
        <v>1.0920000000000001</v>
      </c>
      <c r="E56" s="28">
        <v>1.8560000000000001</v>
      </c>
      <c r="F56" s="28">
        <v>1.962</v>
      </c>
      <c r="G56" s="28">
        <v>1.766</v>
      </c>
      <c r="H56" s="28">
        <v>8.8999999999999996E-2</v>
      </c>
      <c r="I56" s="1"/>
      <c r="J56" s="44"/>
      <c r="K56" s="48"/>
      <c r="L56" s="48"/>
      <c r="M56" s="48"/>
      <c r="N56" s="48"/>
      <c r="O56" s="48"/>
      <c r="P56" s="48"/>
      <c r="Q56" s="45"/>
      <c r="R56" s="42"/>
    </row>
    <row r="57" spans="1:20" x14ac:dyDescent="0.25">
      <c r="A57" s="28" t="s">
        <v>1</v>
      </c>
      <c r="B57" s="28">
        <v>0.33500000000000002</v>
      </c>
      <c r="C57" s="28">
        <v>0.749</v>
      </c>
      <c r="D57" s="28">
        <v>1.266</v>
      </c>
      <c r="E57" s="28">
        <v>1.6839999999999999</v>
      </c>
      <c r="F57" s="28">
        <v>2.0489999999999999</v>
      </c>
      <c r="G57" s="28">
        <v>1.371</v>
      </c>
      <c r="H57" s="28">
        <v>6.9000000000000006E-2</v>
      </c>
      <c r="I57" s="1"/>
      <c r="J57" s="42"/>
      <c r="K57" s="42"/>
      <c r="L57" s="42"/>
      <c r="M57" s="42"/>
      <c r="N57" s="42"/>
      <c r="O57" s="42"/>
      <c r="P57" s="42"/>
      <c r="Q57" s="42"/>
      <c r="R57" s="42"/>
    </row>
    <row r="58" spans="1:20" x14ac:dyDescent="0.25">
      <c r="A58" s="28" t="s">
        <v>2</v>
      </c>
      <c r="B58" s="28">
        <v>0.28699999999999998</v>
      </c>
      <c r="C58" s="28">
        <v>0.80100000000000005</v>
      </c>
      <c r="D58" s="28">
        <v>1.1240000000000001</v>
      </c>
      <c r="E58" s="28">
        <v>1.591</v>
      </c>
      <c r="F58" s="28">
        <v>2.11</v>
      </c>
      <c r="G58" s="28">
        <v>2.7759999999999998</v>
      </c>
      <c r="H58" s="28">
        <v>6.4000000000000001E-2</v>
      </c>
      <c r="I58" s="1"/>
      <c r="J58" s="42"/>
      <c r="K58" s="51"/>
      <c r="L58" s="51"/>
      <c r="M58" s="51"/>
      <c r="N58" s="51"/>
      <c r="O58" s="51"/>
      <c r="P58" s="51"/>
      <c r="Q58" s="42"/>
      <c r="R58" s="1"/>
    </row>
    <row r="59" spans="1:20" x14ac:dyDescent="0.25">
      <c r="A59" s="15" t="s">
        <v>3</v>
      </c>
      <c r="B59" s="18" t="s">
        <v>62</v>
      </c>
      <c r="C59" s="18" t="s">
        <v>64</v>
      </c>
      <c r="D59" s="18" t="s">
        <v>66</v>
      </c>
      <c r="E59" s="18" t="s">
        <v>68</v>
      </c>
      <c r="F59" s="18" t="s">
        <v>70</v>
      </c>
      <c r="G59" s="18" t="s">
        <v>48</v>
      </c>
      <c r="H59" s="18" t="s">
        <v>50</v>
      </c>
      <c r="I59" s="1"/>
      <c r="J59" s="42"/>
      <c r="K59" s="45"/>
      <c r="L59" s="45"/>
      <c r="M59" s="45"/>
      <c r="N59" s="45"/>
      <c r="O59" s="45"/>
      <c r="P59" s="45"/>
      <c r="Q59" s="36"/>
      <c r="R59" s="1"/>
    </row>
    <row r="60" spans="1:20" x14ac:dyDescent="0.25">
      <c r="A60" s="15" t="s">
        <v>6</v>
      </c>
      <c r="B60" s="18" t="s">
        <v>63</v>
      </c>
      <c r="C60" s="18" t="s">
        <v>65</v>
      </c>
      <c r="D60" s="18" t="s">
        <v>67</v>
      </c>
      <c r="E60" s="18" t="s">
        <v>69</v>
      </c>
      <c r="F60" s="18" t="s">
        <v>71</v>
      </c>
      <c r="G60" s="18" t="s">
        <v>49</v>
      </c>
      <c r="H60" s="18">
        <v>0</v>
      </c>
      <c r="I60" s="1"/>
      <c r="J60" s="42"/>
      <c r="K60" s="45"/>
      <c r="L60" s="45"/>
      <c r="M60" s="45"/>
      <c r="N60" s="45"/>
      <c r="O60" s="45"/>
      <c r="P60" s="45"/>
      <c r="Q60" s="36"/>
      <c r="R60" s="1"/>
    </row>
    <row r="61" spans="1:20" hidden="1" x14ac:dyDescent="0.25">
      <c r="A61" s="15" t="s">
        <v>6</v>
      </c>
      <c r="B61" s="18">
        <f>B63-0.074</f>
        <v>0.19533333333333336</v>
      </c>
      <c r="C61" s="18">
        <f t="shared" ref="C61:H61" si="29">C63-0.074</f>
        <v>0.621</v>
      </c>
      <c r="D61" s="18">
        <f t="shared" si="29"/>
        <v>1.0866666666666667</v>
      </c>
      <c r="E61" s="18">
        <f t="shared" si="29"/>
        <v>1.6363333333333334</v>
      </c>
      <c r="F61" s="18">
        <f t="shared" si="29"/>
        <v>1.9663333333333333</v>
      </c>
      <c r="G61" s="18">
        <f t="shared" si="29"/>
        <v>1.897</v>
      </c>
      <c r="H61" s="18">
        <f t="shared" si="29"/>
        <v>0</v>
      </c>
      <c r="I61" s="1"/>
      <c r="J61" s="42"/>
      <c r="K61" s="45"/>
      <c r="L61" s="45"/>
      <c r="M61" s="45"/>
      <c r="N61" s="45"/>
      <c r="O61" s="45"/>
      <c r="P61" s="45"/>
      <c r="Q61" s="42"/>
      <c r="R61" s="1"/>
    </row>
    <row r="62" spans="1:20" x14ac:dyDescent="0.25">
      <c r="A62" s="15" t="s">
        <v>7</v>
      </c>
      <c r="B62" s="29">
        <f>B61/1.897*100</f>
        <v>10.296960112458269</v>
      </c>
      <c r="C62" s="29">
        <f>C61/1.897*100</f>
        <v>32.7358987875593</v>
      </c>
      <c r="D62" s="29">
        <f t="shared" ref="D62:H62" si="30">D61/1.897*100</f>
        <v>57.283429977156921</v>
      </c>
      <c r="E62" s="29">
        <f>E61/1.897*100</f>
        <v>86.259005447197339</v>
      </c>
      <c r="F62" s="29">
        <f t="shared" si="30"/>
        <v>103.65489369179406</v>
      </c>
      <c r="G62" s="29">
        <f t="shared" si="30"/>
        <v>100</v>
      </c>
      <c r="H62" s="29">
        <f t="shared" si="30"/>
        <v>0</v>
      </c>
      <c r="I62" s="1"/>
      <c r="J62" s="42"/>
      <c r="K62" s="45"/>
      <c r="L62" s="45"/>
      <c r="M62" s="45"/>
      <c r="N62" s="45"/>
      <c r="O62" s="45"/>
      <c r="P62" s="45"/>
      <c r="Q62" s="42"/>
      <c r="R62" s="1"/>
    </row>
    <row r="63" spans="1:20" x14ac:dyDescent="0.25">
      <c r="A63" s="15" t="s">
        <v>3</v>
      </c>
      <c r="B63" s="12">
        <f t="shared" ref="B63:H63" si="31">AVERAGE(B56:B58)</f>
        <v>0.26933333333333337</v>
      </c>
      <c r="C63" s="12">
        <f t="shared" si="31"/>
        <v>0.69499999999999995</v>
      </c>
      <c r="D63" s="12">
        <f t="shared" si="31"/>
        <v>1.1606666666666667</v>
      </c>
      <c r="E63" s="12">
        <f t="shared" si="31"/>
        <v>1.7103333333333335</v>
      </c>
      <c r="F63" s="12">
        <f t="shared" si="31"/>
        <v>2.0403333333333333</v>
      </c>
      <c r="G63" s="12">
        <f t="shared" si="31"/>
        <v>1.9710000000000001</v>
      </c>
      <c r="H63" s="12">
        <f t="shared" si="31"/>
        <v>7.3999999999999996E-2</v>
      </c>
      <c r="I63" s="1"/>
      <c r="J63" s="42"/>
      <c r="K63" s="45"/>
      <c r="L63" s="45"/>
      <c r="M63" s="45"/>
      <c r="N63" s="45"/>
      <c r="O63" s="45"/>
      <c r="P63" s="45"/>
      <c r="Q63" s="42"/>
      <c r="R63" s="36"/>
      <c r="S63" s="36"/>
      <c r="T63" s="39"/>
    </row>
    <row r="64" spans="1:20" x14ac:dyDescent="0.25">
      <c r="A64" s="10" t="s">
        <v>4</v>
      </c>
      <c r="B64" s="11">
        <f t="shared" ref="B64:H64" si="32">STDEV(B56:B58)</f>
        <v>7.6054804801099329E-2</v>
      </c>
      <c r="C64" s="11">
        <f t="shared" si="32"/>
        <v>0.14098226838861727</v>
      </c>
      <c r="D64" s="11">
        <f t="shared" si="32"/>
        <v>9.2613893846081888E-2</v>
      </c>
      <c r="E64" s="11">
        <f t="shared" si="32"/>
        <v>0.13444825522606588</v>
      </c>
      <c r="F64" s="11">
        <f t="shared" si="32"/>
        <v>7.4379656716963449E-2</v>
      </c>
      <c r="G64" s="11">
        <f t="shared" si="32"/>
        <v>0.72458608874308394</v>
      </c>
      <c r="H64" s="11">
        <f t="shared" si="32"/>
        <v>1.3228756555322881E-2</v>
      </c>
      <c r="I64" s="1"/>
      <c r="J64" s="42"/>
      <c r="K64" s="42"/>
      <c r="L64" s="42"/>
      <c r="M64" s="42"/>
      <c r="N64" s="42"/>
      <c r="O64" s="42"/>
      <c r="P64" s="42"/>
      <c r="Q64" s="42"/>
      <c r="R64" s="1"/>
    </row>
    <row r="65" spans="1:18" x14ac:dyDescent="0.25">
      <c r="A65" s="1"/>
      <c r="B65" s="34"/>
      <c r="C65" s="34"/>
      <c r="D65" s="34"/>
      <c r="E65" s="34"/>
      <c r="F65" s="34"/>
      <c r="G65" s="34"/>
      <c r="H65" s="1"/>
      <c r="I65" s="1"/>
      <c r="J65" s="1"/>
      <c r="K65" s="42"/>
      <c r="L65" s="42"/>
      <c r="M65" s="42"/>
      <c r="N65" s="42"/>
      <c r="O65" s="42"/>
      <c r="P65" s="42"/>
      <c r="Q65" s="1"/>
      <c r="R65" s="1"/>
    </row>
    <row r="66" spans="1:18" x14ac:dyDescent="0.25">
      <c r="A66" s="3" t="s">
        <v>12</v>
      </c>
      <c r="B66" s="4" t="s">
        <v>110</v>
      </c>
      <c r="C66" s="4"/>
      <c r="D66" s="4"/>
      <c r="E66" s="4"/>
      <c r="F66" s="4"/>
      <c r="G66" s="4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3" t="s">
        <v>109</v>
      </c>
      <c r="B67" s="6">
        <v>5</v>
      </c>
      <c r="C67" s="6">
        <v>2.5</v>
      </c>
      <c r="D67" s="6">
        <v>1.25</v>
      </c>
      <c r="E67" s="6">
        <v>0.5</v>
      </c>
      <c r="F67" s="6">
        <v>0.25</v>
      </c>
      <c r="G67" s="6">
        <v>0</v>
      </c>
      <c r="H67" s="6" t="s">
        <v>5</v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7" t="s">
        <v>0</v>
      </c>
      <c r="B68" s="7">
        <v>0.23699999999999999</v>
      </c>
      <c r="C68" s="7">
        <v>0.31</v>
      </c>
      <c r="D68" s="7">
        <v>0.51100000000000001</v>
      </c>
      <c r="E68" s="7">
        <v>0.71399999999999997</v>
      </c>
      <c r="F68" s="7">
        <v>0.98299999999999998</v>
      </c>
      <c r="G68" s="7">
        <v>0.93300000000000005</v>
      </c>
      <c r="H68" s="7">
        <v>0.151</v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7" t="s">
        <v>1</v>
      </c>
      <c r="B69" s="7">
        <v>0.193</v>
      </c>
      <c r="C69" s="7">
        <v>0.28999999999999998</v>
      </c>
      <c r="D69" s="7">
        <v>0.61299999999999999</v>
      </c>
      <c r="E69" s="7">
        <v>0.69199999999999995</v>
      </c>
      <c r="F69" s="7">
        <v>0.88900000000000001</v>
      </c>
      <c r="G69" s="7">
        <v>0.89700000000000002</v>
      </c>
      <c r="H69" s="7">
        <v>0.105</v>
      </c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7" t="s">
        <v>2</v>
      </c>
      <c r="B70" s="7">
        <v>0.23</v>
      </c>
      <c r="C70" s="7">
        <v>0.252</v>
      </c>
      <c r="D70" s="7">
        <v>0.70299999999999996</v>
      </c>
      <c r="E70" s="7">
        <v>0.751</v>
      </c>
      <c r="F70" s="7">
        <v>0.90200000000000002</v>
      </c>
      <c r="G70" s="7">
        <v>0.77500000000000002</v>
      </c>
      <c r="H70" s="7">
        <v>0.10199999999999999</v>
      </c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0" t="s">
        <v>3</v>
      </c>
      <c r="B71" s="12" t="s">
        <v>13</v>
      </c>
      <c r="C71" s="12" t="s">
        <v>15</v>
      </c>
      <c r="D71" s="12" t="s">
        <v>72</v>
      </c>
      <c r="E71" s="12" t="s">
        <v>74</v>
      </c>
      <c r="F71" s="12" t="s">
        <v>76</v>
      </c>
      <c r="G71" s="12" t="s">
        <v>22</v>
      </c>
      <c r="H71" s="12" t="s">
        <v>24</v>
      </c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0" t="s">
        <v>6</v>
      </c>
      <c r="B72" s="12" t="s">
        <v>14</v>
      </c>
      <c r="C72" s="12" t="s">
        <v>16</v>
      </c>
      <c r="D72" s="12" t="s">
        <v>73</v>
      </c>
      <c r="E72" s="12" t="s">
        <v>75</v>
      </c>
      <c r="F72" s="12" t="s">
        <v>77</v>
      </c>
      <c r="G72" s="12" t="s">
        <v>23</v>
      </c>
      <c r="H72" s="12">
        <v>3.3333333333333826E-4</v>
      </c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idden="1" x14ac:dyDescent="0.25">
      <c r="A73" s="10" t="s">
        <v>6</v>
      </c>
      <c r="B73" s="12">
        <f>B75-0.119</f>
        <v>0.10100000000000001</v>
      </c>
      <c r="C73" s="12">
        <f t="shared" ref="C73:H73" si="33">C75-0.119</f>
        <v>0.16499999999999998</v>
      </c>
      <c r="D73" s="12">
        <f t="shared" si="33"/>
        <v>0.49</v>
      </c>
      <c r="E73" s="12">
        <f t="shared" si="33"/>
        <v>0.6</v>
      </c>
      <c r="F73" s="12">
        <f t="shared" si="33"/>
        <v>0.80566666666666664</v>
      </c>
      <c r="G73" s="12">
        <f t="shared" si="33"/>
        <v>0.7493333333333333</v>
      </c>
      <c r="H73" s="12">
        <f t="shared" si="33"/>
        <v>3.3333333333333826E-4</v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0" t="s">
        <v>7</v>
      </c>
      <c r="B74" s="35">
        <f>B73/0.749*100</f>
        <v>13.484646194926569</v>
      </c>
      <c r="C74" s="35">
        <f>C73/0.749*100</f>
        <v>22.029372496662212</v>
      </c>
      <c r="D74" s="35">
        <f>D73/0.749*100</f>
        <v>65.420560747663544</v>
      </c>
      <c r="E74" s="35">
        <f t="shared" ref="E74:F74" si="34">E73/0.749*100</f>
        <v>80.10680907877169</v>
      </c>
      <c r="F74" s="35">
        <f t="shared" si="34"/>
        <v>107.56564307966177</v>
      </c>
      <c r="G74" s="35">
        <v>100</v>
      </c>
      <c r="H74" s="35"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5" t="s">
        <v>3</v>
      </c>
      <c r="B75" s="16">
        <f>AVERAGE(B68:B70)</f>
        <v>0.22</v>
      </c>
      <c r="C75" s="16">
        <f t="shared" ref="C75:G75" si="35">AVERAGE(C68:C70)</f>
        <v>0.28399999999999997</v>
      </c>
      <c r="D75" s="16">
        <f t="shared" si="35"/>
        <v>0.60899999999999999</v>
      </c>
      <c r="E75" s="16">
        <f t="shared" si="35"/>
        <v>0.71899999999999997</v>
      </c>
      <c r="F75" s="16">
        <f t="shared" si="35"/>
        <v>0.92466666666666664</v>
      </c>
      <c r="G75" s="16">
        <f t="shared" si="35"/>
        <v>0.86833333333333329</v>
      </c>
      <c r="H75" s="16">
        <f>AVERAGE(H68:H70)</f>
        <v>0.11933333333333333</v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0" t="s">
        <v>4</v>
      </c>
      <c r="B76" s="16">
        <f>STDEV(B68:B70)</f>
        <v>2.3643180835073774E-2</v>
      </c>
      <c r="C76" s="16">
        <f t="shared" ref="C76:G76" si="36">STDEV(C68:C70)</f>
        <v>2.9461839725312466E-2</v>
      </c>
      <c r="D76" s="16">
        <f t="shared" si="36"/>
        <v>9.6062479668182113E-2</v>
      </c>
      <c r="E76" s="16">
        <f t="shared" si="36"/>
        <v>2.9816103031751175E-2</v>
      </c>
      <c r="F76" s="16">
        <f t="shared" si="36"/>
        <v>5.0934598588124075E-2</v>
      </c>
      <c r="G76" s="16">
        <f t="shared" si="36"/>
        <v>8.2809017222361322E-2</v>
      </c>
      <c r="H76" s="16">
        <f>STDEV(H68:H70)</f>
        <v>2.7465129406819278E-2</v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34"/>
      <c r="C77" s="34"/>
      <c r="D77" s="34"/>
      <c r="E77" s="34"/>
      <c r="F77" s="34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</sheetData>
  <mergeCells count="11">
    <mergeCell ref="B66:H66"/>
    <mergeCell ref="B3:H3"/>
    <mergeCell ref="B16:H16"/>
    <mergeCell ref="B29:H29"/>
    <mergeCell ref="K42:Q42"/>
    <mergeCell ref="K51:Q51"/>
    <mergeCell ref="K16:Q16"/>
    <mergeCell ref="K3:Q3"/>
    <mergeCell ref="K29:Q29"/>
    <mergeCell ref="B54:H54"/>
    <mergeCell ref="B42:H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2018-06-08T11:27:58Z</dcterms:created>
  <dcterms:modified xsi:type="dcterms:W3CDTF">2018-09-24T04:53:35Z</dcterms:modified>
</cp:coreProperties>
</file>