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0" i="1" l="1"/>
  <c r="C74" i="1"/>
  <c r="D74" i="1"/>
  <c r="E74" i="1"/>
  <c r="F74" i="1"/>
  <c r="G74" i="1"/>
  <c r="B74" i="1"/>
  <c r="C73" i="1"/>
  <c r="D73" i="1"/>
  <c r="E73" i="1"/>
  <c r="F73" i="1"/>
  <c r="G73" i="1"/>
  <c r="H73" i="1"/>
  <c r="B73" i="1"/>
  <c r="G76" i="1"/>
  <c r="H76" i="1"/>
  <c r="G75" i="1"/>
  <c r="H75" i="1"/>
  <c r="G64" i="1"/>
  <c r="H64" i="1"/>
  <c r="G63" i="1"/>
  <c r="G61" i="1" s="1"/>
  <c r="H63" i="1"/>
  <c r="H61" i="1" s="1"/>
  <c r="C62" i="1"/>
  <c r="D62" i="1"/>
  <c r="E62" i="1"/>
  <c r="F62" i="1"/>
  <c r="B62" i="1"/>
  <c r="C61" i="1"/>
  <c r="D61" i="1"/>
  <c r="E61" i="1"/>
  <c r="F61" i="1"/>
  <c r="B61" i="1"/>
  <c r="C50" i="1"/>
  <c r="D50" i="1"/>
  <c r="F50" i="1"/>
  <c r="H50" i="1"/>
  <c r="B50" i="1"/>
  <c r="C49" i="1"/>
  <c r="D49" i="1"/>
  <c r="E49" i="1"/>
  <c r="F49" i="1"/>
  <c r="G49" i="1"/>
  <c r="H49" i="1"/>
  <c r="B49" i="1"/>
  <c r="F64" i="1"/>
  <c r="E64" i="1"/>
  <c r="D64" i="1"/>
  <c r="C64" i="1"/>
  <c r="B64" i="1"/>
  <c r="F63" i="1"/>
  <c r="E63" i="1"/>
  <c r="D63" i="1"/>
  <c r="C63" i="1"/>
  <c r="B63" i="1"/>
  <c r="G52" i="1"/>
  <c r="H52" i="1"/>
  <c r="G51" i="1"/>
  <c r="H51" i="1"/>
  <c r="R39" i="1"/>
  <c r="S39" i="1"/>
  <c r="R38" i="1"/>
  <c r="R36" i="1" s="1"/>
  <c r="S38" i="1"/>
  <c r="S36" i="1" s="1"/>
  <c r="H39" i="1" l="1"/>
  <c r="H38" i="1"/>
  <c r="H36" i="1" s="1"/>
  <c r="I38" i="1"/>
  <c r="I36" i="1" s="1"/>
  <c r="R26" i="1" l="1"/>
  <c r="S26" i="1"/>
  <c r="R25" i="1"/>
  <c r="R23" i="1" s="1"/>
  <c r="S25" i="1"/>
  <c r="S23" i="1" s="1"/>
  <c r="H25" i="1" l="1"/>
  <c r="H23" i="1" s="1"/>
  <c r="G25" i="1"/>
  <c r="G23" i="1"/>
  <c r="G24" i="1" s="1"/>
  <c r="H26" i="1"/>
  <c r="I26" i="1"/>
  <c r="I25" i="1"/>
  <c r="I23" i="1" s="1"/>
  <c r="R13" i="1" l="1"/>
  <c r="S13" i="1"/>
  <c r="R12" i="1"/>
  <c r="R10" i="1" s="1"/>
  <c r="S12" i="1"/>
  <c r="S10" i="1" s="1"/>
  <c r="H13" i="1" l="1"/>
  <c r="H12" i="1"/>
  <c r="H10" i="1" s="1"/>
  <c r="H11" i="1" s="1"/>
  <c r="P12" i="1" l="1"/>
  <c r="P10" i="1" s="1"/>
  <c r="P11" i="1" s="1"/>
  <c r="Q12" i="1"/>
  <c r="Q10" i="1" s="1"/>
  <c r="Q11" i="1" s="1"/>
  <c r="C13" i="1" l="1"/>
  <c r="D13" i="1"/>
  <c r="E13" i="1"/>
  <c r="F13" i="1"/>
  <c r="G13" i="1"/>
  <c r="I13" i="1"/>
  <c r="B13" i="1"/>
  <c r="C12" i="1"/>
  <c r="C10" i="1" s="1"/>
  <c r="C11" i="1" s="1"/>
  <c r="D12" i="1"/>
  <c r="D10" i="1" s="1"/>
  <c r="D11" i="1" s="1"/>
  <c r="E12" i="1"/>
  <c r="E10" i="1" s="1"/>
  <c r="E11" i="1" s="1"/>
  <c r="F12" i="1"/>
  <c r="F10" i="1" s="1"/>
  <c r="F11" i="1" s="1"/>
  <c r="G12" i="1"/>
  <c r="G10" i="1" s="1"/>
  <c r="G11" i="1" s="1"/>
  <c r="I12" i="1"/>
  <c r="I10" i="1" s="1"/>
  <c r="I11" i="1" s="1"/>
  <c r="B12" i="1"/>
  <c r="B10" i="1" s="1"/>
  <c r="B11" i="1" s="1"/>
  <c r="F76" i="1" l="1"/>
  <c r="E76" i="1"/>
  <c r="D76" i="1"/>
  <c r="C76" i="1"/>
  <c r="B76" i="1"/>
  <c r="F75" i="1"/>
  <c r="E75" i="1"/>
  <c r="D75" i="1"/>
  <c r="C75" i="1"/>
  <c r="B75" i="1"/>
  <c r="F52" i="1"/>
  <c r="E52" i="1"/>
  <c r="D52" i="1"/>
  <c r="C52" i="1"/>
  <c r="B52" i="1"/>
  <c r="F51" i="1"/>
  <c r="E51" i="1"/>
  <c r="D51" i="1"/>
  <c r="C51" i="1"/>
  <c r="B51" i="1"/>
  <c r="Q39" i="1"/>
  <c r="P39" i="1"/>
  <c r="O39" i="1"/>
  <c r="N39" i="1"/>
  <c r="M39" i="1"/>
  <c r="L39" i="1"/>
  <c r="I39" i="1"/>
  <c r="G39" i="1"/>
  <c r="F39" i="1"/>
  <c r="E39" i="1"/>
  <c r="D39" i="1"/>
  <c r="C39" i="1"/>
  <c r="B39" i="1"/>
  <c r="Q38" i="1"/>
  <c r="Q36" i="1" s="1"/>
  <c r="Q37" i="1" s="1"/>
  <c r="P38" i="1"/>
  <c r="P36" i="1" s="1"/>
  <c r="P37" i="1" s="1"/>
  <c r="O38" i="1"/>
  <c r="O36" i="1" s="1"/>
  <c r="O37" i="1" s="1"/>
  <c r="N38" i="1"/>
  <c r="N36" i="1" s="1"/>
  <c r="N37" i="1" s="1"/>
  <c r="M38" i="1"/>
  <c r="M36" i="1" s="1"/>
  <c r="M37" i="1" s="1"/>
  <c r="L38" i="1"/>
  <c r="L36" i="1" s="1"/>
  <c r="L37" i="1" s="1"/>
  <c r="G38" i="1"/>
  <c r="G36" i="1" s="1"/>
  <c r="G37" i="1" s="1"/>
  <c r="F38" i="1"/>
  <c r="F36" i="1" s="1"/>
  <c r="F37" i="1" s="1"/>
  <c r="E38" i="1"/>
  <c r="E36" i="1" s="1"/>
  <c r="E37" i="1" s="1"/>
  <c r="D38" i="1"/>
  <c r="D36" i="1" s="1"/>
  <c r="D37" i="1" s="1"/>
  <c r="C38" i="1"/>
  <c r="C36" i="1" s="1"/>
  <c r="C37" i="1" s="1"/>
  <c r="B38" i="1"/>
  <c r="B36" i="1" s="1"/>
  <c r="B37" i="1" s="1"/>
  <c r="Q26" i="1"/>
  <c r="P26" i="1"/>
  <c r="O26" i="1"/>
  <c r="N26" i="1"/>
  <c r="M26" i="1"/>
  <c r="L26" i="1"/>
  <c r="G26" i="1"/>
  <c r="F26" i="1"/>
  <c r="E26" i="1"/>
  <c r="D26" i="1"/>
  <c r="C26" i="1"/>
  <c r="B26" i="1"/>
  <c r="Q25" i="1"/>
  <c r="Q23" i="1" s="1"/>
  <c r="Q24" i="1" s="1"/>
  <c r="P25" i="1"/>
  <c r="P23" i="1" s="1"/>
  <c r="P24" i="1" s="1"/>
  <c r="O25" i="1"/>
  <c r="O23" i="1" s="1"/>
  <c r="O24" i="1" s="1"/>
  <c r="N25" i="1"/>
  <c r="N23" i="1" s="1"/>
  <c r="N24" i="1" s="1"/>
  <c r="M25" i="1"/>
  <c r="M23" i="1" s="1"/>
  <c r="M24" i="1" s="1"/>
  <c r="L25" i="1"/>
  <c r="L23" i="1" s="1"/>
  <c r="L24" i="1" s="1"/>
  <c r="F25" i="1"/>
  <c r="F23" i="1" s="1"/>
  <c r="F24" i="1" s="1"/>
  <c r="E25" i="1"/>
  <c r="E23" i="1" s="1"/>
  <c r="E24" i="1" s="1"/>
  <c r="D25" i="1"/>
  <c r="D23" i="1" s="1"/>
  <c r="D24" i="1" s="1"/>
  <c r="C25" i="1"/>
  <c r="C23" i="1" s="1"/>
  <c r="C24" i="1" s="1"/>
  <c r="B25" i="1"/>
  <c r="B23" i="1" s="1"/>
  <c r="B24" i="1" s="1"/>
  <c r="Q13" i="1"/>
  <c r="P13" i="1"/>
  <c r="O13" i="1"/>
  <c r="N13" i="1"/>
  <c r="M13" i="1"/>
  <c r="L13" i="1"/>
  <c r="O12" i="1"/>
  <c r="O10" i="1" s="1"/>
  <c r="O11" i="1" s="1"/>
  <c r="N12" i="1"/>
  <c r="N10" i="1" s="1"/>
  <c r="N11" i="1" s="1"/>
  <c r="M12" i="1"/>
  <c r="M10" i="1" s="1"/>
  <c r="M11" i="1" s="1"/>
  <c r="L12" i="1"/>
  <c r="L10" i="1" s="1"/>
  <c r="L11" i="1" s="1"/>
</calcChain>
</file>

<file path=xl/sharedStrings.xml><?xml version="1.0" encoding="utf-8"?>
<sst xmlns="http://schemas.openxmlformats.org/spreadsheetml/2006/main" count="246" uniqueCount="135">
  <si>
    <t>Blank</t>
  </si>
  <si>
    <t>Reading 1</t>
  </si>
  <si>
    <t>Reading 2</t>
  </si>
  <si>
    <t>Reading 3</t>
  </si>
  <si>
    <t>Average</t>
  </si>
  <si>
    <t>Minus blank</t>
  </si>
  <si>
    <t>Percentage of cell viability</t>
  </si>
  <si>
    <t>Standard deviation</t>
  </si>
  <si>
    <t>Concentration of Camptothecin (µM)</t>
  </si>
  <si>
    <t>0.087 ± 0.008</t>
  </si>
  <si>
    <t>0.149 ± 0.023</t>
  </si>
  <si>
    <t>0.676 ± 0.185</t>
  </si>
  <si>
    <t>0.886 ± 0.168</t>
  </si>
  <si>
    <t>0.946 ± 0.169</t>
  </si>
  <si>
    <t>0.903 ± 0.099</t>
  </si>
  <si>
    <t>1.128 ± 0.174</t>
  </si>
  <si>
    <t>0.082 ± 0.004</t>
  </si>
  <si>
    <t>0.497 ± 0.061</t>
  </si>
  <si>
    <t>0.528 ± 0.065</t>
  </si>
  <si>
    <t>0.452 ± 0.022</t>
  </si>
  <si>
    <t>0.494 ± 0.042</t>
  </si>
  <si>
    <t>0.526 ± 0.038</t>
  </si>
  <si>
    <t>0.475 ± 0.030</t>
  </si>
  <si>
    <t>0.482 ± 0.035</t>
  </si>
  <si>
    <t>0.101 ± 0.009</t>
  </si>
  <si>
    <t>0.159 ± 0.017</t>
  </si>
  <si>
    <t>0.152 ± 0.027</t>
  </si>
  <si>
    <t>0.231 ± 0.042</t>
  </si>
  <si>
    <t>0.388 ± 0.034</t>
  </si>
  <si>
    <t>0.472 ± 0.027</t>
  </si>
  <si>
    <t>0.482 ± 0.018</t>
  </si>
  <si>
    <t>0.546 ± 0.055</t>
  </si>
  <si>
    <t>0.465 ± 0.046</t>
  </si>
  <si>
    <t>0.603 ± 0.076</t>
  </si>
  <si>
    <t>0.601 ± 0.098</t>
  </si>
  <si>
    <t>0.526 ± 0.041</t>
  </si>
  <si>
    <t>0.483 ± 0.023</t>
  </si>
  <si>
    <t>0.138  ± 0.017</t>
  </si>
  <si>
    <t>0.146 ± 0.022</t>
  </si>
  <si>
    <t>0.161 ± 0.018</t>
  </si>
  <si>
    <t>0.322 ± 0.065</t>
  </si>
  <si>
    <t>0.486 ± 0.137</t>
  </si>
  <si>
    <t>0.559 ± 0.007</t>
  </si>
  <si>
    <t>0.560 ± 0.032</t>
  </si>
  <si>
    <t>0.115 ± 0.003</t>
  </si>
  <si>
    <t>0.470 ± 0.040</t>
  </si>
  <si>
    <t>0.438 ± 0.053</t>
  </si>
  <si>
    <t>0.421 ± 0.051</t>
  </si>
  <si>
    <t>0.500 ± 0.062</t>
  </si>
  <si>
    <t>0.497 ± 0.024</t>
  </si>
  <si>
    <t>0.483 ± 0.052</t>
  </si>
  <si>
    <t>0.838 ± 0.065</t>
  </si>
  <si>
    <t>0.906 ± 0.058</t>
  </si>
  <si>
    <t>0.873 ± 0.027</t>
  </si>
  <si>
    <t>1.138 ± 0.072</t>
  </si>
  <si>
    <t>1.435 ± 0.334</t>
  </si>
  <si>
    <t>1.082 ± 0.146</t>
  </si>
  <si>
    <t>0.084 ± 0.009</t>
  </si>
  <si>
    <t>0.989 ± 0.221</t>
  </si>
  <si>
    <t>1.027 ± 0.197</t>
  </si>
  <si>
    <t>0.970 ± 0.204</t>
  </si>
  <si>
    <t>1.062 ± 0.098</t>
  </si>
  <si>
    <t>1.408  ± 0.169</t>
  </si>
  <si>
    <t>1.257 ± 0.277</t>
  </si>
  <si>
    <t>0.079 ± 0.001</t>
  </si>
  <si>
    <t>0.911 ± 0.114</t>
  </si>
  <si>
    <t>0.941 ± 0.075</t>
  </si>
  <si>
    <t>0.859 ± 0.035</t>
  </si>
  <si>
    <t>0.916 ± 0.044</t>
  </si>
  <si>
    <t>1.226 ± 0.138</t>
  </si>
  <si>
    <t>1.623 ± 0.099</t>
  </si>
  <si>
    <t>0.085 ± 0.005</t>
  </si>
  <si>
    <t>MCF-7 (1st Replicate)</t>
  </si>
  <si>
    <t>MCF-7 (2nd Replicate)</t>
  </si>
  <si>
    <t>MCF-7 (3rd Replicate)</t>
  </si>
  <si>
    <t>0.005 ± 0.008</t>
  </si>
  <si>
    <t>0.067 ± 0.023</t>
  </si>
  <si>
    <t>0.594 ± 0.185</t>
  </si>
  <si>
    <t>0.804 ± 0.168</t>
  </si>
  <si>
    <t>0.864 ± 0.169</t>
  </si>
  <si>
    <t>0.821 ± 0.099</t>
  </si>
  <si>
    <t>1.046 ± 0.174</t>
  </si>
  <si>
    <t>0.058 ± 0.017</t>
  </si>
  <si>
    <t>0.051 ± 0.027</t>
  </si>
  <si>
    <t>0.130 ± 0.042</t>
  </si>
  <si>
    <t>0.287± 0.034</t>
  </si>
  <si>
    <t>0.371 ± 0.027</t>
  </si>
  <si>
    <t>0.381 ± 0.018</t>
  </si>
  <si>
    <t>0.381 ± 0.035</t>
  </si>
  <si>
    <t>0.023 ± 0.017</t>
  </si>
  <si>
    <t>0.031 ± 0.022</t>
  </si>
  <si>
    <t>0.046 ± 0.018</t>
  </si>
  <si>
    <t>0.217 ± 0.065</t>
  </si>
  <si>
    <t>0.371 ± 0.137</t>
  </si>
  <si>
    <t>0.444 ± 0.007</t>
  </si>
  <si>
    <t>0.445 ± 0.032</t>
  </si>
  <si>
    <t>0.754 ± 0.065</t>
  </si>
  <si>
    <t>0.822 ± 0.058</t>
  </si>
  <si>
    <t>0.789 ± 0.027</t>
  </si>
  <si>
    <t>1.054 ± 0.072</t>
  </si>
  <si>
    <t>1.351 ± 0.334</t>
  </si>
  <si>
    <t>0.998 ± 0.146</t>
  </si>
  <si>
    <t>0.910 ± 0.221</t>
  </si>
  <si>
    <t>0.948 ± 0.197</t>
  </si>
  <si>
    <t>0.891 ± 0.204</t>
  </si>
  <si>
    <t>0.983 ± 0.098</t>
  </si>
  <si>
    <t>1.329  ± 0.169</t>
  </si>
  <si>
    <t>1.178 ± 0.277</t>
  </si>
  <si>
    <t>0.826 ± 0.114</t>
  </si>
  <si>
    <t>0.856 ± 0.075</t>
  </si>
  <si>
    <t>0.774 ± 0.035</t>
  </si>
  <si>
    <t>0.831 ± 0.044</t>
  </si>
  <si>
    <t>1.141 ± 0.138</t>
  </si>
  <si>
    <t>1.538 ± 0.099</t>
  </si>
  <si>
    <t>0.396 ± 0.061</t>
  </si>
  <si>
    <t>0.427 ± 0.065</t>
  </si>
  <si>
    <t>0.351 ± 0.022</t>
  </si>
  <si>
    <t>0.393 ± 0.042</t>
  </si>
  <si>
    <t>0.425 ± 0.038</t>
  </si>
  <si>
    <t>0.374 ± 0.030</t>
  </si>
  <si>
    <t>0.445 ± 0.055</t>
  </si>
  <si>
    <t>0.364 ± 0.046</t>
  </si>
  <si>
    <t>0.502 ± 0.076</t>
  </si>
  <si>
    <t>0.500 ± 0.098</t>
  </si>
  <si>
    <t>0.425 ± 0.041</t>
  </si>
  <si>
    <t>0.382 ± 0.023</t>
  </si>
  <si>
    <t>0.355 ± 0.040</t>
  </si>
  <si>
    <t>0.323 ± 0.053</t>
  </si>
  <si>
    <t>0.306 ± 0.051</t>
  </si>
  <si>
    <t>0.385 ± 0.062</t>
  </si>
  <si>
    <t>0.382 ± 0.024</t>
  </si>
  <si>
    <t>0.368 ± 0.052</t>
  </si>
  <si>
    <t>Absorbance 570nm</t>
  </si>
  <si>
    <t>Concentration of mHALT-1 (µg/mL)</t>
  </si>
  <si>
    <t>Concentration of wtHALT-1 (µg/mL)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</si>
</sst>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2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topLeftCell="H1" zoomScale="90" zoomScaleNormal="90" workbookViewId="0">
      <selection activeCell="N1" sqref="N1"/>
    </sheetView>
  </sheetViews>
  <sheetFormatPr defaultRowHeight="15.75" x14ac:dyDescent="0.25"/>
  <cols>
    <col min="1" max="1" width="23.5703125" style="2" bestFit="1" customWidth="1"/>
    <col min="2" max="2" width="14.5703125" style="2" bestFit="1" customWidth="1"/>
    <col min="3" max="5" width="13.85546875" style="2" bestFit="1" customWidth="1"/>
    <col min="6" max="6" width="14.5703125" style="2" bestFit="1" customWidth="1"/>
    <col min="7" max="9" width="13.85546875" style="2" bestFit="1" customWidth="1"/>
    <col min="10" max="10" width="9.140625" style="2"/>
    <col min="11" max="11" width="32" style="2" bestFit="1" customWidth="1"/>
    <col min="12" max="19" width="13.85546875" style="2" bestFit="1" customWidth="1"/>
    <col min="20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3" t="s">
        <v>72</v>
      </c>
      <c r="B3" s="4" t="s">
        <v>134</v>
      </c>
      <c r="C3" s="4"/>
      <c r="D3" s="4"/>
      <c r="E3" s="4"/>
      <c r="F3" s="4"/>
      <c r="G3" s="4"/>
      <c r="H3" s="4"/>
      <c r="I3" s="4"/>
      <c r="J3" s="1"/>
      <c r="K3" s="3" t="s">
        <v>72</v>
      </c>
      <c r="L3" s="5" t="s">
        <v>133</v>
      </c>
      <c r="M3" s="5"/>
      <c r="N3" s="5"/>
      <c r="O3" s="5"/>
      <c r="P3" s="5"/>
      <c r="Q3" s="5"/>
      <c r="R3" s="5"/>
      <c r="S3" s="5"/>
    </row>
    <row r="4" spans="1:19" x14ac:dyDescent="0.25">
      <c r="A4" s="3" t="s">
        <v>132</v>
      </c>
      <c r="B4" s="3">
        <v>15</v>
      </c>
      <c r="C4" s="3">
        <v>10</v>
      </c>
      <c r="D4" s="3">
        <v>5</v>
      </c>
      <c r="E4" s="3">
        <v>3</v>
      </c>
      <c r="F4" s="3">
        <v>2</v>
      </c>
      <c r="G4" s="6">
        <v>1</v>
      </c>
      <c r="H4" s="6">
        <v>0</v>
      </c>
      <c r="I4" s="6" t="s">
        <v>0</v>
      </c>
      <c r="J4" s="1"/>
      <c r="K4" s="6" t="s">
        <v>132</v>
      </c>
      <c r="L4" s="6">
        <v>15</v>
      </c>
      <c r="M4" s="6">
        <v>10</v>
      </c>
      <c r="N4" s="6">
        <v>5</v>
      </c>
      <c r="O4" s="6">
        <v>3</v>
      </c>
      <c r="P4" s="6">
        <v>2</v>
      </c>
      <c r="Q4" s="6">
        <v>1</v>
      </c>
      <c r="R4" s="6">
        <v>0</v>
      </c>
      <c r="S4" s="6" t="s">
        <v>0</v>
      </c>
    </row>
    <row r="5" spans="1:19" x14ac:dyDescent="0.25">
      <c r="A5" s="7" t="s">
        <v>1</v>
      </c>
      <c r="B5" s="7">
        <v>0.08</v>
      </c>
      <c r="C5" s="7">
        <v>0.154</v>
      </c>
      <c r="D5" s="7">
        <v>0.47499999999999998</v>
      </c>
      <c r="E5" s="7">
        <v>1.079</v>
      </c>
      <c r="F5" s="7">
        <v>0.97299999999999998</v>
      </c>
      <c r="G5" s="7">
        <v>0.82299999999999995</v>
      </c>
      <c r="H5" s="7">
        <v>1.323</v>
      </c>
      <c r="I5" s="7">
        <v>8.5999999999999993E-2</v>
      </c>
      <c r="J5" s="8"/>
      <c r="K5" s="9" t="s">
        <v>1</v>
      </c>
      <c r="L5" s="9">
        <v>0.42699999999999999</v>
      </c>
      <c r="M5" s="9">
        <v>0.60099999999999998</v>
      </c>
      <c r="N5" s="9">
        <v>0.42899999999999999</v>
      </c>
      <c r="O5" s="9">
        <v>0.54100000000000004</v>
      </c>
      <c r="P5" s="9">
        <v>0.497</v>
      </c>
      <c r="Q5" s="9">
        <v>0.501</v>
      </c>
      <c r="R5" s="9">
        <v>0.47399999999999998</v>
      </c>
      <c r="S5" s="9">
        <v>0.11</v>
      </c>
    </row>
    <row r="6" spans="1:19" x14ac:dyDescent="0.25">
      <c r="A6" s="7" t="s">
        <v>2</v>
      </c>
      <c r="B6" s="7">
        <v>9.5000000000000001E-2</v>
      </c>
      <c r="C6" s="7">
        <v>0.16900000000000001</v>
      </c>
      <c r="D6" s="7">
        <v>0.71199999999999997</v>
      </c>
      <c r="E6" s="7">
        <v>0.80100000000000005</v>
      </c>
      <c r="F6" s="7">
        <v>0.76600000000000001</v>
      </c>
      <c r="G6" s="7">
        <v>0.872</v>
      </c>
      <c r="H6" s="7">
        <v>0.98699999999999999</v>
      </c>
      <c r="I6" s="7">
        <v>8.1000000000000003E-2</v>
      </c>
      <c r="J6" s="10"/>
      <c r="K6" s="9" t="s">
        <v>2</v>
      </c>
      <c r="L6" s="9">
        <v>0.53600000000000003</v>
      </c>
      <c r="M6" s="9">
        <v>0.47499999999999998</v>
      </c>
      <c r="N6" s="9">
        <v>0.47299999999999998</v>
      </c>
      <c r="O6" s="9">
        <v>0.48199999999999998</v>
      </c>
      <c r="P6" s="9">
        <v>0.51200000000000001</v>
      </c>
      <c r="Q6" s="9">
        <v>0.48299999999999998</v>
      </c>
      <c r="R6" s="9">
        <v>0.45200000000000001</v>
      </c>
      <c r="S6" s="9">
        <v>9.1999999999999998E-2</v>
      </c>
    </row>
    <row r="7" spans="1:19" x14ac:dyDescent="0.25">
      <c r="A7" s="7" t="s">
        <v>3</v>
      </c>
      <c r="B7" s="7">
        <v>8.6999999999999994E-2</v>
      </c>
      <c r="C7" s="7">
        <v>0.123</v>
      </c>
      <c r="D7" s="7">
        <v>0.84</v>
      </c>
      <c r="E7" s="7">
        <v>0.77700000000000002</v>
      </c>
      <c r="F7" s="7">
        <v>1.1000000000000001</v>
      </c>
      <c r="G7" s="7">
        <v>1.0129999999999999</v>
      </c>
      <c r="H7" s="7">
        <v>1.0740000000000001</v>
      </c>
      <c r="I7" s="7">
        <v>7.9000000000000001E-2</v>
      </c>
      <c r="J7" s="10"/>
      <c r="K7" s="9" t="s">
        <v>3</v>
      </c>
      <c r="L7" s="9">
        <v>0.52900000000000003</v>
      </c>
      <c r="M7" s="9">
        <v>0.50900000000000001</v>
      </c>
      <c r="N7" s="9">
        <v>0.45500000000000002</v>
      </c>
      <c r="O7" s="9">
        <v>0.45900000000000002</v>
      </c>
      <c r="P7" s="9">
        <v>0.56899999999999995</v>
      </c>
      <c r="Q7" s="9">
        <v>0.442</v>
      </c>
      <c r="R7" s="9">
        <v>0.52100000000000002</v>
      </c>
      <c r="S7" s="9">
        <v>0.10199999999999999</v>
      </c>
    </row>
    <row r="8" spans="1:19" ht="14.25" customHeight="1" x14ac:dyDescent="0.25">
      <c r="A8" s="9" t="s">
        <v>4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"/>
      <c r="K8" s="9" t="s">
        <v>4</v>
      </c>
      <c r="L8" s="12" t="s">
        <v>17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9" t="s">
        <v>24</v>
      </c>
    </row>
    <row r="9" spans="1:19" ht="14.25" customHeight="1" x14ac:dyDescent="0.25">
      <c r="A9" s="9" t="s">
        <v>5</v>
      </c>
      <c r="B9" s="11" t="s">
        <v>75</v>
      </c>
      <c r="C9" s="11" t="s">
        <v>76</v>
      </c>
      <c r="D9" s="11" t="s">
        <v>77</v>
      </c>
      <c r="E9" s="11" t="s">
        <v>78</v>
      </c>
      <c r="F9" s="11" t="s">
        <v>79</v>
      </c>
      <c r="G9" s="11" t="s">
        <v>80</v>
      </c>
      <c r="H9" s="11" t="s">
        <v>81</v>
      </c>
      <c r="I9" s="11">
        <v>0</v>
      </c>
      <c r="J9" s="1"/>
      <c r="K9" s="9" t="s">
        <v>5</v>
      </c>
      <c r="L9" s="12" t="s">
        <v>114</v>
      </c>
      <c r="M9" s="12" t="s">
        <v>115</v>
      </c>
      <c r="N9" s="12" t="s">
        <v>116</v>
      </c>
      <c r="O9" s="12" t="s">
        <v>117</v>
      </c>
      <c r="P9" s="12" t="s">
        <v>118</v>
      </c>
      <c r="Q9" s="12" t="s">
        <v>119</v>
      </c>
      <c r="R9" s="12" t="s">
        <v>88</v>
      </c>
      <c r="S9" s="9">
        <v>0</v>
      </c>
    </row>
    <row r="10" spans="1:19" ht="14.25" hidden="1" customHeight="1" x14ac:dyDescent="0.25">
      <c r="A10" s="9" t="s">
        <v>5</v>
      </c>
      <c r="B10" s="11">
        <f>B12-0.082</f>
        <v>5.3333333333333288E-3</v>
      </c>
      <c r="C10" s="11">
        <f t="shared" ref="C10:I10" si="0">C12-0.082</f>
        <v>6.6666666666666666E-2</v>
      </c>
      <c r="D10" s="11">
        <f t="shared" si="0"/>
        <v>0.59366666666666656</v>
      </c>
      <c r="E10" s="11">
        <f t="shared" si="0"/>
        <v>0.80366666666666675</v>
      </c>
      <c r="F10" s="11">
        <f t="shared" si="0"/>
        <v>0.8643333333333334</v>
      </c>
      <c r="G10" s="11">
        <f t="shared" si="0"/>
        <v>0.82066666666666666</v>
      </c>
      <c r="H10" s="11">
        <f t="shared" si="0"/>
        <v>1.046</v>
      </c>
      <c r="I10" s="11">
        <f t="shared" si="0"/>
        <v>0</v>
      </c>
      <c r="J10" s="1"/>
      <c r="K10" s="9" t="s">
        <v>5</v>
      </c>
      <c r="L10" s="12">
        <f>L12-0.101</f>
        <v>0.39633333333333332</v>
      </c>
      <c r="M10" s="12">
        <f t="shared" ref="M10:S10" si="1">M12-0.101</f>
        <v>0.42733333333333334</v>
      </c>
      <c r="N10" s="12">
        <f t="shared" si="1"/>
        <v>0.35133333333333328</v>
      </c>
      <c r="O10" s="12">
        <f t="shared" si="1"/>
        <v>0.39300000000000002</v>
      </c>
      <c r="P10" s="12">
        <f t="shared" si="1"/>
        <v>0.42499999999999993</v>
      </c>
      <c r="Q10" s="12">
        <f t="shared" si="1"/>
        <v>0.3743333333333333</v>
      </c>
      <c r="R10" s="12">
        <f t="shared" si="1"/>
        <v>0.3813333333333333</v>
      </c>
      <c r="S10" s="12">
        <f t="shared" si="1"/>
        <v>3.3333333333332438E-4</v>
      </c>
    </row>
    <row r="11" spans="1:19" x14ac:dyDescent="0.25">
      <c r="A11" s="9" t="s">
        <v>6</v>
      </c>
      <c r="B11" s="13">
        <f>B10/1.046*100</f>
        <v>0.50987890376035649</v>
      </c>
      <c r="C11" s="13">
        <f t="shared" ref="C11:I11" si="2">C10/1.046*100</f>
        <v>6.3734862970044617</v>
      </c>
      <c r="D11" s="13">
        <f t="shared" si="2"/>
        <v>56.755895474824712</v>
      </c>
      <c r="E11" s="13">
        <f t="shared" si="2"/>
        <v>76.832377310388793</v>
      </c>
      <c r="F11" s="13">
        <f t="shared" si="2"/>
        <v>82.632249840662837</v>
      </c>
      <c r="G11" s="13">
        <f t="shared" si="2"/>
        <v>78.457616316124913</v>
      </c>
      <c r="H11" s="13">
        <f t="shared" si="2"/>
        <v>100</v>
      </c>
      <c r="I11" s="13">
        <f t="shared" si="2"/>
        <v>0</v>
      </c>
      <c r="J11" s="14"/>
      <c r="K11" s="9" t="s">
        <v>6</v>
      </c>
      <c r="L11" s="15">
        <f>L10/0.381*100</f>
        <v>104.02449693788276</v>
      </c>
      <c r="M11" s="15">
        <f t="shared" ref="M11:Q11" si="3">M10/0.381*100</f>
        <v>112.16097987751532</v>
      </c>
      <c r="N11" s="15">
        <f t="shared" si="3"/>
        <v>92.2134733158355</v>
      </c>
      <c r="O11" s="15">
        <f t="shared" si="3"/>
        <v>103.14960629921259</v>
      </c>
      <c r="P11" s="15">
        <f t="shared" si="3"/>
        <v>111.54855643044617</v>
      </c>
      <c r="Q11" s="15">
        <f t="shared" si="3"/>
        <v>98.250218722659653</v>
      </c>
      <c r="R11" s="15">
        <v>100</v>
      </c>
      <c r="S11" s="15">
        <v>0</v>
      </c>
    </row>
    <row r="12" spans="1:19" x14ac:dyDescent="0.25">
      <c r="A12" s="16" t="s">
        <v>4</v>
      </c>
      <c r="B12" s="17">
        <f>AVERAGE(B5:B7)</f>
        <v>8.7333333333333332E-2</v>
      </c>
      <c r="C12" s="17">
        <f t="shared" ref="C12:I12" si="4">AVERAGE(C5:C7)</f>
        <v>0.14866666666666667</v>
      </c>
      <c r="D12" s="17">
        <f t="shared" si="4"/>
        <v>0.67566666666666653</v>
      </c>
      <c r="E12" s="17">
        <f t="shared" si="4"/>
        <v>0.88566666666666671</v>
      </c>
      <c r="F12" s="17">
        <f t="shared" si="4"/>
        <v>0.94633333333333336</v>
      </c>
      <c r="G12" s="17">
        <f t="shared" si="4"/>
        <v>0.90266666666666662</v>
      </c>
      <c r="H12" s="17">
        <f t="shared" si="4"/>
        <v>1.1280000000000001</v>
      </c>
      <c r="I12" s="17">
        <f t="shared" si="4"/>
        <v>8.2000000000000003E-2</v>
      </c>
      <c r="J12" s="18"/>
      <c r="K12" s="9" t="s">
        <v>4</v>
      </c>
      <c r="L12" s="12">
        <f t="shared" ref="L12:O12" si="5">AVERAGE(L5:L7)</f>
        <v>0.49733333333333335</v>
      </c>
      <c r="M12" s="12">
        <f t="shared" si="5"/>
        <v>0.52833333333333332</v>
      </c>
      <c r="N12" s="12">
        <f t="shared" si="5"/>
        <v>0.45233333333333331</v>
      </c>
      <c r="O12" s="12">
        <f t="shared" si="5"/>
        <v>0.49400000000000005</v>
      </c>
      <c r="P12" s="12">
        <f>AVERAGE(P5:P7)</f>
        <v>0.52599999999999991</v>
      </c>
      <c r="Q12" s="12">
        <f>AVERAGE(Q5:Q7)</f>
        <v>0.47533333333333333</v>
      </c>
      <c r="R12" s="12">
        <f t="shared" ref="R12:S12" si="6">AVERAGE(R5:R7)</f>
        <v>0.48233333333333334</v>
      </c>
      <c r="S12" s="12">
        <f t="shared" si="6"/>
        <v>0.10133333333333333</v>
      </c>
    </row>
    <row r="13" spans="1:19" x14ac:dyDescent="0.25">
      <c r="A13" s="9" t="s">
        <v>7</v>
      </c>
      <c r="B13" s="17">
        <f>STDEV(B5:B7)</f>
        <v>7.5055534994651349E-3</v>
      </c>
      <c r="C13" s="17">
        <f t="shared" ref="C13:I13" si="7">STDEV(C5:C7)</f>
        <v>2.3459184413217208E-2</v>
      </c>
      <c r="D13" s="17">
        <f t="shared" si="7"/>
        <v>0.18519269244042402</v>
      </c>
      <c r="E13" s="17">
        <f t="shared" si="7"/>
        <v>0.16786105365251724</v>
      </c>
      <c r="F13" s="17">
        <f t="shared" si="7"/>
        <v>0.16858924441770759</v>
      </c>
      <c r="G13" s="17">
        <f t="shared" si="7"/>
        <v>9.8642451983582236E-2</v>
      </c>
      <c r="H13" s="17">
        <f t="shared" si="7"/>
        <v>0.17438749955200269</v>
      </c>
      <c r="I13" s="17">
        <f t="shared" si="7"/>
        <v>3.6055512754639848E-3</v>
      </c>
      <c r="J13" s="1"/>
      <c r="K13" s="9" t="s">
        <v>7</v>
      </c>
      <c r="L13" s="12">
        <f t="shared" ref="L13:S13" si="8">STDEV(L5:L7)</f>
        <v>6.1010927982889561E-2</v>
      </c>
      <c r="M13" s="12">
        <f t="shared" si="8"/>
        <v>6.5186910751571334E-2</v>
      </c>
      <c r="N13" s="12">
        <f t="shared" si="8"/>
        <v>2.2120880030716071E-2</v>
      </c>
      <c r="O13" s="12">
        <f t="shared" si="8"/>
        <v>4.2296571965113217E-2</v>
      </c>
      <c r="P13" s="12">
        <f t="shared" si="8"/>
        <v>3.7986839826445129E-2</v>
      </c>
      <c r="Q13" s="12">
        <f t="shared" si="8"/>
        <v>3.0237945256470937E-2</v>
      </c>
      <c r="R13" s="12">
        <f t="shared" si="8"/>
        <v>3.524674925909245E-2</v>
      </c>
      <c r="S13" s="12">
        <f t="shared" si="8"/>
        <v>9.0184995056457884E-3</v>
      </c>
    </row>
    <row r="14" spans="1:19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1"/>
      <c r="K14" s="21"/>
      <c r="L14" s="22"/>
      <c r="M14" s="22"/>
      <c r="N14" s="22"/>
      <c r="O14" s="22"/>
      <c r="P14" s="22"/>
      <c r="Q14" s="22"/>
      <c r="R14" s="22"/>
      <c r="S14" s="1"/>
    </row>
    <row r="15" spans="1:19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1"/>
      <c r="K15" s="19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23" t="s">
        <v>73</v>
      </c>
      <c r="B16" s="24" t="s">
        <v>134</v>
      </c>
      <c r="C16" s="24"/>
      <c r="D16" s="24"/>
      <c r="E16" s="24"/>
      <c r="F16" s="24"/>
      <c r="G16" s="24"/>
      <c r="H16" s="24"/>
      <c r="I16" s="24"/>
      <c r="J16" s="1"/>
      <c r="K16" s="23" t="s">
        <v>73</v>
      </c>
      <c r="L16" s="24" t="s">
        <v>133</v>
      </c>
      <c r="M16" s="24"/>
      <c r="N16" s="24"/>
      <c r="O16" s="24"/>
      <c r="P16" s="24"/>
      <c r="Q16" s="24"/>
      <c r="R16" s="24"/>
      <c r="S16" s="24"/>
    </row>
    <row r="17" spans="1:19" x14ac:dyDescent="0.25">
      <c r="A17" s="23" t="s">
        <v>132</v>
      </c>
      <c r="B17" s="23">
        <v>15</v>
      </c>
      <c r="C17" s="23">
        <v>10</v>
      </c>
      <c r="D17" s="23">
        <v>5</v>
      </c>
      <c r="E17" s="23">
        <v>3</v>
      </c>
      <c r="F17" s="23">
        <v>2</v>
      </c>
      <c r="G17" s="23">
        <v>1</v>
      </c>
      <c r="H17" s="23">
        <v>0</v>
      </c>
      <c r="I17" s="23" t="s">
        <v>0</v>
      </c>
      <c r="J17" s="1"/>
      <c r="K17" s="23" t="s">
        <v>132</v>
      </c>
      <c r="L17" s="23">
        <v>15</v>
      </c>
      <c r="M17" s="23">
        <v>10</v>
      </c>
      <c r="N17" s="23">
        <v>5</v>
      </c>
      <c r="O17" s="23">
        <v>3</v>
      </c>
      <c r="P17" s="23">
        <v>2</v>
      </c>
      <c r="Q17" s="23">
        <v>1</v>
      </c>
      <c r="R17" s="23">
        <v>0</v>
      </c>
      <c r="S17" s="23" t="s">
        <v>0</v>
      </c>
    </row>
    <row r="18" spans="1:19" x14ac:dyDescent="0.25">
      <c r="A18" s="16" t="s">
        <v>1</v>
      </c>
      <c r="B18" s="16">
        <v>0.17799999999999999</v>
      </c>
      <c r="C18" s="16">
        <v>0.14399999999999999</v>
      </c>
      <c r="D18" s="16">
        <v>0.19800000000000001</v>
      </c>
      <c r="E18" s="16">
        <v>0.36599999999999999</v>
      </c>
      <c r="F18" s="16">
        <v>0.503</v>
      </c>
      <c r="G18" s="16">
        <v>0.46700000000000003</v>
      </c>
      <c r="H18" s="16">
        <v>0.47399999999999998</v>
      </c>
      <c r="I18" s="16">
        <v>0.11</v>
      </c>
      <c r="J18" s="8"/>
      <c r="K18" s="16" t="s">
        <v>1</v>
      </c>
      <c r="L18" s="16">
        <v>0.60799999999999998</v>
      </c>
      <c r="M18" s="16">
        <v>0.42799999999999999</v>
      </c>
      <c r="N18" s="16">
        <v>0.67600000000000005</v>
      </c>
      <c r="O18" s="16">
        <v>0.53600000000000003</v>
      </c>
      <c r="P18" s="16">
        <v>0.56599999999999995</v>
      </c>
      <c r="Q18" s="16">
        <v>0.48</v>
      </c>
      <c r="R18" s="16">
        <v>0.47399999999999998</v>
      </c>
      <c r="S18" s="16">
        <v>0.11</v>
      </c>
    </row>
    <row r="19" spans="1:19" x14ac:dyDescent="0.25">
      <c r="A19" s="16" t="s">
        <v>2</v>
      </c>
      <c r="B19" s="16">
        <v>0.152</v>
      </c>
      <c r="C19" s="16">
        <v>0.13100000000000001</v>
      </c>
      <c r="D19" s="16">
        <v>0.216</v>
      </c>
      <c r="E19" s="16">
        <v>0.371</v>
      </c>
      <c r="F19" s="16">
        <v>0.45500000000000002</v>
      </c>
      <c r="G19" s="16">
        <v>0.47699999999999998</v>
      </c>
      <c r="H19" s="16">
        <v>0.45200000000000001</v>
      </c>
      <c r="I19" s="16">
        <v>9.1999999999999998E-2</v>
      </c>
      <c r="J19" s="10"/>
      <c r="K19" s="16" t="s">
        <v>2</v>
      </c>
      <c r="L19" s="16">
        <v>0.502</v>
      </c>
      <c r="M19" s="16">
        <v>0.51600000000000001</v>
      </c>
      <c r="N19" s="16">
        <v>0.52400000000000002</v>
      </c>
      <c r="O19" s="16">
        <v>0.71299999999999997</v>
      </c>
      <c r="P19" s="16">
        <v>0.52600000000000002</v>
      </c>
      <c r="Q19" s="16">
        <v>0.50700000000000001</v>
      </c>
      <c r="R19" s="16">
        <v>0.45200000000000001</v>
      </c>
      <c r="S19" s="16">
        <v>9.1999999999999998E-2</v>
      </c>
    </row>
    <row r="20" spans="1:19" x14ac:dyDescent="0.25">
      <c r="A20" s="16" t="s">
        <v>3</v>
      </c>
      <c r="B20" s="16">
        <v>0.14599999999999999</v>
      </c>
      <c r="C20" s="16">
        <v>0.182</v>
      </c>
      <c r="D20" s="16">
        <v>0.27800000000000002</v>
      </c>
      <c r="E20" s="16">
        <v>0.42699999999999999</v>
      </c>
      <c r="F20" s="16">
        <v>0.45900000000000002</v>
      </c>
      <c r="G20" s="16">
        <v>0.502</v>
      </c>
      <c r="H20" s="16">
        <v>0.52100000000000002</v>
      </c>
      <c r="I20" s="16">
        <v>0.10199999999999999</v>
      </c>
      <c r="J20" s="10"/>
      <c r="K20" s="16" t="s">
        <v>3</v>
      </c>
      <c r="L20" s="16">
        <v>0.52700000000000002</v>
      </c>
      <c r="M20" s="16">
        <v>0.45</v>
      </c>
      <c r="N20" s="16">
        <v>0.60899999999999999</v>
      </c>
      <c r="O20" s="16">
        <v>0.55300000000000005</v>
      </c>
      <c r="P20" s="16">
        <v>0.48499999999999999</v>
      </c>
      <c r="Q20" s="16">
        <v>0.46200000000000002</v>
      </c>
      <c r="R20" s="16">
        <v>0.52100000000000002</v>
      </c>
      <c r="S20" s="16">
        <v>0.10199999999999999</v>
      </c>
    </row>
    <row r="21" spans="1:19" x14ac:dyDescent="0.25">
      <c r="A21" s="16" t="s">
        <v>4</v>
      </c>
      <c r="B21" s="25" t="s">
        <v>25</v>
      </c>
      <c r="C21" s="25" t="s">
        <v>26</v>
      </c>
      <c r="D21" s="25" t="s">
        <v>27</v>
      </c>
      <c r="E21" s="25" t="s">
        <v>28</v>
      </c>
      <c r="F21" s="25" t="s">
        <v>29</v>
      </c>
      <c r="G21" s="25" t="s">
        <v>30</v>
      </c>
      <c r="H21" s="25" t="s">
        <v>23</v>
      </c>
      <c r="I21" s="25" t="s">
        <v>24</v>
      </c>
      <c r="J21" s="1"/>
      <c r="K21" s="16" t="s">
        <v>4</v>
      </c>
      <c r="L21" s="25" t="s">
        <v>31</v>
      </c>
      <c r="M21" s="25" t="s">
        <v>32</v>
      </c>
      <c r="N21" s="25" t="s">
        <v>33</v>
      </c>
      <c r="O21" s="25" t="s">
        <v>34</v>
      </c>
      <c r="P21" s="25" t="s">
        <v>35</v>
      </c>
      <c r="Q21" s="25" t="s">
        <v>36</v>
      </c>
      <c r="R21" s="25" t="s">
        <v>23</v>
      </c>
      <c r="S21" s="16" t="s">
        <v>24</v>
      </c>
    </row>
    <row r="22" spans="1:19" x14ac:dyDescent="0.25">
      <c r="A22" s="16" t="s">
        <v>5</v>
      </c>
      <c r="B22" s="25" t="s">
        <v>82</v>
      </c>
      <c r="C22" s="25" t="s">
        <v>83</v>
      </c>
      <c r="D22" s="25" t="s">
        <v>84</v>
      </c>
      <c r="E22" s="25" t="s">
        <v>85</v>
      </c>
      <c r="F22" s="25" t="s">
        <v>86</v>
      </c>
      <c r="G22" s="25" t="s">
        <v>87</v>
      </c>
      <c r="H22" s="25" t="s">
        <v>88</v>
      </c>
      <c r="I22" s="25">
        <v>3.3333333333332438E-4</v>
      </c>
      <c r="J22" s="1"/>
      <c r="K22" s="16" t="s">
        <v>5</v>
      </c>
      <c r="L22" s="25" t="s">
        <v>120</v>
      </c>
      <c r="M22" s="25" t="s">
        <v>121</v>
      </c>
      <c r="N22" s="25" t="s">
        <v>122</v>
      </c>
      <c r="O22" s="25" t="s">
        <v>123</v>
      </c>
      <c r="P22" s="25" t="s">
        <v>124</v>
      </c>
      <c r="Q22" s="25" t="s">
        <v>125</v>
      </c>
      <c r="R22" s="25" t="s">
        <v>88</v>
      </c>
      <c r="S22" s="16">
        <v>0</v>
      </c>
    </row>
    <row r="23" spans="1:19" ht="14.25" hidden="1" customHeight="1" x14ac:dyDescent="0.25">
      <c r="A23" s="16" t="s">
        <v>5</v>
      </c>
      <c r="B23" s="25">
        <f>B25-0.101</f>
        <v>5.7666666666666644E-2</v>
      </c>
      <c r="C23" s="25">
        <f t="shared" ref="C23:I23" si="9">C25-0.101</f>
        <v>5.1333333333333342E-2</v>
      </c>
      <c r="D23" s="25">
        <f t="shared" si="9"/>
        <v>0.12966666666666668</v>
      </c>
      <c r="E23" s="25">
        <f t="shared" si="9"/>
        <v>0.28699999999999992</v>
      </c>
      <c r="F23" s="25">
        <f t="shared" si="9"/>
        <v>0.37133333333333329</v>
      </c>
      <c r="G23" s="25">
        <f t="shared" si="9"/>
        <v>0.38100000000000001</v>
      </c>
      <c r="H23" s="25">
        <f t="shared" si="9"/>
        <v>0.3813333333333333</v>
      </c>
      <c r="I23" s="25">
        <f t="shared" si="9"/>
        <v>3.3333333333332438E-4</v>
      </c>
      <c r="J23" s="1"/>
      <c r="K23" s="16" t="s">
        <v>5</v>
      </c>
      <c r="L23" s="25">
        <f>L25-0.101</f>
        <v>0.44466666666666665</v>
      </c>
      <c r="M23" s="25">
        <f t="shared" ref="M23:S23" si="10">M25-0.101</f>
        <v>0.36366666666666658</v>
      </c>
      <c r="N23" s="25">
        <f t="shared" si="10"/>
        <v>0.50200000000000011</v>
      </c>
      <c r="O23" s="25">
        <f t="shared" si="10"/>
        <v>0.4996666666666667</v>
      </c>
      <c r="P23" s="25">
        <f t="shared" si="10"/>
        <v>0.42466666666666664</v>
      </c>
      <c r="Q23" s="25">
        <f t="shared" si="10"/>
        <v>0.38200000000000001</v>
      </c>
      <c r="R23" s="25">
        <f t="shared" si="10"/>
        <v>0.3813333333333333</v>
      </c>
      <c r="S23" s="25">
        <f t="shared" si="10"/>
        <v>3.3333333333332438E-4</v>
      </c>
    </row>
    <row r="24" spans="1:19" x14ac:dyDescent="0.25">
      <c r="A24" s="16" t="s">
        <v>6</v>
      </c>
      <c r="B24" s="26">
        <f>B23/0.381*100</f>
        <v>15.13560804899387</v>
      </c>
      <c r="C24" s="26">
        <f t="shared" ref="C24:G24" si="11">C23/0.381*100</f>
        <v>13.473315835520561</v>
      </c>
      <c r="D24" s="26">
        <f t="shared" si="11"/>
        <v>34.033245844269473</v>
      </c>
      <c r="E24" s="26">
        <f t="shared" si="11"/>
        <v>75.328083989501295</v>
      </c>
      <c r="F24" s="26">
        <f t="shared" si="11"/>
        <v>97.462817147856512</v>
      </c>
      <c r="G24" s="26">
        <f t="shared" si="11"/>
        <v>100</v>
      </c>
      <c r="H24" s="26">
        <v>100</v>
      </c>
      <c r="I24" s="26">
        <v>0</v>
      </c>
      <c r="J24" s="1"/>
      <c r="K24" s="16" t="s">
        <v>6</v>
      </c>
      <c r="L24" s="26">
        <f>L23/0.381*100</f>
        <v>116.71041119860017</v>
      </c>
      <c r="M24" s="26">
        <f t="shared" ref="M24:Q24" si="12">M23/0.381*100</f>
        <v>95.450568678915118</v>
      </c>
      <c r="N24" s="26">
        <f t="shared" si="12"/>
        <v>131.75853018372706</v>
      </c>
      <c r="O24" s="26">
        <f t="shared" si="12"/>
        <v>131.14610673665791</v>
      </c>
      <c r="P24" s="26">
        <f t="shared" si="12"/>
        <v>111.46106736657917</v>
      </c>
      <c r="Q24" s="26">
        <f t="shared" si="12"/>
        <v>100.26246719160106</v>
      </c>
      <c r="R24" s="26">
        <v>100</v>
      </c>
      <c r="S24" s="16">
        <v>0</v>
      </c>
    </row>
    <row r="25" spans="1:19" x14ac:dyDescent="0.25">
      <c r="A25" s="16" t="s">
        <v>4</v>
      </c>
      <c r="B25" s="11">
        <f t="shared" ref="B25:I25" si="13">AVERAGE(B18:B20)</f>
        <v>0.15866666666666665</v>
      </c>
      <c r="C25" s="11">
        <f t="shared" si="13"/>
        <v>0.15233333333333335</v>
      </c>
      <c r="D25" s="11">
        <f t="shared" si="13"/>
        <v>0.23066666666666669</v>
      </c>
      <c r="E25" s="11">
        <f t="shared" si="13"/>
        <v>0.38799999999999996</v>
      </c>
      <c r="F25" s="11">
        <f t="shared" si="13"/>
        <v>0.47233333333333333</v>
      </c>
      <c r="G25" s="11">
        <f>AVERAGE(G18:G20)</f>
        <v>0.48199999999999998</v>
      </c>
      <c r="H25" s="11">
        <f>AVERAGE(H18:H20)</f>
        <v>0.48233333333333334</v>
      </c>
      <c r="I25" s="11">
        <f t="shared" si="13"/>
        <v>0.10133333333333333</v>
      </c>
      <c r="J25" s="27"/>
      <c r="K25" s="16" t="s">
        <v>4</v>
      </c>
      <c r="L25" s="25">
        <f t="shared" ref="L25:S25" si="14">AVERAGE(L18:L20)</f>
        <v>0.54566666666666663</v>
      </c>
      <c r="M25" s="25">
        <f t="shared" si="14"/>
        <v>0.46466666666666662</v>
      </c>
      <c r="N25" s="25">
        <f t="shared" si="14"/>
        <v>0.60300000000000009</v>
      </c>
      <c r="O25" s="25">
        <f t="shared" si="14"/>
        <v>0.60066666666666668</v>
      </c>
      <c r="P25" s="25">
        <f t="shared" si="14"/>
        <v>0.52566666666666662</v>
      </c>
      <c r="Q25" s="25">
        <f t="shared" si="14"/>
        <v>0.48300000000000004</v>
      </c>
      <c r="R25" s="25">
        <f t="shared" si="14"/>
        <v>0.48233333333333334</v>
      </c>
      <c r="S25" s="25">
        <f t="shared" si="14"/>
        <v>0.10133333333333333</v>
      </c>
    </row>
    <row r="26" spans="1:19" x14ac:dyDescent="0.25">
      <c r="A26" s="9" t="s">
        <v>7</v>
      </c>
      <c r="B26" s="11">
        <f t="shared" ref="B26:I26" si="15">STDEV(B18:B20)</f>
        <v>1.7009801096230764E-2</v>
      </c>
      <c r="C26" s="11">
        <f t="shared" si="15"/>
        <v>2.6501572280401262E-2</v>
      </c>
      <c r="D26" s="11">
        <f t="shared" si="15"/>
        <v>4.1968241961432257E-2</v>
      </c>
      <c r="E26" s="11">
        <f t="shared" si="15"/>
        <v>3.3867388443752193E-2</v>
      </c>
      <c r="F26" s="11">
        <f t="shared" si="15"/>
        <v>2.6633312473917564E-2</v>
      </c>
      <c r="G26" s="11">
        <f t="shared" si="15"/>
        <v>1.8027756377319942E-2</v>
      </c>
      <c r="H26" s="11">
        <f t="shared" si="15"/>
        <v>3.524674925909245E-2</v>
      </c>
      <c r="I26" s="11">
        <f t="shared" si="15"/>
        <v>9.0184995056457884E-3</v>
      </c>
      <c r="J26" s="27"/>
      <c r="K26" s="16" t="s">
        <v>7</v>
      </c>
      <c r="L26" s="25">
        <f t="shared" ref="L26:S26" si="16">STDEV(L18:L20)</f>
        <v>5.5410588639116007E-2</v>
      </c>
      <c r="M26" s="25">
        <f t="shared" si="16"/>
        <v>4.579665198825493E-2</v>
      </c>
      <c r="N26" s="25">
        <f t="shared" si="16"/>
        <v>7.6177424477333777E-2</v>
      </c>
      <c r="O26" s="25">
        <f t="shared" si="16"/>
        <v>9.7654151644122986E-2</v>
      </c>
      <c r="P26" s="25">
        <f t="shared" si="16"/>
        <v>4.0501028793517475E-2</v>
      </c>
      <c r="Q26" s="25">
        <f t="shared" si="16"/>
        <v>2.2649503305812245E-2</v>
      </c>
      <c r="R26" s="25">
        <f t="shared" si="16"/>
        <v>3.524674925909245E-2</v>
      </c>
      <c r="S26" s="25">
        <f t="shared" si="16"/>
        <v>9.0184995056457884E-3</v>
      </c>
    </row>
    <row r="27" spans="1:19" x14ac:dyDescent="0.25">
      <c r="A27" s="19"/>
      <c r="B27" s="27"/>
      <c r="C27" s="27"/>
      <c r="D27" s="27"/>
      <c r="E27" s="27"/>
      <c r="F27" s="27"/>
      <c r="G27" s="27"/>
      <c r="H27" s="27"/>
      <c r="I27" s="27"/>
      <c r="J27" s="1"/>
      <c r="K27" s="21"/>
      <c r="L27" s="28"/>
      <c r="M27" s="28"/>
      <c r="N27" s="28"/>
      <c r="O27" s="28"/>
      <c r="P27" s="28"/>
      <c r="Q27" s="28"/>
      <c r="R27" s="28"/>
      <c r="S27" s="21"/>
    </row>
    <row r="28" spans="1:19" x14ac:dyDescent="0.25">
      <c r="A28" s="19"/>
      <c r="B28" s="29"/>
      <c r="C28" s="29"/>
      <c r="D28" s="29"/>
      <c r="E28" s="29"/>
      <c r="F28" s="29"/>
      <c r="G28" s="29"/>
      <c r="H28" s="29"/>
      <c r="I28" s="29"/>
      <c r="J28" s="1"/>
      <c r="K28" s="1"/>
      <c r="L28" s="30"/>
      <c r="M28" s="30"/>
      <c r="N28" s="30"/>
      <c r="O28" s="30"/>
      <c r="P28" s="30"/>
      <c r="Q28" s="30"/>
      <c r="R28" s="30"/>
      <c r="S28" s="1"/>
    </row>
    <row r="29" spans="1:19" x14ac:dyDescent="0.25">
      <c r="A29" s="3" t="s">
        <v>74</v>
      </c>
      <c r="B29" s="4" t="s">
        <v>134</v>
      </c>
      <c r="C29" s="4"/>
      <c r="D29" s="4"/>
      <c r="E29" s="4"/>
      <c r="F29" s="4"/>
      <c r="G29" s="4"/>
      <c r="H29" s="4"/>
      <c r="I29" s="4"/>
      <c r="J29" s="1"/>
      <c r="K29" s="6" t="s">
        <v>74</v>
      </c>
      <c r="L29" s="5" t="s">
        <v>133</v>
      </c>
      <c r="M29" s="5"/>
      <c r="N29" s="5"/>
      <c r="O29" s="5"/>
      <c r="P29" s="5"/>
      <c r="Q29" s="5"/>
      <c r="R29" s="5"/>
      <c r="S29" s="5"/>
    </row>
    <row r="30" spans="1:19" x14ac:dyDescent="0.25">
      <c r="A30" s="31" t="s">
        <v>132</v>
      </c>
      <c r="B30" s="31">
        <v>15</v>
      </c>
      <c r="C30" s="31">
        <v>10</v>
      </c>
      <c r="D30" s="31">
        <v>5</v>
      </c>
      <c r="E30" s="31">
        <v>3</v>
      </c>
      <c r="F30" s="31">
        <v>2</v>
      </c>
      <c r="G30" s="23">
        <v>1</v>
      </c>
      <c r="H30" s="23">
        <v>0</v>
      </c>
      <c r="I30" s="23" t="s">
        <v>0</v>
      </c>
      <c r="J30" s="1"/>
      <c r="K30" s="6" t="s">
        <v>132</v>
      </c>
      <c r="L30" s="3">
        <v>15</v>
      </c>
      <c r="M30" s="3">
        <v>10</v>
      </c>
      <c r="N30" s="3">
        <v>5</v>
      </c>
      <c r="O30" s="3">
        <v>3</v>
      </c>
      <c r="P30" s="3">
        <v>2</v>
      </c>
      <c r="Q30" s="6">
        <v>1</v>
      </c>
      <c r="R30" s="6">
        <v>0</v>
      </c>
      <c r="S30" s="6" t="s">
        <v>0</v>
      </c>
    </row>
    <row r="31" spans="1:19" x14ac:dyDescent="0.25">
      <c r="A31" s="32" t="s">
        <v>1</v>
      </c>
      <c r="B31" s="32">
        <v>0.122</v>
      </c>
      <c r="C31" s="32">
        <v>0.121</v>
      </c>
      <c r="D31" s="32">
        <v>0.14099999999999999</v>
      </c>
      <c r="E31" s="32">
        <v>0.26</v>
      </c>
      <c r="F31" s="32">
        <v>0.32700000000000001</v>
      </c>
      <c r="G31" s="32">
        <v>0.55100000000000005</v>
      </c>
      <c r="H31" s="32">
        <v>0.55700000000000005</v>
      </c>
      <c r="I31" s="32">
        <v>0.112</v>
      </c>
      <c r="J31" s="1"/>
      <c r="K31" s="9" t="s">
        <v>1</v>
      </c>
      <c r="L31" s="9">
        <v>0.44700000000000001</v>
      </c>
      <c r="M31" s="9">
        <v>0.46600000000000003</v>
      </c>
      <c r="N31" s="9">
        <v>0.38200000000000001</v>
      </c>
      <c r="O31" s="9">
        <v>0.46600000000000003</v>
      </c>
      <c r="P31" s="9">
        <v>0.47099999999999997</v>
      </c>
      <c r="Q31" s="9">
        <v>0.44500000000000001</v>
      </c>
      <c r="R31" s="9">
        <v>0.55700000000000005</v>
      </c>
      <c r="S31" s="9">
        <v>0.112</v>
      </c>
    </row>
    <row r="32" spans="1:19" x14ac:dyDescent="0.25">
      <c r="A32" s="32" t="s">
        <v>2</v>
      </c>
      <c r="B32" s="32">
        <v>0.13800000000000001</v>
      </c>
      <c r="C32" s="32">
        <v>0.16</v>
      </c>
      <c r="D32" s="32">
        <v>0.17499999999999999</v>
      </c>
      <c r="E32" s="32">
        <v>0.38700000000000001</v>
      </c>
      <c r="F32" s="32">
        <v>0.56299999999999994</v>
      </c>
      <c r="G32" s="32">
        <v>0.56100000000000005</v>
      </c>
      <c r="H32" s="32">
        <v>0.59299999999999997</v>
      </c>
      <c r="I32" s="32">
        <v>0.11600000000000001</v>
      </c>
      <c r="J32" s="8"/>
      <c r="K32" s="9" t="s">
        <v>2</v>
      </c>
      <c r="L32" s="9">
        <v>0.44700000000000001</v>
      </c>
      <c r="M32" s="9">
        <v>0.376</v>
      </c>
      <c r="N32" s="9">
        <v>0.40200000000000002</v>
      </c>
      <c r="O32" s="9">
        <v>0.46300000000000002</v>
      </c>
      <c r="P32" s="9">
        <v>0.51800000000000002</v>
      </c>
      <c r="Q32" s="9">
        <v>0.46100000000000002</v>
      </c>
      <c r="R32" s="9">
        <v>0.59299999999999997</v>
      </c>
      <c r="S32" s="9">
        <v>0.11600000000000001</v>
      </c>
    </row>
    <row r="33" spans="1:19" x14ac:dyDescent="0.25">
      <c r="A33" s="32" t="s">
        <v>3</v>
      </c>
      <c r="B33" s="32">
        <v>0.155</v>
      </c>
      <c r="C33" s="32">
        <v>0.158</v>
      </c>
      <c r="D33" s="32">
        <v>0.16600000000000001</v>
      </c>
      <c r="E33" s="32">
        <v>0.34799999999999998</v>
      </c>
      <c r="F33" s="32">
        <v>0.56699999999999995</v>
      </c>
      <c r="G33" s="32">
        <v>0.56399999999999995</v>
      </c>
      <c r="H33" s="32">
        <v>0.52900000000000003</v>
      </c>
      <c r="I33" s="32">
        <v>0.11799999999999999</v>
      </c>
      <c r="J33" s="10"/>
      <c r="K33" s="9" t="s">
        <v>3</v>
      </c>
      <c r="L33" s="9">
        <v>0.51600000000000001</v>
      </c>
      <c r="M33" s="9">
        <v>0.47099999999999997</v>
      </c>
      <c r="N33" s="9">
        <v>0.47799999999999998</v>
      </c>
      <c r="O33" s="9">
        <v>0.57199999999999995</v>
      </c>
      <c r="P33" s="9">
        <v>0.503</v>
      </c>
      <c r="Q33" s="9">
        <v>0.54200000000000004</v>
      </c>
      <c r="R33" s="9">
        <v>0.52900000000000003</v>
      </c>
      <c r="S33" s="9">
        <v>0.11799999999999999</v>
      </c>
    </row>
    <row r="34" spans="1:19" x14ac:dyDescent="0.25">
      <c r="A34" s="16" t="s">
        <v>4</v>
      </c>
      <c r="B34" s="17" t="s">
        <v>37</v>
      </c>
      <c r="C34" s="17" t="s">
        <v>38</v>
      </c>
      <c r="D34" s="17" t="s">
        <v>39</v>
      </c>
      <c r="E34" s="17" t="s">
        <v>40</v>
      </c>
      <c r="F34" s="17" t="s">
        <v>41</v>
      </c>
      <c r="G34" s="17" t="s">
        <v>42</v>
      </c>
      <c r="H34" s="17" t="s">
        <v>43</v>
      </c>
      <c r="I34" s="17" t="s">
        <v>44</v>
      </c>
      <c r="J34" s="10">
        <v>3</v>
      </c>
      <c r="K34" s="9" t="s">
        <v>4</v>
      </c>
      <c r="L34" s="12" t="s">
        <v>45</v>
      </c>
      <c r="M34" s="12" t="s">
        <v>46</v>
      </c>
      <c r="N34" s="12" t="s">
        <v>47</v>
      </c>
      <c r="O34" s="12" t="s">
        <v>48</v>
      </c>
      <c r="P34" s="12" t="s">
        <v>49</v>
      </c>
      <c r="Q34" s="12" t="s">
        <v>50</v>
      </c>
      <c r="R34" s="12" t="s">
        <v>43</v>
      </c>
      <c r="S34" s="9" t="s">
        <v>44</v>
      </c>
    </row>
    <row r="35" spans="1:19" x14ac:dyDescent="0.25">
      <c r="A35" s="16" t="s">
        <v>5</v>
      </c>
      <c r="B35" s="17" t="s">
        <v>89</v>
      </c>
      <c r="C35" s="17" t="s">
        <v>90</v>
      </c>
      <c r="D35" s="17" t="s">
        <v>91</v>
      </c>
      <c r="E35" s="17" t="s">
        <v>92</v>
      </c>
      <c r="F35" s="17" t="s">
        <v>93</v>
      </c>
      <c r="G35" s="17" t="s">
        <v>94</v>
      </c>
      <c r="H35" s="17" t="s">
        <v>95</v>
      </c>
      <c r="I35" s="17">
        <v>3.3333333333332438E-4</v>
      </c>
      <c r="J35" s="10"/>
      <c r="K35" s="9" t="s">
        <v>5</v>
      </c>
      <c r="L35" s="12" t="s">
        <v>126</v>
      </c>
      <c r="M35" s="12" t="s">
        <v>127</v>
      </c>
      <c r="N35" s="12" t="s">
        <v>128</v>
      </c>
      <c r="O35" s="12" t="s">
        <v>129</v>
      </c>
      <c r="P35" s="12" t="s">
        <v>130</v>
      </c>
      <c r="Q35" s="12" t="s">
        <v>131</v>
      </c>
      <c r="R35" s="12" t="s">
        <v>95</v>
      </c>
      <c r="S35" s="9">
        <v>0</v>
      </c>
    </row>
    <row r="36" spans="1:19" hidden="1" x14ac:dyDescent="0.25">
      <c r="A36" s="16" t="s">
        <v>5</v>
      </c>
      <c r="B36" s="17">
        <f>B38-0.115</f>
        <v>2.3333333333333331E-2</v>
      </c>
      <c r="C36" s="17">
        <f t="shared" ref="C36:I36" si="17">C38-0.115</f>
        <v>3.1333333333333338E-2</v>
      </c>
      <c r="D36" s="17">
        <f t="shared" si="17"/>
        <v>4.5666666666666647E-2</v>
      </c>
      <c r="E36" s="17">
        <f t="shared" si="17"/>
        <v>0.21666666666666667</v>
      </c>
      <c r="F36" s="17">
        <f t="shared" si="17"/>
        <v>0.37066666666666664</v>
      </c>
      <c r="G36" s="17">
        <f t="shared" si="17"/>
        <v>0.44366666666666676</v>
      </c>
      <c r="H36" s="17">
        <f t="shared" si="17"/>
        <v>0.44466666666666665</v>
      </c>
      <c r="I36" s="17">
        <f t="shared" si="17"/>
        <v>3.3333333333332438E-4</v>
      </c>
      <c r="J36" s="1"/>
      <c r="K36" s="9" t="s">
        <v>5</v>
      </c>
      <c r="L36" s="12">
        <f>L38-0.115</f>
        <v>0.35500000000000004</v>
      </c>
      <c r="M36" s="12">
        <f t="shared" ref="M36:S36" si="18">M38-0.115</f>
        <v>0.32266666666666671</v>
      </c>
      <c r="N36" s="12">
        <f t="shared" si="18"/>
        <v>0.3056666666666667</v>
      </c>
      <c r="O36" s="12">
        <f t="shared" si="18"/>
        <v>0.38533333333333331</v>
      </c>
      <c r="P36" s="12">
        <f t="shared" si="18"/>
        <v>0.38233333333333336</v>
      </c>
      <c r="Q36" s="12">
        <f t="shared" si="18"/>
        <v>0.36766666666666664</v>
      </c>
      <c r="R36" s="12">
        <f t="shared" si="18"/>
        <v>0.44466666666666665</v>
      </c>
      <c r="S36" s="12">
        <f t="shared" si="18"/>
        <v>3.3333333333332438E-4</v>
      </c>
    </row>
    <row r="37" spans="1:19" x14ac:dyDescent="0.25">
      <c r="A37" s="16" t="s">
        <v>6</v>
      </c>
      <c r="B37" s="33">
        <f>B36/0.445*100</f>
        <v>5.2434456928838946</v>
      </c>
      <c r="C37" s="33">
        <f t="shared" ref="C37:G37" si="19">C36/0.445*100</f>
        <v>7.0411985018726604</v>
      </c>
      <c r="D37" s="33">
        <f t="shared" si="19"/>
        <v>10.262172284644191</v>
      </c>
      <c r="E37" s="33">
        <f t="shared" si="19"/>
        <v>48.68913857677903</v>
      </c>
      <c r="F37" s="33">
        <f t="shared" si="19"/>
        <v>83.295880149812731</v>
      </c>
      <c r="G37" s="33">
        <f t="shared" si="19"/>
        <v>99.700374531835223</v>
      </c>
      <c r="H37" s="33">
        <v>100</v>
      </c>
      <c r="I37" s="33">
        <v>0</v>
      </c>
      <c r="J37" s="1"/>
      <c r="K37" s="9" t="s">
        <v>6</v>
      </c>
      <c r="L37" s="15">
        <f>L36/0.445*100</f>
        <v>79.775280898876417</v>
      </c>
      <c r="M37" s="15">
        <f t="shared" ref="M37:Q37" si="20">M36/0.445*100</f>
        <v>72.509363295880163</v>
      </c>
      <c r="N37" s="15">
        <f t="shared" si="20"/>
        <v>68.68913857677903</v>
      </c>
      <c r="O37" s="15">
        <f t="shared" si="20"/>
        <v>86.591760299625463</v>
      </c>
      <c r="P37" s="15">
        <f t="shared" si="20"/>
        <v>85.917602996254686</v>
      </c>
      <c r="Q37" s="15">
        <f t="shared" si="20"/>
        <v>82.621722846441941</v>
      </c>
      <c r="R37" s="15">
        <v>100</v>
      </c>
      <c r="S37" s="15">
        <v>0</v>
      </c>
    </row>
    <row r="38" spans="1:19" x14ac:dyDescent="0.25">
      <c r="A38" s="9" t="s">
        <v>4</v>
      </c>
      <c r="B38" s="11">
        <f>AVERAGE(B31:B33)</f>
        <v>0.13833333333333334</v>
      </c>
      <c r="C38" s="11">
        <f t="shared" ref="C38:I38" si="21">AVERAGE(C31:C33)</f>
        <v>0.14633333333333334</v>
      </c>
      <c r="D38" s="11">
        <f t="shared" si="21"/>
        <v>0.16066666666666665</v>
      </c>
      <c r="E38" s="11">
        <f t="shared" si="21"/>
        <v>0.33166666666666667</v>
      </c>
      <c r="F38" s="11">
        <f t="shared" si="21"/>
        <v>0.48566666666666664</v>
      </c>
      <c r="G38" s="11">
        <f t="shared" si="21"/>
        <v>0.55866666666666676</v>
      </c>
      <c r="H38" s="11">
        <f t="shared" si="21"/>
        <v>0.55966666666666665</v>
      </c>
      <c r="I38" s="11">
        <f t="shared" si="21"/>
        <v>0.11533333333333333</v>
      </c>
      <c r="J38" s="1"/>
      <c r="K38" s="16" t="s">
        <v>4</v>
      </c>
      <c r="L38" s="12">
        <f t="shared" ref="L38:S38" si="22">AVERAGE(L31:L33)</f>
        <v>0.47000000000000003</v>
      </c>
      <c r="M38" s="12">
        <f t="shared" si="22"/>
        <v>0.4376666666666667</v>
      </c>
      <c r="N38" s="12">
        <f t="shared" si="22"/>
        <v>0.42066666666666669</v>
      </c>
      <c r="O38" s="12">
        <f t="shared" si="22"/>
        <v>0.5003333333333333</v>
      </c>
      <c r="P38" s="12">
        <f t="shared" si="22"/>
        <v>0.49733333333333335</v>
      </c>
      <c r="Q38" s="12">
        <f t="shared" si="22"/>
        <v>0.48266666666666663</v>
      </c>
      <c r="R38" s="12">
        <f t="shared" si="22"/>
        <v>0.55966666666666665</v>
      </c>
      <c r="S38" s="12">
        <f t="shared" si="22"/>
        <v>0.11533333333333333</v>
      </c>
    </row>
    <row r="39" spans="1:19" x14ac:dyDescent="0.25">
      <c r="A39" s="9" t="s">
        <v>7</v>
      </c>
      <c r="B39" s="11">
        <f t="shared" ref="B39:I39" si="23">STDEV(B31:B33)</f>
        <v>1.6502525059315418E-2</v>
      </c>
      <c r="C39" s="11">
        <f t="shared" si="23"/>
        <v>2.1962088546705224E-2</v>
      </c>
      <c r="D39" s="11">
        <f t="shared" si="23"/>
        <v>1.7616280348965088E-2</v>
      </c>
      <c r="E39" s="11">
        <f t="shared" si="23"/>
        <v>6.5056385799807062E-2</v>
      </c>
      <c r="F39" s="11">
        <f t="shared" si="23"/>
        <v>0.13742391834514603</v>
      </c>
      <c r="G39" s="11">
        <f t="shared" si="23"/>
        <v>6.8068592855540086E-3</v>
      </c>
      <c r="H39" s="11">
        <f t="shared" si="23"/>
        <v>3.2083225108042547E-2</v>
      </c>
      <c r="I39" s="11">
        <f t="shared" si="23"/>
        <v>3.0550504633038902E-3</v>
      </c>
      <c r="J39" s="34"/>
      <c r="K39" s="9" t="s">
        <v>7</v>
      </c>
      <c r="L39" s="12">
        <f t="shared" ref="L39:S39" si="24">STDEV(L31:L33)</f>
        <v>3.9837168574084182E-2</v>
      </c>
      <c r="M39" s="12">
        <f t="shared" si="24"/>
        <v>5.3463383107818133E-2</v>
      </c>
      <c r="N39" s="12">
        <f t="shared" si="24"/>
        <v>5.0649119768593528E-2</v>
      </c>
      <c r="O39" s="12">
        <f t="shared" si="24"/>
        <v>6.2083277404896629E-2</v>
      </c>
      <c r="P39" s="12">
        <f t="shared" si="24"/>
        <v>2.4006943440041142E-2</v>
      </c>
      <c r="Q39" s="12">
        <f t="shared" si="24"/>
        <v>5.2003205029433855E-2</v>
      </c>
      <c r="R39" s="12">
        <f t="shared" si="24"/>
        <v>3.2083225108042547E-2</v>
      </c>
      <c r="S39" s="12">
        <f t="shared" si="24"/>
        <v>3.0550504633038902E-3</v>
      </c>
    </row>
    <row r="40" spans="1:19" x14ac:dyDescent="0.25">
      <c r="A40" s="19"/>
      <c r="B40" s="35"/>
      <c r="C40" s="35"/>
      <c r="D40" s="35"/>
      <c r="E40" s="35"/>
      <c r="F40" s="35"/>
      <c r="G40" s="35"/>
      <c r="H40" s="35"/>
      <c r="I40" s="35"/>
      <c r="J40" s="34"/>
      <c r="K40" s="19"/>
      <c r="L40" s="36"/>
      <c r="M40" s="36"/>
      <c r="N40" s="36"/>
      <c r="O40" s="36"/>
      <c r="P40" s="36"/>
      <c r="Q40" s="36"/>
      <c r="R40" s="36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9"/>
      <c r="L41" s="37"/>
      <c r="M41" s="37"/>
      <c r="N41" s="37"/>
      <c r="O41" s="37"/>
      <c r="P41" s="37"/>
      <c r="Q41" s="37"/>
      <c r="R41" s="37"/>
      <c r="S41" s="19"/>
    </row>
    <row r="42" spans="1:19" x14ac:dyDescent="0.25">
      <c r="A42" s="3" t="s">
        <v>72</v>
      </c>
      <c r="B42" s="4" t="s">
        <v>8</v>
      </c>
      <c r="C42" s="4"/>
      <c r="D42" s="4"/>
      <c r="E42" s="4"/>
      <c r="F42" s="4"/>
      <c r="G42" s="4"/>
      <c r="H42" s="4"/>
      <c r="I42" s="38"/>
      <c r="J42" s="1"/>
      <c r="K42" s="39"/>
      <c r="L42" s="40"/>
      <c r="M42" s="40"/>
      <c r="N42" s="40"/>
      <c r="O42" s="40"/>
      <c r="P42" s="40"/>
      <c r="Q42" s="40"/>
      <c r="R42" s="40"/>
      <c r="S42" s="40"/>
    </row>
    <row r="43" spans="1:19" x14ac:dyDescent="0.25">
      <c r="A43" s="3" t="s">
        <v>132</v>
      </c>
      <c r="B43" s="6">
        <v>10</v>
      </c>
      <c r="C43" s="6">
        <v>5</v>
      </c>
      <c r="D43" s="6">
        <v>1</v>
      </c>
      <c r="E43" s="6">
        <v>0.5</v>
      </c>
      <c r="F43" s="6">
        <v>0.1</v>
      </c>
      <c r="G43" s="6">
        <v>0</v>
      </c>
      <c r="H43" s="6" t="s">
        <v>0</v>
      </c>
      <c r="I43" s="41"/>
      <c r="J43" s="1"/>
      <c r="K43" s="39"/>
      <c r="L43" s="41"/>
      <c r="M43" s="39"/>
      <c r="N43" s="39"/>
      <c r="O43" s="39"/>
      <c r="P43" s="39"/>
      <c r="Q43" s="39"/>
      <c r="R43" s="39"/>
      <c r="S43" s="41"/>
    </row>
    <row r="44" spans="1:19" x14ac:dyDescent="0.25">
      <c r="A44" s="7" t="s">
        <v>1</v>
      </c>
      <c r="B44" s="7">
        <v>0.88500000000000001</v>
      </c>
      <c r="C44" s="7">
        <v>0.93899999999999995</v>
      </c>
      <c r="D44" s="7">
        <v>0.88</v>
      </c>
      <c r="E44" s="7">
        <v>1.101</v>
      </c>
      <c r="F44" s="7">
        <v>1.3380000000000001</v>
      </c>
      <c r="G44" s="7">
        <v>1.2490000000000001</v>
      </c>
      <c r="H44" s="7">
        <v>8.6999999999999994E-2</v>
      </c>
      <c r="I44" s="42"/>
      <c r="J44" s="1"/>
      <c r="K44" s="43"/>
      <c r="L44" s="44"/>
      <c r="M44" s="44"/>
      <c r="N44" s="44"/>
      <c r="O44" s="44"/>
      <c r="P44" s="44"/>
      <c r="Q44" s="44"/>
      <c r="R44" s="44"/>
      <c r="S44" s="44"/>
    </row>
    <row r="45" spans="1:19" x14ac:dyDescent="0.25">
      <c r="A45" s="7" t="s">
        <v>2</v>
      </c>
      <c r="B45" s="7">
        <v>0.76300000000000001</v>
      </c>
      <c r="C45" s="7">
        <v>0.94</v>
      </c>
      <c r="D45" s="7">
        <v>0.84399999999999997</v>
      </c>
      <c r="E45" s="7">
        <v>1.093</v>
      </c>
      <c r="F45" s="7">
        <v>1.1599999999999999</v>
      </c>
      <c r="G45" s="7">
        <v>0.97799999999999998</v>
      </c>
      <c r="H45" s="7">
        <v>9.0999999999999998E-2</v>
      </c>
      <c r="I45" s="42"/>
      <c r="J45" s="1"/>
      <c r="K45" s="43"/>
      <c r="L45" s="45"/>
      <c r="M45" s="45"/>
      <c r="N45" s="45"/>
      <c r="O45" s="45"/>
      <c r="P45" s="45"/>
      <c r="Q45" s="45"/>
      <c r="R45" s="45"/>
      <c r="S45" s="46"/>
    </row>
    <row r="46" spans="1:19" x14ac:dyDescent="0.25">
      <c r="A46" s="7" t="s">
        <v>3</v>
      </c>
      <c r="B46" s="7">
        <v>0.86499999999999999</v>
      </c>
      <c r="C46" s="7">
        <v>0.83899999999999997</v>
      </c>
      <c r="D46" s="7">
        <v>0.89600000000000002</v>
      </c>
      <c r="E46" s="7">
        <v>1.2210000000000001</v>
      </c>
      <c r="F46" s="7">
        <v>1.8069999999999999</v>
      </c>
      <c r="G46" s="7">
        <v>1.018</v>
      </c>
      <c r="H46" s="7">
        <v>7.3999999999999996E-2</v>
      </c>
      <c r="I46" s="42"/>
      <c r="J46" s="1"/>
      <c r="K46" s="43"/>
      <c r="L46" s="45"/>
      <c r="M46" s="45"/>
      <c r="N46" s="45"/>
      <c r="O46" s="45"/>
      <c r="P46" s="45"/>
      <c r="Q46" s="45"/>
      <c r="R46" s="45"/>
      <c r="S46" s="46"/>
    </row>
    <row r="47" spans="1:19" x14ac:dyDescent="0.25">
      <c r="A47" s="9" t="s">
        <v>4</v>
      </c>
      <c r="B47" s="12" t="s">
        <v>51</v>
      </c>
      <c r="C47" s="12" t="s">
        <v>52</v>
      </c>
      <c r="D47" s="12" t="s">
        <v>53</v>
      </c>
      <c r="E47" s="12" t="s">
        <v>54</v>
      </c>
      <c r="F47" s="12" t="s">
        <v>55</v>
      </c>
      <c r="G47" s="12" t="s">
        <v>56</v>
      </c>
      <c r="H47" s="12" t="s">
        <v>57</v>
      </c>
      <c r="I47" s="34"/>
      <c r="J47" s="1"/>
      <c r="K47" s="43"/>
      <c r="L47" s="47"/>
      <c r="M47" s="47"/>
      <c r="N47" s="47"/>
      <c r="O47" s="47"/>
      <c r="P47" s="47"/>
      <c r="Q47" s="47"/>
      <c r="R47" s="47"/>
      <c r="S47" s="46"/>
    </row>
    <row r="48" spans="1:19" x14ac:dyDescent="0.25">
      <c r="A48" s="9" t="s">
        <v>5</v>
      </c>
      <c r="B48" s="12" t="s">
        <v>96</v>
      </c>
      <c r="C48" s="12" t="s">
        <v>97</v>
      </c>
      <c r="D48" s="12" t="s">
        <v>98</v>
      </c>
      <c r="E48" s="12" t="s">
        <v>99</v>
      </c>
      <c r="F48" s="12" t="s">
        <v>100</v>
      </c>
      <c r="G48" s="12" t="s">
        <v>101</v>
      </c>
      <c r="H48" s="12">
        <v>0</v>
      </c>
      <c r="I48" s="34"/>
      <c r="J48" s="1"/>
      <c r="K48" s="43"/>
      <c r="L48" s="47"/>
      <c r="M48" s="47"/>
      <c r="N48" s="47"/>
      <c r="O48" s="47"/>
      <c r="P48" s="47"/>
      <c r="Q48" s="47"/>
      <c r="R48" s="47"/>
      <c r="S48" s="46"/>
    </row>
    <row r="49" spans="1:20" hidden="1" x14ac:dyDescent="0.25">
      <c r="A49" s="9" t="s">
        <v>5</v>
      </c>
      <c r="B49" s="12">
        <f>B51-0.084</f>
        <v>0.75366666666666671</v>
      </c>
      <c r="C49" s="12">
        <f t="shared" ref="C49:H49" si="25">C51-0.084</f>
        <v>0.82200000000000006</v>
      </c>
      <c r="D49" s="12">
        <f t="shared" si="25"/>
        <v>0.78933333333333344</v>
      </c>
      <c r="E49" s="12">
        <f t="shared" si="25"/>
        <v>1.0543333333333333</v>
      </c>
      <c r="F49" s="12">
        <f t="shared" si="25"/>
        <v>1.3509999999999998</v>
      </c>
      <c r="G49" s="12">
        <f t="shared" si="25"/>
        <v>0.99766666666666681</v>
      </c>
      <c r="H49" s="12">
        <f t="shared" si="25"/>
        <v>0</v>
      </c>
      <c r="I49" s="34"/>
      <c r="J49" s="1"/>
      <c r="K49" s="48"/>
      <c r="L49" s="48"/>
      <c r="M49" s="48"/>
      <c r="N49" s="48"/>
      <c r="O49" s="48"/>
      <c r="P49" s="48"/>
      <c r="Q49" s="48"/>
      <c r="R49" s="48"/>
      <c r="S49" s="48"/>
    </row>
    <row r="50" spans="1:20" x14ac:dyDescent="0.25">
      <c r="A50" s="9" t="s">
        <v>6</v>
      </c>
      <c r="B50" s="11">
        <f>B49/0.998*100</f>
        <v>75.517702070808284</v>
      </c>
      <c r="C50" s="11">
        <f t="shared" ref="C50:H50" si="26">C49/0.998*100</f>
        <v>82.364729458917836</v>
      </c>
      <c r="D50" s="11">
        <f t="shared" si="26"/>
        <v>79.091516366065477</v>
      </c>
      <c r="E50" s="11">
        <f>E49/0.998*100</f>
        <v>105.64462257849033</v>
      </c>
      <c r="F50" s="11">
        <f t="shared" si="26"/>
        <v>135.37074148296591</v>
      </c>
      <c r="G50" s="11">
        <v>100</v>
      </c>
      <c r="H50" s="11">
        <f t="shared" si="26"/>
        <v>0</v>
      </c>
      <c r="I50" s="35"/>
      <c r="J50" s="1"/>
      <c r="K50" s="48"/>
      <c r="L50" s="48"/>
      <c r="M50" s="48"/>
      <c r="N50" s="48"/>
      <c r="O50" s="48"/>
      <c r="P50" s="48"/>
      <c r="Q50" s="48"/>
      <c r="R50" s="48"/>
      <c r="S50" s="48"/>
    </row>
    <row r="51" spans="1:20" x14ac:dyDescent="0.25">
      <c r="A51" s="9" t="s">
        <v>4</v>
      </c>
      <c r="B51" s="12">
        <f t="shared" ref="B51:H51" si="27">AVERAGE(B44:B46)</f>
        <v>0.83766666666666667</v>
      </c>
      <c r="C51" s="12">
        <f t="shared" si="27"/>
        <v>0.90600000000000003</v>
      </c>
      <c r="D51" s="12">
        <f t="shared" si="27"/>
        <v>0.87333333333333341</v>
      </c>
      <c r="E51" s="12">
        <f t="shared" si="27"/>
        <v>1.1383333333333334</v>
      </c>
      <c r="F51" s="12">
        <f t="shared" si="27"/>
        <v>1.4349999999999998</v>
      </c>
      <c r="G51" s="12">
        <f t="shared" si="27"/>
        <v>1.0816666666666668</v>
      </c>
      <c r="H51" s="12">
        <f t="shared" si="27"/>
        <v>8.4000000000000005E-2</v>
      </c>
      <c r="I51" s="34"/>
      <c r="J51" s="1"/>
      <c r="K51" s="49"/>
      <c r="L51" s="50"/>
      <c r="M51" s="50"/>
      <c r="N51" s="50"/>
      <c r="O51" s="50"/>
      <c r="P51" s="50"/>
      <c r="Q51" s="50"/>
      <c r="R51" s="50"/>
      <c r="S51" s="50"/>
    </row>
    <row r="52" spans="1:20" x14ac:dyDescent="0.25">
      <c r="A52" s="9" t="s">
        <v>7</v>
      </c>
      <c r="B52" s="12">
        <f t="shared" ref="B52:H52" si="28">STDEV(B44:B46)</f>
        <v>6.5431898439013161E-2</v>
      </c>
      <c r="C52" s="12">
        <f t="shared" si="28"/>
        <v>5.8025856305616019E-2</v>
      </c>
      <c r="D52" s="12">
        <f t="shared" si="28"/>
        <v>2.6633312473917595E-2</v>
      </c>
      <c r="E52" s="12">
        <f t="shared" si="28"/>
        <v>7.170309151866007E-2</v>
      </c>
      <c r="F52" s="12">
        <f t="shared" si="28"/>
        <v>0.33422896343674324</v>
      </c>
      <c r="G52" s="12">
        <f t="shared" si="28"/>
        <v>0.14628852768872022</v>
      </c>
      <c r="H52" s="12">
        <f t="shared" si="28"/>
        <v>8.8881944173155886E-3</v>
      </c>
      <c r="I52" s="36"/>
      <c r="J52" s="1"/>
      <c r="K52" s="49"/>
      <c r="L52" s="41"/>
      <c r="M52" s="39"/>
      <c r="N52" s="39"/>
      <c r="O52" s="39"/>
      <c r="P52" s="39"/>
      <c r="Q52" s="39"/>
      <c r="R52" s="39"/>
      <c r="S52" s="49"/>
    </row>
    <row r="53" spans="1:20" x14ac:dyDescent="0.25">
      <c r="A53" s="1"/>
      <c r="B53" s="29"/>
      <c r="C53" s="29"/>
      <c r="D53" s="29"/>
      <c r="E53" s="29"/>
      <c r="F53" s="29"/>
      <c r="G53" s="29"/>
      <c r="H53" s="29"/>
      <c r="I53" s="1"/>
      <c r="J53" s="1"/>
      <c r="K53" s="43"/>
      <c r="L53" s="37"/>
      <c r="M53" s="37"/>
      <c r="N53" s="37"/>
      <c r="O53" s="37"/>
      <c r="P53" s="37"/>
      <c r="Q53" s="37"/>
      <c r="R53" s="37"/>
      <c r="S53" s="28"/>
    </row>
    <row r="54" spans="1:20" x14ac:dyDescent="0.25">
      <c r="A54" s="3" t="s">
        <v>73</v>
      </c>
      <c r="B54" s="4" t="s">
        <v>8</v>
      </c>
      <c r="C54" s="4"/>
      <c r="D54" s="4"/>
      <c r="E54" s="4"/>
      <c r="F54" s="4"/>
      <c r="G54" s="4"/>
      <c r="H54" s="4"/>
      <c r="I54" s="38"/>
      <c r="J54" s="1"/>
      <c r="K54" s="43"/>
      <c r="L54" s="45"/>
      <c r="M54" s="45"/>
      <c r="N54" s="45"/>
      <c r="O54" s="45"/>
      <c r="P54" s="45"/>
      <c r="Q54" s="45"/>
      <c r="R54" s="45"/>
      <c r="S54" s="45"/>
    </row>
    <row r="55" spans="1:20" x14ac:dyDescent="0.25">
      <c r="A55" s="3" t="s">
        <v>132</v>
      </c>
      <c r="B55" s="6">
        <v>10</v>
      </c>
      <c r="C55" s="6">
        <v>5</v>
      </c>
      <c r="D55" s="6">
        <v>1</v>
      </c>
      <c r="E55" s="6">
        <v>0.5</v>
      </c>
      <c r="F55" s="6">
        <v>0.1</v>
      </c>
      <c r="G55" s="6">
        <v>0</v>
      </c>
      <c r="H55" s="6" t="s">
        <v>0</v>
      </c>
      <c r="I55" s="41"/>
      <c r="J55" s="1"/>
      <c r="K55" s="43"/>
      <c r="L55" s="45"/>
      <c r="M55" s="45"/>
      <c r="N55" s="45"/>
      <c r="O55" s="45"/>
      <c r="P55" s="45"/>
      <c r="Q55" s="45"/>
      <c r="R55" s="45"/>
      <c r="S55" s="45"/>
    </row>
    <row r="56" spans="1:20" x14ac:dyDescent="0.25">
      <c r="A56" s="7" t="s">
        <v>1</v>
      </c>
      <c r="B56" s="7">
        <v>1.234</v>
      </c>
      <c r="C56" s="7">
        <v>1.2490000000000001</v>
      </c>
      <c r="D56" s="7">
        <v>1.1930000000000001</v>
      </c>
      <c r="E56" s="7">
        <v>1.1739999999999999</v>
      </c>
      <c r="F56" s="7">
        <v>1.5569999999999999</v>
      </c>
      <c r="G56" s="7">
        <v>1.55</v>
      </c>
      <c r="H56" s="7">
        <v>0.08</v>
      </c>
      <c r="I56" s="42"/>
      <c r="J56" s="1"/>
      <c r="K56" s="43"/>
      <c r="L56" s="47"/>
      <c r="M56" s="47"/>
      <c r="N56" s="47"/>
      <c r="O56" s="47"/>
      <c r="P56" s="47"/>
      <c r="Q56" s="47"/>
      <c r="R56" s="47"/>
      <c r="S56" s="45"/>
    </row>
    <row r="57" spans="1:20" x14ac:dyDescent="0.25">
      <c r="A57" s="7" t="s">
        <v>2</v>
      </c>
      <c r="B57" s="7">
        <v>0.80600000000000005</v>
      </c>
      <c r="C57" s="7">
        <v>0.875</v>
      </c>
      <c r="D57" s="7">
        <v>0.79400000000000004</v>
      </c>
      <c r="E57" s="7">
        <v>0.999</v>
      </c>
      <c r="F57" s="7">
        <v>1.224</v>
      </c>
      <c r="G57" s="7">
        <v>1</v>
      </c>
      <c r="H57" s="7">
        <v>7.9000000000000001E-2</v>
      </c>
      <c r="I57" s="42"/>
      <c r="J57" s="1"/>
      <c r="K57" s="48"/>
      <c r="L57" s="48"/>
      <c r="M57" s="48"/>
      <c r="N57" s="48"/>
      <c r="O57" s="48"/>
      <c r="P57" s="48"/>
      <c r="Q57" s="48"/>
      <c r="R57" s="48"/>
      <c r="S57" s="48"/>
    </row>
    <row r="58" spans="1:20" x14ac:dyDescent="0.25">
      <c r="A58" s="7" t="s">
        <v>3</v>
      </c>
      <c r="B58" s="7">
        <v>0.92700000000000005</v>
      </c>
      <c r="C58" s="7">
        <v>0.95599999999999996</v>
      </c>
      <c r="D58" s="7">
        <v>0.92300000000000004</v>
      </c>
      <c r="E58" s="7">
        <v>1.012</v>
      </c>
      <c r="F58" s="7">
        <v>1.4419999999999999</v>
      </c>
      <c r="G58" s="7">
        <v>1.22</v>
      </c>
      <c r="H58" s="7">
        <v>7.9000000000000001E-2</v>
      </c>
      <c r="I58" s="42"/>
      <c r="J58" s="1"/>
      <c r="K58" s="48"/>
      <c r="L58" s="51"/>
      <c r="M58" s="45"/>
      <c r="N58" s="45"/>
      <c r="O58" s="45"/>
      <c r="P58" s="45"/>
      <c r="Q58" s="45"/>
      <c r="R58" s="45"/>
      <c r="S58" s="48"/>
    </row>
    <row r="59" spans="1:20" x14ac:dyDescent="0.25">
      <c r="A59" s="9" t="s">
        <v>4</v>
      </c>
      <c r="B59" s="12" t="s">
        <v>58</v>
      </c>
      <c r="C59" s="12" t="s">
        <v>59</v>
      </c>
      <c r="D59" s="12" t="s">
        <v>60</v>
      </c>
      <c r="E59" s="12" t="s">
        <v>61</v>
      </c>
      <c r="F59" s="12" t="s">
        <v>62</v>
      </c>
      <c r="G59" s="12" t="s">
        <v>63</v>
      </c>
      <c r="H59" s="12" t="s">
        <v>64</v>
      </c>
      <c r="I59" s="34"/>
      <c r="J59" s="1"/>
      <c r="K59" s="48"/>
      <c r="L59" s="37"/>
      <c r="M59" s="37"/>
      <c r="N59" s="37"/>
      <c r="O59" s="37"/>
      <c r="P59" s="37"/>
      <c r="Q59" s="37"/>
      <c r="R59" s="37"/>
      <c r="S59" s="37"/>
    </row>
    <row r="60" spans="1:20" x14ac:dyDescent="0.25">
      <c r="A60" s="9" t="s">
        <v>5</v>
      </c>
      <c r="B60" s="12" t="s">
        <v>102</v>
      </c>
      <c r="C60" s="12" t="s">
        <v>103</v>
      </c>
      <c r="D60" s="12" t="s">
        <v>104</v>
      </c>
      <c r="E60" s="12" t="s">
        <v>105</v>
      </c>
      <c r="F60" s="12" t="s">
        <v>106</v>
      </c>
      <c r="G60" s="12" t="s">
        <v>107</v>
      </c>
      <c r="H60" s="12">
        <v>3.3333333333332438E-4</v>
      </c>
      <c r="I60" s="34"/>
      <c r="J60" s="1"/>
      <c r="K60" s="48"/>
      <c r="L60" s="37"/>
      <c r="M60" s="37"/>
      <c r="N60" s="37"/>
      <c r="O60" s="37"/>
      <c r="P60" s="37"/>
      <c r="Q60" s="37"/>
      <c r="R60" s="37"/>
      <c r="S60" s="37"/>
    </row>
    <row r="61" spans="1:20" hidden="1" x14ac:dyDescent="0.25">
      <c r="A61" s="9" t="s">
        <v>5</v>
      </c>
      <c r="B61" s="12">
        <f>B63-0.079</f>
        <v>0.91</v>
      </c>
      <c r="C61" s="12">
        <f t="shared" ref="C61:H61" si="29">C63-0.079</f>
        <v>0.94766666666666666</v>
      </c>
      <c r="D61" s="12">
        <f t="shared" si="29"/>
        <v>0.89100000000000013</v>
      </c>
      <c r="E61" s="12">
        <f t="shared" si="29"/>
        <v>0.9826666666666668</v>
      </c>
      <c r="F61" s="12">
        <f t="shared" si="29"/>
        <v>1.3286666666666667</v>
      </c>
      <c r="G61" s="12">
        <f t="shared" si="29"/>
        <v>1.1776666666666666</v>
      </c>
      <c r="H61" s="12">
        <f t="shared" si="29"/>
        <v>3.3333333333332438E-4</v>
      </c>
      <c r="I61" s="34"/>
      <c r="J61" s="1"/>
      <c r="K61" s="48"/>
      <c r="L61" s="45"/>
      <c r="M61" s="45"/>
      <c r="N61" s="45"/>
      <c r="O61" s="45"/>
      <c r="P61" s="45"/>
      <c r="Q61" s="45"/>
      <c r="R61" s="45"/>
      <c r="S61" s="48"/>
    </row>
    <row r="62" spans="1:20" x14ac:dyDescent="0.25">
      <c r="A62" s="9" t="s">
        <v>6</v>
      </c>
      <c r="B62" s="11">
        <f>B61/1.178*100</f>
        <v>77.249575551782684</v>
      </c>
      <c r="C62" s="11">
        <f t="shared" ref="C62:F62" si="30">C61/1.178*100</f>
        <v>80.447085455574424</v>
      </c>
      <c r="D62" s="11">
        <f t="shared" si="30"/>
        <v>75.636672325976249</v>
      </c>
      <c r="E62" s="11">
        <f t="shared" si="30"/>
        <v>83.418222976796855</v>
      </c>
      <c r="F62" s="11">
        <f t="shared" si="30"/>
        <v>112.79003961516696</v>
      </c>
      <c r="G62" s="11">
        <v>100</v>
      </c>
      <c r="H62" s="11">
        <v>0</v>
      </c>
      <c r="I62" s="37"/>
      <c r="J62" s="1"/>
      <c r="K62" s="48"/>
      <c r="L62" s="45"/>
      <c r="M62" s="45"/>
      <c r="N62" s="45"/>
      <c r="O62" s="45"/>
      <c r="P62" s="45"/>
      <c r="Q62" s="45"/>
      <c r="R62" s="45"/>
      <c r="S62" s="48"/>
    </row>
    <row r="63" spans="1:20" x14ac:dyDescent="0.25">
      <c r="A63" s="9" t="s">
        <v>4</v>
      </c>
      <c r="B63" s="12">
        <f t="shared" ref="B63:H63" si="31">AVERAGE(B56:B58)</f>
        <v>0.98899999999999999</v>
      </c>
      <c r="C63" s="12">
        <f t="shared" si="31"/>
        <v>1.0266666666666666</v>
      </c>
      <c r="D63" s="12">
        <f t="shared" si="31"/>
        <v>0.97000000000000008</v>
      </c>
      <c r="E63" s="12">
        <f t="shared" si="31"/>
        <v>1.0616666666666668</v>
      </c>
      <c r="F63" s="12">
        <f t="shared" si="31"/>
        <v>1.4076666666666666</v>
      </c>
      <c r="G63" s="12">
        <f t="shared" si="31"/>
        <v>1.2566666666666666</v>
      </c>
      <c r="H63" s="12">
        <f t="shared" si="31"/>
        <v>7.9333333333333325E-2</v>
      </c>
      <c r="I63" s="34"/>
      <c r="J63" s="1"/>
      <c r="K63" s="48"/>
      <c r="L63" s="45"/>
      <c r="M63" s="45"/>
      <c r="N63" s="45"/>
      <c r="O63" s="45"/>
      <c r="P63" s="45"/>
      <c r="Q63" s="45"/>
      <c r="R63" s="45"/>
      <c r="S63" s="48"/>
      <c r="T63" s="34"/>
    </row>
    <row r="64" spans="1:20" x14ac:dyDescent="0.25">
      <c r="A64" s="9" t="s">
        <v>7</v>
      </c>
      <c r="B64" s="12">
        <f t="shared" ref="B64:H64" si="32">STDEV(B56:B58)</f>
        <v>0.22063317973505336</v>
      </c>
      <c r="C64" s="12">
        <f t="shared" si="32"/>
        <v>0.19675958257054094</v>
      </c>
      <c r="D64" s="12">
        <f t="shared" si="32"/>
        <v>0.20360992117281479</v>
      </c>
      <c r="E64" s="12">
        <f t="shared" si="32"/>
        <v>9.750042734949077E-2</v>
      </c>
      <c r="F64" s="12">
        <f t="shared" si="32"/>
        <v>0.16913406910889753</v>
      </c>
      <c r="G64" s="12">
        <f t="shared" si="32"/>
        <v>0.27682726262659535</v>
      </c>
      <c r="H64" s="12">
        <f t="shared" si="32"/>
        <v>5.7735026918962634E-4</v>
      </c>
      <c r="I64" s="35"/>
      <c r="J64" s="1"/>
      <c r="K64" s="48"/>
      <c r="L64" s="48"/>
      <c r="M64" s="48"/>
      <c r="N64" s="48"/>
      <c r="O64" s="48"/>
      <c r="P64" s="48"/>
      <c r="Q64" s="48"/>
      <c r="R64" s="48"/>
      <c r="S64" s="48"/>
    </row>
    <row r="65" spans="1:19" x14ac:dyDescent="0.25">
      <c r="A65" s="1"/>
      <c r="B65" s="30"/>
      <c r="C65" s="30"/>
      <c r="D65" s="30"/>
      <c r="E65" s="30"/>
      <c r="F65" s="30"/>
      <c r="G65" s="30"/>
      <c r="H65" s="30"/>
      <c r="I65" s="1"/>
      <c r="J65" s="1"/>
      <c r="K65" s="1"/>
      <c r="L65" s="48"/>
      <c r="M65" s="48"/>
      <c r="N65" s="48"/>
      <c r="O65" s="48"/>
      <c r="P65" s="48"/>
      <c r="Q65" s="48"/>
      <c r="R65" s="48"/>
      <c r="S65" s="1"/>
    </row>
    <row r="66" spans="1:19" x14ac:dyDescent="0.25">
      <c r="A66" s="3" t="s">
        <v>74</v>
      </c>
      <c r="B66" s="5" t="s">
        <v>8</v>
      </c>
      <c r="C66" s="5"/>
      <c r="D66" s="5"/>
      <c r="E66" s="5"/>
      <c r="F66" s="5"/>
      <c r="G66" s="5"/>
      <c r="H66" s="5"/>
      <c r="I66" s="5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3" t="s">
        <v>132</v>
      </c>
      <c r="B67" s="6">
        <v>10</v>
      </c>
      <c r="C67" s="6">
        <v>5</v>
      </c>
      <c r="D67" s="6">
        <v>1</v>
      </c>
      <c r="E67" s="6">
        <v>0.5</v>
      </c>
      <c r="F67" s="6">
        <v>0.1</v>
      </c>
      <c r="G67" s="6">
        <v>0</v>
      </c>
      <c r="H67" s="6" t="s">
        <v>0</v>
      </c>
      <c r="I67" s="4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7" t="s">
        <v>1</v>
      </c>
      <c r="B68" s="7">
        <v>1.026</v>
      </c>
      <c r="C68" s="7">
        <v>1.0149999999999999</v>
      </c>
      <c r="D68" s="7">
        <v>0.89800000000000002</v>
      </c>
      <c r="E68" s="7">
        <v>0.91400000000000003</v>
      </c>
      <c r="F68" s="7">
        <v>1.385</v>
      </c>
      <c r="G68" s="7">
        <v>1.724</v>
      </c>
      <c r="H68" s="7">
        <v>8.3000000000000004E-2</v>
      </c>
      <c r="I68" s="42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7" t="s">
        <v>2</v>
      </c>
      <c r="B69" s="7">
        <v>0.90800000000000003</v>
      </c>
      <c r="C69" s="7">
        <v>0.94399999999999995</v>
      </c>
      <c r="D69" s="7">
        <v>0.83099999999999996</v>
      </c>
      <c r="E69" s="7">
        <v>0.96</v>
      </c>
      <c r="F69" s="7">
        <v>1.161</v>
      </c>
      <c r="G69" s="7">
        <v>1.619</v>
      </c>
      <c r="H69" s="7">
        <v>0.09</v>
      </c>
      <c r="I69" s="42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7" t="s">
        <v>3</v>
      </c>
      <c r="B70" s="7">
        <v>0.79900000000000004</v>
      </c>
      <c r="C70" s="7">
        <v>0.86499999999999999</v>
      </c>
      <c r="D70" s="7">
        <v>0.84699999999999998</v>
      </c>
      <c r="E70" s="7">
        <v>0.873</v>
      </c>
      <c r="F70" s="7">
        <v>1.1319999999999999</v>
      </c>
      <c r="G70" s="7">
        <v>1.526</v>
      </c>
      <c r="H70" s="7">
        <v>8.1000000000000003E-2</v>
      </c>
      <c r="I70" s="42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9" t="s">
        <v>4</v>
      </c>
      <c r="B71" s="12" t="s">
        <v>65</v>
      </c>
      <c r="C71" s="12" t="s">
        <v>66</v>
      </c>
      <c r="D71" s="12" t="s">
        <v>67</v>
      </c>
      <c r="E71" s="12" t="s">
        <v>68</v>
      </c>
      <c r="F71" s="12" t="s">
        <v>69</v>
      </c>
      <c r="G71" s="12" t="s">
        <v>70</v>
      </c>
      <c r="H71" s="12" t="s">
        <v>71</v>
      </c>
      <c r="I71" s="34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9" t="s">
        <v>5</v>
      </c>
      <c r="B72" s="12" t="s">
        <v>108</v>
      </c>
      <c r="C72" s="12" t="s">
        <v>109</v>
      </c>
      <c r="D72" s="12" t="s">
        <v>110</v>
      </c>
      <c r="E72" s="12" t="s">
        <v>111</v>
      </c>
      <c r="F72" s="12" t="s">
        <v>112</v>
      </c>
      <c r="G72" s="12" t="s">
        <v>113</v>
      </c>
      <c r="H72" s="12">
        <v>-3.3333333333333826E-4</v>
      </c>
      <c r="I72" s="34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idden="1" x14ac:dyDescent="0.25">
      <c r="A73" s="9" t="s">
        <v>5</v>
      </c>
      <c r="B73" s="12">
        <f>B75-0.085</f>
        <v>0.82600000000000007</v>
      </c>
      <c r="C73" s="12">
        <f t="shared" ref="C73:H73" si="33">C75-0.085</f>
        <v>0.85633333333333328</v>
      </c>
      <c r="D73" s="12">
        <f t="shared" si="33"/>
        <v>0.77366666666666672</v>
      </c>
      <c r="E73" s="12">
        <f t="shared" si="33"/>
        <v>0.83066666666666666</v>
      </c>
      <c r="F73" s="12">
        <f t="shared" si="33"/>
        <v>1.141</v>
      </c>
      <c r="G73" s="12">
        <f t="shared" si="33"/>
        <v>1.538</v>
      </c>
      <c r="H73" s="12">
        <f t="shared" si="33"/>
        <v>-3.3333333333333826E-4</v>
      </c>
      <c r="I73" s="34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9" t="s">
        <v>6</v>
      </c>
      <c r="B74" s="15">
        <f>B73/1.538*100</f>
        <v>53.706111833550061</v>
      </c>
      <c r="C74" s="15">
        <f t="shared" ref="C74:G74" si="34">C73/1.538*100</f>
        <v>55.678370177719984</v>
      </c>
      <c r="D74" s="15">
        <f t="shared" si="34"/>
        <v>50.303424360641522</v>
      </c>
      <c r="E74" s="15">
        <f t="shared" si="34"/>
        <v>54.00953619419159</v>
      </c>
      <c r="F74" s="15">
        <f t="shared" si="34"/>
        <v>74.187256176853055</v>
      </c>
      <c r="G74" s="15">
        <f t="shared" si="34"/>
        <v>100</v>
      </c>
      <c r="H74" s="15">
        <v>0</v>
      </c>
      <c r="I74" s="37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6" t="s">
        <v>4</v>
      </c>
      <c r="B75" s="17">
        <f>AVERAGE(B68:B70)</f>
        <v>0.91100000000000003</v>
      </c>
      <c r="C75" s="17">
        <f t="shared" ref="C75:H75" si="35">AVERAGE(C68:C70)</f>
        <v>0.94133333333333324</v>
      </c>
      <c r="D75" s="17">
        <f t="shared" si="35"/>
        <v>0.85866666666666669</v>
      </c>
      <c r="E75" s="17">
        <f t="shared" si="35"/>
        <v>0.91566666666666663</v>
      </c>
      <c r="F75" s="17">
        <f t="shared" si="35"/>
        <v>1.226</v>
      </c>
      <c r="G75" s="17">
        <f t="shared" si="35"/>
        <v>1.623</v>
      </c>
      <c r="H75" s="17">
        <f t="shared" si="35"/>
        <v>8.4666666666666668E-2</v>
      </c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9" t="s">
        <v>7</v>
      </c>
      <c r="B76" s="17">
        <f>STDEV(B68:B70)</f>
        <v>0.11352973178863733</v>
      </c>
      <c r="C76" s="17">
        <f t="shared" ref="C76:H76" si="36">STDEV(C68:C70)</f>
        <v>7.50355471315651E-2</v>
      </c>
      <c r="D76" s="17">
        <f t="shared" si="36"/>
        <v>3.4990474894367116E-2</v>
      </c>
      <c r="E76" s="17">
        <f t="shared" si="36"/>
        <v>4.3523939772650774E-2</v>
      </c>
      <c r="F76" s="17">
        <f t="shared" si="36"/>
        <v>0.13845938032506142</v>
      </c>
      <c r="G76" s="17">
        <f t="shared" si="36"/>
        <v>9.9060587520971202E-2</v>
      </c>
      <c r="H76" s="17">
        <f t="shared" si="36"/>
        <v>4.7258156262526049E-3</v>
      </c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30"/>
      <c r="C77" s="30"/>
      <c r="D77" s="30"/>
      <c r="E77" s="30"/>
      <c r="F77" s="30"/>
      <c r="G77" s="30"/>
      <c r="H77" s="3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</sheetData>
  <mergeCells count="11">
    <mergeCell ref="L42:S42"/>
    <mergeCell ref="L51:S51"/>
    <mergeCell ref="B42:H42"/>
    <mergeCell ref="B54:H54"/>
    <mergeCell ref="B66:H66"/>
    <mergeCell ref="B3:I3"/>
    <mergeCell ref="L3:S3"/>
    <mergeCell ref="B16:I16"/>
    <mergeCell ref="L16:S16"/>
    <mergeCell ref="B29:I29"/>
    <mergeCell ref="L29:S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2018-06-11T09:16:40Z</dcterms:created>
  <dcterms:modified xsi:type="dcterms:W3CDTF">2018-09-24T04:54:45Z</dcterms:modified>
</cp:coreProperties>
</file>