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utadora roja\"/>
    </mc:Choice>
  </mc:AlternateContent>
  <bookViews>
    <workbookView xWindow="0" yWindow="0" windowWidth="20496" windowHeight="7620"/>
  </bookViews>
  <sheets>
    <sheet name="Surface balance" sheetId="1" r:id="rId1"/>
    <sheet name="Underground balance" sheetId="2" r:id="rId2"/>
    <sheet name="Availability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4" i="3" l="1"/>
  <c r="AQ14" i="3"/>
  <c r="AM14" i="3"/>
  <c r="AK14" i="3"/>
  <c r="AU13" i="3"/>
  <c r="AQ13" i="3"/>
  <c r="AM13" i="3"/>
  <c r="AK13" i="3"/>
  <c r="AU12" i="3"/>
  <c r="AQ12" i="3"/>
  <c r="AM12" i="3"/>
  <c r="AK12" i="3"/>
  <c r="AU11" i="3"/>
  <c r="AQ11" i="3"/>
  <c r="AM11" i="3"/>
  <c r="AK11" i="3"/>
  <c r="AU10" i="3"/>
  <c r="AQ10" i="3"/>
  <c r="AM10" i="3"/>
  <c r="AK10" i="3"/>
  <c r="AU9" i="3"/>
  <c r="AQ9" i="3"/>
  <c r="AM9" i="3"/>
  <c r="AK9" i="3"/>
  <c r="AU8" i="3"/>
  <c r="AQ8" i="3"/>
  <c r="AM8" i="3"/>
  <c r="AK8" i="3"/>
  <c r="AU7" i="3"/>
  <c r="AQ7" i="3"/>
  <c r="AM7" i="3"/>
  <c r="AK7" i="3"/>
  <c r="AU6" i="3"/>
  <c r="AQ6" i="3"/>
  <c r="AM6" i="3"/>
  <c r="AK6" i="3"/>
  <c r="AU5" i="3"/>
  <c r="AQ5" i="3"/>
  <c r="AM5" i="3"/>
  <c r="AK5" i="3"/>
  <c r="AU4" i="3"/>
  <c r="AQ4" i="3"/>
  <c r="AM4" i="3"/>
  <c r="AK4" i="3"/>
  <c r="AU3" i="3"/>
  <c r="AQ3" i="3"/>
  <c r="AM3" i="3"/>
  <c r="AK3" i="3"/>
  <c r="AU2" i="3"/>
  <c r="AQ2" i="3"/>
  <c r="AM2" i="3"/>
  <c r="AK2" i="3"/>
  <c r="AT14" i="3" l="1"/>
  <c r="AR14" i="3"/>
  <c r="AP14" i="3"/>
  <c r="AL14" i="3"/>
  <c r="AD14" i="3"/>
  <c r="Z14" i="3"/>
  <c r="V14" i="3"/>
  <c r="Y14" i="3" s="1"/>
  <c r="U14" i="3"/>
  <c r="W14" i="3" s="1"/>
  <c r="M14" i="3"/>
  <c r="L14" i="3"/>
  <c r="O14" i="3" s="1"/>
  <c r="I14" i="3"/>
  <c r="H14" i="3"/>
  <c r="D14" i="3"/>
  <c r="E14" i="3" s="1"/>
  <c r="B14" i="3"/>
  <c r="AJ14" i="3" s="1"/>
  <c r="AT13" i="3"/>
  <c r="AR13" i="3"/>
  <c r="AP13" i="3"/>
  <c r="AL13" i="3"/>
  <c r="AE13" i="3"/>
  <c r="AD13" i="3"/>
  <c r="AG13" i="3" s="1"/>
  <c r="AA13" i="3"/>
  <c r="Z13" i="3"/>
  <c r="Y13" i="3"/>
  <c r="V13" i="3"/>
  <c r="W13" i="3" s="1"/>
  <c r="U13" i="3"/>
  <c r="L13" i="3"/>
  <c r="H13" i="3"/>
  <c r="D13" i="3"/>
  <c r="G13" i="3" s="1"/>
  <c r="B13" i="3"/>
  <c r="AJ13" i="3" s="1"/>
  <c r="AT12" i="3"/>
  <c r="AR12" i="3"/>
  <c r="AP12" i="3"/>
  <c r="AL12" i="3"/>
  <c r="AG12" i="3"/>
  <c r="AD12" i="3"/>
  <c r="Z12" i="3"/>
  <c r="AA12" i="3" s="1"/>
  <c r="V12" i="3"/>
  <c r="Y12" i="3" s="1"/>
  <c r="U12" i="3"/>
  <c r="W12" i="3" s="1"/>
  <c r="M12" i="3"/>
  <c r="L12" i="3"/>
  <c r="O12" i="3" s="1"/>
  <c r="I12" i="3"/>
  <c r="H12" i="3"/>
  <c r="G12" i="3"/>
  <c r="D12" i="3"/>
  <c r="E12" i="3" s="1"/>
  <c r="B12" i="3"/>
  <c r="AJ12" i="3" s="1"/>
  <c r="AT11" i="3"/>
  <c r="AR11" i="3"/>
  <c r="AP11" i="3"/>
  <c r="AL11" i="3"/>
  <c r="AJ11" i="3"/>
  <c r="AE11" i="3"/>
  <c r="AD11" i="3"/>
  <c r="AG11" i="3" s="1"/>
  <c r="AA11" i="3"/>
  <c r="Z11" i="3"/>
  <c r="V11" i="3"/>
  <c r="W11" i="3" s="1"/>
  <c r="U11" i="3"/>
  <c r="O11" i="3"/>
  <c r="L11" i="3"/>
  <c r="H11" i="3"/>
  <c r="I11" i="3" s="1"/>
  <c r="D11" i="3"/>
  <c r="G11" i="3" s="1"/>
  <c r="B11" i="3"/>
  <c r="E11" i="3" s="1"/>
  <c r="AT10" i="3"/>
  <c r="AR10" i="3"/>
  <c r="AP10" i="3"/>
  <c r="AL10" i="3"/>
  <c r="AD10" i="3"/>
  <c r="Z10" i="3"/>
  <c r="V10" i="3"/>
  <c r="Y10" i="3" s="1"/>
  <c r="U10" i="3"/>
  <c r="W10" i="3" s="1"/>
  <c r="M10" i="3"/>
  <c r="L10" i="3"/>
  <c r="O10" i="3" s="1"/>
  <c r="I10" i="3"/>
  <c r="H10" i="3"/>
  <c r="D10" i="3"/>
  <c r="E10" i="3" s="1"/>
  <c r="B10" i="3"/>
  <c r="AJ10" i="3" s="1"/>
  <c r="AT9" i="3"/>
  <c r="AR9" i="3"/>
  <c r="AP9" i="3"/>
  <c r="AL9" i="3"/>
  <c r="AE9" i="3"/>
  <c r="AD9" i="3"/>
  <c r="AG9" i="3" s="1"/>
  <c r="AA9" i="3"/>
  <c r="Z9" i="3"/>
  <c r="Y9" i="3"/>
  <c r="V9" i="3"/>
  <c r="W9" i="3" s="1"/>
  <c r="U9" i="3"/>
  <c r="L9" i="3"/>
  <c r="H9" i="3"/>
  <c r="D9" i="3"/>
  <c r="G9" i="3" s="1"/>
  <c r="B9" i="3"/>
  <c r="AJ9" i="3" s="1"/>
  <c r="AT8" i="3"/>
  <c r="AR8" i="3"/>
  <c r="AP8" i="3"/>
  <c r="AL8" i="3"/>
  <c r="AG8" i="3"/>
  <c r="AD8" i="3"/>
  <c r="Z8" i="3"/>
  <c r="AA8" i="3" s="1"/>
  <c r="V8" i="3"/>
  <c r="Y8" i="3" s="1"/>
  <c r="U8" i="3"/>
  <c r="W8" i="3" s="1"/>
  <c r="M8" i="3"/>
  <c r="L8" i="3"/>
  <c r="O8" i="3" s="1"/>
  <c r="I8" i="3"/>
  <c r="H8" i="3"/>
  <c r="G8" i="3"/>
  <c r="D8" i="3"/>
  <c r="E8" i="3" s="1"/>
  <c r="B8" i="3"/>
  <c r="AJ8" i="3" s="1"/>
  <c r="AT7" i="3"/>
  <c r="AR7" i="3"/>
  <c r="AP7" i="3"/>
  <c r="AL7" i="3"/>
  <c r="AJ7" i="3"/>
  <c r="AD7" i="3"/>
  <c r="Z7" i="3"/>
  <c r="V7" i="3"/>
  <c r="Y7" i="3" s="1"/>
  <c r="U7" i="3"/>
  <c r="W7" i="3" s="1"/>
  <c r="M7" i="3"/>
  <c r="L7" i="3"/>
  <c r="O7" i="3" s="1"/>
  <c r="I7" i="3"/>
  <c r="H7" i="3"/>
  <c r="D7" i="3"/>
  <c r="E7" i="3" s="1"/>
  <c r="B7" i="3"/>
  <c r="AT6" i="3"/>
  <c r="AR6" i="3"/>
  <c r="AP6" i="3"/>
  <c r="AL6" i="3"/>
  <c r="AE6" i="3"/>
  <c r="AD6" i="3"/>
  <c r="AG6" i="3" s="1"/>
  <c r="AA6" i="3"/>
  <c r="Z6" i="3"/>
  <c r="Y6" i="3"/>
  <c r="V6" i="3"/>
  <c r="W6" i="3" s="1"/>
  <c r="U6" i="3"/>
  <c r="L6" i="3"/>
  <c r="H6" i="3"/>
  <c r="D6" i="3"/>
  <c r="G6" i="3" s="1"/>
  <c r="B6" i="3"/>
  <c r="AJ6" i="3" s="1"/>
  <c r="AT5" i="3"/>
  <c r="AR5" i="3"/>
  <c r="AP5" i="3"/>
  <c r="AL5" i="3"/>
  <c r="AE5" i="3"/>
  <c r="AD5" i="3"/>
  <c r="AG5" i="3" s="1"/>
  <c r="AH5" i="3" s="1"/>
  <c r="AA5" i="3"/>
  <c r="Z5" i="3"/>
  <c r="V5" i="3"/>
  <c r="W5" i="3" s="1"/>
  <c r="U5" i="3"/>
  <c r="O5" i="3"/>
  <c r="L5" i="3"/>
  <c r="H5" i="3"/>
  <c r="I5" i="3" s="1"/>
  <c r="D5" i="3"/>
  <c r="G5" i="3" s="1"/>
  <c r="B5" i="3"/>
  <c r="AJ5" i="3" s="1"/>
  <c r="AT4" i="3"/>
  <c r="AR4" i="3"/>
  <c r="AP4" i="3"/>
  <c r="AL4" i="3"/>
  <c r="AE4" i="3"/>
  <c r="AD4" i="3"/>
  <c r="AG4" i="3" s="1"/>
  <c r="AA4" i="3"/>
  <c r="Z4" i="3"/>
  <c r="Y4" i="3"/>
  <c r="V4" i="3"/>
  <c r="W4" i="3" s="1"/>
  <c r="U4" i="3"/>
  <c r="L4" i="3"/>
  <c r="H4" i="3"/>
  <c r="D4" i="3"/>
  <c r="G4" i="3" s="1"/>
  <c r="B4" i="3"/>
  <c r="AJ4" i="3" s="1"/>
  <c r="AT3" i="3"/>
  <c r="AR3" i="3"/>
  <c r="AP3" i="3"/>
  <c r="AL3" i="3"/>
  <c r="AD3" i="3"/>
  <c r="AE3" i="3" s="1"/>
  <c r="Z3" i="3"/>
  <c r="AA3" i="3" s="1"/>
  <c r="V3" i="3"/>
  <c r="Y3" i="3" s="1"/>
  <c r="U3" i="3"/>
  <c r="W3" i="3" s="1"/>
  <c r="M3" i="3"/>
  <c r="L3" i="3"/>
  <c r="O3" i="3" s="1"/>
  <c r="I3" i="3"/>
  <c r="H3" i="3"/>
  <c r="D3" i="3"/>
  <c r="E3" i="3" s="1"/>
  <c r="B3" i="3"/>
  <c r="AJ3" i="3" s="1"/>
  <c r="AT2" i="3"/>
  <c r="AR2" i="3"/>
  <c r="AP2" i="3"/>
  <c r="AL2" i="3"/>
  <c r="AE2" i="3"/>
  <c r="AD2" i="3"/>
  <c r="AG2" i="3" s="1"/>
  <c r="AA2" i="3"/>
  <c r="Z2" i="3"/>
  <c r="V2" i="3"/>
  <c r="W2" i="3" s="1"/>
  <c r="U2" i="3"/>
  <c r="L2" i="3"/>
  <c r="M2" i="3" s="1"/>
  <c r="H2" i="3"/>
  <c r="I2" i="3" s="1"/>
  <c r="D2" i="3"/>
  <c r="G2" i="3" s="1"/>
  <c r="B2" i="3"/>
  <c r="B16" i="3" s="1"/>
  <c r="F63" i="2"/>
  <c r="X62" i="2"/>
  <c r="W62" i="2"/>
  <c r="V62" i="2"/>
  <c r="U62" i="2"/>
  <c r="T62" i="2"/>
  <c r="S62" i="2"/>
  <c r="R62" i="2"/>
  <c r="O62" i="2"/>
  <c r="N62" i="2"/>
  <c r="M62" i="2"/>
  <c r="K62" i="2"/>
  <c r="J62" i="2"/>
  <c r="I62" i="2"/>
  <c r="G62" i="2"/>
  <c r="E62" i="2"/>
  <c r="X61" i="2"/>
  <c r="W61" i="2"/>
  <c r="V61" i="2"/>
  <c r="U61" i="2"/>
  <c r="T61" i="2"/>
  <c r="S61" i="2"/>
  <c r="R61" i="2"/>
  <c r="Q61" i="2"/>
  <c r="O61" i="2"/>
  <c r="N61" i="2"/>
  <c r="M61" i="2"/>
  <c r="K61" i="2"/>
  <c r="J61" i="2"/>
  <c r="I61" i="2"/>
  <c r="G61" i="2"/>
  <c r="E61" i="2"/>
  <c r="W59" i="2"/>
  <c r="V59" i="2"/>
  <c r="U59" i="2"/>
  <c r="T59" i="2"/>
  <c r="S59" i="2"/>
  <c r="Q59" i="2"/>
  <c r="O59" i="2"/>
  <c r="N59" i="2"/>
  <c r="M59" i="2"/>
  <c r="K59" i="2"/>
  <c r="J59" i="2"/>
  <c r="I59" i="2"/>
  <c r="G59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E53" i="2" s="1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E52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E51" i="2" s="1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E50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E49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E48" i="2"/>
  <c r="X47" i="2"/>
  <c r="X56" i="2" s="1"/>
  <c r="W47" i="2"/>
  <c r="W56" i="2" s="1"/>
  <c r="V47" i="2"/>
  <c r="V56" i="2" s="1"/>
  <c r="U47" i="2"/>
  <c r="U56" i="2" s="1"/>
  <c r="T47" i="2"/>
  <c r="T56" i="2" s="1"/>
  <c r="S47" i="2"/>
  <c r="S56" i="2" s="1"/>
  <c r="R47" i="2"/>
  <c r="R56" i="2" s="1"/>
  <c r="Q47" i="2"/>
  <c r="Q56" i="2" s="1"/>
  <c r="P47" i="2"/>
  <c r="O47" i="2"/>
  <c r="O56" i="2" s="1"/>
  <c r="N47" i="2"/>
  <c r="N56" i="2" s="1"/>
  <c r="M47" i="2"/>
  <c r="M56" i="2" s="1"/>
  <c r="L47" i="2"/>
  <c r="K47" i="2"/>
  <c r="K56" i="2" s="1"/>
  <c r="J47" i="2"/>
  <c r="J56" i="2" s="1"/>
  <c r="I47" i="2"/>
  <c r="I56" i="2" s="1"/>
  <c r="H47" i="2"/>
  <c r="G47" i="2"/>
  <c r="G56" i="2" s="1"/>
  <c r="E47" i="2"/>
  <c r="E56" i="2" s="1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E45" i="2" s="1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E44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E43" i="2" s="1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E42" i="2" s="1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E41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E40" i="2"/>
  <c r="X39" i="2"/>
  <c r="X55" i="2" s="1"/>
  <c r="X57" i="2" s="1"/>
  <c r="X66" i="2" s="1"/>
  <c r="W39" i="2"/>
  <c r="W55" i="2" s="1"/>
  <c r="W57" i="2" s="1"/>
  <c r="W66" i="2" s="1"/>
  <c r="V39" i="2"/>
  <c r="V55" i="2" s="1"/>
  <c r="V57" i="2" s="1"/>
  <c r="V66" i="2" s="1"/>
  <c r="U39" i="2"/>
  <c r="U55" i="2" s="1"/>
  <c r="U57" i="2" s="1"/>
  <c r="U66" i="2" s="1"/>
  <c r="T39" i="2"/>
  <c r="T55" i="2" s="1"/>
  <c r="T57" i="2" s="1"/>
  <c r="T66" i="2" s="1"/>
  <c r="S39" i="2"/>
  <c r="S55" i="2" s="1"/>
  <c r="S57" i="2" s="1"/>
  <c r="S66" i="2" s="1"/>
  <c r="R39" i="2"/>
  <c r="R55" i="2" s="1"/>
  <c r="R57" i="2" s="1"/>
  <c r="R66" i="2" s="1"/>
  <c r="Q39" i="2"/>
  <c r="Q55" i="2" s="1"/>
  <c r="Q57" i="2" s="1"/>
  <c r="Q66" i="2" s="1"/>
  <c r="P39" i="2"/>
  <c r="O39" i="2"/>
  <c r="O55" i="2" s="1"/>
  <c r="O57" i="2" s="1"/>
  <c r="O66" i="2" s="1"/>
  <c r="N39" i="2"/>
  <c r="N55" i="2" s="1"/>
  <c r="N57" i="2" s="1"/>
  <c r="N66" i="2" s="1"/>
  <c r="M39" i="2"/>
  <c r="M55" i="2" s="1"/>
  <c r="M57" i="2" s="1"/>
  <c r="M66" i="2" s="1"/>
  <c r="L39" i="2"/>
  <c r="K39" i="2"/>
  <c r="K55" i="2" s="1"/>
  <c r="K57" i="2" s="1"/>
  <c r="K66" i="2" s="1"/>
  <c r="J39" i="2"/>
  <c r="J55" i="2" s="1"/>
  <c r="J57" i="2" s="1"/>
  <c r="J66" i="2" s="1"/>
  <c r="I39" i="2"/>
  <c r="I55" i="2" s="1"/>
  <c r="I57" i="2" s="1"/>
  <c r="I66" i="2" s="1"/>
  <c r="H39" i="2"/>
  <c r="G39" i="2"/>
  <c r="G55" i="2" s="1"/>
  <c r="G57" i="2" s="1"/>
  <c r="G66" i="2" s="1"/>
  <c r="E39" i="2"/>
  <c r="E55" i="2" s="1"/>
  <c r="E57" i="2" s="1"/>
  <c r="E66" i="2" s="1"/>
  <c r="X34" i="2"/>
  <c r="W34" i="2"/>
  <c r="V34" i="2"/>
  <c r="U34" i="2"/>
  <c r="T34" i="2"/>
  <c r="S34" i="2"/>
  <c r="R34" i="2"/>
  <c r="Q34" i="2"/>
  <c r="O34" i="2"/>
  <c r="N34" i="2"/>
  <c r="M34" i="2"/>
  <c r="K34" i="2"/>
  <c r="J34" i="2"/>
  <c r="I34" i="2"/>
  <c r="G34" i="2"/>
  <c r="E34" i="2"/>
  <c r="X26" i="2"/>
  <c r="W26" i="2"/>
  <c r="V26" i="2"/>
  <c r="U26" i="2"/>
  <c r="T26" i="2"/>
  <c r="S26" i="2"/>
  <c r="R26" i="2"/>
  <c r="Q26" i="2"/>
  <c r="O26" i="2"/>
  <c r="N26" i="2"/>
  <c r="M26" i="2"/>
  <c r="K26" i="2"/>
  <c r="J26" i="2"/>
  <c r="I26" i="2"/>
  <c r="G26" i="2"/>
  <c r="X25" i="2"/>
  <c r="X28" i="2" s="1"/>
  <c r="X30" i="2" s="1"/>
  <c r="X60" i="2" s="1"/>
  <c r="W25" i="2"/>
  <c r="W28" i="2" s="1"/>
  <c r="W30" i="2" s="1"/>
  <c r="W60" i="2" s="1"/>
  <c r="W37" i="2" s="1"/>
  <c r="W63" i="2" s="1"/>
  <c r="W65" i="2" s="1"/>
  <c r="V25" i="2"/>
  <c r="V28" i="2" s="1"/>
  <c r="V30" i="2" s="1"/>
  <c r="V60" i="2" s="1"/>
  <c r="V37" i="2" s="1"/>
  <c r="V63" i="2" s="1"/>
  <c r="U25" i="2"/>
  <c r="U28" i="2" s="1"/>
  <c r="U30" i="2" s="1"/>
  <c r="U60" i="2" s="1"/>
  <c r="U37" i="2" s="1"/>
  <c r="U63" i="2" s="1"/>
  <c r="U65" i="2" s="1"/>
  <c r="T25" i="2"/>
  <c r="T28" i="2" s="1"/>
  <c r="T30" i="2" s="1"/>
  <c r="T60" i="2" s="1"/>
  <c r="T37" i="2" s="1"/>
  <c r="T63" i="2" s="1"/>
  <c r="S25" i="2"/>
  <c r="S28" i="2" s="1"/>
  <c r="S30" i="2" s="1"/>
  <c r="S60" i="2" s="1"/>
  <c r="S37" i="2" s="1"/>
  <c r="S63" i="2" s="1"/>
  <c r="S65" i="2" s="1"/>
  <c r="R25" i="2"/>
  <c r="R28" i="2" s="1"/>
  <c r="R30" i="2" s="1"/>
  <c r="R60" i="2" s="1"/>
  <c r="Q25" i="2"/>
  <c r="Q28" i="2" s="1"/>
  <c r="Q30" i="2" s="1"/>
  <c r="Q60" i="2" s="1"/>
  <c r="Q37" i="2" s="1"/>
  <c r="O25" i="2"/>
  <c r="O28" i="2" s="1"/>
  <c r="O30" i="2" s="1"/>
  <c r="O60" i="2" s="1"/>
  <c r="O37" i="2" s="1"/>
  <c r="N25" i="2"/>
  <c r="N28" i="2" s="1"/>
  <c r="N30" i="2" s="1"/>
  <c r="N60" i="2" s="1"/>
  <c r="N37" i="2" s="1"/>
  <c r="M25" i="2"/>
  <c r="M28" i="2" s="1"/>
  <c r="M30" i="2" s="1"/>
  <c r="M60" i="2" s="1"/>
  <c r="M37" i="2" s="1"/>
  <c r="K25" i="2"/>
  <c r="K28" i="2" s="1"/>
  <c r="K30" i="2" s="1"/>
  <c r="K60" i="2" s="1"/>
  <c r="K37" i="2" s="1"/>
  <c r="J25" i="2"/>
  <c r="J28" i="2" s="1"/>
  <c r="J30" i="2" s="1"/>
  <c r="J60" i="2" s="1"/>
  <c r="J37" i="2" s="1"/>
  <c r="I25" i="2"/>
  <c r="I28" i="2" s="1"/>
  <c r="I30" i="2" s="1"/>
  <c r="I60" i="2" s="1"/>
  <c r="I37" i="2" s="1"/>
  <c r="G25" i="2"/>
  <c r="G28" i="2" s="1"/>
  <c r="G30" i="2" s="1"/>
  <c r="G60" i="2" s="1"/>
  <c r="G37" i="2" s="1"/>
  <c r="E24" i="2"/>
  <c r="W19" i="2"/>
  <c r="W20" i="2" s="1"/>
  <c r="V19" i="2"/>
  <c r="V20" i="2" s="1"/>
  <c r="U19" i="2"/>
  <c r="U20" i="2" s="1"/>
  <c r="T19" i="2"/>
  <c r="T20" i="2" s="1"/>
  <c r="S19" i="2"/>
  <c r="S20" i="2" s="1"/>
  <c r="Q19" i="2"/>
  <c r="Q20" i="2" s="1"/>
  <c r="O19" i="2"/>
  <c r="O20" i="2" s="1"/>
  <c r="N19" i="2"/>
  <c r="N20" i="2" s="1"/>
  <c r="M19" i="2"/>
  <c r="M20" i="2" s="1"/>
  <c r="K19" i="2"/>
  <c r="K20" i="2" s="1"/>
  <c r="J19" i="2"/>
  <c r="J20" i="2" s="1"/>
  <c r="I19" i="2"/>
  <c r="I20" i="2" s="1"/>
  <c r="G19" i="2"/>
  <c r="G20" i="2" s="1"/>
  <c r="X17" i="2"/>
  <c r="W17" i="2"/>
  <c r="V17" i="2"/>
  <c r="U17" i="2"/>
  <c r="T17" i="2"/>
  <c r="S17" i="2"/>
  <c r="R17" i="2"/>
  <c r="Q17" i="2"/>
  <c r="O17" i="2"/>
  <c r="N17" i="2"/>
  <c r="M17" i="2"/>
  <c r="K17" i="2"/>
  <c r="J17" i="2"/>
  <c r="I17" i="2"/>
  <c r="G17" i="2"/>
  <c r="E17" i="2"/>
  <c r="X16" i="2"/>
  <c r="W16" i="2"/>
  <c r="V16" i="2"/>
  <c r="U16" i="2"/>
  <c r="T16" i="2"/>
  <c r="S16" i="2"/>
  <c r="R16" i="2"/>
  <c r="Q16" i="2"/>
  <c r="O16" i="2"/>
  <c r="N16" i="2"/>
  <c r="M16" i="2"/>
  <c r="K16" i="2"/>
  <c r="J16" i="2"/>
  <c r="I16" i="2"/>
  <c r="G16" i="2"/>
  <c r="E16" i="2"/>
  <c r="X15" i="2"/>
  <c r="W15" i="2"/>
  <c r="V15" i="2"/>
  <c r="U15" i="2"/>
  <c r="T15" i="2"/>
  <c r="S15" i="2"/>
  <c r="R15" i="2"/>
  <c r="Q15" i="2"/>
  <c r="O15" i="2"/>
  <c r="N15" i="2"/>
  <c r="M15" i="2"/>
  <c r="K15" i="2"/>
  <c r="J15" i="2"/>
  <c r="I15" i="2"/>
  <c r="G15" i="2"/>
  <c r="E15" i="2" s="1"/>
  <c r="X14" i="2"/>
  <c r="W14" i="2"/>
  <c r="V14" i="2"/>
  <c r="U14" i="2"/>
  <c r="T14" i="2"/>
  <c r="S14" i="2"/>
  <c r="R14" i="2"/>
  <c r="Q14" i="2"/>
  <c r="O14" i="2"/>
  <c r="N14" i="2"/>
  <c r="M14" i="2"/>
  <c r="K14" i="2"/>
  <c r="J14" i="2"/>
  <c r="I14" i="2"/>
  <c r="G14" i="2"/>
  <c r="E14" i="2"/>
  <c r="X13" i="2"/>
  <c r="X19" i="2" s="1"/>
  <c r="X59" i="2" s="1"/>
  <c r="X64" i="2" s="1"/>
  <c r="W13" i="2"/>
  <c r="W18" i="2" s="1"/>
  <c r="V13" i="2"/>
  <c r="V18" i="2" s="1"/>
  <c r="U13" i="2"/>
  <c r="U18" i="2" s="1"/>
  <c r="T13" i="2"/>
  <c r="T18" i="2" s="1"/>
  <c r="S13" i="2"/>
  <c r="S18" i="2" s="1"/>
  <c r="R13" i="2"/>
  <c r="R19" i="2" s="1"/>
  <c r="R59" i="2" s="1"/>
  <c r="Q13" i="2"/>
  <c r="Q63" i="2" s="1"/>
  <c r="Q65" i="2" s="1"/>
  <c r="O13" i="2"/>
  <c r="O63" i="2" s="1"/>
  <c r="N13" i="2"/>
  <c r="N63" i="2" s="1"/>
  <c r="M13" i="2"/>
  <c r="M63" i="2" s="1"/>
  <c r="K13" i="2"/>
  <c r="K63" i="2" s="1"/>
  <c r="J13" i="2"/>
  <c r="J63" i="2" s="1"/>
  <c r="I13" i="2"/>
  <c r="I63" i="2" s="1"/>
  <c r="G13" i="2"/>
  <c r="G63" i="2" s="1"/>
  <c r="E13" i="2"/>
  <c r="E19" i="2" s="1"/>
  <c r="E59" i="2" s="1"/>
  <c r="J11" i="2"/>
  <c r="J10" i="2"/>
  <c r="X8" i="2"/>
  <c r="X31" i="2" s="1"/>
  <c r="X35" i="2" s="1"/>
  <c r="X37" i="2" s="1"/>
  <c r="X63" i="2" s="1"/>
  <c r="W8" i="2"/>
  <c r="W31" i="2" s="1"/>
  <c r="W35" i="2" s="1"/>
  <c r="V8" i="2"/>
  <c r="V31" i="2" s="1"/>
  <c r="V35" i="2" s="1"/>
  <c r="U8" i="2"/>
  <c r="U31" i="2" s="1"/>
  <c r="U35" i="2" s="1"/>
  <c r="T8" i="2"/>
  <c r="T31" i="2" s="1"/>
  <c r="T35" i="2" s="1"/>
  <c r="S8" i="2"/>
  <c r="S31" i="2" s="1"/>
  <c r="S35" i="2" s="1"/>
  <c r="R8" i="2"/>
  <c r="R31" i="2" s="1"/>
  <c r="R35" i="2" s="1"/>
  <c r="Q8" i="2"/>
  <c r="Q31" i="2" s="1"/>
  <c r="Q35" i="2" s="1"/>
  <c r="O8" i="2"/>
  <c r="O31" i="2" s="1"/>
  <c r="O35" i="2" s="1"/>
  <c r="N8" i="2"/>
  <c r="N31" i="2" s="1"/>
  <c r="N35" i="2" s="1"/>
  <c r="M8" i="2"/>
  <c r="M31" i="2" s="1"/>
  <c r="M35" i="2" s="1"/>
  <c r="K8" i="2"/>
  <c r="K31" i="2" s="1"/>
  <c r="K35" i="2" s="1"/>
  <c r="J8" i="2"/>
  <c r="J31" i="2" s="1"/>
  <c r="J35" i="2" s="1"/>
  <c r="I8" i="2"/>
  <c r="I31" i="2" s="1"/>
  <c r="I35" i="2" s="1"/>
  <c r="G8" i="2"/>
  <c r="G31" i="2" s="1"/>
  <c r="G35" i="2" s="1"/>
  <c r="X7" i="2"/>
  <c r="W7" i="2"/>
  <c r="V7" i="2"/>
  <c r="U7" i="2"/>
  <c r="T7" i="2"/>
  <c r="S7" i="2"/>
  <c r="R7" i="2"/>
  <c r="Q7" i="2"/>
  <c r="O7" i="2"/>
  <c r="N7" i="2"/>
  <c r="M7" i="2"/>
  <c r="K7" i="2"/>
  <c r="J7" i="2"/>
  <c r="I7" i="2"/>
  <c r="G7" i="2"/>
  <c r="E7" i="2"/>
  <c r="X6" i="2"/>
  <c r="W6" i="2"/>
  <c r="V6" i="2"/>
  <c r="U6" i="2"/>
  <c r="T6" i="2"/>
  <c r="S6" i="2"/>
  <c r="R6" i="2"/>
  <c r="Q6" i="2"/>
  <c r="O6" i="2"/>
  <c r="N6" i="2"/>
  <c r="M6" i="2"/>
  <c r="K6" i="2"/>
  <c r="J6" i="2"/>
  <c r="I6" i="2"/>
  <c r="G6" i="2"/>
  <c r="E6" i="2"/>
  <c r="D65" i="1"/>
  <c r="F118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V99" i="1"/>
  <c r="V106" i="1" s="1"/>
  <c r="U99" i="1"/>
  <c r="U106" i="1" s="1"/>
  <c r="T99" i="1"/>
  <c r="T106" i="1" s="1"/>
  <c r="S99" i="1"/>
  <c r="S106" i="1" s="1"/>
  <c r="R99" i="1"/>
  <c r="R106" i="1" s="1"/>
  <c r="Q99" i="1"/>
  <c r="Q106" i="1" s="1"/>
  <c r="P99" i="1"/>
  <c r="P106" i="1" s="1"/>
  <c r="O99" i="1"/>
  <c r="O106" i="1" s="1"/>
  <c r="N99" i="1"/>
  <c r="N106" i="1" s="1"/>
  <c r="M99" i="1"/>
  <c r="M106" i="1" s="1"/>
  <c r="L99" i="1"/>
  <c r="L106" i="1" s="1"/>
  <c r="K99" i="1"/>
  <c r="K106" i="1" s="1"/>
  <c r="J99" i="1"/>
  <c r="J106" i="1" s="1"/>
  <c r="I99" i="1"/>
  <c r="I106" i="1" s="1"/>
  <c r="H99" i="1"/>
  <c r="H106" i="1" s="1"/>
  <c r="G99" i="1"/>
  <c r="G106" i="1" s="1"/>
  <c r="F99" i="1"/>
  <c r="F106" i="1" s="1"/>
  <c r="E99" i="1"/>
  <c r="E106" i="1" s="1"/>
  <c r="V85" i="1"/>
  <c r="V85" i="1" a="1"/>
  <c r="U85" i="1" a="1"/>
  <c r="U85" i="1" s="1"/>
  <c r="T85" i="1" a="1"/>
  <c r="T85" i="1" s="1"/>
  <c r="S85" i="1" a="1"/>
  <c r="S85" i="1" s="1"/>
  <c r="R85" i="1" a="1"/>
  <c r="R85" i="1" s="1"/>
  <c r="Q85" i="1" a="1"/>
  <c r="Q85" i="1" s="1"/>
  <c r="P85" i="1" a="1"/>
  <c r="P85" i="1" s="1"/>
  <c r="O85" i="1" a="1"/>
  <c r="O85" i="1" s="1"/>
  <c r="N85" i="1" a="1"/>
  <c r="N85" i="1" s="1"/>
  <c r="M85" i="1" a="1"/>
  <c r="M85" i="1" s="1"/>
  <c r="L85" i="1" a="1"/>
  <c r="L85" i="1" s="1"/>
  <c r="K85" i="1" a="1"/>
  <c r="K85" i="1" s="1"/>
  <c r="J85" i="1" a="1"/>
  <c r="J85" i="1" s="1"/>
  <c r="I85" i="1" a="1"/>
  <c r="I85" i="1" s="1"/>
  <c r="H85" i="1" a="1"/>
  <c r="H85" i="1" s="1"/>
  <c r="G85" i="1" a="1"/>
  <c r="G85" i="1" s="1"/>
  <c r="F85" i="1" a="1"/>
  <c r="F85" i="1" s="1"/>
  <c r="E85" i="1" a="1"/>
  <c r="E85" i="1" s="1"/>
  <c r="V84" i="1" a="1"/>
  <c r="V84" i="1" s="1"/>
  <c r="U84" i="1" a="1"/>
  <c r="U84" i="1" s="1"/>
  <c r="T84" i="1" a="1"/>
  <c r="T84" i="1" s="1"/>
  <c r="S84" i="1" a="1"/>
  <c r="S84" i="1" s="1"/>
  <c r="R84" i="1" a="1"/>
  <c r="R84" i="1" s="1"/>
  <c r="Q84" i="1" a="1"/>
  <c r="Q84" i="1" s="1"/>
  <c r="P84" i="1" a="1"/>
  <c r="P84" i="1" s="1"/>
  <c r="O84" i="1" a="1"/>
  <c r="O84" i="1" s="1"/>
  <c r="N84" i="1" a="1"/>
  <c r="N84" i="1" s="1"/>
  <c r="M84" i="1" a="1"/>
  <c r="M84" i="1" s="1"/>
  <c r="L84" i="1" a="1"/>
  <c r="L84" i="1" s="1"/>
  <c r="K84" i="1" a="1"/>
  <c r="K84" i="1" s="1"/>
  <c r="J84" i="1" a="1"/>
  <c r="J84" i="1" s="1"/>
  <c r="I84" i="1" a="1"/>
  <c r="I84" i="1" s="1"/>
  <c r="H84" i="1" a="1"/>
  <c r="H84" i="1" s="1"/>
  <c r="G84" i="1" a="1"/>
  <c r="G84" i="1" s="1"/>
  <c r="F84" i="1" a="1"/>
  <c r="F84" i="1" s="1"/>
  <c r="E84" i="1" a="1"/>
  <c r="E84" i="1" s="1"/>
  <c r="V83" i="1" a="1"/>
  <c r="V83" i="1" s="1"/>
  <c r="U83" i="1" a="1"/>
  <c r="U83" i="1" s="1"/>
  <c r="T83" i="1" a="1"/>
  <c r="T83" i="1" s="1"/>
  <c r="S83" i="1" a="1"/>
  <c r="S83" i="1" s="1"/>
  <c r="R83" i="1" a="1"/>
  <c r="R83" i="1" s="1"/>
  <c r="Q83" i="1" a="1"/>
  <c r="Q83" i="1" s="1"/>
  <c r="P83" i="1" a="1"/>
  <c r="P83" i="1" s="1"/>
  <c r="O83" i="1" a="1"/>
  <c r="O83" i="1" s="1"/>
  <c r="N83" i="1" a="1"/>
  <c r="N83" i="1" s="1"/>
  <c r="M83" i="1" a="1"/>
  <c r="M83" i="1" s="1"/>
  <c r="L83" i="1" a="1"/>
  <c r="L83" i="1" s="1"/>
  <c r="K83" i="1" a="1"/>
  <c r="K83" i="1" s="1"/>
  <c r="J83" i="1" a="1"/>
  <c r="J83" i="1" s="1"/>
  <c r="I83" i="1" a="1"/>
  <c r="I83" i="1" s="1"/>
  <c r="H83" i="1" a="1"/>
  <c r="H83" i="1" s="1"/>
  <c r="G83" i="1" a="1"/>
  <c r="G83" i="1" s="1"/>
  <c r="F83" i="1" a="1"/>
  <c r="F83" i="1" s="1"/>
  <c r="E83" i="1" a="1"/>
  <c r="E83" i="1" s="1"/>
  <c r="V82" i="1" a="1"/>
  <c r="V82" i="1" s="1"/>
  <c r="U82" i="1" a="1"/>
  <c r="U82" i="1" s="1"/>
  <c r="T82" i="1" a="1"/>
  <c r="T82" i="1" s="1"/>
  <c r="S82" i="1" a="1"/>
  <c r="S82" i="1" s="1"/>
  <c r="R82" i="1" a="1"/>
  <c r="R82" i="1" s="1"/>
  <c r="Q82" i="1" a="1"/>
  <c r="Q82" i="1" s="1"/>
  <c r="P82" i="1" a="1"/>
  <c r="P82" i="1" s="1"/>
  <c r="O82" i="1" a="1"/>
  <c r="O82" i="1" s="1"/>
  <c r="N82" i="1" a="1"/>
  <c r="N82" i="1" s="1"/>
  <c r="M82" i="1" a="1"/>
  <c r="M82" i="1" s="1"/>
  <c r="L82" i="1" a="1"/>
  <c r="L82" i="1" s="1"/>
  <c r="K82" i="1" a="1"/>
  <c r="K82" i="1" s="1"/>
  <c r="J82" i="1" a="1"/>
  <c r="J82" i="1" s="1"/>
  <c r="I82" i="1" a="1"/>
  <c r="I82" i="1" s="1"/>
  <c r="H82" i="1" a="1"/>
  <c r="H82" i="1" s="1"/>
  <c r="G82" i="1" a="1"/>
  <c r="G82" i="1" s="1"/>
  <c r="F82" i="1" a="1"/>
  <c r="F82" i="1" s="1"/>
  <c r="E82" i="1" a="1"/>
  <c r="E82" i="1" s="1"/>
  <c r="V81" i="1" a="1"/>
  <c r="V81" i="1" s="1"/>
  <c r="U81" i="1" a="1"/>
  <c r="U81" i="1" s="1"/>
  <c r="T81" i="1" a="1"/>
  <c r="T81" i="1" s="1"/>
  <c r="S81" i="1" a="1"/>
  <c r="S81" i="1" s="1"/>
  <c r="R81" i="1" a="1"/>
  <c r="R81" i="1" s="1"/>
  <c r="Q81" i="1" a="1"/>
  <c r="Q81" i="1" s="1"/>
  <c r="P81" i="1" a="1"/>
  <c r="P81" i="1" s="1"/>
  <c r="O81" i="1" a="1"/>
  <c r="O81" i="1" s="1"/>
  <c r="N81" i="1" a="1"/>
  <c r="N81" i="1" s="1"/>
  <c r="M81" i="1" a="1"/>
  <c r="M81" i="1" s="1"/>
  <c r="L81" i="1" a="1"/>
  <c r="L81" i="1" s="1"/>
  <c r="K81" i="1" a="1"/>
  <c r="K81" i="1" s="1"/>
  <c r="J81" i="1" a="1"/>
  <c r="J81" i="1" s="1"/>
  <c r="I81" i="1" a="1"/>
  <c r="I81" i="1" s="1"/>
  <c r="H81" i="1" a="1"/>
  <c r="H81" i="1" s="1"/>
  <c r="G81" i="1" a="1"/>
  <c r="G81" i="1" s="1"/>
  <c r="F81" i="1" a="1"/>
  <c r="F81" i="1" s="1"/>
  <c r="E81" i="1" a="1"/>
  <c r="E81" i="1" s="1"/>
  <c r="V80" i="1" a="1"/>
  <c r="V80" i="1" s="1"/>
  <c r="U80" i="1" a="1"/>
  <c r="U80" i="1" s="1"/>
  <c r="T80" i="1" a="1"/>
  <c r="T80" i="1" s="1"/>
  <c r="S80" i="1" a="1"/>
  <c r="S80" i="1" s="1"/>
  <c r="R80" i="1" a="1"/>
  <c r="R80" i="1" s="1"/>
  <c r="Q80" i="1" a="1"/>
  <c r="Q80" i="1" s="1"/>
  <c r="P80" i="1" a="1"/>
  <c r="P80" i="1" s="1"/>
  <c r="O80" i="1" a="1"/>
  <c r="O80" i="1" s="1"/>
  <c r="N80" i="1" a="1"/>
  <c r="N80" i="1" s="1"/>
  <c r="M80" i="1" a="1"/>
  <c r="M80" i="1" s="1"/>
  <c r="L80" i="1" a="1"/>
  <c r="L80" i="1" s="1"/>
  <c r="K80" i="1" a="1"/>
  <c r="K80" i="1" s="1"/>
  <c r="J80" i="1" a="1"/>
  <c r="J80" i="1" s="1"/>
  <c r="I80" i="1" a="1"/>
  <c r="I80" i="1" s="1"/>
  <c r="H80" i="1" a="1"/>
  <c r="H80" i="1" s="1"/>
  <c r="G80" i="1" a="1"/>
  <c r="G80" i="1" s="1"/>
  <c r="F80" i="1" a="1"/>
  <c r="F80" i="1" s="1"/>
  <c r="E80" i="1" a="1"/>
  <c r="E80" i="1" s="1"/>
  <c r="V79" i="1" a="1"/>
  <c r="V79" i="1" s="1"/>
  <c r="V86" i="1" s="1"/>
  <c r="U79" i="1" a="1"/>
  <c r="U79" i="1" s="1"/>
  <c r="U86" i="1" s="1"/>
  <c r="T79" i="1" a="1"/>
  <c r="T79" i="1" s="1"/>
  <c r="T86" i="1" s="1"/>
  <c r="S79" i="1" a="1"/>
  <c r="S79" i="1" s="1"/>
  <c r="S86" i="1" s="1"/>
  <c r="R79" i="1" a="1"/>
  <c r="R79" i="1" s="1"/>
  <c r="R86" i="1" s="1"/>
  <c r="Q79" i="1" a="1"/>
  <c r="Q79" i="1" s="1"/>
  <c r="Q86" i="1" s="1"/>
  <c r="P79" i="1" a="1"/>
  <c r="P79" i="1" s="1"/>
  <c r="P86" i="1" s="1"/>
  <c r="O79" i="1" a="1"/>
  <c r="O79" i="1" s="1"/>
  <c r="O86" i="1" s="1"/>
  <c r="N79" i="1" a="1"/>
  <c r="N79" i="1" s="1"/>
  <c r="N86" i="1" s="1"/>
  <c r="M79" i="1" a="1"/>
  <c r="M79" i="1" s="1"/>
  <c r="M86" i="1" s="1"/>
  <c r="L79" i="1" a="1"/>
  <c r="L79" i="1" s="1"/>
  <c r="L86" i="1" s="1"/>
  <c r="K79" i="1" a="1"/>
  <c r="K79" i="1" s="1"/>
  <c r="K86" i="1" s="1"/>
  <c r="J79" i="1" a="1"/>
  <c r="J79" i="1" s="1"/>
  <c r="J86" i="1" s="1"/>
  <c r="I79" i="1" a="1"/>
  <c r="I79" i="1" s="1"/>
  <c r="I86" i="1" s="1"/>
  <c r="H79" i="1" a="1"/>
  <c r="H79" i="1" s="1"/>
  <c r="H86" i="1" s="1"/>
  <c r="G79" i="1" a="1"/>
  <c r="G79" i="1" s="1"/>
  <c r="G86" i="1" s="1"/>
  <c r="F79" i="1" a="1"/>
  <c r="F79" i="1" s="1"/>
  <c r="F86" i="1" s="1"/>
  <c r="E79" i="1" a="1"/>
  <c r="E79" i="1" s="1"/>
  <c r="E86" i="1" s="1"/>
  <c r="W86" i="1" s="1"/>
  <c r="V75" i="1"/>
  <c r="V95" i="1" s="1"/>
  <c r="U75" i="1"/>
  <c r="U95" i="1" s="1"/>
  <c r="T75" i="1"/>
  <c r="T95" i="1" s="1"/>
  <c r="S75" i="1"/>
  <c r="S95" i="1" s="1"/>
  <c r="R75" i="1"/>
  <c r="R95" i="1" s="1"/>
  <c r="Q75" i="1"/>
  <c r="Q95" i="1" s="1"/>
  <c r="P75" i="1"/>
  <c r="P95" i="1" s="1"/>
  <c r="O75" i="1"/>
  <c r="O95" i="1" s="1"/>
  <c r="N75" i="1"/>
  <c r="N95" i="1" s="1"/>
  <c r="M75" i="1"/>
  <c r="M95" i="1" s="1"/>
  <c r="L75" i="1"/>
  <c r="L95" i="1" s="1"/>
  <c r="K75" i="1"/>
  <c r="K95" i="1" s="1"/>
  <c r="J75" i="1"/>
  <c r="J95" i="1" s="1"/>
  <c r="I75" i="1"/>
  <c r="I95" i="1" s="1"/>
  <c r="H75" i="1"/>
  <c r="H95" i="1" s="1"/>
  <c r="G75" i="1"/>
  <c r="G95" i="1" s="1"/>
  <c r="F75" i="1"/>
  <c r="F95" i="1" s="1"/>
  <c r="E75" i="1"/>
  <c r="E95" i="1" s="1"/>
  <c r="V74" i="1"/>
  <c r="V94" i="1" s="1"/>
  <c r="U74" i="1"/>
  <c r="U94" i="1" s="1"/>
  <c r="T74" i="1"/>
  <c r="T94" i="1" s="1"/>
  <c r="S74" i="1"/>
  <c r="S94" i="1" s="1"/>
  <c r="R74" i="1"/>
  <c r="R94" i="1" s="1"/>
  <c r="Q74" i="1"/>
  <c r="Q94" i="1" s="1"/>
  <c r="P74" i="1"/>
  <c r="P94" i="1" s="1"/>
  <c r="O74" i="1"/>
  <c r="O94" i="1" s="1"/>
  <c r="N74" i="1"/>
  <c r="N94" i="1" s="1"/>
  <c r="M74" i="1"/>
  <c r="M94" i="1" s="1"/>
  <c r="L74" i="1"/>
  <c r="L94" i="1" s="1"/>
  <c r="K74" i="1"/>
  <c r="J74" i="1"/>
  <c r="J94" i="1" s="1"/>
  <c r="I74" i="1"/>
  <c r="H74" i="1"/>
  <c r="H94" i="1" s="1"/>
  <c r="G74" i="1"/>
  <c r="F74" i="1"/>
  <c r="F94" i="1" s="1"/>
  <c r="E74" i="1"/>
  <c r="V73" i="1"/>
  <c r="V93" i="1" s="1"/>
  <c r="U73" i="1"/>
  <c r="T73" i="1"/>
  <c r="T93" i="1" s="1"/>
  <c r="S73" i="1"/>
  <c r="R73" i="1"/>
  <c r="R93" i="1" s="1"/>
  <c r="Q73" i="1"/>
  <c r="P73" i="1"/>
  <c r="P93" i="1" s="1"/>
  <c r="O73" i="1"/>
  <c r="N73" i="1"/>
  <c r="N93" i="1" s="1"/>
  <c r="M73" i="1"/>
  <c r="L73" i="1"/>
  <c r="L93" i="1" s="1"/>
  <c r="K73" i="1"/>
  <c r="J73" i="1"/>
  <c r="J93" i="1" s="1"/>
  <c r="I73" i="1"/>
  <c r="H73" i="1"/>
  <c r="H93" i="1" s="1"/>
  <c r="G73" i="1"/>
  <c r="F73" i="1"/>
  <c r="F93" i="1" s="1"/>
  <c r="E73" i="1"/>
  <c r="V72" i="1"/>
  <c r="V92" i="1" s="1"/>
  <c r="U72" i="1"/>
  <c r="T72" i="1"/>
  <c r="T92" i="1" s="1"/>
  <c r="S72" i="1"/>
  <c r="R72" i="1"/>
  <c r="R92" i="1" s="1"/>
  <c r="Q72" i="1"/>
  <c r="P72" i="1"/>
  <c r="P92" i="1" s="1"/>
  <c r="O72" i="1"/>
  <c r="N72" i="1"/>
  <c r="N92" i="1" s="1"/>
  <c r="M72" i="1"/>
  <c r="L72" i="1"/>
  <c r="L92" i="1" s="1"/>
  <c r="K72" i="1"/>
  <c r="J72" i="1"/>
  <c r="J92" i="1" s="1"/>
  <c r="I72" i="1"/>
  <c r="H72" i="1"/>
  <c r="H92" i="1" s="1"/>
  <c r="G72" i="1"/>
  <c r="F72" i="1"/>
  <c r="F92" i="1" s="1"/>
  <c r="E72" i="1"/>
  <c r="V71" i="1"/>
  <c r="V91" i="1" s="1"/>
  <c r="U71" i="1"/>
  <c r="T71" i="1"/>
  <c r="T91" i="1" s="1"/>
  <c r="S71" i="1"/>
  <c r="R71" i="1"/>
  <c r="R91" i="1" s="1"/>
  <c r="Q71" i="1"/>
  <c r="P71" i="1"/>
  <c r="P91" i="1" s="1"/>
  <c r="O71" i="1"/>
  <c r="N71" i="1"/>
  <c r="N91" i="1" s="1"/>
  <c r="M71" i="1"/>
  <c r="L71" i="1"/>
  <c r="L91" i="1" s="1"/>
  <c r="K71" i="1"/>
  <c r="J71" i="1"/>
  <c r="J91" i="1" s="1"/>
  <c r="I71" i="1"/>
  <c r="H71" i="1"/>
  <c r="H91" i="1" s="1"/>
  <c r="G71" i="1"/>
  <c r="F71" i="1"/>
  <c r="F91" i="1" s="1"/>
  <c r="E71" i="1"/>
  <c r="V70" i="1"/>
  <c r="V90" i="1" s="1"/>
  <c r="U70" i="1"/>
  <c r="T70" i="1"/>
  <c r="T90" i="1" s="1"/>
  <c r="S70" i="1"/>
  <c r="R70" i="1"/>
  <c r="R90" i="1" s="1"/>
  <c r="Q70" i="1"/>
  <c r="P70" i="1"/>
  <c r="P90" i="1" s="1"/>
  <c r="O70" i="1"/>
  <c r="N70" i="1"/>
  <c r="N90" i="1" s="1"/>
  <c r="M70" i="1"/>
  <c r="L70" i="1"/>
  <c r="L90" i="1" s="1"/>
  <c r="K70" i="1"/>
  <c r="J70" i="1"/>
  <c r="J90" i="1" s="1"/>
  <c r="I70" i="1"/>
  <c r="H70" i="1"/>
  <c r="H90" i="1" s="1"/>
  <c r="G70" i="1"/>
  <c r="F70" i="1"/>
  <c r="F90" i="1" s="1"/>
  <c r="E70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U59" i="1"/>
  <c r="T59" i="1"/>
  <c r="S59" i="1"/>
  <c r="R59" i="1"/>
  <c r="Q59" i="1"/>
  <c r="O59" i="1"/>
  <c r="M59" i="1"/>
  <c r="L59" i="1"/>
  <c r="K59" i="1"/>
  <c r="I59" i="1"/>
  <c r="H59" i="1"/>
  <c r="G59" i="1"/>
  <c r="E59" i="1"/>
  <c r="D58" i="1"/>
  <c r="D57" i="1"/>
  <c r="U53" i="1"/>
  <c r="T53" i="1"/>
  <c r="S53" i="1"/>
  <c r="R53" i="1"/>
  <c r="Q53" i="1"/>
  <c r="N53" i="1"/>
  <c r="M53" i="1"/>
  <c r="L53" i="1"/>
  <c r="J53" i="1"/>
  <c r="I53" i="1"/>
  <c r="H53" i="1"/>
  <c r="F53" i="1"/>
  <c r="E53" i="1"/>
  <c r="V50" i="1"/>
  <c r="V62" i="1" s="1"/>
  <c r="P50" i="1"/>
  <c r="P62" i="1" s="1"/>
  <c r="U48" i="1"/>
  <c r="T48" i="1"/>
  <c r="S48" i="1"/>
  <c r="R48" i="1"/>
  <c r="Q48" i="1"/>
  <c r="O48" i="1"/>
  <c r="M48" i="1"/>
  <c r="L48" i="1"/>
  <c r="K48" i="1"/>
  <c r="I48" i="1"/>
  <c r="H48" i="1"/>
  <c r="G48" i="1"/>
  <c r="E48" i="1"/>
  <c r="C41" i="1"/>
  <c r="V42" i="1" s="1"/>
  <c r="V43" i="1" s="1"/>
  <c r="V60" i="1" s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 s="1"/>
  <c r="D37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D34" i="1" s="1"/>
  <c r="E34" i="1"/>
  <c r="V33" i="1"/>
  <c r="U33" i="1"/>
  <c r="U23" i="1" s="1"/>
  <c r="T33" i="1"/>
  <c r="S33" i="1"/>
  <c r="S23" i="1" s="1"/>
  <c r="R33" i="1"/>
  <c r="Q33" i="1"/>
  <c r="Q23" i="1" s="1"/>
  <c r="P33" i="1"/>
  <c r="O33" i="1"/>
  <c r="O23" i="1" s="1"/>
  <c r="N33" i="1"/>
  <c r="M33" i="1"/>
  <c r="M23" i="1" s="1"/>
  <c r="L33" i="1"/>
  <c r="K33" i="1"/>
  <c r="K23" i="1" s="1"/>
  <c r="J33" i="1"/>
  <c r="I33" i="1"/>
  <c r="I23" i="1" s="1"/>
  <c r="H33" i="1"/>
  <c r="G33" i="1"/>
  <c r="G23" i="1" s="1"/>
  <c r="F33" i="1"/>
  <c r="E33" i="1"/>
  <c r="D33" i="1" s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D32" i="1" s="1"/>
  <c r="E32" i="1"/>
  <c r="V31" i="1"/>
  <c r="V35" i="1" s="1"/>
  <c r="U31" i="1"/>
  <c r="U35" i="1" s="1"/>
  <c r="T31" i="1"/>
  <c r="T35" i="1" s="1"/>
  <c r="S31" i="1"/>
  <c r="S35" i="1" s="1"/>
  <c r="R31" i="1"/>
  <c r="R35" i="1" s="1"/>
  <c r="Q31" i="1"/>
  <c r="Q35" i="1" s="1"/>
  <c r="P31" i="1"/>
  <c r="P35" i="1" s="1"/>
  <c r="O31" i="1"/>
  <c r="O35" i="1" s="1"/>
  <c r="N31" i="1"/>
  <c r="N35" i="1" s="1"/>
  <c r="M31" i="1"/>
  <c r="M35" i="1" s="1"/>
  <c r="L31" i="1"/>
  <c r="L35" i="1" s="1"/>
  <c r="K31" i="1"/>
  <c r="K35" i="1" s="1"/>
  <c r="J31" i="1"/>
  <c r="J35" i="1" s="1"/>
  <c r="I31" i="1"/>
  <c r="I35" i="1" s="1"/>
  <c r="H31" i="1"/>
  <c r="H35" i="1" s="1"/>
  <c r="G31" i="1"/>
  <c r="G21" i="1" s="1"/>
  <c r="G20" i="1" s="1"/>
  <c r="F31" i="1"/>
  <c r="F35" i="1" s="1"/>
  <c r="E31" i="1"/>
  <c r="D31" i="1" s="1"/>
  <c r="V25" i="1"/>
  <c r="P25" i="1"/>
  <c r="N25" i="1"/>
  <c r="J25" i="1"/>
  <c r="V23" i="1"/>
  <c r="V24" i="1" s="1"/>
  <c r="T23" i="1"/>
  <c r="R23" i="1"/>
  <c r="P23" i="1"/>
  <c r="P24" i="1" s="1"/>
  <c r="N23" i="1"/>
  <c r="N24" i="1" s="1"/>
  <c r="L23" i="1"/>
  <c r="J23" i="1"/>
  <c r="J24" i="1" s="1"/>
  <c r="H23" i="1"/>
  <c r="F23" i="1"/>
  <c r="V22" i="1"/>
  <c r="U22" i="1"/>
  <c r="U24" i="1" s="1"/>
  <c r="S22" i="1"/>
  <c r="S24" i="1" s="1"/>
  <c r="Q22" i="1"/>
  <c r="Q24" i="1" s="1"/>
  <c r="P22" i="1"/>
  <c r="N22" i="1"/>
  <c r="M22" i="1"/>
  <c r="M24" i="1" s="1"/>
  <c r="K22" i="1"/>
  <c r="J22" i="1"/>
  <c r="I22" i="1"/>
  <c r="I24" i="1" s="1"/>
  <c r="G22" i="1"/>
  <c r="E22" i="1"/>
  <c r="K21" i="1"/>
  <c r="K20" i="1"/>
  <c r="D19" i="1"/>
  <c r="D17" i="1"/>
  <c r="V12" i="1"/>
  <c r="P12" i="1"/>
  <c r="N12" i="1"/>
  <c r="K12" i="1"/>
  <c r="K52" i="1" s="1"/>
  <c r="J12" i="1"/>
  <c r="J14" i="1" s="1"/>
  <c r="U10" i="1"/>
  <c r="U12" i="1" s="1"/>
  <c r="T10" i="1"/>
  <c r="T22" i="1" s="1"/>
  <c r="S10" i="1"/>
  <c r="S12" i="1" s="1"/>
  <c r="R10" i="1"/>
  <c r="R22" i="1" s="1"/>
  <c r="Q10" i="1"/>
  <c r="Q12" i="1" s="1"/>
  <c r="O10" i="1"/>
  <c r="O12" i="1" s="1"/>
  <c r="M10" i="1"/>
  <c r="M12" i="1" s="1"/>
  <c r="L10" i="1"/>
  <c r="L22" i="1" s="1"/>
  <c r="I10" i="1"/>
  <c r="I12" i="1" s="1"/>
  <c r="H10" i="1"/>
  <c r="H22" i="1" s="1"/>
  <c r="G10" i="1"/>
  <c r="G12" i="1" s="1"/>
  <c r="F10" i="1"/>
  <c r="F22" i="1" s="1"/>
  <c r="E10" i="1"/>
  <c r="E23" i="1" s="1"/>
  <c r="E24" i="1" s="1"/>
  <c r="D7" i="1"/>
  <c r="D6" i="1"/>
  <c r="E2" i="3" l="1"/>
  <c r="O2" i="3"/>
  <c r="Y2" i="3"/>
  <c r="AJ2" i="3"/>
  <c r="G3" i="3"/>
  <c r="AG3" i="3"/>
  <c r="E4" i="3"/>
  <c r="M4" i="3"/>
  <c r="E6" i="3"/>
  <c r="M6" i="3"/>
  <c r="AE7" i="3"/>
  <c r="E9" i="3"/>
  <c r="M9" i="3"/>
  <c r="AE10" i="3"/>
  <c r="E13" i="3"/>
  <c r="M13" i="3"/>
  <c r="AE14" i="3"/>
  <c r="I4" i="3"/>
  <c r="O4" i="3"/>
  <c r="AH4" i="3" s="1"/>
  <c r="E5" i="3"/>
  <c r="M5" i="3"/>
  <c r="Y5" i="3"/>
  <c r="I6" i="3"/>
  <c r="O6" i="3"/>
  <c r="G7" i="3"/>
  <c r="AA7" i="3"/>
  <c r="AG7" i="3"/>
  <c r="AH7" i="3" s="1"/>
  <c r="AE8" i="3"/>
  <c r="I9" i="3"/>
  <c r="O9" i="3"/>
  <c r="G10" i="3"/>
  <c r="AA10" i="3"/>
  <c r="AG10" i="3"/>
  <c r="M11" i="3"/>
  <c r="Y11" i="3"/>
  <c r="AE12" i="3"/>
  <c r="I13" i="3"/>
  <c r="O13" i="3"/>
  <c r="G14" i="3"/>
  <c r="AA14" i="3"/>
  <c r="AG14" i="3"/>
  <c r="R64" i="2"/>
  <c r="R37" i="2"/>
  <c r="R63" i="2" s="1"/>
  <c r="I18" i="2"/>
  <c r="K18" i="2"/>
  <c r="N18" i="2"/>
  <c r="Q18" i="2"/>
  <c r="E25" i="2"/>
  <c r="I64" i="2"/>
  <c r="K64" i="2"/>
  <c r="N64" i="2"/>
  <c r="N68" i="2" s="1"/>
  <c r="Q64" i="2"/>
  <c r="Q67" i="2" s="1"/>
  <c r="I65" i="2"/>
  <c r="K65" i="2"/>
  <c r="N65" i="2"/>
  <c r="E31" i="2"/>
  <c r="E35" i="2" s="1"/>
  <c r="E37" i="2" s="1"/>
  <c r="G18" i="2"/>
  <c r="J18" i="2"/>
  <c r="M18" i="2"/>
  <c r="O18" i="2"/>
  <c r="I68" i="2"/>
  <c r="K68" i="2"/>
  <c r="Q68" i="2"/>
  <c r="S64" i="2"/>
  <c r="S67" i="2" s="1"/>
  <c r="U64" i="2"/>
  <c r="U67" i="2" s="1"/>
  <c r="W64" i="2"/>
  <c r="W67" i="2" s="1"/>
  <c r="G64" i="2"/>
  <c r="J64" i="2"/>
  <c r="M64" i="2"/>
  <c r="O64" i="2"/>
  <c r="G65" i="2"/>
  <c r="J65" i="2"/>
  <c r="M65" i="2"/>
  <c r="O65" i="2"/>
  <c r="J68" i="2"/>
  <c r="R68" i="2"/>
  <c r="X68" i="2"/>
  <c r="T64" i="2"/>
  <c r="T68" i="2" s="1"/>
  <c r="V64" i="2"/>
  <c r="R65" i="2"/>
  <c r="T65" i="2"/>
  <c r="V65" i="2"/>
  <c r="X65" i="2"/>
  <c r="X67" i="2" s="1"/>
  <c r="H12" i="1"/>
  <c r="N18" i="1"/>
  <c r="N52" i="1"/>
  <c r="R12" i="1"/>
  <c r="V52" i="1"/>
  <c r="N14" i="1"/>
  <c r="O22" i="1"/>
  <c r="D23" i="1"/>
  <c r="H24" i="1"/>
  <c r="L24" i="1"/>
  <c r="T24" i="1"/>
  <c r="F25" i="1"/>
  <c r="R25" i="1"/>
  <c r="F55" i="1"/>
  <c r="H55" i="1"/>
  <c r="J55" i="1"/>
  <c r="L55" i="1"/>
  <c r="N55" i="1"/>
  <c r="P55" i="1"/>
  <c r="R55" i="1"/>
  <c r="T55" i="1"/>
  <c r="V55" i="1"/>
  <c r="Q49" i="1"/>
  <c r="R49" i="1" s="1"/>
  <c r="S49" i="1" s="1"/>
  <c r="T49" i="1" s="1"/>
  <c r="U49" i="1" s="1"/>
  <c r="V46" i="1"/>
  <c r="R50" i="1"/>
  <c r="R62" i="1" s="1"/>
  <c r="O52" i="1"/>
  <c r="G52" i="1"/>
  <c r="I52" i="1"/>
  <c r="I14" i="1"/>
  <c r="M52" i="1"/>
  <c r="M14" i="1"/>
  <c r="Q52" i="1"/>
  <c r="Q14" i="1"/>
  <c r="S52" i="1"/>
  <c r="S14" i="1"/>
  <c r="U52" i="1"/>
  <c r="U14" i="1"/>
  <c r="F12" i="1"/>
  <c r="J52" i="1"/>
  <c r="L12" i="1"/>
  <c r="P52" i="1"/>
  <c r="T12" i="1"/>
  <c r="J18" i="1"/>
  <c r="D22" i="1"/>
  <c r="F24" i="1"/>
  <c r="R24" i="1"/>
  <c r="G24" i="1"/>
  <c r="K24" i="1"/>
  <c r="H25" i="1"/>
  <c r="L25" i="1"/>
  <c r="T25" i="1"/>
  <c r="I55" i="1"/>
  <c r="K55" i="1"/>
  <c r="M55" i="1"/>
  <c r="O55" i="1"/>
  <c r="Q55" i="1"/>
  <c r="S55" i="1"/>
  <c r="U55" i="1"/>
  <c r="Q50" i="1"/>
  <c r="Q62" i="1" s="1"/>
  <c r="S50" i="1"/>
  <c r="S62" i="1" s="1"/>
  <c r="U50" i="1"/>
  <c r="U62" i="1" s="1"/>
  <c r="E35" i="1"/>
  <c r="G35" i="1"/>
  <c r="E42" i="1"/>
  <c r="G42" i="1"/>
  <c r="G43" i="1" s="1"/>
  <c r="G60" i="1" s="1"/>
  <c r="I42" i="1"/>
  <c r="I43" i="1" s="1"/>
  <c r="I60" i="1" s="1"/>
  <c r="K42" i="1"/>
  <c r="K43" i="1" s="1"/>
  <c r="K60" i="1" s="1"/>
  <c r="M42" i="1"/>
  <c r="M43" i="1" s="1"/>
  <c r="M60" i="1" s="1"/>
  <c r="O42" i="1"/>
  <c r="O43" i="1" s="1"/>
  <c r="O60" i="1" s="1"/>
  <c r="Q42" i="1"/>
  <c r="Q43" i="1" s="1"/>
  <c r="Q60" i="1" s="1"/>
  <c r="S42" i="1"/>
  <c r="S43" i="1" s="1"/>
  <c r="S60" i="1" s="1"/>
  <c r="U42" i="1"/>
  <c r="U43" i="1" s="1"/>
  <c r="U60" i="1" s="1"/>
  <c r="F105" i="1"/>
  <c r="F89" i="1"/>
  <c r="J105" i="1"/>
  <c r="J89" i="1"/>
  <c r="N105" i="1"/>
  <c r="N89" i="1"/>
  <c r="R105" i="1"/>
  <c r="R89" i="1"/>
  <c r="V105" i="1"/>
  <c r="V89" i="1"/>
  <c r="H105" i="1"/>
  <c r="H89" i="1"/>
  <c r="L105" i="1"/>
  <c r="L89" i="1"/>
  <c r="P105" i="1"/>
  <c r="P89" i="1"/>
  <c r="T105" i="1"/>
  <c r="T89" i="1"/>
  <c r="H76" i="1"/>
  <c r="L76" i="1"/>
  <c r="P76" i="1"/>
  <c r="T76" i="1"/>
  <c r="E12" i="1"/>
  <c r="F42" i="1"/>
  <c r="F43" i="1" s="1"/>
  <c r="F60" i="1" s="1"/>
  <c r="H42" i="1"/>
  <c r="H43" i="1" s="1"/>
  <c r="H60" i="1" s="1"/>
  <c r="J42" i="1"/>
  <c r="J43" i="1" s="1"/>
  <c r="J60" i="1" s="1"/>
  <c r="L42" i="1"/>
  <c r="L43" i="1" s="1"/>
  <c r="L60" i="1" s="1"/>
  <c r="N42" i="1"/>
  <c r="N43" i="1" s="1"/>
  <c r="N60" i="1" s="1"/>
  <c r="P42" i="1"/>
  <c r="P43" i="1" s="1"/>
  <c r="R42" i="1"/>
  <c r="R43" i="1" s="1"/>
  <c r="R60" i="1" s="1"/>
  <c r="T42" i="1"/>
  <c r="T43" i="1" s="1"/>
  <c r="T60" i="1" s="1"/>
  <c r="F76" i="1"/>
  <c r="J76" i="1"/>
  <c r="N76" i="1"/>
  <c r="R76" i="1"/>
  <c r="V76" i="1"/>
  <c r="E105" i="1"/>
  <c r="E89" i="1"/>
  <c r="G105" i="1"/>
  <c r="G89" i="1"/>
  <c r="I105" i="1"/>
  <c r="I89" i="1"/>
  <c r="K105" i="1"/>
  <c r="K89" i="1"/>
  <c r="M105" i="1"/>
  <c r="M89" i="1"/>
  <c r="O105" i="1"/>
  <c r="O89" i="1"/>
  <c r="Q105" i="1"/>
  <c r="Q89" i="1"/>
  <c r="S105" i="1"/>
  <c r="S89" i="1"/>
  <c r="U105" i="1"/>
  <c r="U89" i="1"/>
  <c r="E90" i="1"/>
  <c r="E25" i="1" s="1"/>
  <c r="G90" i="1"/>
  <c r="G25" i="1" s="1"/>
  <c r="I90" i="1"/>
  <c r="I25" i="1" s="1"/>
  <c r="K90" i="1"/>
  <c r="K25" i="1" s="1"/>
  <c r="M90" i="1"/>
  <c r="M25" i="1" s="1"/>
  <c r="O90" i="1"/>
  <c r="O25" i="1" s="1"/>
  <c r="Q90" i="1"/>
  <c r="Q25" i="1" s="1"/>
  <c r="S90" i="1"/>
  <c r="S25" i="1" s="1"/>
  <c r="U90" i="1"/>
  <c r="U25" i="1" s="1"/>
  <c r="E91" i="1"/>
  <c r="G91" i="1"/>
  <c r="I91" i="1"/>
  <c r="K91" i="1"/>
  <c r="M91" i="1"/>
  <c r="O91" i="1"/>
  <c r="Q91" i="1"/>
  <c r="S91" i="1"/>
  <c r="U91" i="1"/>
  <c r="E92" i="1"/>
  <c r="G92" i="1"/>
  <c r="I92" i="1"/>
  <c r="K92" i="1"/>
  <c r="M92" i="1"/>
  <c r="O92" i="1"/>
  <c r="Q92" i="1"/>
  <c r="S92" i="1"/>
  <c r="U92" i="1"/>
  <c r="E93" i="1"/>
  <c r="G93" i="1"/>
  <c r="I93" i="1"/>
  <c r="K93" i="1"/>
  <c r="M93" i="1"/>
  <c r="O93" i="1"/>
  <c r="Q93" i="1"/>
  <c r="S93" i="1"/>
  <c r="U93" i="1"/>
  <c r="E94" i="1"/>
  <c r="G94" i="1"/>
  <c r="I94" i="1"/>
  <c r="K94" i="1"/>
  <c r="E76" i="1"/>
  <c r="G76" i="1"/>
  <c r="I76" i="1"/>
  <c r="K76" i="1"/>
  <c r="M76" i="1"/>
  <c r="O76" i="1"/>
  <c r="Q76" i="1"/>
  <c r="S76" i="1"/>
  <c r="U76" i="1"/>
  <c r="V67" i="2" l="1"/>
  <c r="M67" i="2"/>
  <c r="G67" i="2"/>
  <c r="M68" i="2"/>
  <c r="U68" i="2"/>
  <c r="K67" i="2"/>
  <c r="T67" i="2"/>
  <c r="V68" i="2"/>
  <c r="O67" i="2"/>
  <c r="J67" i="2"/>
  <c r="O68" i="2"/>
  <c r="G68" i="2"/>
  <c r="W68" i="2"/>
  <c r="S68" i="2"/>
  <c r="E63" i="2"/>
  <c r="E65" i="2" s="1"/>
  <c r="E38" i="2"/>
  <c r="N67" i="2"/>
  <c r="I67" i="2"/>
  <c r="E26" i="2"/>
  <c r="E28" i="2" s="1"/>
  <c r="E30" i="2" s="1"/>
  <c r="E60" i="2" s="1"/>
  <c r="E64" i="2" s="1"/>
  <c r="R67" i="2"/>
  <c r="W76" i="1"/>
  <c r="D25" i="1"/>
  <c r="P60" i="1"/>
  <c r="E49" i="1"/>
  <c r="E52" i="1"/>
  <c r="E14" i="1"/>
  <c r="D12" i="1"/>
  <c r="F49" i="1"/>
  <c r="F50" i="1" s="1"/>
  <c r="F62" i="1" s="1"/>
  <c r="G55" i="1"/>
  <c r="G46" i="1"/>
  <c r="M46" i="1"/>
  <c r="K46" i="1"/>
  <c r="J49" i="1"/>
  <c r="J50" i="1" s="1"/>
  <c r="J62" i="1" s="1"/>
  <c r="J40" i="1"/>
  <c r="J59" i="1" s="1"/>
  <c r="T52" i="1"/>
  <c r="T14" i="1"/>
  <c r="F18" i="1"/>
  <c r="D18" i="1" s="1"/>
  <c r="F52" i="1"/>
  <c r="F14" i="1"/>
  <c r="S54" i="1"/>
  <c r="M54" i="1"/>
  <c r="T46" i="1"/>
  <c r="R46" i="1"/>
  <c r="P46" i="1"/>
  <c r="N46" i="1"/>
  <c r="L46" i="1"/>
  <c r="J46" i="1"/>
  <c r="H46" i="1"/>
  <c r="F46" i="1"/>
  <c r="F40" i="1"/>
  <c r="U96" i="1"/>
  <c r="U26" i="1"/>
  <c r="U27" i="1" s="1"/>
  <c r="S96" i="1"/>
  <c r="S26" i="1"/>
  <c r="S27" i="1" s="1"/>
  <c r="Q96" i="1"/>
  <c r="Q26" i="1"/>
  <c r="Q27" i="1" s="1"/>
  <c r="O96" i="1"/>
  <c r="O26" i="1"/>
  <c r="O27" i="1" s="1"/>
  <c r="M96" i="1"/>
  <c r="M26" i="1"/>
  <c r="M27" i="1" s="1"/>
  <c r="K96" i="1"/>
  <c r="K26" i="1"/>
  <c r="K27" i="1" s="1"/>
  <c r="I96" i="1"/>
  <c r="I26" i="1"/>
  <c r="I27" i="1" s="1"/>
  <c r="G96" i="1"/>
  <c r="G26" i="1"/>
  <c r="G27" i="1" s="1"/>
  <c r="E96" i="1"/>
  <c r="E26" i="1"/>
  <c r="E27" i="1" s="1"/>
  <c r="T96" i="1"/>
  <c r="T26" i="1"/>
  <c r="P96" i="1"/>
  <c r="P26" i="1"/>
  <c r="P27" i="1" s="1"/>
  <c r="P29" i="1" s="1"/>
  <c r="P47" i="1" s="1"/>
  <c r="L96" i="1"/>
  <c r="L26" i="1"/>
  <c r="L27" i="1" s="1"/>
  <c r="H96" i="1"/>
  <c r="H26" i="1"/>
  <c r="H27" i="1" s="1"/>
  <c r="V96" i="1"/>
  <c r="V26" i="1"/>
  <c r="V27" i="1" s="1"/>
  <c r="V29" i="1" s="1"/>
  <c r="V47" i="1" s="1"/>
  <c r="R96" i="1"/>
  <c r="R26" i="1"/>
  <c r="R27" i="1" s="1"/>
  <c r="N96" i="1"/>
  <c r="N26" i="1"/>
  <c r="N27" i="1" s="1"/>
  <c r="J96" i="1"/>
  <c r="J26" i="1"/>
  <c r="J27" i="1" s="1"/>
  <c r="F96" i="1"/>
  <c r="F26" i="1"/>
  <c r="F27" i="1" s="1"/>
  <c r="E43" i="1"/>
  <c r="D42" i="1"/>
  <c r="D35" i="1"/>
  <c r="E55" i="1"/>
  <c r="D55" i="1" s="1"/>
  <c r="E46" i="1"/>
  <c r="U46" i="1"/>
  <c r="S46" i="1"/>
  <c r="Q46" i="1"/>
  <c r="O46" i="1"/>
  <c r="N49" i="1"/>
  <c r="N50" i="1" s="1"/>
  <c r="N62" i="1" s="1"/>
  <c r="I46" i="1"/>
  <c r="T27" i="1"/>
  <c r="T29" i="1" s="1"/>
  <c r="T47" i="1" s="1"/>
  <c r="L52" i="1"/>
  <c r="L14" i="1"/>
  <c r="J54" i="1"/>
  <c r="U54" i="1"/>
  <c r="Q54" i="1"/>
  <c r="I54" i="1"/>
  <c r="T50" i="1"/>
  <c r="T62" i="1" s="1"/>
  <c r="T28" i="1"/>
  <c r="T56" i="1" s="1"/>
  <c r="N40" i="1"/>
  <c r="N59" i="1" s="1"/>
  <c r="O24" i="1"/>
  <c r="R52" i="1"/>
  <c r="R14" i="1"/>
  <c r="N54" i="1"/>
  <c r="H52" i="1"/>
  <c r="H14" i="1"/>
  <c r="D24" i="1"/>
  <c r="E67" i="2" l="1"/>
  <c r="E68" i="2"/>
  <c r="F29" i="1"/>
  <c r="F47" i="1" s="1"/>
  <c r="G13" i="1" s="1"/>
  <c r="F28" i="1"/>
  <c r="F56" i="1" s="1"/>
  <c r="R28" i="1"/>
  <c r="R56" i="1" s="1"/>
  <c r="R29" i="1"/>
  <c r="R47" i="1" s="1"/>
  <c r="L28" i="1"/>
  <c r="L56" i="1" s="1"/>
  <c r="L29" i="1"/>
  <c r="L47" i="1" s="1"/>
  <c r="D27" i="1"/>
  <c r="E28" i="1"/>
  <c r="E29" i="1"/>
  <c r="I28" i="1"/>
  <c r="I56" i="1" s="1"/>
  <c r="I61" i="1" s="1"/>
  <c r="I29" i="1"/>
  <c r="I47" i="1" s="1"/>
  <c r="K29" i="1"/>
  <c r="K47" i="1" s="1"/>
  <c r="K28" i="1"/>
  <c r="K56" i="1" s="1"/>
  <c r="M28" i="1"/>
  <c r="M56" i="1" s="1"/>
  <c r="M61" i="1" s="1"/>
  <c r="M29" i="1"/>
  <c r="M47" i="1" s="1"/>
  <c r="Q28" i="1"/>
  <c r="Q56" i="1" s="1"/>
  <c r="Q61" i="1" s="1"/>
  <c r="Q29" i="1"/>
  <c r="Q47" i="1" s="1"/>
  <c r="S29" i="1"/>
  <c r="S47" i="1" s="1"/>
  <c r="S28" i="1"/>
  <c r="S56" i="1" s="1"/>
  <c r="S61" i="1" s="1"/>
  <c r="U28" i="1"/>
  <c r="U56" i="1" s="1"/>
  <c r="U61" i="1" s="1"/>
  <c r="U29" i="1"/>
  <c r="U47" i="1" s="1"/>
  <c r="H29" i="1"/>
  <c r="H47" i="1" s="1"/>
  <c r="H28" i="1"/>
  <c r="H56" i="1" s="1"/>
  <c r="G28" i="1"/>
  <c r="G56" i="1" s="1"/>
  <c r="G29" i="1"/>
  <c r="G47" i="1" s="1"/>
  <c r="R61" i="1"/>
  <c r="R54" i="1"/>
  <c r="L61" i="1"/>
  <c r="L54" i="1"/>
  <c r="J29" i="1"/>
  <c r="J47" i="1" s="1"/>
  <c r="K13" i="1" s="1"/>
  <c r="J28" i="1"/>
  <c r="J56" i="1" s="1"/>
  <c r="J61" i="1" s="1"/>
  <c r="H61" i="1"/>
  <c r="H54" i="1"/>
  <c r="O28" i="1"/>
  <c r="O56" i="1" s="1"/>
  <c r="O29" i="1"/>
  <c r="O47" i="1" s="1"/>
  <c r="D46" i="1"/>
  <c r="X46" i="1"/>
  <c r="E60" i="1"/>
  <c r="D60" i="1" s="1"/>
  <c r="D43" i="1"/>
  <c r="W96" i="1"/>
  <c r="F54" i="1"/>
  <c r="T61" i="1"/>
  <c r="T54" i="1"/>
  <c r="E54" i="1"/>
  <c r="D52" i="1"/>
  <c r="N28" i="1"/>
  <c r="N56" i="1" s="1"/>
  <c r="N61" i="1" s="1"/>
  <c r="N29" i="1"/>
  <c r="N47" i="1" s="1"/>
  <c r="O13" i="1" s="1"/>
  <c r="D26" i="1"/>
  <c r="F59" i="1"/>
  <c r="D59" i="1" s="1"/>
  <c r="D40" i="1"/>
  <c r="G49" i="1"/>
  <c r="E50" i="1"/>
  <c r="H49" i="1" l="1"/>
  <c r="H50" i="1" s="1"/>
  <c r="H62" i="1" s="1"/>
  <c r="I49" i="1"/>
  <c r="G50" i="1"/>
  <c r="G62" i="1" s="1"/>
  <c r="O53" i="1"/>
  <c r="O14" i="1"/>
  <c r="H64" i="1"/>
  <c r="H65" i="1" s="1"/>
  <c r="H63" i="1"/>
  <c r="K53" i="1"/>
  <c r="K14" i="1"/>
  <c r="R64" i="1"/>
  <c r="R65" i="1" s="1"/>
  <c r="R63" i="1"/>
  <c r="U64" i="1"/>
  <c r="U65" i="1" s="1"/>
  <c r="U63" i="1"/>
  <c r="Q64" i="1"/>
  <c r="Q65" i="1" s="1"/>
  <c r="Q63" i="1"/>
  <c r="E56" i="1"/>
  <c r="D28" i="1"/>
  <c r="E62" i="1"/>
  <c r="N64" i="1"/>
  <c r="N65" i="1" s="1"/>
  <c r="N63" i="1"/>
  <c r="T63" i="1"/>
  <c r="T64" i="1"/>
  <c r="T65" i="1" s="1"/>
  <c r="F61" i="1"/>
  <c r="J64" i="1"/>
  <c r="J65" i="1" s="1"/>
  <c r="J63" i="1"/>
  <c r="S64" i="1"/>
  <c r="S65" i="1" s="1"/>
  <c r="S63" i="1"/>
  <c r="V13" i="1"/>
  <c r="V67" i="1"/>
  <c r="P13" i="1"/>
  <c r="E47" i="1"/>
  <c r="D29" i="1"/>
  <c r="G53" i="1"/>
  <c r="G14" i="1"/>
  <c r="P53" i="1" l="1"/>
  <c r="P14" i="1"/>
  <c r="D14" i="1" s="1"/>
  <c r="V53" i="1"/>
  <c r="V14" i="1"/>
  <c r="D56" i="1"/>
  <c r="E61" i="1"/>
  <c r="D53" i="1"/>
  <c r="G54" i="1"/>
  <c r="G61" i="1"/>
  <c r="P67" i="1"/>
  <c r="D47" i="1"/>
  <c r="X47" i="1"/>
  <c r="F64" i="1"/>
  <c r="F65" i="1" s="1"/>
  <c r="F63" i="1"/>
  <c r="O61" i="1"/>
  <c r="O54" i="1"/>
  <c r="K49" i="1"/>
  <c r="I50" i="1"/>
  <c r="K61" i="1"/>
  <c r="K54" i="1"/>
  <c r="I62" i="1" l="1"/>
  <c r="E63" i="1"/>
  <c r="E64" i="1"/>
  <c r="E65" i="1" s="1"/>
  <c r="V54" i="1"/>
  <c r="V61" i="1"/>
  <c r="V63" i="1" s="1"/>
  <c r="P61" i="1"/>
  <c r="P63" i="1" s="1"/>
  <c r="P54" i="1"/>
  <c r="D54" i="1" s="1"/>
  <c r="K63" i="1"/>
  <c r="L49" i="1"/>
  <c r="K50" i="1"/>
  <c r="K62" i="1" s="1"/>
  <c r="K64" i="1" s="1"/>
  <c r="K65" i="1" s="1"/>
  <c r="G63" i="1"/>
  <c r="G64" i="1"/>
  <c r="G65" i="1" s="1"/>
  <c r="M49" i="1" l="1"/>
  <c r="L50" i="1"/>
  <c r="L62" i="1" s="1"/>
  <c r="D61" i="1"/>
  <c r="I64" i="1"/>
  <c r="I65" i="1" s="1"/>
  <c r="I63" i="1"/>
  <c r="L64" i="1" l="1"/>
  <c r="L65" i="1" s="1"/>
  <c r="L63" i="1"/>
  <c r="O49" i="1"/>
  <c r="O50" i="1" s="1"/>
  <c r="O62" i="1" s="1"/>
  <c r="M50" i="1"/>
  <c r="O64" i="1" l="1"/>
  <c r="O65" i="1" s="1"/>
  <c r="O63" i="1"/>
  <c r="M62" i="1"/>
  <c r="D50" i="1"/>
  <c r="X50" i="1"/>
  <c r="M64" i="1" l="1"/>
  <c r="M65" i="1" s="1"/>
  <c r="M63" i="1"/>
  <c r="D63" i="1" s="1"/>
  <c r="D62" i="1"/>
  <c r="D64" i="1" s="1"/>
</calcChain>
</file>

<file path=xl/comments1.xml><?xml version="1.0" encoding="utf-8"?>
<comments xmlns="http://schemas.openxmlformats.org/spreadsheetml/2006/main">
  <authors>
    <author>Esanchezo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>Esanchezo: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<sst xmlns="http://schemas.openxmlformats.org/spreadsheetml/2006/main" count="491" uniqueCount="237">
  <si>
    <t>REGION</t>
  </si>
  <si>
    <t>LAGUNA DE SANTIAGUILLO</t>
  </si>
  <si>
    <t>LAGUNA NORTE</t>
  </si>
  <si>
    <t>LAGUNA SUR</t>
  </si>
  <si>
    <t>Guatimape</t>
  </si>
  <si>
    <t>Presa Tejamen</t>
  </si>
  <si>
    <t>Tejamen</t>
  </si>
  <si>
    <t>El Gato</t>
  </si>
  <si>
    <t>Tinajuelas</t>
  </si>
  <si>
    <t>Presa Dr Castillo del Valle</t>
  </si>
  <si>
    <t>Las Jarillas</t>
  </si>
  <si>
    <t>El Trébol</t>
  </si>
  <si>
    <t>Torunos</t>
  </si>
  <si>
    <t>Presa La Redonda</t>
  </si>
  <si>
    <t>EL Candado</t>
  </si>
  <si>
    <t>Laguna Norte</t>
  </si>
  <si>
    <t>Ojo de Lobo</t>
  </si>
  <si>
    <t>La Tinaja</t>
  </si>
  <si>
    <t>Los Monos</t>
  </si>
  <si>
    <t>EL Colorado</t>
  </si>
  <si>
    <t>Viborillas</t>
  </si>
  <si>
    <t>Laguna Sur</t>
  </si>
  <si>
    <t>Presa La Magdalena</t>
  </si>
  <si>
    <t>Km2</t>
  </si>
  <si>
    <t>m3/año</t>
  </si>
  <si>
    <t>PRECIPITACION MEDIA</t>
  </si>
  <si>
    <t>mm</t>
  </si>
  <si>
    <t>Cp</t>
  </si>
  <si>
    <t>Ar</t>
  </si>
  <si>
    <t>Presa Dr. Castillo del Valle</t>
  </si>
  <si>
    <t>m3</t>
  </si>
  <si>
    <t>Ha</t>
  </si>
  <si>
    <t>m/Ha</t>
  </si>
  <si>
    <t>m3/Ha</t>
  </si>
  <si>
    <t>Rsup</t>
  </si>
  <si>
    <t>Rsub</t>
  </si>
  <si>
    <t>R</t>
  </si>
  <si>
    <t>Uc</t>
  </si>
  <si>
    <t>m2</t>
  </si>
  <si>
    <t>%</t>
  </si>
  <si>
    <t>Ev</t>
  </si>
  <si>
    <t>Im</t>
  </si>
  <si>
    <t>Ex</t>
  </si>
  <si>
    <t>Rxx</t>
  </si>
  <si>
    <t>Ab</t>
  </si>
  <si>
    <t>Rxy</t>
  </si>
  <si>
    <t>At</t>
  </si>
  <si>
    <t>Av</t>
  </si>
  <si>
    <t>D</t>
  </si>
  <si>
    <t>Múltiple</t>
  </si>
  <si>
    <t>Industrial</t>
  </si>
  <si>
    <t>Abril Doc</t>
  </si>
  <si>
    <t>TOTAL EXTRACCION SUBTERRANEA</t>
  </si>
  <si>
    <t>REPDA SUPERFICIAL</t>
  </si>
  <si>
    <t>Vol subterranea</t>
  </si>
  <si>
    <t>Vol Super</t>
  </si>
  <si>
    <t>cuerpos de agua</t>
  </si>
  <si>
    <t>AVERAGE ANNUAL VOLUME OF SCRUBS IN THE BASIN</t>
  </si>
  <si>
    <t>ANNUAL AVERAGE VOLUME IN SUPERFICIAL USE</t>
  </si>
  <si>
    <t>EVAPORATION IN RESERVES</t>
  </si>
  <si>
    <t>Summary of the surface water balance m3 / year</t>
  </si>
  <si>
    <t>NAME OF MICROBASIN</t>
  </si>
  <si>
    <t>SUB-BASIN  ID</t>
  </si>
  <si>
    <t>TYPE OF SUB-BASIN</t>
  </si>
  <si>
    <t>PLACE TO DRAIN</t>
  </si>
  <si>
    <t>BASIN AREA</t>
  </si>
  <si>
    <t>ANCILLED ANNUAL AVERAGE VOLUME</t>
  </si>
  <si>
    <t>COEFFICIENT K WEIGHTED</t>
  </si>
  <si>
    <t>COEFFICIENT OF DISCHARGE</t>
  </si>
  <si>
    <t>m3/Year</t>
  </si>
  <si>
    <t>AVERAGE ANNUAL NATURAL DISTURBANCE VOLUME</t>
  </si>
  <si>
    <t>AVERAGE ANNUAL OCCUPANCY VOLUME FROM THE BASIN UPSTRIM</t>
  </si>
  <si>
    <t>AVERAGE VOLUME OF TOTAL OCCUPATION IN THE BASIN</t>
  </si>
  <si>
    <t>Reservoir</t>
  </si>
  <si>
    <t>capacity</t>
  </si>
  <si>
    <t>AVERAGE VOLUME OF ENTRY IN STORAGE m3 / year</t>
  </si>
  <si>
    <t>IRRIGATION AREAS</t>
  </si>
  <si>
    <t>Watering foil</t>
  </si>
  <si>
    <t>UNITARY IRRIGATION</t>
  </si>
  <si>
    <t>VOLUMES GENERATED IN AGRICULTURAL IRRIGATION WITH SURFACE WATER</t>
  </si>
  <si>
    <t>VOLUMES GENERATED BY NON-AGRICULTURAL RETURNS</t>
  </si>
  <si>
    <t>VOLUMES OF RETURNS OF SURFACE ORIGIN</t>
  </si>
  <si>
    <t>VOLUMES GENERATED BY GROUNDWATER  EXTRACTIONS AGRICULTURAL USE</t>
  </si>
  <si>
    <t>VOLUMES GENERATED BY GROUNDWATER  EXTRACTIONS OTHER USES</t>
  </si>
  <si>
    <t>VOLUME OF RETURNS OF GROUNDWATER ORIGIN</t>
  </si>
  <si>
    <t>TOTAL VOLUME OF RETURNS</t>
  </si>
  <si>
    <t>TOTAL SURFACE IN THE BASIN M3 / YEAR</t>
  </si>
  <si>
    <t>SCENE COEFFICIENTS</t>
  </si>
  <si>
    <t>AGRICULTURAL</t>
  </si>
  <si>
    <t>DOMESTIC</t>
  </si>
  <si>
    <t>LIVESTOCK</t>
  </si>
  <si>
    <t>URBAN PUBLIC</t>
  </si>
  <si>
    <t>SUMMARY USES</t>
  </si>
  <si>
    <t xml:space="preserve">Maximum body surface water </t>
  </si>
  <si>
    <t>Annual average of occupation</t>
  </si>
  <si>
    <t>Half body surface of water</t>
  </si>
  <si>
    <t>Volume variations m3 / year</t>
  </si>
  <si>
    <t>AVERAGE  EVAPORATION mm</t>
  </si>
  <si>
    <t>NET EVAPORATION</t>
  </si>
  <si>
    <t>EVAPORATED VOLUME ON THE HISTORICAL AVERAGE PACKAGE m3 / year</t>
  </si>
  <si>
    <t>IMPORTS</t>
  </si>
  <si>
    <t>EXPORTS</t>
  </si>
  <si>
    <t>Volume Committed Own Basin</t>
  </si>
  <si>
    <t>AVERAGE ANNUAL VOLUME DRAINED TO THE BASIN WATER DOWN</t>
  </si>
  <si>
    <t>Distribution of contributions downstream</t>
  </si>
  <si>
    <t>ANNUAL MIDDLE VOLUME COMMITTED DOWNSTREAM</t>
  </si>
  <si>
    <t>ANNUAL AVERAGE VOLUME OF CONTRIBUTIONS BY OWN BASIN</t>
  </si>
  <si>
    <t>AVERAGE ANNUAL VOLUME OF CONTRIBUTIONS FROM THE BASIN UPSTRIM</t>
  </si>
  <si>
    <t>AVERAGE ANNUAL TOTAL SURVEY VOLUME</t>
  </si>
  <si>
    <t>AVERAGE ANNUAL VOLUME OF CONSUMER USE</t>
  </si>
  <si>
    <t>AVERAGE ANNUAL RETURN VOLUME</t>
  </si>
  <si>
    <t>AVERAGE ANNUAL IMPORT VOLUME</t>
  </si>
  <si>
    <t>AVERAGE ANNUAL EXPORT VOLUME</t>
  </si>
  <si>
    <t>ANNUAL VOLUME OF VARIATION IN RESERVES</t>
  </si>
  <si>
    <t>AVERAGE ANNUAL VOLUME EVAPORATED IN WATER BODIES</t>
  </si>
  <si>
    <t>Availability Total DXX</t>
  </si>
  <si>
    <t>Relative availability DR</t>
  </si>
  <si>
    <t>Classification of DR</t>
  </si>
  <si>
    <t>AVAILABILITY</t>
  </si>
  <si>
    <t>BALANCE</t>
  </si>
  <si>
    <t>DEFICIT</t>
  </si>
  <si>
    <t>REPDA S Underground</t>
  </si>
  <si>
    <t>Urban Public</t>
  </si>
  <si>
    <t>Agricultural</t>
  </si>
  <si>
    <t>Livestock</t>
  </si>
  <si>
    <t>Domestic</t>
  </si>
  <si>
    <t>Different uses</t>
  </si>
  <si>
    <t>REPDA S UNDERGROUND  FOLIO 8</t>
  </si>
  <si>
    <t>EL Gato</t>
  </si>
  <si>
    <t>El Trebol</t>
  </si>
  <si>
    <t>El Candado</t>
  </si>
  <si>
    <t>El Colorado</t>
  </si>
  <si>
    <t>Valle de Santiaguillo</t>
  </si>
  <si>
    <t>SIG</t>
  </si>
  <si>
    <t>AREA KM2</t>
  </si>
  <si>
    <t>ETJ</t>
  </si>
  <si>
    <t>Sh</t>
  </si>
  <si>
    <t>Shs</t>
  </si>
  <si>
    <t>Ir (m3/año)</t>
  </si>
  <si>
    <t>Evapotranspiracion (Coutange)</t>
  </si>
  <si>
    <t>P</t>
  </si>
  <si>
    <t>A (km2)</t>
  </si>
  <si>
    <t>t</t>
  </si>
  <si>
    <t>X=1/(0.8+0.14t)</t>
  </si>
  <si>
    <t>Q (m3/s)</t>
  </si>
  <si>
    <r>
      <t>ETR= P-XP</t>
    </r>
    <r>
      <rPr>
        <b/>
        <vertAlign val="superscript"/>
        <sz val="8"/>
        <rFont val="Calibri"/>
        <family val="2"/>
        <scheme val="minor"/>
      </rPr>
      <t>2</t>
    </r>
  </si>
  <si>
    <t>ETR</t>
  </si>
  <si>
    <t xml:space="preserve"> REPDA m3/año</t>
  </si>
  <si>
    <t>INDUSTRIAL</t>
  </si>
  <si>
    <t>folio 8 m3/año</t>
  </si>
  <si>
    <t>TOTAL REPDA</t>
  </si>
  <si>
    <t>TOTAL FOLIO 8</t>
  </si>
  <si>
    <t>B (m3/año)</t>
  </si>
  <si>
    <t>Ip</t>
  </si>
  <si>
    <t>Ir</t>
  </si>
  <si>
    <t>Eh</t>
  </si>
  <si>
    <t>Evt</t>
  </si>
  <si>
    <t>B</t>
  </si>
  <si>
    <t>Dm</t>
  </si>
  <si>
    <t>Volumen  subterraneo Uso Publico Urbano</t>
  </si>
  <si>
    <t xml:space="preserve">Natural recharge
</t>
  </si>
  <si>
    <t>SUB-BASIN ID</t>
  </si>
  <si>
    <t>MICROBASIN NAME</t>
  </si>
  <si>
    <t>Number</t>
  </si>
  <si>
    <t>Aquifer</t>
  </si>
  <si>
    <t>ÁREA METERS</t>
  </si>
  <si>
    <t>RAIN mm</t>
  </si>
  <si>
    <t>RAIN mts</t>
  </si>
  <si>
    <t xml:space="preserve">Volume rushed at the aquiferous </t>
  </si>
  <si>
    <t xml:space="preserve">Volume precipitated out of the aquiferous </t>
  </si>
  <si>
    <t>Volume rushed at water bodies</t>
  </si>
  <si>
    <t>AVERAGE ANNUAL VOLUME PRECIPITATED RAIN m3/ year</t>
  </si>
  <si>
    <t>EVAPORATED ANNUAL VOLUME OF RESERVOIRS</t>
  </si>
  <si>
    <t>ANNUAL VOLUME STORED IN RESERVES</t>
  </si>
  <si>
    <t>% infiltration / precipitation</t>
  </si>
  <si>
    <t>ANNUAL NATURAL INFILTRATED VOLUME M3 / YEAR</t>
  </si>
  <si>
    <t>Infiltration coefficient</t>
  </si>
  <si>
    <t>m3/year</t>
  </si>
  <si>
    <t>Subsoil</t>
  </si>
  <si>
    <t>Surface</t>
  </si>
  <si>
    <t>Natural discharge</t>
  </si>
  <si>
    <t>Irrigation returns  M3/AÑO</t>
  </si>
  <si>
    <t>Extractions agricultural use</t>
  </si>
  <si>
    <t>Extractions other uses</t>
  </si>
  <si>
    <t>Total volume of returns</t>
  </si>
  <si>
    <t>Infiltration %</t>
  </si>
  <si>
    <t>Induced Recharge</t>
  </si>
  <si>
    <t>Average rainfall / 1000</t>
  </si>
  <si>
    <t>Area of ​​shallow levels</t>
  </si>
  <si>
    <t>Average annual temperature</t>
  </si>
  <si>
    <t>Incidence %</t>
  </si>
  <si>
    <t>EVT= ETR x A x Incidence</t>
  </si>
  <si>
    <t>Percentage of evapotranspiration / infiltration</t>
  </si>
  <si>
    <t>PUBLIC URBAN</t>
  </si>
  <si>
    <t>MULTIPLE</t>
  </si>
  <si>
    <t>DIFERENT USES</t>
  </si>
  <si>
    <t>TOTAL CONCESSIONED USE</t>
  </si>
  <si>
    <t>Horizontal entries</t>
  </si>
  <si>
    <t xml:space="preserve">
Horizontal Outputs</t>
  </si>
  <si>
    <t xml:space="preserve">Recharge for irrigation returns
</t>
  </si>
  <si>
    <t>Underground balance</t>
  </si>
  <si>
    <t>Rain infiltration</t>
  </si>
  <si>
    <t>Infiltration for returns</t>
  </si>
  <si>
    <t>Horizontal entry</t>
  </si>
  <si>
    <t xml:space="preserve"> Horizontal Discharge</t>
  </si>
  <si>
    <t>Evapotranspiration</t>
  </si>
  <si>
    <t>Annual average total recharge</t>
  </si>
  <si>
    <t>Natural discharge committed</t>
  </si>
  <si>
    <t>Underground volume concession</t>
  </si>
  <si>
    <t>Underground availability</t>
  </si>
  <si>
    <t>% human exploitation / recharge</t>
  </si>
  <si>
    <t>CALCULATION</t>
  </si>
  <si>
    <t>Microbasin</t>
  </si>
  <si>
    <t>CLIMATOLOGYCAL LEVELS</t>
  </si>
  <si>
    <t>Drained Volume</t>
  </si>
  <si>
    <t>Surface concession volume</t>
  </si>
  <si>
    <t>Surface volume agricultural use</t>
  </si>
  <si>
    <t>Agricultural production Ton</t>
  </si>
  <si>
    <t>m3 water / ton production ratio</t>
  </si>
  <si>
    <t>Surface volume livestock use</t>
  </si>
  <si>
    <t>Livestock production</t>
  </si>
  <si>
    <t xml:space="preserve"> m3 superficial water  / ton meat</t>
  </si>
  <si>
    <t xml:space="preserve"> LHD Endowment</t>
  </si>
  <si>
    <t>Population</t>
  </si>
  <si>
    <t>Superficial volume urban public use</t>
  </si>
  <si>
    <t xml:space="preserve">Underground volume agricultural use </t>
  </si>
  <si>
    <t xml:space="preserve">UndergroundVolume livestock use </t>
  </si>
  <si>
    <t>Livestock production ton</t>
  </si>
  <si>
    <t xml:space="preserve"> m3 groundwater/ ton meat ratio</t>
  </si>
  <si>
    <t>Underground urban public use volume</t>
  </si>
  <si>
    <t>Natural superficial availability percapita</t>
  </si>
  <si>
    <t>Level of natural water availability percapita (Shiklomanov, 2002)</t>
  </si>
  <si>
    <t>Availability to development</t>
  </si>
  <si>
    <t>Level of development availability (Shiklomanov, 2002)</t>
  </si>
  <si>
    <t>Groundwater extraction percapita</t>
  </si>
  <si>
    <t>Level of natural water availability percapita  (Shiklomanov, 2002)</t>
  </si>
  <si>
    <t>Over concesion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</si>
</sst>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0.000000"/>
    <numFmt numFmtId="166" formatCode="_-* #,##0_-;\-* #,##0_-;_-* &quot;-&quot;??_-;_-@_-"/>
    <numFmt numFmtId="167" formatCode="0.0000"/>
    <numFmt numFmtId="168" formatCode="#,##0.000_ ;[Red]\-#,##0.000\ "/>
    <numFmt numFmtId="169" formatCode="0.00000000000"/>
    <numFmt numFmtId="170" formatCode="0.0%"/>
    <numFmt numFmtId="171" formatCode="0.000"/>
    <numFmt numFmtId="172" formatCode="_-* #,##0.0_-;\-* #,##0.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sz val="8"/>
      <color rgb="FF00B0F0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221">
    <xf numFmtId="0" fontId="0" fillId="0" borderId="0" xfId="0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4" fillId="0" borderId="1" xfId="0" applyFont="1" applyFill="1" applyBorder="1" applyAlignment="1">
      <alignment horizont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6" fillId="0" borderId="0" xfId="0" applyFont="1"/>
    <xf numFmtId="0" fontId="4" fillId="5" borderId="1" xfId="0" applyFont="1" applyFill="1" applyBorder="1"/>
    <xf numFmtId="0" fontId="4" fillId="6" borderId="1" xfId="0" applyFont="1" applyFill="1" applyBorder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166" fontId="4" fillId="0" borderId="0" xfId="1" applyNumberFormat="1" applyFont="1" applyFill="1"/>
    <xf numFmtId="166" fontId="9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Border="1"/>
    <xf numFmtId="166" fontId="5" fillId="0" borderId="1" xfId="1" applyNumberFormat="1" applyFont="1" applyBorder="1"/>
    <xf numFmtId="166" fontId="5" fillId="0" borderId="0" xfId="1" applyNumberFormat="1" applyFont="1"/>
    <xf numFmtId="166" fontId="4" fillId="5" borderId="1" xfId="1" applyNumberFormat="1" applyFont="1" applyFill="1" applyBorder="1"/>
    <xf numFmtId="166" fontId="4" fillId="6" borderId="1" xfId="1" applyNumberFormat="1" applyFont="1" applyFill="1" applyBorder="1"/>
    <xf numFmtId="166" fontId="4" fillId="0" borderId="0" xfId="1" applyNumberFormat="1" applyFont="1"/>
    <xf numFmtId="167" fontId="4" fillId="0" borderId="1" xfId="0" applyNumberFormat="1" applyFont="1" applyFill="1" applyBorder="1" applyAlignment="1">
      <alignment horizontal="right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/>
    <xf numFmtId="2" fontId="5" fillId="0" borderId="1" xfId="0" applyNumberFormat="1" applyFont="1" applyBorder="1"/>
    <xf numFmtId="0" fontId="5" fillId="0" borderId="0" xfId="0" applyFont="1"/>
    <xf numFmtId="2" fontId="4" fillId="5" borderId="1" xfId="0" applyNumberFormat="1" applyFont="1" applyFill="1" applyBorder="1"/>
    <xf numFmtId="2" fontId="4" fillId="6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5" fillId="0" borderId="2" xfId="0" applyFont="1" applyBorder="1"/>
    <xf numFmtId="0" fontId="4" fillId="5" borderId="2" xfId="0" applyFont="1" applyFill="1" applyBorder="1"/>
    <xf numFmtId="0" fontId="4" fillId="6" borderId="2" xfId="0" applyFont="1" applyFill="1" applyBorder="1"/>
    <xf numFmtId="0" fontId="4" fillId="0" borderId="0" xfId="0" applyFont="1" applyBorder="1"/>
    <xf numFmtId="168" fontId="10" fillId="0" borderId="1" xfId="0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43" fontId="4" fillId="0" borderId="1" xfId="0" applyNumberFormat="1" applyFont="1" applyBorder="1"/>
    <xf numFmtId="43" fontId="5" fillId="0" borderId="1" xfId="0" applyNumberFormat="1" applyFont="1" applyBorder="1"/>
    <xf numFmtId="166" fontId="5" fillId="0" borderId="1" xfId="0" applyNumberFormat="1" applyFont="1" applyBorder="1"/>
    <xf numFmtId="166" fontId="4" fillId="0" borderId="1" xfId="0" applyNumberFormat="1" applyFont="1" applyBorder="1"/>
    <xf numFmtId="166" fontId="4" fillId="5" borderId="1" xfId="0" applyNumberFormat="1" applyFont="1" applyFill="1" applyBorder="1"/>
    <xf numFmtId="166" fontId="4" fillId="6" borderId="1" xfId="0" applyNumberFormat="1" applyFont="1" applyFill="1" applyBorder="1"/>
    <xf numFmtId="43" fontId="5" fillId="0" borderId="0" xfId="0" applyNumberFormat="1" applyFont="1" applyBorder="1"/>
    <xf numFmtId="43" fontId="4" fillId="5" borderId="1" xfId="0" applyNumberFormat="1" applyFont="1" applyFill="1" applyBorder="1"/>
    <xf numFmtId="43" fontId="4" fillId="6" borderId="1" xfId="0" applyNumberFormat="1" applyFont="1" applyFill="1" applyBorder="1"/>
    <xf numFmtId="168" fontId="11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3" fontId="4" fillId="0" borderId="1" xfId="0" applyNumberFormat="1" applyFont="1" applyBorder="1"/>
    <xf numFmtId="166" fontId="5" fillId="0" borderId="1" xfId="1" applyNumberFormat="1" applyFont="1" applyFill="1" applyBorder="1" applyAlignment="1">
      <alignment horizontal="center" vertical="center" wrapText="1"/>
    </xf>
    <xf numFmtId="43" fontId="12" fillId="0" borderId="0" xfId="0" applyNumberFormat="1" applyFont="1"/>
    <xf numFmtId="168" fontId="5" fillId="0" borderId="1" xfId="0" applyNumberFormat="1" applyFont="1" applyFill="1" applyBorder="1" applyAlignment="1">
      <alignment horizontal="center"/>
    </xf>
    <xf numFmtId="168" fontId="10" fillId="0" borderId="1" xfId="0" applyNumberFormat="1" applyFont="1" applyFill="1" applyBorder="1" applyAlignment="1">
      <alignment horizontal="center"/>
    </xf>
    <xf numFmtId="168" fontId="5" fillId="0" borderId="1" xfId="0" applyNumberFormat="1" applyFont="1" applyFill="1" applyBorder="1"/>
    <xf numFmtId="168" fontId="5" fillId="0" borderId="0" xfId="0" applyNumberFormat="1" applyFont="1" applyFill="1" applyBorder="1" applyAlignment="1">
      <alignment horizontal="center" vertical="center" wrapText="1"/>
    </xf>
    <xf numFmtId="164" fontId="4" fillId="0" borderId="1" xfId="1" applyFont="1" applyBorder="1"/>
    <xf numFmtId="164" fontId="4" fillId="5" borderId="1" xfId="1" applyFont="1" applyFill="1" applyBorder="1"/>
    <xf numFmtId="164" fontId="4" fillId="6" borderId="1" xfId="1" applyFont="1" applyFill="1" applyBorder="1"/>
    <xf numFmtId="168" fontId="10" fillId="0" borderId="6" xfId="0" applyNumberFormat="1" applyFont="1" applyFill="1" applyBorder="1"/>
    <xf numFmtId="43" fontId="9" fillId="0" borderId="1" xfId="0" applyNumberFormat="1" applyFont="1" applyBorder="1"/>
    <xf numFmtId="43" fontId="9" fillId="5" borderId="1" xfId="0" applyNumberFormat="1" applyFont="1" applyFill="1" applyBorder="1"/>
    <xf numFmtId="43" fontId="9" fillId="6" borderId="1" xfId="0" applyNumberFormat="1" applyFont="1" applyFill="1" applyBorder="1"/>
    <xf numFmtId="0" fontId="9" fillId="0" borderId="0" xfId="0" applyFont="1"/>
    <xf numFmtId="168" fontId="5" fillId="4" borderId="4" xfId="0" applyNumberFormat="1" applyFont="1" applyFill="1" applyBorder="1" applyAlignment="1">
      <alignment horizontal="center" vertical="center" wrapText="1"/>
    </xf>
    <xf numFmtId="168" fontId="5" fillId="0" borderId="7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4" fillId="6" borderId="1" xfId="0" applyNumberFormat="1" applyFont="1" applyFill="1" applyBorder="1"/>
    <xf numFmtId="4" fontId="5" fillId="5" borderId="1" xfId="0" applyNumberFormat="1" applyFont="1" applyFill="1" applyBorder="1"/>
    <xf numFmtId="4" fontId="4" fillId="5" borderId="1" xfId="0" applyNumberFormat="1" applyFont="1" applyFill="1" applyBorder="1"/>
    <xf numFmtId="168" fontId="5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12" fillId="0" borderId="1" xfId="1" applyFont="1" applyBorder="1"/>
    <xf numFmtId="168" fontId="5" fillId="0" borderId="8" xfId="0" applyNumberFormat="1" applyFont="1" applyFill="1" applyBorder="1" applyAlignment="1">
      <alignment horizontal="center" vertical="center" wrapText="1"/>
    </xf>
    <xf numFmtId="168" fontId="5" fillId="0" borderId="9" xfId="0" applyNumberFormat="1" applyFont="1" applyFill="1" applyBorder="1" applyAlignment="1">
      <alignment horizontal="center" vertical="center" wrapText="1"/>
    </xf>
    <xf numFmtId="168" fontId="5" fillId="0" borderId="1" xfId="3" applyNumberFormat="1" applyFont="1" applyBorder="1" applyAlignment="1">
      <alignment horizontal="center"/>
    </xf>
    <xf numFmtId="4" fontId="12" fillId="0" borderId="1" xfId="0" applyNumberFormat="1" applyFont="1" applyBorder="1"/>
    <xf numFmtId="4" fontId="12" fillId="5" borderId="1" xfId="0" applyNumberFormat="1" applyFont="1" applyFill="1" applyBorder="1"/>
    <xf numFmtId="4" fontId="12" fillId="6" borderId="1" xfId="0" applyNumberFormat="1" applyFont="1" applyFill="1" applyBorder="1"/>
    <xf numFmtId="168" fontId="5" fillId="4" borderId="0" xfId="0" applyNumberFormat="1" applyFont="1" applyFill="1" applyBorder="1" applyAlignment="1">
      <alignment horizontal="center" vertical="center" wrapText="1"/>
    </xf>
    <xf numFmtId="168" fontId="5" fillId="0" borderId="2" xfId="3" applyNumberFormat="1" applyFont="1" applyBorder="1" applyAlignment="1">
      <alignment horizontal="center"/>
    </xf>
    <xf numFmtId="4" fontId="12" fillId="0" borderId="2" xfId="0" applyNumberFormat="1" applyFont="1" applyBorder="1"/>
    <xf numFmtId="4" fontId="12" fillId="5" borderId="2" xfId="0" applyNumberFormat="1" applyFont="1" applyFill="1" applyBorder="1"/>
    <xf numFmtId="4" fontId="12" fillId="6" borderId="2" xfId="0" applyNumberFormat="1" applyFont="1" applyFill="1" applyBorder="1"/>
    <xf numFmtId="4" fontId="4" fillId="0" borderId="0" xfId="0" applyNumberFormat="1" applyFont="1"/>
    <xf numFmtId="168" fontId="10" fillId="0" borderId="0" xfId="0" applyNumberFormat="1" applyFont="1" applyFill="1" applyBorder="1" applyAlignment="1">
      <alignment horizontal="center" vertical="center" wrapText="1"/>
    </xf>
    <xf numFmtId="9" fontId="12" fillId="0" borderId="2" xfId="2" applyFont="1" applyBorder="1"/>
    <xf numFmtId="9" fontId="12" fillId="5" borderId="2" xfId="2" applyFont="1" applyFill="1" applyBorder="1"/>
    <xf numFmtId="4" fontId="12" fillId="7" borderId="2" xfId="0" applyNumberFormat="1" applyFont="1" applyFill="1" applyBorder="1"/>
    <xf numFmtId="168" fontId="5" fillId="0" borderId="2" xfId="3" applyNumberFormat="1" applyFont="1" applyBorder="1" applyAlignment="1">
      <alignment horizontal="right"/>
    </xf>
    <xf numFmtId="168" fontId="5" fillId="0" borderId="10" xfId="3" applyNumberFormat="1" applyFont="1" applyBorder="1" applyAlignment="1">
      <alignment horizontal="right"/>
    </xf>
    <xf numFmtId="168" fontId="5" fillId="0" borderId="7" xfId="3" applyNumberFormat="1" applyFont="1" applyBorder="1" applyAlignment="1">
      <alignment horizontal="right"/>
    </xf>
    <xf numFmtId="168" fontId="5" fillId="0" borderId="1" xfId="3" applyNumberFormat="1" applyFont="1" applyFill="1" applyBorder="1" applyAlignment="1">
      <alignment horizontal="center"/>
    </xf>
    <xf numFmtId="168" fontId="5" fillId="0" borderId="9" xfId="3" applyNumberFormat="1" applyFont="1" applyFill="1" applyBorder="1" applyAlignment="1">
      <alignment horizontal="right"/>
    </xf>
    <xf numFmtId="168" fontId="5" fillId="0" borderId="6" xfId="3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12" fillId="0" borderId="0" xfId="0" applyFont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164" fontId="14" fillId="0" borderId="0" xfId="1" applyFont="1"/>
    <xf numFmtId="0" fontId="14" fillId="0" borderId="0" xfId="0" applyFont="1"/>
    <xf numFmtId="164" fontId="5" fillId="0" borderId="0" xfId="1" applyFont="1"/>
    <xf numFmtId="43" fontId="5" fillId="0" borderId="0" xfId="0" applyNumberFormat="1" applyFont="1"/>
    <xf numFmtId="43" fontId="14" fillId="0" borderId="0" xfId="0" applyNumberFormat="1" applyFont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3" fontId="4" fillId="0" borderId="0" xfId="0" applyNumberFormat="1" applyFont="1"/>
    <xf numFmtId="164" fontId="4" fillId="0" borderId="0" xfId="1" applyFont="1"/>
    <xf numFmtId="9" fontId="4" fillId="0" borderId="0" xfId="2" applyFont="1"/>
    <xf numFmtId="4" fontId="5" fillId="0" borderId="0" xfId="0" applyNumberFormat="1" applyFont="1"/>
    <xf numFmtId="4" fontId="4" fillId="0" borderId="0" xfId="0" applyNumberFormat="1" applyFont="1" applyBorder="1"/>
    <xf numFmtId="4" fontId="12" fillId="0" borderId="0" xfId="0" applyNumberFormat="1" applyFont="1"/>
    <xf numFmtId="169" fontId="0" fillId="0" borderId="0" xfId="0" applyNumberFormat="1"/>
    <xf numFmtId="0" fontId="4" fillId="14" borderId="0" xfId="0" applyFont="1" applyFill="1" applyAlignment="1">
      <alignment horizontal="center"/>
    </xf>
    <xf numFmtId="0" fontId="4" fillId="7" borderId="0" xfId="0" applyFont="1" applyFill="1"/>
    <xf numFmtId="0" fontId="4" fillId="8" borderId="0" xfId="0" applyFont="1" applyFill="1"/>
    <xf numFmtId="0" fontId="14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1" xfId="0" applyFont="1" applyFill="1" applyBorder="1"/>
    <xf numFmtId="0" fontId="5" fillId="0" borderId="8" xfId="0" applyFont="1" applyFill="1" applyBorder="1"/>
    <xf numFmtId="0" fontId="10" fillId="0" borderId="1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3" xfId="0" applyFont="1" applyFill="1" applyBorder="1"/>
    <xf numFmtId="0" fontId="5" fillId="0" borderId="7" xfId="0" applyFont="1" applyFill="1" applyBorder="1"/>
    <xf numFmtId="0" fontId="10" fillId="0" borderId="14" xfId="0" applyFont="1" applyFill="1" applyBorder="1" applyAlignment="1">
      <alignment horizontal="center" wrapText="1"/>
    </xf>
    <xf numFmtId="0" fontId="4" fillId="15" borderId="15" xfId="0" applyFont="1" applyFill="1" applyBorder="1" applyAlignment="1">
      <alignment vertical="center" wrapText="1"/>
    </xf>
    <xf numFmtId="0" fontId="10" fillId="15" borderId="1" xfId="0" applyFont="1" applyFill="1" applyBorder="1" applyAlignment="1"/>
    <xf numFmtId="0" fontId="4" fillId="15" borderId="1" xfId="0" applyFont="1" applyFill="1" applyBorder="1" applyAlignment="1">
      <alignment horizontal="center"/>
    </xf>
    <xf numFmtId="166" fontId="4" fillId="0" borderId="0" xfId="0" applyNumberFormat="1" applyFont="1"/>
    <xf numFmtId="0" fontId="4" fillId="15" borderId="16" xfId="0" applyFont="1" applyFill="1" applyBorder="1" applyAlignment="1">
      <alignment vertical="center" wrapText="1"/>
    </xf>
    <xf numFmtId="2" fontId="4" fillId="0" borderId="0" xfId="0" applyNumberFormat="1" applyFont="1"/>
    <xf numFmtId="164" fontId="4" fillId="0" borderId="0" xfId="1" applyFont="1" applyBorder="1"/>
    <xf numFmtId="43" fontId="4" fillId="0" borderId="0" xfId="0" applyNumberFormat="1" applyFont="1" applyBorder="1"/>
    <xf numFmtId="10" fontId="4" fillId="0" borderId="0" xfId="2" applyNumberFormat="1" applyFont="1"/>
    <xf numFmtId="170" fontId="4" fillId="0" borderId="0" xfId="2" applyNumberFormat="1" applyFont="1"/>
    <xf numFmtId="0" fontId="4" fillId="16" borderId="17" xfId="0" applyFont="1" applyFill="1" applyBorder="1" applyAlignment="1">
      <alignment vertical="center" wrapText="1"/>
    </xf>
    <xf numFmtId="0" fontId="10" fillId="16" borderId="1" xfId="0" applyFont="1" applyFill="1" applyBorder="1" applyAlignment="1"/>
    <xf numFmtId="0" fontId="4" fillId="16" borderId="1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/>
    <xf numFmtId="0" fontId="4" fillId="10" borderId="1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/>
    <xf numFmtId="0" fontId="4" fillId="17" borderId="1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10" fontId="4" fillId="0" borderId="0" xfId="0" applyNumberFormat="1" applyFont="1"/>
    <xf numFmtId="0" fontId="4" fillId="17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10" fillId="18" borderId="19" xfId="0" applyFont="1" applyFill="1" applyBorder="1" applyAlignment="1"/>
    <xf numFmtId="0" fontId="4" fillId="18" borderId="1" xfId="0" applyFont="1" applyFill="1" applyBorder="1" applyAlignment="1">
      <alignment horizontal="center"/>
    </xf>
    <xf numFmtId="171" fontId="4" fillId="0" borderId="0" xfId="0" applyNumberFormat="1" applyFont="1"/>
    <xf numFmtId="0" fontId="4" fillId="18" borderId="16" xfId="0" applyFont="1" applyFill="1" applyBorder="1" applyAlignment="1">
      <alignment vertical="center" wrapText="1"/>
    </xf>
    <xf numFmtId="0" fontId="9" fillId="18" borderId="1" xfId="0" applyFont="1" applyFill="1" applyBorder="1" applyAlignment="1">
      <alignment horizontal="center"/>
    </xf>
    <xf numFmtId="0" fontId="4" fillId="18" borderId="18" xfId="0" applyFont="1" applyFill="1" applyBorder="1" applyAlignment="1">
      <alignment vertical="center" wrapText="1"/>
    </xf>
    <xf numFmtId="0" fontId="4" fillId="16" borderId="16" xfId="0" applyFont="1" applyFill="1" applyBorder="1" applyAlignment="1">
      <alignment vertical="center" wrapText="1"/>
    </xf>
    <xf numFmtId="0" fontId="10" fillId="16" borderId="19" xfId="0" applyFont="1" applyFill="1" applyBorder="1" applyAlignment="1"/>
    <xf numFmtId="0" fontId="9" fillId="16" borderId="17" xfId="0" applyFont="1" applyFill="1" applyBorder="1" applyAlignment="1">
      <alignment vertical="center" wrapText="1"/>
    </xf>
    <xf numFmtId="0" fontId="9" fillId="16" borderId="1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5" fillId="11" borderId="15" xfId="0" applyFont="1" applyFill="1" applyBorder="1" applyAlignment="1">
      <alignment horizontal="center" vertical="center"/>
    </xf>
    <xf numFmtId="0" fontId="5" fillId="13" borderId="1" xfId="0" applyFont="1" applyFill="1" applyBorder="1"/>
    <xf numFmtId="0" fontId="10" fillId="13" borderId="1" xfId="0" applyFont="1" applyFill="1" applyBorder="1" applyAlignment="1">
      <alignment horizontal="center" wrapText="1"/>
    </xf>
    <xf numFmtId="0" fontId="5" fillId="11" borderId="16" xfId="0" applyFont="1" applyFill="1" applyBorder="1" applyAlignment="1">
      <alignment horizontal="center" vertical="center"/>
    </xf>
    <xf numFmtId="0" fontId="5" fillId="12" borderId="1" xfId="0" applyFont="1" applyFill="1" applyBorder="1"/>
    <xf numFmtId="0" fontId="10" fillId="12" borderId="1" xfId="0" applyFont="1" applyFill="1" applyBorder="1" applyAlignment="1">
      <alignment horizontal="center" wrapText="1"/>
    </xf>
    <xf numFmtId="0" fontId="5" fillId="11" borderId="1" xfId="0" applyFont="1" applyFill="1" applyBorder="1"/>
    <xf numFmtId="0" fontId="10" fillId="11" borderId="1" xfId="0" applyFont="1" applyFill="1" applyBorder="1" applyAlignment="1">
      <alignment horizontal="center" wrapText="1"/>
    </xf>
    <xf numFmtId="0" fontId="5" fillId="11" borderId="17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3" fontId="0" fillId="0" borderId="1" xfId="1" applyNumberFormat="1" applyFont="1" applyBorder="1"/>
    <xf numFmtId="9" fontId="0" fillId="0" borderId="1" xfId="2" applyFont="1" applyBorder="1"/>
    <xf numFmtId="10" fontId="0" fillId="0" borderId="1" xfId="2" applyNumberFormat="1" applyFont="1" applyBorder="1"/>
    <xf numFmtId="166" fontId="0" fillId="0" borderId="1" xfId="1" applyNumberFormat="1" applyFont="1" applyBorder="1"/>
    <xf numFmtId="0" fontId="3" fillId="19" borderId="1" xfId="0" applyFont="1" applyFill="1" applyBorder="1" applyAlignment="1">
      <alignment vertical="center"/>
    </xf>
    <xf numFmtId="43" fontId="0" fillId="19" borderId="1" xfId="0" applyNumberFormat="1" applyFill="1" applyBorder="1"/>
    <xf numFmtId="164" fontId="18" fillId="0" borderId="1" xfId="1" applyFont="1" applyBorder="1" applyAlignment="1">
      <alignment horizontal="center"/>
    </xf>
    <xf numFmtId="164" fontId="0" fillId="19" borderId="1" xfId="1" applyFont="1" applyFill="1" applyBorder="1"/>
    <xf numFmtId="172" fontId="10" fillId="0" borderId="1" xfId="1" applyNumberFormat="1" applyFont="1" applyBorder="1" applyAlignment="1"/>
    <xf numFmtId="0" fontId="0" fillId="0" borderId="1" xfId="0" applyBorder="1"/>
    <xf numFmtId="43" fontId="0" fillId="0" borderId="0" xfId="0" applyNumberFormat="1"/>
    <xf numFmtId="0" fontId="19" fillId="0" borderId="0" xfId="0" applyFont="1"/>
    <xf numFmtId="0" fontId="3" fillId="0" borderId="0" xfId="0" applyFont="1"/>
    <xf numFmtId="0" fontId="2" fillId="0" borderId="0" xfId="0" applyFont="1"/>
    <xf numFmtId="168" fontId="5" fillId="4" borderId="3" xfId="0" applyNumberFormat="1" applyFont="1" applyFill="1" applyBorder="1" applyAlignment="1">
      <alignment horizontal="center" vertical="center" wrapText="1"/>
    </xf>
    <xf numFmtId="168" fontId="5" fillId="4" borderId="4" xfId="0" applyNumberFormat="1" applyFont="1" applyFill="1" applyBorder="1" applyAlignment="1">
      <alignment horizontal="center" vertical="center" wrapText="1"/>
    </xf>
    <xf numFmtId="168" fontId="5" fillId="4" borderId="5" xfId="0" applyNumberFormat="1" applyFont="1" applyFill="1" applyBorder="1" applyAlignment="1">
      <alignment horizontal="center" vertical="center" wrapText="1"/>
    </xf>
    <xf numFmtId="0" fontId="10" fillId="18" borderId="18" xfId="0" applyFont="1" applyFill="1" applyBorder="1" applyAlignment="1">
      <alignment horizontal="left"/>
    </xf>
    <xf numFmtId="0" fontId="10" fillId="18" borderId="19" xfId="0" applyFont="1" applyFill="1" applyBorder="1" applyAlignment="1">
      <alignment horizontal="left"/>
    </xf>
    <xf numFmtId="0" fontId="4" fillId="16" borderId="0" xfId="0" applyFont="1" applyFill="1" applyBorder="1" applyAlignment="1">
      <alignment vertical="center" wrapText="1"/>
    </xf>
    <xf numFmtId="0" fontId="9" fillId="16" borderId="0" xfId="0" applyFont="1" applyFill="1" applyBorder="1" applyAlignment="1">
      <alignment vertical="center" wrapText="1"/>
    </xf>
    <xf numFmtId="0" fontId="5" fillId="11" borderId="15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4" fillId="15" borderId="15" xfId="0" applyFont="1" applyFill="1" applyBorder="1" applyAlignment="1">
      <alignment vertical="center" wrapText="1"/>
    </xf>
    <xf numFmtId="0" fontId="4" fillId="15" borderId="16" xfId="0" applyFont="1" applyFill="1" applyBorder="1" applyAlignment="1">
      <alignment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vertical="center" wrapText="1"/>
    </xf>
    <xf numFmtId="0" fontId="4" fillId="18" borderId="18" xfId="0" applyFont="1" applyFill="1" applyBorder="1" applyAlignment="1">
      <alignment vertical="center" wrapText="1"/>
    </xf>
  </cellXfs>
  <cellStyles count="4">
    <cellStyle name="Millares" xfId="1" builtinId="3"/>
    <cellStyle name="Normal" xfId="0" builtinId="0"/>
    <cellStyle name="Normal 3 2" xfId="3"/>
    <cellStyle name="Porcentaje" xfId="2" builtinId="5"/>
  </cellStyles>
  <dxfs count="186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Balance%20hidrol&#243;gico%20Santiaguillo%20Resultados%20Juli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uperficial"/>
      <sheetName val="Balance subterraneo"/>
      <sheetName val="Disponibilidad"/>
      <sheetName val="Resumen Superficial"/>
      <sheetName val="Resumen Subterráneo"/>
      <sheetName val="Evapotranspiracion"/>
      <sheetName val="K microcuenca"/>
      <sheetName val="calculo lluvia"/>
      <sheetName val="Ce"/>
      <sheetName val="Calculo lluvia B Subterraneo"/>
      <sheetName val="Infiltracion"/>
      <sheetName val="Tablas resumen"/>
      <sheetName val="REPDA Superficial"/>
      <sheetName val="REPDA Subterranea"/>
      <sheetName val="REPDA Subterranea Santiaguillo"/>
      <sheetName val="Folio 8"/>
      <sheetName val="Hoja1"/>
    </sheetNames>
    <sheetDataSet>
      <sheetData sheetId="0">
        <row r="3">
          <cell r="E3" t="str">
            <v>Guatimape</v>
          </cell>
          <cell r="F3" t="str">
            <v>Presa Tejamen</v>
          </cell>
          <cell r="G3" t="str">
            <v>Tejamen</v>
          </cell>
          <cell r="H3" t="str">
            <v>El Gato</v>
          </cell>
          <cell r="I3" t="str">
            <v>Tinajuelas</v>
          </cell>
          <cell r="J3" t="str">
            <v>Presa Dr Castillo del Valle</v>
          </cell>
          <cell r="K3" t="str">
            <v>Las Jarillas</v>
          </cell>
          <cell r="L3" t="str">
            <v>El Trébol</v>
          </cell>
          <cell r="M3" t="str">
            <v>Torunos</v>
          </cell>
          <cell r="N3" t="str">
            <v>Presa La Redonda</v>
          </cell>
          <cell r="O3" t="str">
            <v>EL Candado</v>
          </cell>
          <cell r="P3" t="str">
            <v>Laguna Norte</v>
          </cell>
          <cell r="Q3" t="str">
            <v>Ojo de Lobo</v>
          </cell>
          <cell r="R3" t="str">
            <v>La Tinaja</v>
          </cell>
          <cell r="S3" t="str">
            <v>Los Monos</v>
          </cell>
          <cell r="T3" t="str">
            <v>EL Colorado</v>
          </cell>
          <cell r="U3" t="str">
            <v>Viborillas</v>
          </cell>
          <cell r="V3" t="str">
            <v>Laguna Sur</v>
          </cell>
        </row>
        <row r="6">
          <cell r="E6">
            <v>353.81658300000004</v>
          </cell>
          <cell r="G6">
            <v>238.83857900000001</v>
          </cell>
          <cell r="H6">
            <v>183.87027599999999</v>
          </cell>
          <cell r="I6">
            <v>699.79753500000004</v>
          </cell>
          <cell r="K6">
            <v>76.559938000000002</v>
          </cell>
          <cell r="L6">
            <v>40.765084000000002</v>
          </cell>
          <cell r="M6">
            <v>121.09784400000001</v>
          </cell>
          <cell r="O6">
            <v>120.38896800000001</v>
          </cell>
          <cell r="P6">
            <v>81.384265999999997</v>
          </cell>
          <cell r="Q6">
            <v>46.280031000000001</v>
          </cell>
          <cell r="R6">
            <v>109.39086800000001</v>
          </cell>
          <cell r="S6">
            <v>38.870092999999997</v>
          </cell>
          <cell r="T6">
            <v>147.04315800000001</v>
          </cell>
          <cell r="U6">
            <v>77.426713000000007</v>
          </cell>
          <cell r="V6">
            <v>136.213415</v>
          </cell>
        </row>
        <row r="7">
          <cell r="E7">
            <v>204259423.16510004</v>
          </cell>
          <cell r="F7">
            <v>37905750.933800004</v>
          </cell>
          <cell r="G7">
            <v>138950990.75710002</v>
          </cell>
          <cell r="H7">
            <v>114823761.36899999</v>
          </cell>
          <cell r="I7">
            <v>358815714.84130007</v>
          </cell>
          <cell r="K7">
            <v>42121250.126199998</v>
          </cell>
          <cell r="L7">
            <v>22537647.901099999</v>
          </cell>
          <cell r="M7">
            <v>56551085.887099996</v>
          </cell>
          <cell r="N7">
            <v>37316901.909099996</v>
          </cell>
          <cell r="O7">
            <v>77918637.909400001</v>
          </cell>
          <cell r="P7">
            <v>44179602.757399999</v>
          </cell>
          <cell r="Q7">
            <v>23746283.906100001</v>
          </cell>
          <cell r="R7">
            <v>50357432.9102</v>
          </cell>
          <cell r="S7">
            <v>19944244.7183</v>
          </cell>
          <cell r="T7">
            <v>67922547.522599995</v>
          </cell>
          <cell r="U7">
            <v>39727646.440300003</v>
          </cell>
          <cell r="V7">
            <v>72642188.902400017</v>
          </cell>
        </row>
        <row r="8">
          <cell r="E8">
            <v>577.30313665117274</v>
          </cell>
          <cell r="G8">
            <v>581.77783228688531</v>
          </cell>
          <cell r="H8">
            <v>624.48245505978355</v>
          </cell>
          <cell r="I8">
            <v>512.74218169588164</v>
          </cell>
          <cell r="K8">
            <v>550.17351406684782</v>
          </cell>
          <cell r="L8">
            <v>552.86646535795182</v>
          </cell>
          <cell r="M8">
            <v>466.98672758451414</v>
          </cell>
          <cell r="O8">
            <v>647.22407047629144</v>
          </cell>
          <cell r="P8">
            <v>542.85189175755431</v>
          </cell>
          <cell r="Q8">
            <v>513.1</v>
          </cell>
          <cell r="R8">
            <v>460.34402899335248</v>
          </cell>
          <cell r="S8">
            <v>513.1</v>
          </cell>
          <cell r="T8">
            <v>461.92252972831278</v>
          </cell>
          <cell r="U8">
            <v>513.1</v>
          </cell>
          <cell r="V8">
            <v>533.29687756818976</v>
          </cell>
        </row>
        <row r="12">
          <cell r="E12">
            <v>18656741.179710906</v>
          </cell>
          <cell r="F12">
            <v>3750020.1088234028</v>
          </cell>
          <cell r="G12">
            <v>17459924.703440476</v>
          </cell>
          <cell r="H12">
            <v>14809560.56342457</v>
          </cell>
          <cell r="I12">
            <v>37350886.792094067</v>
          </cell>
          <cell r="J12">
            <v>501893.1281979765</v>
          </cell>
          <cell r="K12">
            <v>4532436.4734746162</v>
          </cell>
          <cell r="L12">
            <v>2013117.3471522415</v>
          </cell>
          <cell r="M12">
            <v>5150185.6615381772</v>
          </cell>
          <cell r="N12">
            <v>3542875.7325759581</v>
          </cell>
          <cell r="O12">
            <v>9716932.6982760765</v>
          </cell>
          <cell r="P12">
            <v>44179602.757399999</v>
          </cell>
          <cell r="Q12">
            <v>2684051.392569615</v>
          </cell>
          <cell r="R12">
            <v>5263241.4196032267</v>
          </cell>
          <cell r="S12">
            <v>2124836.7146010459</v>
          </cell>
          <cell r="T12">
            <v>6787840.8251508521</v>
          </cell>
          <cell r="U12">
            <v>4855687.6961442707</v>
          </cell>
          <cell r="V12">
            <v>72642188.902400017</v>
          </cell>
        </row>
        <row r="22">
          <cell r="E22">
            <v>72066.045045538965</v>
          </cell>
          <cell r="G22">
            <v>735439.20388826239</v>
          </cell>
          <cell r="H22">
            <v>6190.8693685791104</v>
          </cell>
          <cell r="I22">
            <v>1873.7082420011916</v>
          </cell>
          <cell r="K22">
            <v>80703.38237638236</v>
          </cell>
          <cell r="L22">
            <v>0</v>
          </cell>
          <cell r="M22">
            <v>21857.132173143993</v>
          </cell>
          <cell r="O22">
            <v>589899.95608950744</v>
          </cell>
          <cell r="P22">
            <v>0</v>
          </cell>
          <cell r="Q22">
            <v>0</v>
          </cell>
          <cell r="R22">
            <v>15677.650096825566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9">
          <cell r="E29">
            <v>18957529.680412758</v>
          </cell>
          <cell r="G29">
            <v>19795261.385364562</v>
          </cell>
          <cell r="H29">
            <v>16443456.380819669</v>
          </cell>
          <cell r="I29">
            <v>41406590.821907334</v>
          </cell>
          <cell r="K29">
            <v>5161270.2379729114</v>
          </cell>
          <cell r="L29">
            <v>2152324.4070308018</v>
          </cell>
          <cell r="M29">
            <v>5550877.3777799075</v>
          </cell>
          <cell r="O29">
            <v>10900966.464284416</v>
          </cell>
          <cell r="P29">
            <v>44179602.757399999</v>
          </cell>
          <cell r="Q29">
            <v>2691191.4007092034</v>
          </cell>
          <cell r="R29">
            <v>5518024.8782999776</v>
          </cell>
          <cell r="S29">
            <v>2124888.3965927591</v>
          </cell>
          <cell r="T29">
            <v>7363023.9805303952</v>
          </cell>
          <cell r="U29">
            <v>4920574.067654117</v>
          </cell>
          <cell r="V29">
            <v>72642188.902400017</v>
          </cell>
        </row>
        <row r="31">
          <cell r="B31" t="str">
            <v>AGRÍCOLA</v>
          </cell>
          <cell r="E31">
            <v>789000</v>
          </cell>
          <cell r="G31">
            <v>5852832</v>
          </cell>
          <cell r="H31">
            <v>48000</v>
          </cell>
          <cell r="I31">
            <v>18000</v>
          </cell>
          <cell r="K31">
            <v>750000</v>
          </cell>
          <cell r="L31">
            <v>0</v>
          </cell>
          <cell r="M31">
            <v>240000</v>
          </cell>
          <cell r="O31">
            <v>4730320</v>
          </cell>
          <cell r="Q31">
            <v>0</v>
          </cell>
          <cell r="R31">
            <v>150000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DOMÉSTICO</v>
          </cell>
        </row>
        <row r="33">
          <cell r="B33" t="str">
            <v>PECUARIO</v>
          </cell>
          <cell r="E33">
            <v>767</v>
          </cell>
          <cell r="G33">
            <v>34295</v>
          </cell>
          <cell r="H33">
            <v>0</v>
          </cell>
          <cell r="I33">
            <v>65610.5</v>
          </cell>
          <cell r="K33">
            <v>57637</v>
          </cell>
          <cell r="L33">
            <v>0</v>
          </cell>
          <cell r="M33">
            <v>47900</v>
          </cell>
          <cell r="O33">
            <v>0</v>
          </cell>
          <cell r="R33">
            <v>17899</v>
          </cell>
          <cell r="S33">
            <v>0</v>
          </cell>
          <cell r="T33">
            <v>34979</v>
          </cell>
          <cell r="U33">
            <v>65517</v>
          </cell>
        </row>
        <row r="34">
          <cell r="B34" t="str">
            <v>PÚBLICO URBANO</v>
          </cell>
          <cell r="E34">
            <v>4873</v>
          </cell>
          <cell r="G34">
            <v>81358</v>
          </cell>
          <cell r="H34">
            <v>256</v>
          </cell>
          <cell r="I34">
            <v>104941</v>
          </cell>
          <cell r="K34">
            <v>0</v>
          </cell>
          <cell r="L34">
            <v>0</v>
          </cell>
          <cell r="M34">
            <v>0</v>
          </cell>
          <cell r="O34">
            <v>33726</v>
          </cell>
          <cell r="Q34">
            <v>1589</v>
          </cell>
          <cell r="R34">
            <v>0</v>
          </cell>
          <cell r="S34">
            <v>0</v>
          </cell>
          <cell r="T34">
            <v>0</v>
          </cell>
          <cell r="U34">
            <v>493</v>
          </cell>
        </row>
        <row r="60">
          <cell r="E60">
            <v>107504.33898743715</v>
          </cell>
          <cell r="G60">
            <v>1272187.2717839228</v>
          </cell>
          <cell r="H60">
            <v>92334.677809421424</v>
          </cell>
          <cell r="I60">
            <v>542427.57361201895</v>
          </cell>
          <cell r="K60">
            <v>16300.265254724975</v>
          </cell>
          <cell r="L60">
            <v>13690.485566462703</v>
          </cell>
          <cell r="M60">
            <v>66332.833421954914</v>
          </cell>
          <cell r="O60">
            <v>172124.95486616017</v>
          </cell>
          <cell r="P60">
            <v>55590906.423822001</v>
          </cell>
          <cell r="Q60">
            <v>26415.299608193978</v>
          </cell>
          <cell r="R60">
            <v>397693.28273981716</v>
          </cell>
          <cell r="S60">
            <v>65045.207211585417</v>
          </cell>
          <cell r="T60">
            <v>371254.11607949145</v>
          </cell>
          <cell r="U60">
            <v>12542.837571021169</v>
          </cell>
          <cell r="V60">
            <v>24191151.073389299</v>
          </cell>
        </row>
        <row r="63">
          <cell r="E63">
            <v>7337380.058258431</v>
          </cell>
          <cell r="G63">
            <v>8929085.5812859237</v>
          </cell>
          <cell r="H63">
            <v>10732966.822421731</v>
          </cell>
          <cell r="I63">
            <v>19476962.398168143</v>
          </cell>
          <cell r="K63">
            <v>2434400.3296717564</v>
          </cell>
          <cell r="L63">
            <v>903755.71995069762</v>
          </cell>
          <cell r="M63">
            <v>1528282.4773032274</v>
          </cell>
          <cell r="O63">
            <v>5647992.5592992976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371871.46382523328</v>
          </cell>
        </row>
        <row r="69">
          <cell r="B69" t="str">
            <v>Público Urbano</v>
          </cell>
        </row>
        <row r="70">
          <cell r="B70" t="str">
            <v>Agrícola</v>
          </cell>
          <cell r="E70">
            <v>2321280</v>
          </cell>
          <cell r="G70">
            <v>8052463</v>
          </cell>
          <cell r="H70">
            <v>5047806.5</v>
          </cell>
          <cell r="I70">
            <v>19596822.629999999</v>
          </cell>
          <cell r="K70">
            <v>3236456</v>
          </cell>
          <cell r="L70">
            <v>330201</v>
          </cell>
          <cell r="M70">
            <v>2686303.4</v>
          </cell>
          <cell r="O70">
            <v>1582894.6</v>
          </cell>
          <cell r="P70">
            <v>0</v>
          </cell>
          <cell r="Q70">
            <v>19000</v>
          </cell>
          <cell r="R70">
            <v>723365</v>
          </cell>
          <cell r="S70">
            <v>0</v>
          </cell>
          <cell r="T70">
            <v>2917155</v>
          </cell>
          <cell r="U70">
            <v>0</v>
          </cell>
          <cell r="V70">
            <v>0</v>
          </cell>
        </row>
        <row r="71">
          <cell r="B71" t="str">
            <v>Pecuario</v>
          </cell>
        </row>
        <row r="72">
          <cell r="B72" t="str">
            <v>Doméstico</v>
          </cell>
        </row>
        <row r="73">
          <cell r="B73" t="str">
            <v>Múltiple</v>
          </cell>
        </row>
        <row r="74">
          <cell r="B74" t="str">
            <v>Diferentes usos</v>
          </cell>
        </row>
        <row r="75">
          <cell r="B75" t="str">
            <v>Industrial</v>
          </cell>
        </row>
        <row r="79">
          <cell r="B79" t="str">
            <v>Público Urbano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49000</v>
          </cell>
          <cell r="U79">
            <v>0</v>
          </cell>
          <cell r="V79">
            <v>0</v>
          </cell>
        </row>
        <row r="80">
          <cell r="B80" t="str">
            <v>Agrícola</v>
          </cell>
          <cell r="E80">
            <v>96000</v>
          </cell>
          <cell r="F80">
            <v>0</v>
          </cell>
          <cell r="G80">
            <v>3814495</v>
          </cell>
          <cell r="H80">
            <v>6991412</v>
          </cell>
          <cell r="I80">
            <v>17635699</v>
          </cell>
          <cell r="J80">
            <v>0</v>
          </cell>
          <cell r="K80">
            <v>1374085</v>
          </cell>
          <cell r="L80">
            <v>1209000</v>
          </cell>
          <cell r="M80">
            <v>1030353</v>
          </cell>
          <cell r="N80">
            <v>0</v>
          </cell>
          <cell r="O80">
            <v>2603060</v>
          </cell>
          <cell r="P80">
            <v>0</v>
          </cell>
          <cell r="Q80">
            <v>0</v>
          </cell>
          <cell r="R80">
            <v>1374085</v>
          </cell>
          <cell r="S80">
            <v>0</v>
          </cell>
          <cell r="T80">
            <v>2475285</v>
          </cell>
          <cell r="U80">
            <v>132000</v>
          </cell>
          <cell r="V80">
            <v>0</v>
          </cell>
        </row>
        <row r="81">
          <cell r="B81" t="str">
            <v>Pecuario</v>
          </cell>
          <cell r="E81">
            <v>0</v>
          </cell>
          <cell r="F81">
            <v>0</v>
          </cell>
          <cell r="G81">
            <v>2155</v>
          </cell>
          <cell r="H81">
            <v>2792</v>
          </cell>
          <cell r="I81">
            <v>8557</v>
          </cell>
          <cell r="J81">
            <v>0</v>
          </cell>
          <cell r="K81">
            <v>13414</v>
          </cell>
          <cell r="L81">
            <v>0</v>
          </cell>
          <cell r="M81">
            <v>18250</v>
          </cell>
          <cell r="N81">
            <v>0</v>
          </cell>
          <cell r="O81">
            <v>2245</v>
          </cell>
          <cell r="P81">
            <v>0</v>
          </cell>
          <cell r="Q81">
            <v>0</v>
          </cell>
          <cell r="R81">
            <v>13414</v>
          </cell>
          <cell r="S81">
            <v>0</v>
          </cell>
          <cell r="T81">
            <v>1000</v>
          </cell>
          <cell r="U81">
            <v>0</v>
          </cell>
          <cell r="V81">
            <v>0</v>
          </cell>
        </row>
        <row r="82">
          <cell r="B82" t="str">
            <v>Doméstico</v>
          </cell>
          <cell r="E82">
            <v>0</v>
          </cell>
          <cell r="F82">
            <v>0</v>
          </cell>
          <cell r="G82">
            <v>6420</v>
          </cell>
          <cell r="H82">
            <v>8956</v>
          </cell>
          <cell r="I82">
            <v>5795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4424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B83" t="str">
            <v>Múltiple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B84" t="str">
            <v>Diferentes usos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B85" t="str">
            <v>Industrial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350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9">
          <cell r="E89">
            <v>113832</v>
          </cell>
          <cell r="F89">
            <v>0</v>
          </cell>
          <cell r="G89">
            <v>264720</v>
          </cell>
          <cell r="H89">
            <v>412636</v>
          </cell>
          <cell r="I89">
            <v>367622</v>
          </cell>
          <cell r="J89">
            <v>0</v>
          </cell>
          <cell r="K89">
            <v>134685</v>
          </cell>
          <cell r="L89">
            <v>27539</v>
          </cell>
          <cell r="M89">
            <v>85136</v>
          </cell>
          <cell r="N89">
            <v>0</v>
          </cell>
          <cell r="O89">
            <v>457208</v>
          </cell>
          <cell r="P89">
            <v>0</v>
          </cell>
          <cell r="Q89">
            <v>602</v>
          </cell>
          <cell r="R89">
            <v>66688</v>
          </cell>
          <cell r="S89">
            <v>0</v>
          </cell>
          <cell r="T89">
            <v>147065</v>
          </cell>
          <cell r="U89">
            <v>987</v>
          </cell>
          <cell r="V89">
            <v>0</v>
          </cell>
        </row>
        <row r="90">
          <cell r="E90">
            <v>2417280</v>
          </cell>
          <cell r="F90">
            <v>0</v>
          </cell>
          <cell r="G90">
            <v>11866958</v>
          </cell>
          <cell r="H90">
            <v>12039218.5</v>
          </cell>
          <cell r="I90">
            <v>37232521.629999995</v>
          </cell>
          <cell r="J90">
            <v>0</v>
          </cell>
          <cell r="K90">
            <v>4610541</v>
          </cell>
          <cell r="L90">
            <v>1539201</v>
          </cell>
          <cell r="M90">
            <v>3716656.4</v>
          </cell>
          <cell r="N90">
            <v>0</v>
          </cell>
          <cell r="O90">
            <v>4185954.6</v>
          </cell>
          <cell r="P90">
            <v>0</v>
          </cell>
          <cell r="Q90">
            <v>19000</v>
          </cell>
          <cell r="R90">
            <v>2097450</v>
          </cell>
          <cell r="S90">
            <v>0</v>
          </cell>
          <cell r="T90">
            <v>5392440</v>
          </cell>
          <cell r="U90">
            <v>132000</v>
          </cell>
          <cell r="V90">
            <v>0</v>
          </cell>
        </row>
        <row r="91">
          <cell r="E91">
            <v>4585</v>
          </cell>
          <cell r="F91">
            <v>0</v>
          </cell>
          <cell r="G91">
            <v>32993.5</v>
          </cell>
          <cell r="H91">
            <v>107212</v>
          </cell>
          <cell r="I91">
            <v>158682.26</v>
          </cell>
          <cell r="J91">
            <v>0</v>
          </cell>
          <cell r="K91">
            <v>20240.5</v>
          </cell>
          <cell r="L91">
            <v>0</v>
          </cell>
          <cell r="M91">
            <v>21900</v>
          </cell>
          <cell r="N91">
            <v>0</v>
          </cell>
          <cell r="O91">
            <v>43132</v>
          </cell>
          <cell r="P91">
            <v>0</v>
          </cell>
          <cell r="Q91">
            <v>0</v>
          </cell>
          <cell r="R91">
            <v>33854.5</v>
          </cell>
          <cell r="S91">
            <v>693</v>
          </cell>
          <cell r="T91">
            <v>21075</v>
          </cell>
          <cell r="U91">
            <v>9490</v>
          </cell>
          <cell r="V91">
            <v>0</v>
          </cell>
        </row>
        <row r="92">
          <cell r="E92">
            <v>0</v>
          </cell>
          <cell r="F92">
            <v>0</v>
          </cell>
          <cell r="G92">
            <v>9201.75</v>
          </cell>
          <cell r="H92">
            <v>16040</v>
          </cell>
          <cell r="I92">
            <v>15962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5154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E93">
            <v>0</v>
          </cell>
          <cell r="F93">
            <v>0</v>
          </cell>
          <cell r="G93">
            <v>9080</v>
          </cell>
          <cell r="H93">
            <v>290236</v>
          </cell>
          <cell r="I93">
            <v>259777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48768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602.25</v>
          </cell>
          <cell r="U94">
            <v>19278</v>
          </cell>
          <cell r="V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1825</v>
          </cell>
          <cell r="I95">
            <v>3932.38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1460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9">
          <cell r="B99" t="str">
            <v>Público Urbano</v>
          </cell>
        </row>
        <row r="100">
          <cell r="B100" t="str">
            <v>Agrícola</v>
          </cell>
        </row>
        <row r="101">
          <cell r="B101" t="str">
            <v>Pecuario</v>
          </cell>
        </row>
      </sheetData>
      <sheetData sheetId="1">
        <row r="39">
          <cell r="G39">
            <v>2417280</v>
          </cell>
          <cell r="I39">
            <v>11866958</v>
          </cell>
          <cell r="J39">
            <v>12039218.5</v>
          </cell>
          <cell r="K39">
            <v>37232521.629999995</v>
          </cell>
          <cell r="M39">
            <v>4610541</v>
          </cell>
          <cell r="N39">
            <v>1539201</v>
          </cell>
          <cell r="O39">
            <v>3716656.4</v>
          </cell>
          <cell r="Q39">
            <v>4185954.6</v>
          </cell>
          <cell r="S39">
            <v>19000</v>
          </cell>
          <cell r="T39">
            <v>2097450</v>
          </cell>
          <cell r="U39">
            <v>0</v>
          </cell>
          <cell r="V39">
            <v>5392440</v>
          </cell>
          <cell r="W39">
            <v>132000</v>
          </cell>
        </row>
        <row r="42">
          <cell r="G42">
            <v>4585</v>
          </cell>
          <cell r="I42">
            <v>32993.5</v>
          </cell>
          <cell r="J42">
            <v>107212</v>
          </cell>
          <cell r="K42">
            <v>158682.26</v>
          </cell>
          <cell r="M42">
            <v>20240.5</v>
          </cell>
          <cell r="N42">
            <v>0</v>
          </cell>
          <cell r="O42">
            <v>21900</v>
          </cell>
          <cell r="Q42">
            <v>43132</v>
          </cell>
          <cell r="S42">
            <v>0</v>
          </cell>
          <cell r="T42">
            <v>33854.5</v>
          </cell>
          <cell r="U42">
            <v>693</v>
          </cell>
          <cell r="V42">
            <v>21075</v>
          </cell>
          <cell r="W42">
            <v>9490</v>
          </cell>
        </row>
        <row r="43">
          <cell r="G43">
            <v>113832</v>
          </cell>
          <cell r="I43">
            <v>264720</v>
          </cell>
          <cell r="J43">
            <v>412636</v>
          </cell>
          <cell r="K43">
            <v>367622</v>
          </cell>
          <cell r="M43">
            <v>134685</v>
          </cell>
          <cell r="N43">
            <v>27539</v>
          </cell>
          <cell r="O43">
            <v>85136</v>
          </cell>
          <cell r="Q43">
            <v>457208</v>
          </cell>
          <cell r="S43">
            <v>602</v>
          </cell>
          <cell r="T43">
            <v>66688</v>
          </cell>
          <cell r="U43">
            <v>0</v>
          </cell>
          <cell r="V43">
            <v>147065</v>
          </cell>
          <cell r="W43">
            <v>987</v>
          </cell>
        </row>
        <row r="47">
          <cell r="G47">
            <v>96000</v>
          </cell>
          <cell r="I47">
            <v>3814495</v>
          </cell>
          <cell r="J47">
            <v>6991412</v>
          </cell>
          <cell r="K47">
            <v>17635699</v>
          </cell>
          <cell r="M47">
            <v>1374085</v>
          </cell>
          <cell r="N47">
            <v>1209000</v>
          </cell>
          <cell r="O47">
            <v>1030353</v>
          </cell>
          <cell r="Q47">
            <v>2603060</v>
          </cell>
          <cell r="S47">
            <v>0</v>
          </cell>
          <cell r="T47">
            <v>1374085</v>
          </cell>
          <cell r="U47">
            <v>0</v>
          </cell>
          <cell r="V47">
            <v>2475285</v>
          </cell>
          <cell r="W47">
            <v>132000</v>
          </cell>
        </row>
        <row r="48">
          <cell r="G48">
            <v>0</v>
          </cell>
          <cell r="I48">
            <v>0</v>
          </cell>
          <cell r="J48">
            <v>0</v>
          </cell>
          <cell r="K48">
            <v>350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G49">
            <v>0</v>
          </cell>
          <cell r="I49">
            <v>6420</v>
          </cell>
          <cell r="J49">
            <v>8956</v>
          </cell>
          <cell r="K49">
            <v>5795</v>
          </cell>
          <cell r="M49">
            <v>0</v>
          </cell>
          <cell r="N49">
            <v>0</v>
          </cell>
          <cell r="O49">
            <v>0</v>
          </cell>
          <cell r="Q49">
            <v>4424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9">
          <cell r="G59">
            <v>837463.995820262</v>
          </cell>
          <cell r="I59">
            <v>1267918.3466564035</v>
          </cell>
          <cell r="J59">
            <v>1086739.965665305</v>
          </cell>
          <cell r="K59">
            <v>5368822.8240557257</v>
          </cell>
          <cell r="M59">
            <v>768871.81862564385</v>
          </cell>
          <cell r="N59">
            <v>499743.38866434823</v>
          </cell>
          <cell r="O59">
            <v>1093790.6059506456</v>
          </cell>
          <cell r="Q59">
            <v>403146.35981356271</v>
          </cell>
        </row>
        <row r="61">
          <cell r="G61">
            <v>2096148.9621323044</v>
          </cell>
          <cell r="I61">
            <v>1008257.8606350722</v>
          </cell>
          <cell r="J61">
            <v>405434.52168124932</v>
          </cell>
          <cell r="K61">
            <v>2037258.474793677</v>
          </cell>
          <cell r="M61">
            <v>311763.49949797516</v>
          </cell>
          <cell r="N61">
            <v>146083.02925120477</v>
          </cell>
          <cell r="O61">
            <v>411982.82276516181</v>
          </cell>
          <cell r="Q61">
            <v>480984.72450240108</v>
          </cell>
        </row>
        <row r="64">
          <cell r="G64">
            <v>3101147.1811057543</v>
          </cell>
          <cell r="I64">
            <v>2891329.3615636542</v>
          </cell>
          <cell r="J64">
            <v>1845954.303202355</v>
          </cell>
          <cell r="K64">
            <v>8777990.042526342</v>
          </cell>
          <cell r="M64">
            <v>1312836.4748899657</v>
          </cell>
          <cell r="N64">
            <v>668940.48791555304</v>
          </cell>
          <cell r="O64">
            <v>1695344.6659679275</v>
          </cell>
          <cell r="Q64">
            <v>1036226.7032422293</v>
          </cell>
          <cell r="S64">
            <v>438059.046610769</v>
          </cell>
          <cell r="T64">
            <v>913381.13237329049</v>
          </cell>
          <cell r="U64">
            <v>390644.98354415374</v>
          </cell>
          <cell r="V64">
            <v>1841971.509346569</v>
          </cell>
          <cell r="W64">
            <v>464003.75528807309</v>
          </cell>
        </row>
        <row r="67">
          <cell r="G67">
            <v>-182199618.84633082</v>
          </cell>
          <cell r="I67">
            <v>-166485314.55978101</v>
          </cell>
          <cell r="J67">
            <v>-116546399.51502649</v>
          </cell>
          <cell r="K67">
            <v>-360969654.97783023</v>
          </cell>
          <cell r="M67">
            <v>-40846414.231513828</v>
          </cell>
          <cell r="N67">
            <v>-21985503.648116652</v>
          </cell>
          <cell r="O67">
            <v>-53072077.530878082</v>
          </cell>
          <cell r="Q67">
            <v>-107406779.20008978</v>
          </cell>
          <cell r="S67">
            <v>182218.12281469855</v>
          </cell>
          <cell r="T67">
            <v>-3236570.0902839024</v>
          </cell>
          <cell r="U67">
            <v>199175.97977183302</v>
          </cell>
          <cell r="V67">
            <v>-7548230.6203181092</v>
          </cell>
          <cell r="W67">
            <v>-126276.22955111891</v>
          </cell>
        </row>
        <row r="68">
          <cell r="G68">
            <v>0.84862047697511545</v>
          </cell>
          <cell r="I68">
            <v>5.5358699229422328</v>
          </cell>
          <cell r="J68">
            <v>10.764257525513511</v>
          </cell>
          <cell r="K68">
            <v>6.3441514515517152</v>
          </cell>
          <cell r="M68">
            <v>4.6867722048290181</v>
          </cell>
          <cell r="N68">
            <v>4.1494573136832003</v>
          </cell>
          <cell r="O68">
            <v>2.8739261684102733</v>
          </cell>
          <cell r="Q68">
            <v>7.094398915795483</v>
          </cell>
          <cell r="S68">
            <v>4.4747392278870278E-2</v>
          </cell>
          <cell r="T68">
            <v>3.9255151797186922</v>
          </cell>
          <cell r="U68">
            <v>1.7739892464833655E-3</v>
          </cell>
          <cell r="V68">
            <v>4.3901152699525943</v>
          </cell>
          <cell r="W68">
            <v>0.63308754865060202</v>
          </cell>
        </row>
      </sheetData>
      <sheetData sheetId="2">
        <row r="2">
          <cell r="AF2">
            <v>1386</v>
          </cell>
        </row>
        <row r="3">
          <cell r="AF3">
            <v>3491</v>
          </cell>
        </row>
        <row r="4">
          <cell r="AF4">
            <v>12234</v>
          </cell>
        </row>
        <row r="5">
          <cell r="AF5">
            <v>9288</v>
          </cell>
        </row>
        <row r="6">
          <cell r="AF6">
            <v>1670</v>
          </cell>
        </row>
        <row r="7">
          <cell r="AF7">
            <v>372</v>
          </cell>
        </row>
        <row r="8">
          <cell r="AF8">
            <v>882</v>
          </cell>
        </row>
        <row r="9">
          <cell r="AF9">
            <v>928</v>
          </cell>
        </row>
        <row r="10">
          <cell r="AF10">
            <v>5</v>
          </cell>
        </row>
        <row r="11">
          <cell r="AF11">
            <v>868</v>
          </cell>
        </row>
        <row r="12">
          <cell r="AF12">
            <v>51</v>
          </cell>
        </row>
        <row r="13">
          <cell r="AF13">
            <v>1762</v>
          </cell>
        </row>
        <row r="14">
          <cell r="AF14">
            <v>118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4">
          <cell r="H34">
            <v>25962231.8605</v>
          </cell>
        </row>
        <row r="35">
          <cell r="H35">
            <v>6615319.7957000006</v>
          </cell>
        </row>
        <row r="36">
          <cell r="H36">
            <v>16254712.454400001</v>
          </cell>
        </row>
        <row r="37">
          <cell r="H37">
            <v>9708311.0516999979</v>
          </cell>
        </row>
        <row r="38">
          <cell r="H38">
            <v>56283185.506600007</v>
          </cell>
        </row>
      </sheetData>
      <sheetData sheetId="10">
        <row r="11">
          <cell r="N11">
            <v>1080635.3181236191</v>
          </cell>
          <cell r="O11">
            <v>311763.49949797516</v>
          </cell>
          <cell r="P11">
            <v>768871.81862564385</v>
          </cell>
        </row>
        <row r="39">
          <cell r="N39">
            <v>436729.046610769</v>
          </cell>
          <cell r="O39">
            <v>181599.12909985145</v>
          </cell>
          <cell r="P39">
            <v>255129.91751091758</v>
          </cell>
        </row>
        <row r="72">
          <cell r="N72">
            <v>861648.14686651272</v>
          </cell>
          <cell r="O72">
            <v>300606.18578632583</v>
          </cell>
          <cell r="P72">
            <v>561041.96108018688</v>
          </cell>
        </row>
        <row r="110">
          <cell r="O110">
            <v>2096148.9621323044</v>
          </cell>
          <cell r="P110">
            <v>837463.995820262</v>
          </cell>
        </row>
        <row r="123">
          <cell r="M123">
            <v>414094.35111812007</v>
          </cell>
        </row>
        <row r="134">
          <cell r="N134">
            <v>884131.08431596379</v>
          </cell>
          <cell r="O134">
            <v>480984.72450240108</v>
          </cell>
          <cell r="P134">
            <v>403146.35981356271</v>
          </cell>
        </row>
        <row r="162">
          <cell r="N162">
            <v>1492174.4873465544</v>
          </cell>
          <cell r="O162">
            <v>405434.52168124932</v>
          </cell>
          <cell r="P162">
            <v>1086739.965665305</v>
          </cell>
        </row>
        <row r="191">
          <cell r="N191">
            <v>645826.41791555297</v>
          </cell>
          <cell r="O191">
            <v>146083.02925120477</v>
          </cell>
          <cell r="P191">
            <v>499743.38866434823</v>
          </cell>
        </row>
        <row r="213">
          <cell r="N213">
            <v>390644.98354415374</v>
          </cell>
          <cell r="O213">
            <v>183539.40837337106</v>
          </cell>
          <cell r="P213">
            <v>207105.57517078271</v>
          </cell>
        </row>
        <row r="241">
          <cell r="N241">
            <v>7406081.2988494029</v>
          </cell>
          <cell r="O241">
            <v>2037258.474793677</v>
          </cell>
          <cell r="P241">
            <v>5368822.8240557257</v>
          </cell>
        </row>
        <row r="283">
          <cell r="N283">
            <v>1637770.6593465689</v>
          </cell>
          <cell r="O283">
            <v>426642.76367578044</v>
          </cell>
          <cell r="P283">
            <v>1211127.8956707884</v>
          </cell>
        </row>
        <row r="315">
          <cell r="N315">
            <v>2276176.2072914755</v>
          </cell>
          <cell r="O315">
            <v>1008257.8606350722</v>
          </cell>
          <cell r="P315">
            <v>1267918.3466564035</v>
          </cell>
        </row>
        <row r="346">
          <cell r="N346">
            <v>1505773.4287158074</v>
          </cell>
          <cell r="O346">
            <v>411982.82276516181</v>
          </cell>
          <cell r="P346">
            <v>1093790.6059506456</v>
          </cell>
        </row>
        <row r="380">
          <cell r="N380">
            <v>464003.75528807309</v>
          </cell>
          <cell r="O380">
            <v>142097.55994224825</v>
          </cell>
          <cell r="P380">
            <v>321906.19534582482</v>
          </cell>
        </row>
      </sheetData>
      <sheetData sheetId="11"/>
      <sheetData sheetId="12">
        <row r="2">
          <cell r="J2">
            <v>36500</v>
          </cell>
          <cell r="M2" t="str">
            <v>Pecuario</v>
          </cell>
          <cell r="N2" t="str">
            <v>Las Jarillas</v>
          </cell>
        </row>
        <row r="3">
          <cell r="J3">
            <v>2432</v>
          </cell>
          <cell r="M3" t="str">
            <v>Pecuario</v>
          </cell>
          <cell r="N3" t="str">
            <v>Las Jarillas</v>
          </cell>
        </row>
        <row r="4">
          <cell r="J4">
            <v>9125</v>
          </cell>
          <cell r="M4" t="str">
            <v>Pecuario</v>
          </cell>
          <cell r="N4" t="str">
            <v>Las Jarillas</v>
          </cell>
        </row>
        <row r="5">
          <cell r="J5">
            <v>3650</v>
          </cell>
          <cell r="M5" t="str">
            <v>Pecuario</v>
          </cell>
          <cell r="N5" t="str">
            <v>Las Jarillas</v>
          </cell>
        </row>
        <row r="6">
          <cell r="J6">
            <v>3650</v>
          </cell>
          <cell r="M6" t="str">
            <v>Pecuario</v>
          </cell>
          <cell r="N6" t="str">
            <v>Las Jarillas</v>
          </cell>
        </row>
        <row r="7">
          <cell r="J7">
            <v>2280</v>
          </cell>
          <cell r="M7" t="str">
            <v>Pecuario</v>
          </cell>
          <cell r="N7" t="str">
            <v>Las Jarillas</v>
          </cell>
        </row>
        <row r="8">
          <cell r="J8">
            <v>750000</v>
          </cell>
          <cell r="M8" t="str">
            <v>Agrícola</v>
          </cell>
          <cell r="N8" t="str">
            <v>Las Jarillas</v>
          </cell>
        </row>
        <row r="9">
          <cell r="J9">
            <v>329</v>
          </cell>
          <cell r="M9" t="str">
            <v>Público Urbano</v>
          </cell>
          <cell r="N9" t="str">
            <v>Ojo de Lobo</v>
          </cell>
        </row>
        <row r="10">
          <cell r="J10">
            <v>329</v>
          </cell>
          <cell r="M10" t="str">
            <v>Público Urbano</v>
          </cell>
          <cell r="N10" t="str">
            <v>Ojo de Lobo</v>
          </cell>
        </row>
        <row r="11">
          <cell r="J11">
            <v>329</v>
          </cell>
          <cell r="M11" t="str">
            <v>Público Urbano</v>
          </cell>
          <cell r="N11" t="str">
            <v>Ojo de Lobo</v>
          </cell>
        </row>
        <row r="12">
          <cell r="J12">
            <v>602</v>
          </cell>
          <cell r="M12" t="str">
            <v>Público Urbano</v>
          </cell>
          <cell r="N12" t="str">
            <v>Ojo de Lobo</v>
          </cell>
        </row>
        <row r="13">
          <cell r="J13">
            <v>5475</v>
          </cell>
          <cell r="M13" t="str">
            <v>Pecuario</v>
          </cell>
          <cell r="N13" t="str">
            <v>Ojo de Lobo</v>
          </cell>
        </row>
        <row r="14">
          <cell r="J14">
            <v>329</v>
          </cell>
          <cell r="M14" t="str">
            <v>Público Urbano</v>
          </cell>
          <cell r="N14" t="str">
            <v>Guatimape</v>
          </cell>
        </row>
        <row r="15">
          <cell r="J15">
            <v>3887</v>
          </cell>
          <cell r="M15" t="str">
            <v>Público Urbano</v>
          </cell>
          <cell r="N15" t="str">
            <v>Guatimape</v>
          </cell>
        </row>
        <row r="16">
          <cell r="J16">
            <v>657</v>
          </cell>
          <cell r="M16" t="str">
            <v>Público Urbano</v>
          </cell>
          <cell r="N16" t="str">
            <v>Guatimape</v>
          </cell>
        </row>
        <row r="17">
          <cell r="J17">
            <v>767</v>
          </cell>
          <cell r="M17" t="str">
            <v>Pecuario</v>
          </cell>
          <cell r="N17" t="str">
            <v>Guatimape</v>
          </cell>
        </row>
        <row r="18">
          <cell r="J18">
            <v>165000</v>
          </cell>
          <cell r="M18" t="str">
            <v>Agrícola</v>
          </cell>
          <cell r="N18" t="str">
            <v>Guatimape</v>
          </cell>
        </row>
        <row r="19">
          <cell r="J19">
            <v>624000</v>
          </cell>
          <cell r="M19" t="str">
            <v>Agrícola</v>
          </cell>
          <cell r="N19" t="str">
            <v>Guatimape</v>
          </cell>
        </row>
        <row r="20">
          <cell r="J20">
            <v>1095</v>
          </cell>
          <cell r="M20" t="str">
            <v>Pecuario</v>
          </cell>
          <cell r="N20" t="str">
            <v>La Tinaja</v>
          </cell>
        </row>
        <row r="21">
          <cell r="J21">
            <v>2432</v>
          </cell>
          <cell r="M21" t="str">
            <v>Pecuario</v>
          </cell>
          <cell r="N21" t="str">
            <v>La Tinaja</v>
          </cell>
        </row>
        <row r="22">
          <cell r="J22">
            <v>3650</v>
          </cell>
          <cell r="M22" t="str">
            <v>Pecuario</v>
          </cell>
          <cell r="N22" t="str">
            <v>La Tinaja</v>
          </cell>
        </row>
        <row r="23">
          <cell r="J23">
            <v>684</v>
          </cell>
          <cell r="M23" t="str">
            <v>Pecuario</v>
          </cell>
          <cell r="N23" t="str">
            <v>La Tinaja</v>
          </cell>
        </row>
        <row r="24">
          <cell r="J24">
            <v>150000</v>
          </cell>
          <cell r="M24" t="str">
            <v>Agrícola</v>
          </cell>
          <cell r="N24" t="str">
            <v>La Tinaja</v>
          </cell>
        </row>
        <row r="25">
          <cell r="J25">
            <v>5475</v>
          </cell>
          <cell r="M25" t="str">
            <v>Pecuario</v>
          </cell>
          <cell r="N25" t="str">
            <v>La Tinaja</v>
          </cell>
        </row>
        <row r="26">
          <cell r="J26">
            <v>4563</v>
          </cell>
          <cell r="M26" t="str">
            <v>Pecuario</v>
          </cell>
          <cell r="N26" t="str">
            <v>La Tinaja</v>
          </cell>
        </row>
        <row r="27">
          <cell r="J27">
            <v>4510000</v>
          </cell>
          <cell r="M27" t="str">
            <v>Agrícola</v>
          </cell>
          <cell r="N27" t="str">
            <v>El Candado</v>
          </cell>
        </row>
        <row r="28">
          <cell r="J28">
            <v>33726</v>
          </cell>
          <cell r="M28" t="str">
            <v>Público Urbano</v>
          </cell>
          <cell r="N28" t="str">
            <v>El Candado</v>
          </cell>
        </row>
        <row r="29">
          <cell r="J29">
            <v>220320</v>
          </cell>
          <cell r="M29" t="str">
            <v>Agrícola</v>
          </cell>
          <cell r="N29" t="str">
            <v>El Candado</v>
          </cell>
        </row>
        <row r="30">
          <cell r="J30">
            <v>9199</v>
          </cell>
          <cell r="M30" t="str">
            <v>Público Urbano</v>
          </cell>
          <cell r="N30" t="str">
            <v>El Trebol</v>
          </cell>
        </row>
        <row r="31">
          <cell r="J31">
            <v>4563</v>
          </cell>
          <cell r="M31" t="str">
            <v>Pecuario</v>
          </cell>
          <cell r="N31" t="str">
            <v>El Trebol</v>
          </cell>
        </row>
        <row r="32">
          <cell r="J32">
            <v>3285</v>
          </cell>
          <cell r="M32" t="str">
            <v>Pecuario</v>
          </cell>
          <cell r="N32" t="str">
            <v>El Trebol</v>
          </cell>
        </row>
        <row r="33">
          <cell r="J33">
            <v>1460</v>
          </cell>
          <cell r="M33" t="str">
            <v>Pecuario</v>
          </cell>
          <cell r="N33" t="str">
            <v>El Trebol</v>
          </cell>
        </row>
        <row r="34">
          <cell r="J34">
            <v>10950</v>
          </cell>
          <cell r="M34" t="str">
            <v>Pecuario</v>
          </cell>
          <cell r="N34" t="str">
            <v>El Trebol</v>
          </cell>
        </row>
        <row r="35">
          <cell r="J35">
            <v>912</v>
          </cell>
          <cell r="M35" t="str">
            <v>Pecuario</v>
          </cell>
          <cell r="N35" t="str">
            <v>El Trebol</v>
          </cell>
        </row>
        <row r="36">
          <cell r="J36">
            <v>10950</v>
          </cell>
          <cell r="M36" t="str">
            <v>Pecuario</v>
          </cell>
          <cell r="N36" t="str">
            <v>El Trebol</v>
          </cell>
        </row>
        <row r="37">
          <cell r="J37">
            <v>4563</v>
          </cell>
          <cell r="M37" t="str">
            <v>Pecuario</v>
          </cell>
          <cell r="N37" t="str">
            <v>El Trebol</v>
          </cell>
        </row>
        <row r="38">
          <cell r="J38">
            <v>1460</v>
          </cell>
          <cell r="M38" t="str">
            <v>Pecuario</v>
          </cell>
          <cell r="N38" t="str">
            <v>El Trebol</v>
          </cell>
        </row>
        <row r="39">
          <cell r="J39">
            <v>913</v>
          </cell>
          <cell r="M39" t="str">
            <v>Pecuario</v>
          </cell>
          <cell r="N39" t="str">
            <v>El Trebol</v>
          </cell>
        </row>
        <row r="40">
          <cell r="J40">
            <v>24000</v>
          </cell>
          <cell r="M40" t="str">
            <v>Agrícola</v>
          </cell>
          <cell r="N40" t="str">
            <v>El Gato</v>
          </cell>
        </row>
        <row r="41">
          <cell r="J41">
            <v>256</v>
          </cell>
          <cell r="M41" t="str">
            <v>Público Urbano</v>
          </cell>
          <cell r="N41" t="str">
            <v>El Gato</v>
          </cell>
        </row>
        <row r="42">
          <cell r="J42">
            <v>24000</v>
          </cell>
          <cell r="M42" t="str">
            <v>Agrícola</v>
          </cell>
          <cell r="N42" t="str">
            <v>El Gato</v>
          </cell>
        </row>
        <row r="43">
          <cell r="J43">
            <v>3650</v>
          </cell>
          <cell r="M43" t="str">
            <v>Pecuario</v>
          </cell>
          <cell r="N43" t="str">
            <v>Tinajuelas</v>
          </cell>
        </row>
        <row r="44">
          <cell r="J44">
            <v>190</v>
          </cell>
          <cell r="M44" t="str">
            <v>Pecuario</v>
          </cell>
          <cell r="N44" t="str">
            <v>Tinajuelas</v>
          </cell>
        </row>
        <row r="45">
          <cell r="J45">
            <v>190</v>
          </cell>
          <cell r="M45" t="str">
            <v>Pecuario</v>
          </cell>
          <cell r="N45" t="str">
            <v>Tinajuelas</v>
          </cell>
        </row>
        <row r="46">
          <cell r="J46">
            <v>365</v>
          </cell>
          <cell r="M46" t="str">
            <v>Pecuario</v>
          </cell>
          <cell r="N46" t="str">
            <v>Tinajuelas</v>
          </cell>
        </row>
        <row r="47">
          <cell r="J47">
            <v>183</v>
          </cell>
          <cell r="M47" t="str">
            <v>Pecuario</v>
          </cell>
          <cell r="N47" t="str">
            <v>Tinajuelas</v>
          </cell>
        </row>
        <row r="48">
          <cell r="J48">
            <v>256</v>
          </cell>
          <cell r="M48" t="str">
            <v>Público Urbano</v>
          </cell>
          <cell r="N48" t="str">
            <v>Tinajuelas</v>
          </cell>
        </row>
        <row r="49">
          <cell r="J49">
            <v>1040</v>
          </cell>
          <cell r="M49" t="str">
            <v>Público Urbano</v>
          </cell>
          <cell r="N49" t="str">
            <v>Tinajuelas</v>
          </cell>
        </row>
        <row r="50">
          <cell r="J50">
            <v>8212</v>
          </cell>
          <cell r="M50" t="str">
            <v>Pecuario</v>
          </cell>
          <cell r="N50" t="str">
            <v>Tinajuelas</v>
          </cell>
        </row>
        <row r="51">
          <cell r="J51">
            <v>730</v>
          </cell>
          <cell r="M51" t="str">
            <v>Pecuario</v>
          </cell>
          <cell r="N51" t="str">
            <v>Tinajuelas</v>
          </cell>
        </row>
        <row r="52">
          <cell r="J52">
            <v>1369</v>
          </cell>
          <cell r="M52" t="str">
            <v>Pecuario</v>
          </cell>
          <cell r="N52" t="str">
            <v>Tinajuelas</v>
          </cell>
        </row>
        <row r="53">
          <cell r="J53">
            <v>1369</v>
          </cell>
          <cell r="M53" t="str">
            <v>Pecuario</v>
          </cell>
          <cell r="N53" t="str">
            <v>Tinajuelas</v>
          </cell>
        </row>
        <row r="54">
          <cell r="J54">
            <v>1825</v>
          </cell>
          <cell r="M54" t="str">
            <v>Pecuario</v>
          </cell>
          <cell r="N54" t="str">
            <v>Tinajuelas</v>
          </cell>
        </row>
        <row r="55">
          <cell r="J55">
            <v>730</v>
          </cell>
          <cell r="M55" t="str">
            <v>Pecuario</v>
          </cell>
          <cell r="N55" t="str">
            <v>Tinajuelas</v>
          </cell>
        </row>
        <row r="56">
          <cell r="J56">
            <v>19053</v>
          </cell>
          <cell r="M56" t="str">
            <v>Público Urbano</v>
          </cell>
          <cell r="N56" t="str">
            <v>Tinajuelas</v>
          </cell>
        </row>
        <row r="57">
          <cell r="J57">
            <v>335</v>
          </cell>
          <cell r="M57" t="str">
            <v>Pecuario</v>
          </cell>
          <cell r="N57" t="str">
            <v>Tinajuelas</v>
          </cell>
        </row>
        <row r="58">
          <cell r="J58">
            <v>1824</v>
          </cell>
          <cell r="M58" t="str">
            <v>Pecuario</v>
          </cell>
          <cell r="N58" t="str">
            <v>Tinajuelas</v>
          </cell>
        </row>
        <row r="59">
          <cell r="J59">
            <v>2409</v>
          </cell>
          <cell r="M59" t="str">
            <v>Público Urbano</v>
          </cell>
          <cell r="N59" t="str">
            <v>Tinajuelas</v>
          </cell>
        </row>
        <row r="60">
          <cell r="J60">
            <v>986</v>
          </cell>
          <cell r="M60" t="str">
            <v>Público Urbano</v>
          </cell>
          <cell r="N60" t="str">
            <v>Tinajuelas</v>
          </cell>
        </row>
        <row r="61">
          <cell r="J61">
            <v>256</v>
          </cell>
          <cell r="M61" t="str">
            <v>Público Urbano</v>
          </cell>
          <cell r="N61" t="str">
            <v>Tinajuelas</v>
          </cell>
        </row>
        <row r="62">
          <cell r="J62">
            <v>3192</v>
          </cell>
          <cell r="M62" t="str">
            <v>Pecuario</v>
          </cell>
          <cell r="N62" t="str">
            <v>Tinajuelas</v>
          </cell>
        </row>
        <row r="63">
          <cell r="J63">
            <v>6840</v>
          </cell>
          <cell r="M63" t="str">
            <v>Pecuario</v>
          </cell>
          <cell r="N63" t="str">
            <v>Tinajuelas</v>
          </cell>
        </row>
        <row r="64">
          <cell r="J64">
            <v>3192</v>
          </cell>
          <cell r="M64" t="str">
            <v>Pecuario</v>
          </cell>
          <cell r="N64" t="str">
            <v>Tinajuelas</v>
          </cell>
        </row>
        <row r="65">
          <cell r="J65">
            <v>1824</v>
          </cell>
          <cell r="M65" t="str">
            <v>Pecuario</v>
          </cell>
          <cell r="N65" t="str">
            <v>Tinajuelas</v>
          </cell>
        </row>
        <row r="66">
          <cell r="J66">
            <v>1205</v>
          </cell>
          <cell r="M66" t="str">
            <v>Público Urbano</v>
          </cell>
          <cell r="N66" t="str">
            <v>Tinajuelas</v>
          </cell>
        </row>
        <row r="67">
          <cell r="J67">
            <v>2738</v>
          </cell>
          <cell r="M67" t="str">
            <v>Público Urbano</v>
          </cell>
          <cell r="N67" t="str">
            <v>Tinajuelas</v>
          </cell>
        </row>
        <row r="68">
          <cell r="J68">
            <v>380</v>
          </cell>
          <cell r="M68" t="str">
            <v>Pecuario</v>
          </cell>
          <cell r="N68" t="str">
            <v>Tinajuelas</v>
          </cell>
        </row>
        <row r="69">
          <cell r="J69">
            <v>10731</v>
          </cell>
          <cell r="M69" t="str">
            <v>Público Urbano</v>
          </cell>
          <cell r="N69" t="str">
            <v>Tinajuelas</v>
          </cell>
        </row>
        <row r="70">
          <cell r="J70">
            <v>5092</v>
          </cell>
          <cell r="M70" t="str">
            <v>Público Urbano</v>
          </cell>
          <cell r="N70" t="str">
            <v>Tinajuelas</v>
          </cell>
        </row>
        <row r="71">
          <cell r="J71">
            <v>1338</v>
          </cell>
          <cell r="M71" t="str">
            <v>Pecuario</v>
          </cell>
          <cell r="N71" t="str">
            <v>Tinajuelas</v>
          </cell>
        </row>
        <row r="72">
          <cell r="J72">
            <v>329</v>
          </cell>
          <cell r="M72" t="str">
            <v>Público Urbano</v>
          </cell>
          <cell r="N72" t="str">
            <v>Tinajuelas</v>
          </cell>
        </row>
        <row r="73">
          <cell r="J73">
            <v>365</v>
          </cell>
          <cell r="M73" t="str">
            <v>Pecuario</v>
          </cell>
          <cell r="N73" t="str">
            <v>Tinajuelas</v>
          </cell>
        </row>
        <row r="74">
          <cell r="J74">
            <v>602</v>
          </cell>
          <cell r="M74" t="str">
            <v>Público Urbano</v>
          </cell>
          <cell r="N74" t="str">
            <v>Tinajuelas</v>
          </cell>
        </row>
        <row r="75">
          <cell r="J75">
            <v>438</v>
          </cell>
          <cell r="M75" t="str">
            <v>Público Urbano</v>
          </cell>
          <cell r="N75" t="str">
            <v>Tinajuelas</v>
          </cell>
        </row>
        <row r="76">
          <cell r="J76">
            <v>9125</v>
          </cell>
          <cell r="M76" t="str">
            <v>Pecuario</v>
          </cell>
          <cell r="N76" t="str">
            <v>Tinajuelas</v>
          </cell>
        </row>
        <row r="77">
          <cell r="J77">
            <v>19436</v>
          </cell>
          <cell r="M77" t="str">
            <v>Público Urbano</v>
          </cell>
          <cell r="N77" t="str">
            <v>Tinajuelas</v>
          </cell>
        </row>
        <row r="78">
          <cell r="J78">
            <v>438</v>
          </cell>
          <cell r="M78" t="str">
            <v>Público Urbano</v>
          </cell>
          <cell r="N78" t="str">
            <v>Tinajuelas</v>
          </cell>
        </row>
        <row r="79">
          <cell r="J79">
            <v>9125</v>
          </cell>
          <cell r="M79" t="str">
            <v>Pecuario</v>
          </cell>
          <cell r="N79" t="str">
            <v>Tinajuelas</v>
          </cell>
        </row>
        <row r="80">
          <cell r="J80">
            <v>7610</v>
          </cell>
          <cell r="M80" t="str">
            <v>Público Urbano</v>
          </cell>
          <cell r="N80" t="str">
            <v>Tinajuelas</v>
          </cell>
        </row>
        <row r="81">
          <cell r="J81">
            <v>7665</v>
          </cell>
          <cell r="M81" t="str">
            <v>Público Urbano</v>
          </cell>
          <cell r="N81" t="str">
            <v>Tinajuelas</v>
          </cell>
        </row>
        <row r="82">
          <cell r="J82">
            <v>6570</v>
          </cell>
          <cell r="M82" t="str">
            <v>Público Urbano</v>
          </cell>
          <cell r="N82" t="str">
            <v>Tinajuelas</v>
          </cell>
        </row>
        <row r="83">
          <cell r="J83">
            <v>438</v>
          </cell>
          <cell r="M83" t="str">
            <v>Público Urbano</v>
          </cell>
          <cell r="N83" t="str">
            <v>Tinajuelas</v>
          </cell>
        </row>
        <row r="84">
          <cell r="J84">
            <v>18000</v>
          </cell>
          <cell r="M84" t="str">
            <v>Agrícola</v>
          </cell>
          <cell r="N84" t="str">
            <v>Tinajuelas</v>
          </cell>
        </row>
        <row r="85">
          <cell r="J85">
            <v>5968</v>
          </cell>
          <cell r="M85" t="str">
            <v>Público Urbano</v>
          </cell>
          <cell r="N85" t="str">
            <v>Tinajuelas</v>
          </cell>
        </row>
        <row r="86">
          <cell r="J86">
            <v>1171</v>
          </cell>
          <cell r="M86" t="str">
            <v>Pecuario</v>
          </cell>
          <cell r="N86" t="str">
            <v>Tinajuelas</v>
          </cell>
        </row>
        <row r="87">
          <cell r="J87">
            <v>493</v>
          </cell>
          <cell r="M87" t="str">
            <v>Público Urbano</v>
          </cell>
          <cell r="N87" t="str">
            <v>Tinajuelas</v>
          </cell>
        </row>
        <row r="88">
          <cell r="J88">
            <v>1065</v>
          </cell>
          <cell r="M88" t="str">
            <v>Pecuario</v>
          </cell>
          <cell r="N88" t="str">
            <v>Tinajuelas</v>
          </cell>
        </row>
        <row r="89">
          <cell r="J89">
            <v>1369</v>
          </cell>
          <cell r="M89" t="str">
            <v>Pecuario</v>
          </cell>
          <cell r="N89" t="str">
            <v>Tinajuelas</v>
          </cell>
        </row>
        <row r="90">
          <cell r="J90">
            <v>152</v>
          </cell>
          <cell r="M90" t="str">
            <v>Pecuario</v>
          </cell>
          <cell r="N90" t="str">
            <v>Tinajuelas</v>
          </cell>
        </row>
        <row r="91">
          <cell r="J91">
            <v>3833</v>
          </cell>
          <cell r="M91" t="str">
            <v>Público Urbano</v>
          </cell>
          <cell r="N91" t="str">
            <v>Tinajuelas</v>
          </cell>
        </row>
        <row r="92">
          <cell r="J92">
            <v>456</v>
          </cell>
          <cell r="M92" t="str">
            <v>Pecuario</v>
          </cell>
          <cell r="N92" t="str">
            <v>Tinajuelas</v>
          </cell>
        </row>
        <row r="93">
          <cell r="J93">
            <v>912.5</v>
          </cell>
          <cell r="M93" t="str">
            <v>Pecuario</v>
          </cell>
          <cell r="N93" t="str">
            <v>Tinajuelas</v>
          </cell>
        </row>
        <row r="94">
          <cell r="J94">
            <v>456</v>
          </cell>
          <cell r="M94" t="str">
            <v>Pecuario</v>
          </cell>
          <cell r="N94" t="str">
            <v>Tinajuelas</v>
          </cell>
        </row>
        <row r="95">
          <cell r="J95">
            <v>586</v>
          </cell>
          <cell r="M95" t="str">
            <v>Pecuario</v>
          </cell>
          <cell r="N95" t="str">
            <v>Tinajuelas</v>
          </cell>
        </row>
        <row r="96">
          <cell r="J96">
            <v>3449</v>
          </cell>
          <cell r="M96" t="str">
            <v>Público Urbano</v>
          </cell>
          <cell r="N96" t="str">
            <v>Tinajuelas</v>
          </cell>
        </row>
        <row r="97">
          <cell r="J97">
            <v>586</v>
          </cell>
          <cell r="M97" t="str">
            <v>Pecuario</v>
          </cell>
          <cell r="N97" t="str">
            <v>Tinajuelas</v>
          </cell>
        </row>
        <row r="98">
          <cell r="J98">
            <v>3395</v>
          </cell>
          <cell r="M98" t="str">
            <v>Público Urbano</v>
          </cell>
          <cell r="N98" t="str">
            <v>Tinajuelas</v>
          </cell>
        </row>
        <row r="99">
          <cell r="J99">
            <v>1369</v>
          </cell>
          <cell r="M99" t="str">
            <v>Pecuario</v>
          </cell>
          <cell r="N99" t="str">
            <v>Tinajuelas</v>
          </cell>
        </row>
        <row r="100">
          <cell r="J100">
            <v>137</v>
          </cell>
          <cell r="M100" t="str">
            <v>Pecuario</v>
          </cell>
          <cell r="N100" t="str">
            <v>Tinajuelas</v>
          </cell>
        </row>
        <row r="101">
          <cell r="J101">
            <v>511</v>
          </cell>
          <cell r="M101" t="str">
            <v>Público Urbano</v>
          </cell>
          <cell r="N101" t="str">
            <v>Tinajuelas</v>
          </cell>
        </row>
        <row r="102">
          <cell r="J102">
            <v>268</v>
          </cell>
          <cell r="M102" t="str">
            <v>Pecuario</v>
          </cell>
          <cell r="N102" t="str">
            <v>Tinajuelas</v>
          </cell>
        </row>
        <row r="103">
          <cell r="J103">
            <v>274</v>
          </cell>
          <cell r="M103" t="str">
            <v>Pecuario</v>
          </cell>
          <cell r="N103" t="str">
            <v>Tinajuelas</v>
          </cell>
        </row>
        <row r="104">
          <cell r="J104">
            <v>456</v>
          </cell>
          <cell r="M104" t="str">
            <v>Pecuario</v>
          </cell>
          <cell r="N104" t="str">
            <v>Tinajuelas</v>
          </cell>
        </row>
        <row r="105">
          <cell r="J105">
            <v>9125</v>
          </cell>
          <cell r="M105" t="str">
            <v>Pecuario</v>
          </cell>
          <cell r="N105" t="str">
            <v>El Colorado</v>
          </cell>
        </row>
        <row r="106">
          <cell r="J106">
            <v>5475</v>
          </cell>
          <cell r="M106" t="str">
            <v>Pecuario</v>
          </cell>
          <cell r="N106" t="str">
            <v>El Colorado</v>
          </cell>
        </row>
        <row r="107">
          <cell r="J107">
            <v>9125</v>
          </cell>
          <cell r="M107" t="str">
            <v>Pecuario</v>
          </cell>
          <cell r="N107" t="str">
            <v>El Colorado</v>
          </cell>
        </row>
        <row r="108">
          <cell r="J108">
            <v>9125</v>
          </cell>
          <cell r="M108" t="str">
            <v>Pecuario</v>
          </cell>
          <cell r="N108" t="str">
            <v>El Colorado</v>
          </cell>
        </row>
        <row r="109">
          <cell r="J109">
            <v>2129</v>
          </cell>
          <cell r="M109" t="str">
            <v>Pecuario</v>
          </cell>
          <cell r="N109" t="str">
            <v>El Colorado</v>
          </cell>
        </row>
        <row r="110">
          <cell r="J110">
            <v>3042</v>
          </cell>
          <cell r="M110" t="str">
            <v>Pecuario</v>
          </cell>
          <cell r="N110" t="str">
            <v>Tejamen</v>
          </cell>
        </row>
        <row r="111">
          <cell r="J111">
            <v>23050</v>
          </cell>
          <cell r="M111" t="str">
            <v>Público Urbano</v>
          </cell>
          <cell r="N111" t="str">
            <v>Tejamen</v>
          </cell>
        </row>
        <row r="112">
          <cell r="J112">
            <v>14577</v>
          </cell>
          <cell r="M112" t="str">
            <v>Público Urbano</v>
          </cell>
          <cell r="N112" t="str">
            <v>Tejamen</v>
          </cell>
        </row>
        <row r="113">
          <cell r="J113">
            <v>14577</v>
          </cell>
          <cell r="M113" t="str">
            <v>Público Urbano</v>
          </cell>
          <cell r="N113" t="str">
            <v>Tejamen</v>
          </cell>
        </row>
        <row r="114">
          <cell r="J114">
            <v>1704000</v>
          </cell>
          <cell r="M114" t="str">
            <v>Agrícola</v>
          </cell>
          <cell r="N114" t="str">
            <v>Tejamen</v>
          </cell>
        </row>
        <row r="115">
          <cell r="J115">
            <v>10950</v>
          </cell>
          <cell r="M115" t="str">
            <v>Pecuario</v>
          </cell>
          <cell r="N115" t="str">
            <v>Tejamen</v>
          </cell>
        </row>
        <row r="116">
          <cell r="J116">
            <v>14577</v>
          </cell>
          <cell r="M116" t="str">
            <v>Público Urbano</v>
          </cell>
          <cell r="N116" t="str">
            <v>Tejamen</v>
          </cell>
        </row>
        <row r="117">
          <cell r="J117">
            <v>14577</v>
          </cell>
          <cell r="M117" t="str">
            <v>Público Urbano</v>
          </cell>
          <cell r="N117" t="str">
            <v>Tejamen</v>
          </cell>
        </row>
        <row r="118">
          <cell r="J118">
            <v>3650</v>
          </cell>
          <cell r="M118" t="str">
            <v>Pecuario</v>
          </cell>
          <cell r="N118" t="str">
            <v>Tejamen</v>
          </cell>
        </row>
        <row r="119">
          <cell r="J119">
            <v>3650</v>
          </cell>
          <cell r="M119" t="str">
            <v>Pecuario</v>
          </cell>
          <cell r="N119" t="str">
            <v>Tejamen</v>
          </cell>
        </row>
        <row r="120">
          <cell r="J120">
            <v>5475</v>
          </cell>
          <cell r="M120" t="str">
            <v>Pecuario</v>
          </cell>
          <cell r="N120" t="str">
            <v>Tejamen</v>
          </cell>
        </row>
        <row r="121">
          <cell r="J121">
            <v>248832</v>
          </cell>
          <cell r="M121" t="str">
            <v>Agrícola</v>
          </cell>
          <cell r="N121" t="str">
            <v>Tejamen</v>
          </cell>
        </row>
        <row r="122">
          <cell r="J122">
            <v>2800000</v>
          </cell>
          <cell r="M122" t="str">
            <v>Agrícola</v>
          </cell>
          <cell r="N122" t="str">
            <v>Tejamen</v>
          </cell>
        </row>
        <row r="123">
          <cell r="J123">
            <v>1100000</v>
          </cell>
          <cell r="M123" t="str">
            <v>Agrícola</v>
          </cell>
          <cell r="N123" t="str">
            <v>Tejamen</v>
          </cell>
        </row>
        <row r="124">
          <cell r="J124">
            <v>7528</v>
          </cell>
          <cell r="M124" t="str">
            <v>Pecuario</v>
          </cell>
          <cell r="N124" t="str">
            <v>Tejamen</v>
          </cell>
        </row>
        <row r="125">
          <cell r="J125">
            <v>6387</v>
          </cell>
          <cell r="M125" t="str">
            <v>Pecuario</v>
          </cell>
          <cell r="N125" t="str">
            <v>Torunos</v>
          </cell>
        </row>
        <row r="126">
          <cell r="J126">
            <v>5475</v>
          </cell>
          <cell r="M126" t="str">
            <v>Pecuario</v>
          </cell>
          <cell r="N126" t="str">
            <v>Torunos</v>
          </cell>
        </row>
        <row r="127">
          <cell r="J127">
            <v>1825</v>
          </cell>
          <cell r="M127" t="str">
            <v>Pecuario</v>
          </cell>
          <cell r="N127" t="str">
            <v>Torunos</v>
          </cell>
        </row>
        <row r="128">
          <cell r="J128">
            <v>2737</v>
          </cell>
          <cell r="M128" t="str">
            <v>Pecuario</v>
          </cell>
          <cell r="N128" t="str">
            <v>Torunos</v>
          </cell>
        </row>
        <row r="129">
          <cell r="J129">
            <v>912</v>
          </cell>
          <cell r="M129" t="str">
            <v>Pecuario</v>
          </cell>
          <cell r="N129" t="str">
            <v>Torunos</v>
          </cell>
        </row>
        <row r="130">
          <cell r="J130">
            <v>608</v>
          </cell>
          <cell r="M130" t="str">
            <v>Pecuario</v>
          </cell>
          <cell r="N130" t="str">
            <v>Torunos</v>
          </cell>
        </row>
        <row r="131">
          <cell r="J131">
            <v>608</v>
          </cell>
          <cell r="M131" t="str">
            <v>Pecuario</v>
          </cell>
          <cell r="N131" t="str">
            <v>Torunos</v>
          </cell>
        </row>
        <row r="132">
          <cell r="J132">
            <v>240000</v>
          </cell>
          <cell r="M132" t="str">
            <v>Agrícola</v>
          </cell>
          <cell r="N132" t="str">
            <v>Torunos</v>
          </cell>
        </row>
        <row r="133">
          <cell r="J133">
            <v>3650</v>
          </cell>
          <cell r="M133" t="str">
            <v>Pecuario</v>
          </cell>
          <cell r="N133" t="str">
            <v>Torunos</v>
          </cell>
        </row>
        <row r="134">
          <cell r="J134">
            <v>1825</v>
          </cell>
          <cell r="M134" t="str">
            <v>Pecuario</v>
          </cell>
          <cell r="N134" t="str">
            <v>Torunos</v>
          </cell>
        </row>
        <row r="135">
          <cell r="J135">
            <v>3650</v>
          </cell>
          <cell r="M135" t="str">
            <v>Pecuario</v>
          </cell>
          <cell r="N135" t="str">
            <v>Torunos</v>
          </cell>
        </row>
        <row r="136">
          <cell r="J136">
            <v>5475</v>
          </cell>
          <cell r="M136" t="str">
            <v>Pecuario</v>
          </cell>
          <cell r="N136" t="str">
            <v>Torunos</v>
          </cell>
        </row>
        <row r="137">
          <cell r="J137">
            <v>1216</v>
          </cell>
          <cell r="M137" t="str">
            <v>Pecuario</v>
          </cell>
          <cell r="N137" t="str">
            <v>Torunos</v>
          </cell>
        </row>
        <row r="138">
          <cell r="J138">
            <v>1216</v>
          </cell>
          <cell r="M138" t="str">
            <v>Pecuario</v>
          </cell>
          <cell r="N138" t="str">
            <v>Torunos</v>
          </cell>
        </row>
        <row r="139">
          <cell r="J139">
            <v>3648</v>
          </cell>
          <cell r="M139" t="str">
            <v>Pecuario</v>
          </cell>
          <cell r="N139" t="str">
            <v>Torunos</v>
          </cell>
        </row>
        <row r="140">
          <cell r="J140">
            <v>913</v>
          </cell>
          <cell r="M140" t="str">
            <v>Pecuario</v>
          </cell>
          <cell r="N140" t="str">
            <v>Torunos</v>
          </cell>
        </row>
        <row r="141">
          <cell r="J141">
            <v>1368</v>
          </cell>
          <cell r="M141" t="str">
            <v>Pecuario</v>
          </cell>
          <cell r="N141" t="str">
            <v>Torunos</v>
          </cell>
        </row>
        <row r="142">
          <cell r="J142">
            <v>912</v>
          </cell>
          <cell r="M142" t="str">
            <v>Pecuario</v>
          </cell>
          <cell r="N142" t="str">
            <v>Torunos</v>
          </cell>
        </row>
        <row r="143">
          <cell r="J143">
            <v>5475</v>
          </cell>
          <cell r="M143" t="str">
            <v>Pecuario</v>
          </cell>
          <cell r="N143" t="str">
            <v>Torunos</v>
          </cell>
        </row>
        <row r="144">
          <cell r="J144">
            <v>493</v>
          </cell>
          <cell r="M144" t="str">
            <v>Público Urbano</v>
          </cell>
          <cell r="N144" t="str">
            <v>Viborillas</v>
          </cell>
        </row>
        <row r="145">
          <cell r="J145">
            <v>5475</v>
          </cell>
          <cell r="M145" t="str">
            <v>Pecuario</v>
          </cell>
          <cell r="N145" t="str">
            <v>Viborillas</v>
          </cell>
        </row>
        <row r="146">
          <cell r="J146">
            <v>548</v>
          </cell>
          <cell r="M146" t="str">
            <v>Pecuario</v>
          </cell>
          <cell r="N146" t="str">
            <v>Viborillas</v>
          </cell>
        </row>
        <row r="147">
          <cell r="J147">
            <v>1825</v>
          </cell>
          <cell r="M147" t="str">
            <v>Pecuario</v>
          </cell>
          <cell r="N147" t="str">
            <v>Viborillas</v>
          </cell>
        </row>
        <row r="148">
          <cell r="J148">
            <v>54750</v>
          </cell>
          <cell r="M148" t="str">
            <v>Pecuario</v>
          </cell>
          <cell r="N148" t="str">
            <v>Viborillas</v>
          </cell>
        </row>
        <row r="149">
          <cell r="J149">
            <v>183</v>
          </cell>
          <cell r="M149" t="str">
            <v>Pecuario</v>
          </cell>
          <cell r="N149" t="str">
            <v>Viborillas</v>
          </cell>
        </row>
        <row r="150">
          <cell r="J150">
            <v>2736</v>
          </cell>
          <cell r="M150" t="str">
            <v>Pecuario</v>
          </cell>
          <cell r="N150" t="str">
            <v>Viborillas</v>
          </cell>
        </row>
      </sheetData>
      <sheetData sheetId="13">
        <row r="2">
          <cell r="J2">
            <v>12000</v>
          </cell>
          <cell r="K2" t="str">
            <v>Agrícola</v>
          </cell>
          <cell r="N2" t="str">
            <v>El Candado</v>
          </cell>
        </row>
        <row r="3">
          <cell r="J3">
            <v>657</v>
          </cell>
          <cell r="K3" t="str">
            <v>Público urbano</v>
          </cell>
          <cell r="N3" t="str">
            <v>El Candado</v>
          </cell>
        </row>
        <row r="4">
          <cell r="J4">
            <v>3888</v>
          </cell>
          <cell r="K4" t="str">
            <v>Agrícola</v>
          </cell>
          <cell r="N4" t="str">
            <v>El Candado</v>
          </cell>
        </row>
        <row r="5">
          <cell r="J5">
            <v>3888</v>
          </cell>
          <cell r="K5" t="str">
            <v>Agrícola</v>
          </cell>
          <cell r="N5" t="str">
            <v>El Candado</v>
          </cell>
        </row>
        <row r="6">
          <cell r="J6">
            <v>3888</v>
          </cell>
          <cell r="K6" t="str">
            <v>Agrícola</v>
          </cell>
          <cell r="N6" t="str">
            <v>El Candado</v>
          </cell>
        </row>
        <row r="7">
          <cell r="J7">
            <v>43000</v>
          </cell>
          <cell r="K7" t="str">
            <v>Agrícola</v>
          </cell>
          <cell r="N7" t="str">
            <v>El Candado</v>
          </cell>
        </row>
        <row r="8">
          <cell r="J8">
            <v>329</v>
          </cell>
          <cell r="K8" t="str">
            <v>Público urbano</v>
          </cell>
          <cell r="N8" t="str">
            <v>El Candado</v>
          </cell>
        </row>
        <row r="9">
          <cell r="J9">
            <v>9000</v>
          </cell>
          <cell r="K9" t="str">
            <v>Agrícola</v>
          </cell>
          <cell r="N9" t="str">
            <v>El Candado</v>
          </cell>
        </row>
        <row r="10">
          <cell r="J10">
            <v>21000</v>
          </cell>
          <cell r="K10" t="str">
            <v>Agrícola</v>
          </cell>
          <cell r="N10" t="str">
            <v>El Candado</v>
          </cell>
        </row>
        <row r="11">
          <cell r="J11">
            <v>3240</v>
          </cell>
          <cell r="K11" t="str">
            <v>Agrícola</v>
          </cell>
          <cell r="N11" t="str">
            <v>El Candado</v>
          </cell>
        </row>
        <row r="12">
          <cell r="J12">
            <v>7776</v>
          </cell>
          <cell r="K12" t="str">
            <v>Agrícola</v>
          </cell>
          <cell r="N12" t="str">
            <v>El Candado</v>
          </cell>
        </row>
        <row r="13">
          <cell r="J13">
            <v>24000</v>
          </cell>
          <cell r="K13" t="str">
            <v>Agrícola</v>
          </cell>
          <cell r="N13" t="str">
            <v>El Candado</v>
          </cell>
        </row>
        <row r="14">
          <cell r="J14">
            <v>3000</v>
          </cell>
          <cell r="K14" t="str">
            <v>Agrícola</v>
          </cell>
          <cell r="N14" t="str">
            <v>El Candado</v>
          </cell>
        </row>
        <row r="15">
          <cell r="J15">
            <v>8748</v>
          </cell>
          <cell r="K15" t="str">
            <v>Agrícola</v>
          </cell>
          <cell r="N15" t="str">
            <v>El Candado</v>
          </cell>
        </row>
        <row r="16">
          <cell r="J16">
            <v>4374</v>
          </cell>
          <cell r="K16" t="str">
            <v>Agrícola</v>
          </cell>
          <cell r="N16" t="str">
            <v>El Candado</v>
          </cell>
        </row>
        <row r="17">
          <cell r="J17">
            <v>2916</v>
          </cell>
          <cell r="K17" t="str">
            <v>Agrícola</v>
          </cell>
          <cell r="N17" t="str">
            <v>El Candado</v>
          </cell>
        </row>
        <row r="18">
          <cell r="J18">
            <v>48000</v>
          </cell>
          <cell r="K18" t="str">
            <v>Agrícola</v>
          </cell>
          <cell r="N18" t="str">
            <v>El Candado</v>
          </cell>
        </row>
        <row r="19">
          <cell r="J19">
            <v>30000</v>
          </cell>
          <cell r="K19" t="str">
            <v>Agrícola</v>
          </cell>
          <cell r="N19" t="str">
            <v>El Candado</v>
          </cell>
        </row>
        <row r="20">
          <cell r="J20">
            <v>17631.599999999999</v>
          </cell>
          <cell r="K20" t="str">
            <v>Agrícola</v>
          </cell>
          <cell r="N20" t="str">
            <v>El Candado</v>
          </cell>
        </row>
        <row r="21">
          <cell r="J21">
            <v>3024</v>
          </cell>
          <cell r="K21" t="str">
            <v>Agrícola</v>
          </cell>
          <cell r="N21" t="str">
            <v>El Candado</v>
          </cell>
        </row>
        <row r="22">
          <cell r="J22">
            <v>30000</v>
          </cell>
          <cell r="K22" t="str">
            <v>Agrícola</v>
          </cell>
          <cell r="N22" t="str">
            <v>El Candado</v>
          </cell>
        </row>
        <row r="23">
          <cell r="J23">
            <v>456222</v>
          </cell>
          <cell r="K23" t="str">
            <v>Público urbano</v>
          </cell>
          <cell r="N23" t="str">
            <v>El Candado</v>
          </cell>
        </row>
        <row r="24">
          <cell r="J24">
            <v>4536</v>
          </cell>
          <cell r="K24" t="str">
            <v>Agrícola</v>
          </cell>
          <cell r="N24" t="str">
            <v>El Candado</v>
          </cell>
        </row>
        <row r="25">
          <cell r="J25">
            <v>24000</v>
          </cell>
          <cell r="K25" t="str">
            <v>Agrícola</v>
          </cell>
          <cell r="N25" t="str">
            <v>El Candado</v>
          </cell>
        </row>
        <row r="26">
          <cell r="J26">
            <v>3730</v>
          </cell>
          <cell r="K26" t="str">
            <v>Agrícola</v>
          </cell>
          <cell r="N26" t="str">
            <v>El Candado</v>
          </cell>
        </row>
        <row r="27">
          <cell r="J27">
            <v>3000</v>
          </cell>
          <cell r="K27" t="str">
            <v>Agrícola</v>
          </cell>
          <cell r="N27" t="str">
            <v>El Candado</v>
          </cell>
        </row>
        <row r="28">
          <cell r="J28">
            <v>24000</v>
          </cell>
          <cell r="K28" t="str">
            <v>Agrícola</v>
          </cell>
          <cell r="N28" t="str">
            <v>El Candado</v>
          </cell>
        </row>
        <row r="29">
          <cell r="J29">
            <v>356</v>
          </cell>
          <cell r="K29" t="str">
            <v>Pecuario</v>
          </cell>
          <cell r="N29" t="str">
            <v>El Candado</v>
          </cell>
        </row>
        <row r="30">
          <cell r="J30">
            <v>18250</v>
          </cell>
          <cell r="K30" t="str">
            <v>Pecuario</v>
          </cell>
          <cell r="N30" t="str">
            <v>El Candado</v>
          </cell>
        </row>
        <row r="31">
          <cell r="J31">
            <v>1186</v>
          </cell>
          <cell r="K31" t="str">
            <v>Pecuario</v>
          </cell>
          <cell r="N31" t="str">
            <v>El Candado</v>
          </cell>
        </row>
        <row r="32">
          <cell r="J32">
            <v>328</v>
          </cell>
          <cell r="K32" t="str">
            <v>Pecuario</v>
          </cell>
          <cell r="N32" t="str">
            <v>El Candado</v>
          </cell>
        </row>
        <row r="33">
          <cell r="J33">
            <v>1194</v>
          </cell>
          <cell r="K33" t="str">
            <v>Pecuario</v>
          </cell>
          <cell r="N33" t="str">
            <v>El Candado</v>
          </cell>
        </row>
        <row r="34">
          <cell r="J34">
            <v>36411</v>
          </cell>
          <cell r="K34" t="str">
            <v>Agrícola</v>
          </cell>
          <cell r="N34" t="str">
            <v>El Candado</v>
          </cell>
        </row>
        <row r="35">
          <cell r="J35">
            <v>99</v>
          </cell>
          <cell r="K35" t="str">
            <v>Pecuario</v>
          </cell>
          <cell r="N35" t="str">
            <v>El Candado</v>
          </cell>
        </row>
        <row r="36">
          <cell r="J36">
            <v>9000</v>
          </cell>
          <cell r="K36" t="str">
            <v>Agrícola</v>
          </cell>
          <cell r="N36" t="str">
            <v>El Candado</v>
          </cell>
        </row>
        <row r="37">
          <cell r="J37">
            <v>18000</v>
          </cell>
          <cell r="K37" t="str">
            <v>Agrícola</v>
          </cell>
          <cell r="N37" t="str">
            <v>El Candado</v>
          </cell>
        </row>
        <row r="38">
          <cell r="J38">
            <v>30547</v>
          </cell>
          <cell r="K38" t="str">
            <v>Agrícola</v>
          </cell>
          <cell r="N38" t="str">
            <v>El Candado</v>
          </cell>
        </row>
        <row r="39">
          <cell r="J39">
            <v>730</v>
          </cell>
          <cell r="K39" t="str">
            <v>Doméstico</v>
          </cell>
          <cell r="N39" t="str">
            <v>El Candado</v>
          </cell>
        </row>
        <row r="40">
          <cell r="J40">
            <v>12575</v>
          </cell>
          <cell r="K40" t="str">
            <v>Agrícola</v>
          </cell>
          <cell r="N40" t="str">
            <v>El Candado</v>
          </cell>
        </row>
        <row r="41">
          <cell r="J41">
            <v>820</v>
          </cell>
          <cell r="K41" t="str">
            <v>Pecuario</v>
          </cell>
          <cell r="N41" t="str">
            <v>El Candado</v>
          </cell>
        </row>
        <row r="42">
          <cell r="J42">
            <v>401</v>
          </cell>
          <cell r="K42" t="str">
            <v>Pecuario</v>
          </cell>
          <cell r="N42" t="str">
            <v>El Candado</v>
          </cell>
        </row>
        <row r="43">
          <cell r="J43">
            <v>4277</v>
          </cell>
          <cell r="K43" t="str">
            <v>Agrícola</v>
          </cell>
          <cell r="N43" t="str">
            <v>El Candado</v>
          </cell>
        </row>
        <row r="44">
          <cell r="J44">
            <v>419</v>
          </cell>
          <cell r="K44" t="str">
            <v>Pecuario</v>
          </cell>
          <cell r="N44" t="str">
            <v>El Candado</v>
          </cell>
        </row>
        <row r="45">
          <cell r="J45">
            <v>1241</v>
          </cell>
          <cell r="K45" t="str">
            <v>Pecuario</v>
          </cell>
          <cell r="N45" t="str">
            <v>El Candado</v>
          </cell>
        </row>
        <row r="46">
          <cell r="J46">
            <v>127</v>
          </cell>
          <cell r="K46" t="str">
            <v>Pecuario</v>
          </cell>
          <cell r="N46" t="str">
            <v>El Candado</v>
          </cell>
        </row>
        <row r="47">
          <cell r="J47">
            <v>547</v>
          </cell>
          <cell r="K47" t="str">
            <v>Pecuario</v>
          </cell>
          <cell r="N47" t="str">
            <v>El Candado</v>
          </cell>
        </row>
        <row r="48">
          <cell r="J48">
            <v>227</v>
          </cell>
          <cell r="K48" t="str">
            <v>Pecuario</v>
          </cell>
          <cell r="N48" t="str">
            <v>El Candado</v>
          </cell>
        </row>
        <row r="49">
          <cell r="J49">
            <v>6000</v>
          </cell>
          <cell r="K49" t="str">
            <v>Agrícola</v>
          </cell>
          <cell r="N49" t="str">
            <v>El Candado</v>
          </cell>
        </row>
        <row r="50">
          <cell r="J50">
            <v>63000</v>
          </cell>
          <cell r="K50" t="str">
            <v>Agrícola</v>
          </cell>
          <cell r="N50" t="str">
            <v>El Candado</v>
          </cell>
        </row>
        <row r="51">
          <cell r="J51">
            <v>30503</v>
          </cell>
          <cell r="K51" t="str">
            <v>Múltiple</v>
          </cell>
          <cell r="N51" t="str">
            <v>El Candado</v>
          </cell>
        </row>
        <row r="52">
          <cell r="J52">
            <v>18265</v>
          </cell>
          <cell r="K52" t="str">
            <v>Múltiple</v>
          </cell>
          <cell r="N52" t="str">
            <v>El Candado</v>
          </cell>
        </row>
        <row r="53">
          <cell r="J53">
            <v>401</v>
          </cell>
          <cell r="K53" t="str">
            <v>Pecuario</v>
          </cell>
          <cell r="N53" t="str">
            <v>El Candado</v>
          </cell>
        </row>
        <row r="54">
          <cell r="J54">
            <v>18000</v>
          </cell>
          <cell r="K54" t="str">
            <v>Agrícola</v>
          </cell>
          <cell r="N54" t="str">
            <v>El Candado</v>
          </cell>
        </row>
        <row r="55">
          <cell r="J55">
            <v>24000</v>
          </cell>
          <cell r="K55" t="str">
            <v>Agrícola</v>
          </cell>
          <cell r="N55" t="str">
            <v>El Candado</v>
          </cell>
        </row>
        <row r="56">
          <cell r="J56">
            <v>10500</v>
          </cell>
          <cell r="K56" t="str">
            <v>Agrícola</v>
          </cell>
          <cell r="N56" t="str">
            <v>El Candado</v>
          </cell>
        </row>
        <row r="57">
          <cell r="J57">
            <v>1460</v>
          </cell>
          <cell r="K57" t="str">
            <v>Industrial</v>
          </cell>
          <cell r="N57" t="str">
            <v>El Candado</v>
          </cell>
        </row>
        <row r="58">
          <cell r="J58">
            <v>145</v>
          </cell>
          <cell r="K58" t="str">
            <v>Pecuario</v>
          </cell>
          <cell r="N58" t="str">
            <v>El Candado</v>
          </cell>
        </row>
        <row r="59">
          <cell r="J59">
            <v>1598</v>
          </cell>
          <cell r="K59" t="str">
            <v>Pecuario</v>
          </cell>
          <cell r="N59" t="str">
            <v>El Candado</v>
          </cell>
        </row>
        <row r="60">
          <cell r="J60">
            <v>6000</v>
          </cell>
          <cell r="K60" t="str">
            <v>Agrícola</v>
          </cell>
          <cell r="N60" t="str">
            <v>El Candado</v>
          </cell>
        </row>
        <row r="61">
          <cell r="J61">
            <v>146</v>
          </cell>
          <cell r="K61" t="str">
            <v>Pecuario</v>
          </cell>
          <cell r="N61" t="str">
            <v>El Candado</v>
          </cell>
        </row>
        <row r="62">
          <cell r="J62">
            <v>182</v>
          </cell>
          <cell r="K62" t="str">
            <v>Pecuario</v>
          </cell>
          <cell r="N62" t="str">
            <v>El Candado</v>
          </cell>
        </row>
        <row r="63">
          <cell r="J63">
            <v>9000</v>
          </cell>
          <cell r="K63" t="str">
            <v>Agrícola</v>
          </cell>
          <cell r="N63" t="str">
            <v>El Candado</v>
          </cell>
        </row>
        <row r="64">
          <cell r="J64">
            <v>803</v>
          </cell>
          <cell r="K64" t="str">
            <v>Pecuario</v>
          </cell>
          <cell r="N64" t="str">
            <v>El Candado</v>
          </cell>
        </row>
        <row r="65">
          <cell r="J65">
            <v>28736</v>
          </cell>
          <cell r="K65" t="str">
            <v>Agrícola</v>
          </cell>
          <cell r="N65" t="str">
            <v>El Candado</v>
          </cell>
        </row>
        <row r="66">
          <cell r="J66">
            <v>868</v>
          </cell>
          <cell r="K66" t="str">
            <v>Pecuario</v>
          </cell>
          <cell r="N66" t="str">
            <v>El Candado</v>
          </cell>
        </row>
        <row r="67">
          <cell r="J67">
            <v>182</v>
          </cell>
          <cell r="K67" t="str">
            <v>Pecuario</v>
          </cell>
          <cell r="N67" t="str">
            <v>El Candado</v>
          </cell>
        </row>
        <row r="68">
          <cell r="J68">
            <v>1591</v>
          </cell>
          <cell r="K68" t="str">
            <v>Agrícola</v>
          </cell>
          <cell r="N68" t="str">
            <v>El Candado</v>
          </cell>
        </row>
        <row r="69">
          <cell r="J69">
            <v>738</v>
          </cell>
          <cell r="K69" t="str">
            <v>Pecuario</v>
          </cell>
          <cell r="N69" t="str">
            <v>El Candado</v>
          </cell>
        </row>
        <row r="70">
          <cell r="J70">
            <v>12000</v>
          </cell>
          <cell r="K70" t="str">
            <v>Agrícola</v>
          </cell>
          <cell r="N70" t="str">
            <v>El Candado</v>
          </cell>
        </row>
        <row r="71">
          <cell r="J71">
            <v>547</v>
          </cell>
          <cell r="K71" t="str">
            <v>Pecuario</v>
          </cell>
          <cell r="N71" t="str">
            <v>El Candado</v>
          </cell>
        </row>
        <row r="72">
          <cell r="J72">
            <v>537</v>
          </cell>
          <cell r="K72" t="str">
            <v>Pecuario</v>
          </cell>
          <cell r="N72" t="str">
            <v>El Candado</v>
          </cell>
        </row>
        <row r="73">
          <cell r="J73">
            <v>857</v>
          </cell>
          <cell r="K73" t="str">
            <v>Pecuario</v>
          </cell>
          <cell r="N73" t="str">
            <v>El Candado</v>
          </cell>
        </row>
        <row r="74">
          <cell r="J74">
            <v>21000</v>
          </cell>
          <cell r="K74" t="str">
            <v>Agrícola</v>
          </cell>
          <cell r="N74" t="str">
            <v>El Candado</v>
          </cell>
        </row>
        <row r="75">
          <cell r="J75">
            <v>4500</v>
          </cell>
          <cell r="K75" t="str">
            <v>Agrícola</v>
          </cell>
          <cell r="N75" t="str">
            <v>El Candado</v>
          </cell>
        </row>
        <row r="76">
          <cell r="J76">
            <v>291</v>
          </cell>
          <cell r="K76" t="str">
            <v>Pecuario</v>
          </cell>
          <cell r="N76" t="str">
            <v>El Candado</v>
          </cell>
        </row>
        <row r="77">
          <cell r="J77">
            <v>36000</v>
          </cell>
          <cell r="K77" t="str">
            <v>Agrícola</v>
          </cell>
          <cell r="N77" t="str">
            <v>El Candado</v>
          </cell>
        </row>
        <row r="78">
          <cell r="J78">
            <v>13173</v>
          </cell>
          <cell r="K78" t="str">
            <v>Agrícola</v>
          </cell>
          <cell r="N78" t="str">
            <v>El Candado</v>
          </cell>
        </row>
        <row r="79">
          <cell r="J79">
            <v>12000</v>
          </cell>
          <cell r="K79" t="str">
            <v>Agrícola</v>
          </cell>
          <cell r="N79" t="str">
            <v>El Candado</v>
          </cell>
        </row>
        <row r="80">
          <cell r="J80">
            <v>38371</v>
          </cell>
          <cell r="K80" t="str">
            <v>Agrícola</v>
          </cell>
          <cell r="N80" t="str">
            <v>El Candado</v>
          </cell>
        </row>
        <row r="81">
          <cell r="J81">
            <v>13173</v>
          </cell>
          <cell r="K81" t="str">
            <v>Agrícola</v>
          </cell>
          <cell r="N81" t="str">
            <v>El Candado</v>
          </cell>
        </row>
        <row r="82">
          <cell r="J82">
            <v>36000</v>
          </cell>
          <cell r="K82" t="str">
            <v>Agrícola</v>
          </cell>
          <cell r="N82" t="str">
            <v>El Candado</v>
          </cell>
        </row>
        <row r="83">
          <cell r="J83">
            <v>949</v>
          </cell>
          <cell r="K83" t="str">
            <v>Pecuario</v>
          </cell>
          <cell r="N83" t="str">
            <v>El Candado</v>
          </cell>
        </row>
        <row r="84">
          <cell r="J84">
            <v>24000</v>
          </cell>
          <cell r="K84" t="str">
            <v>Agrícola</v>
          </cell>
          <cell r="N84" t="str">
            <v>El Candado</v>
          </cell>
        </row>
        <row r="85">
          <cell r="J85">
            <v>392</v>
          </cell>
          <cell r="K85" t="str">
            <v>Pecuario</v>
          </cell>
          <cell r="N85" t="str">
            <v>El Candado</v>
          </cell>
        </row>
        <row r="86">
          <cell r="J86">
            <v>21000</v>
          </cell>
          <cell r="K86" t="str">
            <v>Agrícola</v>
          </cell>
          <cell r="N86" t="str">
            <v>El Candado</v>
          </cell>
        </row>
        <row r="87">
          <cell r="J87">
            <v>13173</v>
          </cell>
          <cell r="K87" t="str">
            <v>Agrícola</v>
          </cell>
          <cell r="N87" t="str">
            <v>El Candado</v>
          </cell>
        </row>
        <row r="88">
          <cell r="J88">
            <v>410</v>
          </cell>
          <cell r="K88" t="str">
            <v>Pecuario</v>
          </cell>
          <cell r="N88" t="str">
            <v>El Candado</v>
          </cell>
        </row>
        <row r="89">
          <cell r="J89">
            <v>1500</v>
          </cell>
          <cell r="K89" t="str">
            <v>Agrícola</v>
          </cell>
          <cell r="N89" t="str">
            <v>El Candado</v>
          </cell>
        </row>
        <row r="90">
          <cell r="J90">
            <v>455</v>
          </cell>
          <cell r="K90" t="str">
            <v>Pecuario</v>
          </cell>
          <cell r="N90" t="str">
            <v>El Candado</v>
          </cell>
        </row>
        <row r="91">
          <cell r="J91">
            <v>12000</v>
          </cell>
          <cell r="K91" t="str">
            <v>Agrícola</v>
          </cell>
          <cell r="N91" t="str">
            <v>El Candado</v>
          </cell>
        </row>
        <row r="92">
          <cell r="J92">
            <v>36000</v>
          </cell>
          <cell r="K92" t="str">
            <v>Agrícola</v>
          </cell>
          <cell r="N92" t="str">
            <v>El Candado</v>
          </cell>
        </row>
        <row r="93">
          <cell r="J93">
            <v>60000</v>
          </cell>
          <cell r="K93" t="str">
            <v>Agrícola</v>
          </cell>
          <cell r="N93" t="str">
            <v>El Candado</v>
          </cell>
        </row>
        <row r="94">
          <cell r="J94">
            <v>12684</v>
          </cell>
          <cell r="K94" t="str">
            <v>Agrícola</v>
          </cell>
          <cell r="N94" t="str">
            <v>El Candado</v>
          </cell>
        </row>
        <row r="95">
          <cell r="J95">
            <v>260000</v>
          </cell>
          <cell r="K95" t="str">
            <v>Agrícola</v>
          </cell>
          <cell r="N95" t="str">
            <v>El Candado</v>
          </cell>
        </row>
        <row r="96">
          <cell r="J96">
            <v>102283</v>
          </cell>
          <cell r="K96" t="str">
            <v>Agrícola</v>
          </cell>
          <cell r="N96" t="str">
            <v>El Candado</v>
          </cell>
        </row>
        <row r="97">
          <cell r="J97">
            <v>71520</v>
          </cell>
          <cell r="K97" t="str">
            <v>Agrícola</v>
          </cell>
          <cell r="N97" t="str">
            <v>El Candado</v>
          </cell>
        </row>
        <row r="98">
          <cell r="J98">
            <v>1460</v>
          </cell>
          <cell r="K98" t="str">
            <v>Pecuario</v>
          </cell>
          <cell r="N98" t="str">
            <v>El Candado</v>
          </cell>
        </row>
        <row r="99">
          <cell r="J99">
            <v>3000</v>
          </cell>
          <cell r="K99" t="str">
            <v>Agrícola</v>
          </cell>
          <cell r="N99" t="str">
            <v>El Candado</v>
          </cell>
        </row>
        <row r="100">
          <cell r="J100">
            <v>24000</v>
          </cell>
          <cell r="K100" t="str">
            <v>Agrícola</v>
          </cell>
          <cell r="N100" t="str">
            <v>El Candado</v>
          </cell>
        </row>
        <row r="101">
          <cell r="J101">
            <v>49241</v>
          </cell>
          <cell r="K101" t="str">
            <v>Agrícola</v>
          </cell>
          <cell r="N101" t="str">
            <v>El Candado</v>
          </cell>
        </row>
        <row r="102">
          <cell r="J102">
            <v>12000</v>
          </cell>
          <cell r="K102" t="str">
            <v>Agrícola</v>
          </cell>
          <cell r="N102" t="str">
            <v>El Candado</v>
          </cell>
        </row>
        <row r="103">
          <cell r="J103">
            <v>18000</v>
          </cell>
          <cell r="K103" t="str">
            <v>Agrícola</v>
          </cell>
          <cell r="N103" t="str">
            <v>El Candado</v>
          </cell>
        </row>
        <row r="104">
          <cell r="J104">
            <v>9000</v>
          </cell>
          <cell r="K104" t="str">
            <v>Agrícola</v>
          </cell>
          <cell r="N104" t="str">
            <v>El Candado</v>
          </cell>
        </row>
        <row r="105">
          <cell r="J105">
            <v>24000</v>
          </cell>
          <cell r="K105" t="str">
            <v>Agrícola</v>
          </cell>
          <cell r="N105" t="str">
            <v>El Candado</v>
          </cell>
        </row>
        <row r="106">
          <cell r="J106">
            <v>3683</v>
          </cell>
          <cell r="K106" t="str">
            <v>Pecuario</v>
          </cell>
          <cell r="N106" t="str">
            <v>El Candado</v>
          </cell>
        </row>
        <row r="107">
          <cell r="J107">
            <v>9000</v>
          </cell>
          <cell r="K107" t="str">
            <v>Agrícola</v>
          </cell>
          <cell r="N107" t="str">
            <v>El Candado</v>
          </cell>
        </row>
        <row r="108">
          <cell r="J108">
            <v>18000</v>
          </cell>
          <cell r="K108" t="str">
            <v>Agrícola</v>
          </cell>
          <cell r="N108" t="str">
            <v>El Candado</v>
          </cell>
        </row>
        <row r="109">
          <cell r="J109">
            <v>1048</v>
          </cell>
          <cell r="K109" t="str">
            <v>Pecuario</v>
          </cell>
          <cell r="N109" t="str">
            <v>El Candado</v>
          </cell>
        </row>
        <row r="110">
          <cell r="J110">
            <v>1205</v>
          </cell>
          <cell r="K110" t="str">
            <v>Público urbano</v>
          </cell>
          <cell r="N110" t="str">
            <v>EL Colorado</v>
          </cell>
        </row>
        <row r="111">
          <cell r="J111">
            <v>14600</v>
          </cell>
          <cell r="K111" t="str">
            <v>Pecuario</v>
          </cell>
          <cell r="N111" t="str">
            <v>EL Colorado</v>
          </cell>
        </row>
        <row r="112">
          <cell r="J112">
            <v>5475</v>
          </cell>
          <cell r="K112" t="str">
            <v>Pecuario</v>
          </cell>
          <cell r="N112" t="str">
            <v>EL Colorado</v>
          </cell>
        </row>
        <row r="113">
          <cell r="J113">
            <v>5530</v>
          </cell>
          <cell r="K113" t="str">
            <v>Público urbano</v>
          </cell>
          <cell r="N113" t="str">
            <v>EL Colorado</v>
          </cell>
        </row>
        <row r="114">
          <cell r="J114">
            <v>42000</v>
          </cell>
          <cell r="K114" t="str">
            <v>Agrícola</v>
          </cell>
          <cell r="N114" t="str">
            <v>EL Colorado</v>
          </cell>
        </row>
        <row r="115">
          <cell r="J115">
            <v>24000</v>
          </cell>
          <cell r="K115" t="str">
            <v>Agrícola</v>
          </cell>
          <cell r="N115" t="str">
            <v>EL Colorado</v>
          </cell>
        </row>
        <row r="116">
          <cell r="J116">
            <v>66000</v>
          </cell>
          <cell r="K116" t="str">
            <v>Agrícola</v>
          </cell>
          <cell r="N116" t="str">
            <v>EL Colorado</v>
          </cell>
        </row>
        <row r="117">
          <cell r="J117">
            <v>602</v>
          </cell>
          <cell r="K117" t="str">
            <v>Público urbano</v>
          </cell>
          <cell r="N117" t="str">
            <v>EL Colorado</v>
          </cell>
        </row>
        <row r="118">
          <cell r="J118">
            <v>24000</v>
          </cell>
          <cell r="K118" t="str">
            <v>Agrícola</v>
          </cell>
          <cell r="N118" t="str">
            <v>EL Colorado</v>
          </cell>
        </row>
        <row r="119">
          <cell r="J119">
            <v>25678</v>
          </cell>
          <cell r="K119" t="str">
            <v>Público urbano</v>
          </cell>
          <cell r="N119" t="str">
            <v>EL Colorado</v>
          </cell>
        </row>
        <row r="120">
          <cell r="J120">
            <v>480000</v>
          </cell>
          <cell r="K120" t="str">
            <v>Agrícola</v>
          </cell>
          <cell r="N120" t="str">
            <v>EL Colorado</v>
          </cell>
        </row>
        <row r="121">
          <cell r="J121">
            <v>300000</v>
          </cell>
          <cell r="K121" t="str">
            <v>Agrícola</v>
          </cell>
          <cell r="N121" t="str">
            <v>EL Colorado</v>
          </cell>
        </row>
        <row r="122">
          <cell r="J122">
            <v>54752</v>
          </cell>
          <cell r="K122" t="str">
            <v>Público urbano</v>
          </cell>
          <cell r="N122" t="str">
            <v>EL Colorado</v>
          </cell>
        </row>
        <row r="123">
          <cell r="J123">
            <v>329</v>
          </cell>
          <cell r="K123" t="str">
            <v>Público urbano</v>
          </cell>
          <cell r="N123" t="str">
            <v>EL Colorado</v>
          </cell>
        </row>
        <row r="124">
          <cell r="J124">
            <v>330000</v>
          </cell>
          <cell r="K124" t="str">
            <v>Agrícola</v>
          </cell>
          <cell r="N124" t="str">
            <v>EL Colorado</v>
          </cell>
        </row>
        <row r="125">
          <cell r="J125">
            <v>30365</v>
          </cell>
          <cell r="K125" t="str">
            <v>Agrícola</v>
          </cell>
          <cell r="N125" t="str">
            <v>EL Colorado</v>
          </cell>
        </row>
        <row r="126">
          <cell r="J126">
            <v>986</v>
          </cell>
          <cell r="K126" t="str">
            <v>Público urbano</v>
          </cell>
          <cell r="N126" t="str">
            <v>EL Colorado</v>
          </cell>
        </row>
        <row r="127">
          <cell r="J127">
            <v>329</v>
          </cell>
          <cell r="K127" t="str">
            <v>Público urbano</v>
          </cell>
          <cell r="N127" t="str">
            <v>EL Colorado</v>
          </cell>
        </row>
        <row r="128">
          <cell r="J128">
            <v>6000</v>
          </cell>
          <cell r="K128" t="str">
            <v>Agrícola</v>
          </cell>
          <cell r="N128" t="str">
            <v>EL Colorado</v>
          </cell>
        </row>
        <row r="129">
          <cell r="J129">
            <v>329</v>
          </cell>
          <cell r="K129" t="str">
            <v>Público urbano</v>
          </cell>
          <cell r="N129" t="str">
            <v>EL Colorado</v>
          </cell>
        </row>
        <row r="130">
          <cell r="J130">
            <v>54000</v>
          </cell>
          <cell r="K130" t="str">
            <v>Agrícola</v>
          </cell>
          <cell r="N130" t="str">
            <v>EL Colorado</v>
          </cell>
        </row>
        <row r="131">
          <cell r="J131">
            <v>329</v>
          </cell>
          <cell r="K131" t="str">
            <v>Público urbano</v>
          </cell>
          <cell r="N131" t="str">
            <v>EL Colorado</v>
          </cell>
        </row>
        <row r="132">
          <cell r="J132">
            <v>602.25</v>
          </cell>
          <cell r="K132" t="str">
            <v>Diferentes usos</v>
          </cell>
          <cell r="N132" t="str">
            <v>EL Colorado</v>
          </cell>
        </row>
        <row r="133">
          <cell r="J133">
            <v>192790</v>
          </cell>
          <cell r="K133" t="str">
            <v>Agrícola</v>
          </cell>
          <cell r="N133" t="str">
            <v>EL Colorado</v>
          </cell>
        </row>
        <row r="134">
          <cell r="J134">
            <v>329</v>
          </cell>
          <cell r="K134" t="str">
            <v>Público urbano</v>
          </cell>
          <cell r="N134" t="str">
            <v>EL Colorado</v>
          </cell>
        </row>
        <row r="135">
          <cell r="J135">
            <v>300000</v>
          </cell>
          <cell r="K135" t="str">
            <v>Agrícola</v>
          </cell>
          <cell r="N135" t="str">
            <v>EL Colorado</v>
          </cell>
        </row>
        <row r="136">
          <cell r="J136">
            <v>216000</v>
          </cell>
          <cell r="K136" t="str">
            <v>Agrícola</v>
          </cell>
          <cell r="N136" t="str">
            <v>EL Colorado</v>
          </cell>
        </row>
        <row r="137">
          <cell r="J137">
            <v>329</v>
          </cell>
          <cell r="K137" t="str">
            <v>Público urbano</v>
          </cell>
          <cell r="N137" t="str">
            <v>EL Colorado</v>
          </cell>
        </row>
        <row r="138">
          <cell r="J138">
            <v>180000</v>
          </cell>
          <cell r="K138" t="str">
            <v>Agrícola</v>
          </cell>
          <cell r="N138" t="str">
            <v>EL Colorado</v>
          </cell>
        </row>
        <row r="139">
          <cell r="J139">
            <v>120000</v>
          </cell>
          <cell r="K139" t="str">
            <v>Agrícola</v>
          </cell>
          <cell r="N139" t="str">
            <v>EL Colorado</v>
          </cell>
        </row>
        <row r="140">
          <cell r="J140">
            <v>329</v>
          </cell>
          <cell r="K140" t="str">
            <v>Público urbano</v>
          </cell>
          <cell r="N140" t="str">
            <v>EL Colorado</v>
          </cell>
        </row>
        <row r="141">
          <cell r="J141">
            <v>162000</v>
          </cell>
          <cell r="K141" t="str">
            <v>Agrícola</v>
          </cell>
          <cell r="N141" t="str">
            <v>EL Colorado</v>
          </cell>
        </row>
        <row r="142">
          <cell r="J142">
            <v>150000</v>
          </cell>
          <cell r="K142" t="str">
            <v>Agrícola</v>
          </cell>
          <cell r="N142" t="str">
            <v>EL Colorado</v>
          </cell>
        </row>
        <row r="143">
          <cell r="J143">
            <v>150000</v>
          </cell>
          <cell r="K143" t="str">
            <v>Agrícola</v>
          </cell>
          <cell r="N143" t="str">
            <v>EL Colorado</v>
          </cell>
        </row>
        <row r="144">
          <cell r="J144">
            <v>1205</v>
          </cell>
          <cell r="K144" t="str">
            <v>Público urbano</v>
          </cell>
          <cell r="N144" t="str">
            <v>EL Colorado</v>
          </cell>
        </row>
        <row r="145">
          <cell r="J145">
            <v>90000</v>
          </cell>
          <cell r="K145" t="str">
            <v>Agrícola</v>
          </cell>
          <cell r="N145" t="str">
            <v>EL Colorado</v>
          </cell>
        </row>
        <row r="146">
          <cell r="J146">
            <v>5804</v>
          </cell>
          <cell r="K146" t="str">
            <v>Público urbano</v>
          </cell>
          <cell r="N146" t="str">
            <v>EL Colorado</v>
          </cell>
        </row>
        <row r="147">
          <cell r="J147">
            <v>2190</v>
          </cell>
          <cell r="K147" t="str">
            <v>Pecuario</v>
          </cell>
          <cell r="N147" t="str">
            <v>El Gato</v>
          </cell>
        </row>
        <row r="148">
          <cell r="J148">
            <v>24000</v>
          </cell>
          <cell r="K148" t="str">
            <v>Agrícola</v>
          </cell>
          <cell r="N148" t="str">
            <v>El Gato</v>
          </cell>
        </row>
        <row r="149">
          <cell r="J149">
            <v>35280</v>
          </cell>
          <cell r="K149" t="str">
            <v>Agrícola</v>
          </cell>
          <cell r="N149" t="str">
            <v>El Gato</v>
          </cell>
        </row>
        <row r="150">
          <cell r="J150">
            <v>252000</v>
          </cell>
          <cell r="K150" t="str">
            <v>Agrícola</v>
          </cell>
          <cell r="N150" t="str">
            <v>El Gato</v>
          </cell>
        </row>
        <row r="151">
          <cell r="J151">
            <v>48000</v>
          </cell>
          <cell r="K151" t="str">
            <v>Agrícola</v>
          </cell>
          <cell r="N151" t="str">
            <v>El Gato</v>
          </cell>
        </row>
        <row r="152">
          <cell r="J152">
            <v>132000</v>
          </cell>
          <cell r="K152" t="str">
            <v>Agrícola</v>
          </cell>
          <cell r="N152" t="str">
            <v>El Gato</v>
          </cell>
        </row>
        <row r="153">
          <cell r="J153">
            <v>4374</v>
          </cell>
          <cell r="K153" t="str">
            <v>Agrícola</v>
          </cell>
          <cell r="N153" t="str">
            <v>El Gato</v>
          </cell>
        </row>
        <row r="154">
          <cell r="J154">
            <v>1458</v>
          </cell>
          <cell r="K154" t="str">
            <v>Agrícola</v>
          </cell>
          <cell r="N154" t="str">
            <v>El Gato</v>
          </cell>
        </row>
        <row r="155">
          <cell r="J155">
            <v>6000</v>
          </cell>
          <cell r="K155" t="str">
            <v>Agrícola</v>
          </cell>
          <cell r="N155" t="str">
            <v>El Gato</v>
          </cell>
        </row>
        <row r="156">
          <cell r="J156">
            <v>18274</v>
          </cell>
          <cell r="K156" t="str">
            <v>Agrícola</v>
          </cell>
          <cell r="N156" t="str">
            <v>El Gato</v>
          </cell>
        </row>
        <row r="157">
          <cell r="J157">
            <v>6070</v>
          </cell>
          <cell r="K157" t="str">
            <v>Público urbano</v>
          </cell>
          <cell r="N157" t="str">
            <v>El Gato</v>
          </cell>
        </row>
        <row r="158">
          <cell r="J158">
            <v>24000</v>
          </cell>
          <cell r="K158" t="str">
            <v>Agrícola</v>
          </cell>
          <cell r="N158" t="str">
            <v>El Gato</v>
          </cell>
        </row>
        <row r="159">
          <cell r="J159">
            <v>24000</v>
          </cell>
          <cell r="K159" t="str">
            <v>Agrícola</v>
          </cell>
          <cell r="N159" t="str">
            <v>El Gato</v>
          </cell>
        </row>
        <row r="160">
          <cell r="J160">
            <v>547</v>
          </cell>
          <cell r="K160" t="str">
            <v>Pecuario</v>
          </cell>
          <cell r="N160" t="str">
            <v>El Gato</v>
          </cell>
        </row>
        <row r="161">
          <cell r="J161">
            <v>15240</v>
          </cell>
          <cell r="K161" t="str">
            <v>Agrícola</v>
          </cell>
          <cell r="N161" t="str">
            <v>El Gato</v>
          </cell>
        </row>
        <row r="162">
          <cell r="J162">
            <v>24000</v>
          </cell>
          <cell r="K162" t="str">
            <v>Agrícola</v>
          </cell>
          <cell r="N162" t="str">
            <v>El Gato</v>
          </cell>
        </row>
        <row r="163">
          <cell r="J163">
            <v>365</v>
          </cell>
          <cell r="K163" t="str">
            <v>Pecuario</v>
          </cell>
          <cell r="N163" t="str">
            <v>El Gato</v>
          </cell>
        </row>
        <row r="164">
          <cell r="J164">
            <v>110000</v>
          </cell>
          <cell r="K164" t="str">
            <v>Público urbano</v>
          </cell>
          <cell r="N164" t="str">
            <v>El Gato</v>
          </cell>
        </row>
        <row r="165">
          <cell r="J165">
            <v>40620</v>
          </cell>
          <cell r="K165" t="str">
            <v>Agrícola</v>
          </cell>
          <cell r="N165" t="str">
            <v>El Gato</v>
          </cell>
        </row>
        <row r="166">
          <cell r="J166">
            <v>24000</v>
          </cell>
          <cell r="K166" t="str">
            <v>Agrícola</v>
          </cell>
          <cell r="N166" t="str">
            <v>El Gato</v>
          </cell>
        </row>
        <row r="167">
          <cell r="J167">
            <v>22691</v>
          </cell>
          <cell r="K167" t="str">
            <v>Agrícola</v>
          </cell>
          <cell r="N167" t="str">
            <v>El Gato</v>
          </cell>
        </row>
        <row r="168">
          <cell r="J168">
            <v>54000</v>
          </cell>
          <cell r="K168" t="str">
            <v>Agrícola</v>
          </cell>
          <cell r="N168" t="str">
            <v>El Gato</v>
          </cell>
        </row>
        <row r="169">
          <cell r="J169">
            <v>51000</v>
          </cell>
          <cell r="K169" t="str">
            <v>Agrícola</v>
          </cell>
          <cell r="N169" t="str">
            <v>El Gato</v>
          </cell>
        </row>
        <row r="170">
          <cell r="J170">
            <v>329</v>
          </cell>
          <cell r="K170" t="str">
            <v>Público urbano</v>
          </cell>
          <cell r="N170" t="str">
            <v>El Gato</v>
          </cell>
        </row>
        <row r="171">
          <cell r="J171">
            <v>217778</v>
          </cell>
          <cell r="K171" t="str">
            <v>Público urbano</v>
          </cell>
          <cell r="N171" t="str">
            <v>El Gato</v>
          </cell>
        </row>
        <row r="172">
          <cell r="J172">
            <v>6912.5</v>
          </cell>
          <cell r="K172" t="str">
            <v>Agrícola</v>
          </cell>
          <cell r="N172" t="str">
            <v>El Gato</v>
          </cell>
        </row>
        <row r="173">
          <cell r="J173">
            <v>99000</v>
          </cell>
          <cell r="K173" t="str">
            <v>Agrícola</v>
          </cell>
          <cell r="N173" t="str">
            <v>El Gato</v>
          </cell>
        </row>
        <row r="174">
          <cell r="J174">
            <v>18000</v>
          </cell>
          <cell r="K174" t="str">
            <v>Agrícola</v>
          </cell>
          <cell r="N174" t="str">
            <v>El Gato</v>
          </cell>
        </row>
        <row r="175">
          <cell r="J175">
            <v>20160</v>
          </cell>
          <cell r="K175" t="str">
            <v>Agrícola</v>
          </cell>
          <cell r="N175" t="str">
            <v>El Gato</v>
          </cell>
        </row>
        <row r="176">
          <cell r="J176">
            <v>60000</v>
          </cell>
          <cell r="K176" t="str">
            <v>Agrícola</v>
          </cell>
          <cell r="N176" t="str">
            <v>El Gato</v>
          </cell>
        </row>
        <row r="177">
          <cell r="J177">
            <v>412</v>
          </cell>
          <cell r="K177" t="str">
            <v>Doméstico</v>
          </cell>
          <cell r="N177" t="str">
            <v>El Gato</v>
          </cell>
        </row>
        <row r="178">
          <cell r="J178">
            <v>329</v>
          </cell>
          <cell r="K178" t="str">
            <v>Público urbano</v>
          </cell>
          <cell r="N178" t="str">
            <v>El Gato</v>
          </cell>
        </row>
        <row r="179">
          <cell r="J179">
            <v>30365</v>
          </cell>
          <cell r="K179" t="str">
            <v>Agrícola</v>
          </cell>
          <cell r="N179" t="str">
            <v>El Gato</v>
          </cell>
        </row>
        <row r="180">
          <cell r="J180">
            <v>492</v>
          </cell>
          <cell r="K180" t="str">
            <v>Pecuario</v>
          </cell>
          <cell r="N180" t="str">
            <v>El Gato</v>
          </cell>
        </row>
        <row r="181">
          <cell r="J181">
            <v>730</v>
          </cell>
          <cell r="K181" t="str">
            <v>Pecuario</v>
          </cell>
          <cell r="N181" t="str">
            <v>El Gato</v>
          </cell>
        </row>
        <row r="182">
          <cell r="J182">
            <v>18000</v>
          </cell>
          <cell r="K182" t="str">
            <v>Agrícola</v>
          </cell>
          <cell r="N182" t="str">
            <v>El Gato</v>
          </cell>
        </row>
        <row r="183">
          <cell r="J183">
            <v>329</v>
          </cell>
          <cell r="K183" t="str">
            <v>Público urbano</v>
          </cell>
          <cell r="N183" t="str">
            <v>El Gato</v>
          </cell>
        </row>
        <row r="184">
          <cell r="J184">
            <v>346</v>
          </cell>
          <cell r="K184" t="str">
            <v>Pecuario</v>
          </cell>
          <cell r="N184" t="str">
            <v>El Gato</v>
          </cell>
        </row>
        <row r="185">
          <cell r="J185">
            <v>73</v>
          </cell>
          <cell r="K185" t="str">
            <v>Pecuario</v>
          </cell>
          <cell r="N185" t="str">
            <v>El Gato</v>
          </cell>
        </row>
        <row r="186">
          <cell r="J186">
            <v>1048</v>
          </cell>
          <cell r="K186" t="str">
            <v>Pecuario</v>
          </cell>
          <cell r="N186" t="str">
            <v>El Gato</v>
          </cell>
        </row>
        <row r="187">
          <cell r="J187">
            <v>1095</v>
          </cell>
          <cell r="K187" t="str">
            <v>Pecuario</v>
          </cell>
          <cell r="N187" t="str">
            <v>El Gato</v>
          </cell>
        </row>
        <row r="188">
          <cell r="J188">
            <v>438</v>
          </cell>
          <cell r="K188" t="str">
            <v>Pecuario</v>
          </cell>
          <cell r="N188" t="str">
            <v>El Gato</v>
          </cell>
        </row>
        <row r="189">
          <cell r="J189">
            <v>47</v>
          </cell>
          <cell r="K189" t="str">
            <v>Doméstico</v>
          </cell>
          <cell r="N189" t="str">
            <v>El Gato</v>
          </cell>
        </row>
        <row r="190">
          <cell r="J190">
            <v>638</v>
          </cell>
          <cell r="K190" t="str">
            <v>Pecuario</v>
          </cell>
          <cell r="N190" t="str">
            <v>El Gato</v>
          </cell>
        </row>
        <row r="191">
          <cell r="J191">
            <v>402</v>
          </cell>
          <cell r="K191" t="str">
            <v>Pecuario</v>
          </cell>
          <cell r="N191" t="str">
            <v>El Gato</v>
          </cell>
        </row>
        <row r="192">
          <cell r="J192">
            <v>1533</v>
          </cell>
          <cell r="K192" t="str">
            <v>Público urbano</v>
          </cell>
          <cell r="N192" t="str">
            <v>El Gato</v>
          </cell>
        </row>
        <row r="193">
          <cell r="J193">
            <v>150000</v>
          </cell>
          <cell r="K193" t="str">
            <v>Agrícola</v>
          </cell>
          <cell r="N193" t="str">
            <v>El Gato</v>
          </cell>
        </row>
        <row r="194">
          <cell r="J194">
            <v>53655</v>
          </cell>
          <cell r="K194" t="str">
            <v>Público urbano</v>
          </cell>
          <cell r="N194" t="str">
            <v>El Gato</v>
          </cell>
        </row>
        <row r="195">
          <cell r="J195">
            <v>72000</v>
          </cell>
          <cell r="K195" t="str">
            <v>Agrícola</v>
          </cell>
          <cell r="N195" t="str">
            <v>El Gato</v>
          </cell>
        </row>
        <row r="196">
          <cell r="J196">
            <v>12000</v>
          </cell>
          <cell r="K196" t="str">
            <v>Agrícola</v>
          </cell>
          <cell r="N196" t="str">
            <v>El Gato</v>
          </cell>
        </row>
        <row r="197">
          <cell r="J197">
            <v>410</v>
          </cell>
          <cell r="K197" t="str">
            <v>Doméstico</v>
          </cell>
          <cell r="N197" t="str">
            <v>El Gato</v>
          </cell>
        </row>
        <row r="198">
          <cell r="J198">
            <v>629</v>
          </cell>
          <cell r="K198" t="str">
            <v>Pecuario</v>
          </cell>
          <cell r="N198" t="str">
            <v>El Gato</v>
          </cell>
        </row>
        <row r="199">
          <cell r="J199">
            <v>5000</v>
          </cell>
          <cell r="K199" t="str">
            <v>Agrícola</v>
          </cell>
          <cell r="N199" t="str">
            <v>El Gato</v>
          </cell>
        </row>
        <row r="200">
          <cell r="J200">
            <v>60000</v>
          </cell>
          <cell r="K200" t="str">
            <v>Agrícola</v>
          </cell>
          <cell r="N200" t="str">
            <v>El Gato</v>
          </cell>
        </row>
        <row r="201">
          <cell r="J201">
            <v>18000</v>
          </cell>
          <cell r="K201" t="str">
            <v>Agrícola</v>
          </cell>
          <cell r="N201" t="str">
            <v>El Gato</v>
          </cell>
        </row>
        <row r="202">
          <cell r="J202">
            <v>60000</v>
          </cell>
          <cell r="K202" t="str">
            <v>Agrícola</v>
          </cell>
          <cell r="N202" t="str">
            <v>El Gato</v>
          </cell>
        </row>
        <row r="203">
          <cell r="J203">
            <v>42182</v>
          </cell>
          <cell r="K203" t="str">
            <v>Agrícola</v>
          </cell>
          <cell r="N203" t="str">
            <v>El Gato</v>
          </cell>
        </row>
        <row r="204">
          <cell r="J204">
            <v>329</v>
          </cell>
          <cell r="K204" t="str">
            <v>Público urbano</v>
          </cell>
          <cell r="N204" t="str">
            <v>El Gato</v>
          </cell>
        </row>
        <row r="205">
          <cell r="J205">
            <v>548</v>
          </cell>
          <cell r="K205" t="str">
            <v>Pecuario</v>
          </cell>
          <cell r="N205" t="str">
            <v>El Gato</v>
          </cell>
        </row>
        <row r="206">
          <cell r="J206">
            <v>36000</v>
          </cell>
          <cell r="K206" t="str">
            <v>Agrícola</v>
          </cell>
          <cell r="N206" t="str">
            <v>El Gato</v>
          </cell>
        </row>
        <row r="207">
          <cell r="J207">
            <v>319</v>
          </cell>
          <cell r="K207" t="str">
            <v>Pecuario</v>
          </cell>
          <cell r="N207" t="str">
            <v>El Gato</v>
          </cell>
        </row>
        <row r="208">
          <cell r="J208">
            <v>30000</v>
          </cell>
          <cell r="K208" t="str">
            <v>Agrícola</v>
          </cell>
          <cell r="N208" t="str">
            <v>El Gato</v>
          </cell>
        </row>
        <row r="209">
          <cell r="J209">
            <v>30000</v>
          </cell>
          <cell r="K209" t="str">
            <v>Agrícola</v>
          </cell>
          <cell r="N209" t="str">
            <v>El Gato</v>
          </cell>
        </row>
        <row r="210">
          <cell r="J210">
            <v>412</v>
          </cell>
          <cell r="K210" t="str">
            <v>Doméstico</v>
          </cell>
          <cell r="N210" t="str">
            <v>El Gato</v>
          </cell>
        </row>
        <row r="211">
          <cell r="J211">
            <v>504</v>
          </cell>
          <cell r="K211" t="str">
            <v>Pecuario</v>
          </cell>
          <cell r="N211" t="str">
            <v>El Gato</v>
          </cell>
        </row>
        <row r="212">
          <cell r="J212">
            <v>119</v>
          </cell>
          <cell r="K212" t="str">
            <v>Pecuario</v>
          </cell>
          <cell r="N212" t="str">
            <v>El Gato</v>
          </cell>
        </row>
        <row r="213">
          <cell r="J213">
            <v>430</v>
          </cell>
          <cell r="K213" t="str">
            <v>Pecuario</v>
          </cell>
          <cell r="N213" t="str">
            <v>El Gato</v>
          </cell>
        </row>
        <row r="214">
          <cell r="J214">
            <v>12000</v>
          </cell>
          <cell r="K214" t="str">
            <v>Agrícola</v>
          </cell>
          <cell r="N214" t="str">
            <v>El Gato</v>
          </cell>
        </row>
        <row r="215">
          <cell r="J215">
            <v>729</v>
          </cell>
          <cell r="K215" t="str">
            <v>Pecuario</v>
          </cell>
          <cell r="N215" t="str">
            <v>El Gato</v>
          </cell>
        </row>
        <row r="216">
          <cell r="J216">
            <v>1825</v>
          </cell>
          <cell r="K216" t="str">
            <v>Pecuario</v>
          </cell>
          <cell r="N216" t="str">
            <v>El Gato</v>
          </cell>
        </row>
        <row r="217">
          <cell r="J217">
            <v>84000</v>
          </cell>
          <cell r="K217" t="str">
            <v>Agrícola</v>
          </cell>
          <cell r="N217" t="str">
            <v>El Gato</v>
          </cell>
        </row>
        <row r="218">
          <cell r="J218">
            <v>145</v>
          </cell>
          <cell r="K218" t="str">
            <v>Pecuario</v>
          </cell>
          <cell r="N218" t="str">
            <v>El Gato</v>
          </cell>
        </row>
        <row r="219">
          <cell r="J219">
            <v>228</v>
          </cell>
          <cell r="K219" t="str">
            <v>Pecuario</v>
          </cell>
          <cell r="N219" t="str">
            <v>El Gato</v>
          </cell>
        </row>
        <row r="220">
          <cell r="J220">
            <v>228</v>
          </cell>
          <cell r="K220" t="str">
            <v>Doméstico</v>
          </cell>
          <cell r="N220" t="str">
            <v>El Gato</v>
          </cell>
        </row>
        <row r="221">
          <cell r="J221">
            <v>228</v>
          </cell>
          <cell r="K221" t="str">
            <v>Doméstico</v>
          </cell>
          <cell r="N221" t="str">
            <v>El Gato</v>
          </cell>
        </row>
        <row r="222">
          <cell r="J222">
            <v>455</v>
          </cell>
          <cell r="K222" t="str">
            <v>Pecuario</v>
          </cell>
          <cell r="N222" t="str">
            <v>El Gato</v>
          </cell>
        </row>
        <row r="223">
          <cell r="J223">
            <v>3701</v>
          </cell>
          <cell r="K223" t="str">
            <v>Agrícola</v>
          </cell>
          <cell r="N223" t="str">
            <v>El Gato</v>
          </cell>
        </row>
        <row r="224">
          <cell r="J224">
            <v>456</v>
          </cell>
          <cell r="K224" t="str">
            <v>Pecuario</v>
          </cell>
          <cell r="N224" t="str">
            <v>El Gato</v>
          </cell>
        </row>
        <row r="225">
          <cell r="J225">
            <v>457</v>
          </cell>
          <cell r="K225" t="str">
            <v>Pecuario</v>
          </cell>
          <cell r="N225" t="str">
            <v>El Gato</v>
          </cell>
        </row>
        <row r="226">
          <cell r="J226">
            <v>1003</v>
          </cell>
          <cell r="K226" t="str">
            <v>Pecuario</v>
          </cell>
          <cell r="N226" t="str">
            <v>El Gato</v>
          </cell>
        </row>
        <row r="227">
          <cell r="J227">
            <v>9000</v>
          </cell>
          <cell r="K227" t="str">
            <v>Agrícola</v>
          </cell>
          <cell r="N227" t="str">
            <v>El Gato</v>
          </cell>
        </row>
        <row r="228">
          <cell r="J228">
            <v>3383</v>
          </cell>
          <cell r="K228" t="str">
            <v>Agrícola</v>
          </cell>
          <cell r="N228" t="str">
            <v>El Gato</v>
          </cell>
        </row>
        <row r="229">
          <cell r="J229">
            <v>785</v>
          </cell>
          <cell r="K229" t="str">
            <v>Doméstico</v>
          </cell>
          <cell r="N229" t="str">
            <v>El Gato</v>
          </cell>
        </row>
        <row r="230">
          <cell r="J230">
            <v>18000</v>
          </cell>
          <cell r="K230" t="str">
            <v>Agrícola</v>
          </cell>
          <cell r="N230" t="str">
            <v>El Gato</v>
          </cell>
        </row>
        <row r="231">
          <cell r="J231">
            <v>24182</v>
          </cell>
          <cell r="K231" t="str">
            <v>Agrícola</v>
          </cell>
          <cell r="N231" t="str">
            <v>El Gato</v>
          </cell>
        </row>
        <row r="232">
          <cell r="J232">
            <v>18000</v>
          </cell>
          <cell r="K232" t="str">
            <v>Agrícola</v>
          </cell>
          <cell r="N232" t="str">
            <v>El Gato</v>
          </cell>
        </row>
        <row r="233">
          <cell r="J233">
            <v>30000</v>
          </cell>
          <cell r="K233" t="str">
            <v>Agrícola</v>
          </cell>
          <cell r="N233" t="str">
            <v>El Gato</v>
          </cell>
        </row>
        <row r="234">
          <cell r="J234">
            <v>27000</v>
          </cell>
          <cell r="K234" t="str">
            <v>Agrícola</v>
          </cell>
          <cell r="N234" t="str">
            <v>El Gato</v>
          </cell>
        </row>
        <row r="235">
          <cell r="J235">
            <v>139</v>
          </cell>
          <cell r="K235" t="str">
            <v>Doméstico</v>
          </cell>
          <cell r="N235" t="str">
            <v>El Gato</v>
          </cell>
        </row>
        <row r="236">
          <cell r="J236">
            <v>6000</v>
          </cell>
          <cell r="K236" t="str">
            <v>Agrícola</v>
          </cell>
          <cell r="N236" t="str">
            <v>El Gato</v>
          </cell>
        </row>
        <row r="237">
          <cell r="J237">
            <v>639</v>
          </cell>
          <cell r="K237" t="str">
            <v>Pecuario</v>
          </cell>
          <cell r="N237" t="str">
            <v>El Gato</v>
          </cell>
        </row>
        <row r="238">
          <cell r="J238">
            <v>91</v>
          </cell>
          <cell r="K238" t="str">
            <v>Pecuario</v>
          </cell>
          <cell r="N238" t="str">
            <v>El Gato</v>
          </cell>
        </row>
        <row r="239">
          <cell r="J239">
            <v>6593</v>
          </cell>
          <cell r="K239" t="str">
            <v>Agrícola</v>
          </cell>
          <cell r="N239" t="str">
            <v>El Gato</v>
          </cell>
        </row>
        <row r="240">
          <cell r="J240">
            <v>19500</v>
          </cell>
          <cell r="K240" t="str">
            <v>Agrícola</v>
          </cell>
          <cell r="N240" t="str">
            <v>El Gato</v>
          </cell>
        </row>
        <row r="241">
          <cell r="J241">
            <v>6456</v>
          </cell>
          <cell r="K241" t="str">
            <v>Agrícola</v>
          </cell>
          <cell r="N241" t="str">
            <v>El Gato</v>
          </cell>
        </row>
        <row r="242">
          <cell r="J242">
            <v>438</v>
          </cell>
          <cell r="K242" t="str">
            <v>Pecuario</v>
          </cell>
          <cell r="N242" t="str">
            <v>El Gato</v>
          </cell>
        </row>
        <row r="243">
          <cell r="J243">
            <v>24394</v>
          </cell>
          <cell r="K243" t="str">
            <v>Agrícola</v>
          </cell>
          <cell r="N243" t="str">
            <v>El Gato</v>
          </cell>
        </row>
        <row r="244">
          <cell r="J244">
            <v>12000</v>
          </cell>
          <cell r="K244" t="str">
            <v>Agrícola</v>
          </cell>
          <cell r="N244" t="str">
            <v>El Gato</v>
          </cell>
        </row>
        <row r="245">
          <cell r="J245">
            <v>36438</v>
          </cell>
          <cell r="K245" t="str">
            <v>Agrícola</v>
          </cell>
          <cell r="N245" t="str">
            <v>El Gato</v>
          </cell>
        </row>
        <row r="246">
          <cell r="J246">
            <v>18182</v>
          </cell>
          <cell r="K246" t="str">
            <v>Agrícola</v>
          </cell>
          <cell r="N246" t="str">
            <v>El Gato</v>
          </cell>
        </row>
        <row r="247">
          <cell r="J247">
            <v>593</v>
          </cell>
          <cell r="K247" t="str">
            <v>Doméstico</v>
          </cell>
          <cell r="N247" t="str">
            <v>El Gato</v>
          </cell>
        </row>
        <row r="248">
          <cell r="J248">
            <v>1140</v>
          </cell>
          <cell r="K248" t="str">
            <v>Pecuario</v>
          </cell>
          <cell r="N248" t="str">
            <v>El Gato</v>
          </cell>
        </row>
        <row r="249">
          <cell r="J249">
            <v>3291</v>
          </cell>
          <cell r="K249" t="str">
            <v>Agrícola</v>
          </cell>
          <cell r="N249" t="str">
            <v>El Gato</v>
          </cell>
        </row>
        <row r="250">
          <cell r="J250">
            <v>12000</v>
          </cell>
          <cell r="K250" t="str">
            <v>Agrícola</v>
          </cell>
          <cell r="N250" t="str">
            <v>El Gato</v>
          </cell>
        </row>
        <row r="251">
          <cell r="J251">
            <v>410</v>
          </cell>
          <cell r="K251" t="str">
            <v>Pecuario</v>
          </cell>
          <cell r="N251" t="str">
            <v>El Gato</v>
          </cell>
        </row>
        <row r="252">
          <cell r="J252">
            <v>91</v>
          </cell>
          <cell r="K252" t="str">
            <v>Doméstico</v>
          </cell>
          <cell r="N252" t="str">
            <v>El Gato</v>
          </cell>
        </row>
        <row r="253">
          <cell r="J253">
            <v>3383</v>
          </cell>
          <cell r="K253" t="str">
            <v>Agrícola</v>
          </cell>
          <cell r="N253" t="str">
            <v>El Gato</v>
          </cell>
        </row>
        <row r="254">
          <cell r="J254">
            <v>821</v>
          </cell>
          <cell r="K254" t="str">
            <v>Pecuario</v>
          </cell>
          <cell r="N254" t="str">
            <v>El Gato</v>
          </cell>
        </row>
        <row r="255">
          <cell r="J255">
            <v>24000</v>
          </cell>
          <cell r="K255" t="str">
            <v>Agrícola</v>
          </cell>
          <cell r="N255" t="str">
            <v>El Gato</v>
          </cell>
        </row>
        <row r="256">
          <cell r="J256">
            <v>12000</v>
          </cell>
          <cell r="K256" t="str">
            <v>Agrícola</v>
          </cell>
          <cell r="N256" t="str">
            <v>El Gato</v>
          </cell>
        </row>
        <row r="257">
          <cell r="J257">
            <v>91</v>
          </cell>
          <cell r="K257" t="str">
            <v>Pecuario</v>
          </cell>
          <cell r="N257" t="str">
            <v>El Gato</v>
          </cell>
        </row>
        <row r="258">
          <cell r="J258">
            <v>164</v>
          </cell>
          <cell r="K258" t="str">
            <v>Pecuario</v>
          </cell>
          <cell r="N258" t="str">
            <v>El Gato</v>
          </cell>
        </row>
        <row r="259">
          <cell r="J259">
            <v>30000</v>
          </cell>
          <cell r="K259" t="str">
            <v>Agrícola</v>
          </cell>
          <cell r="N259" t="str">
            <v>El Gato</v>
          </cell>
        </row>
        <row r="260">
          <cell r="J260">
            <v>36000</v>
          </cell>
          <cell r="K260" t="str">
            <v>Agrícola</v>
          </cell>
          <cell r="N260" t="str">
            <v>El Gato</v>
          </cell>
        </row>
        <row r="261">
          <cell r="J261">
            <v>30000</v>
          </cell>
          <cell r="K261" t="str">
            <v>Agrícola</v>
          </cell>
          <cell r="N261" t="str">
            <v>El Gato</v>
          </cell>
        </row>
        <row r="262">
          <cell r="J262">
            <v>36000</v>
          </cell>
          <cell r="K262" t="str">
            <v>Agrícola</v>
          </cell>
          <cell r="N262" t="str">
            <v>El Gato</v>
          </cell>
        </row>
        <row r="263">
          <cell r="J263">
            <v>876</v>
          </cell>
          <cell r="K263" t="str">
            <v>Pecuario</v>
          </cell>
          <cell r="N263" t="str">
            <v>El Gato</v>
          </cell>
        </row>
        <row r="264">
          <cell r="J264">
            <v>24000</v>
          </cell>
          <cell r="K264" t="str">
            <v>Agrícola</v>
          </cell>
          <cell r="N264" t="str">
            <v>El Gato</v>
          </cell>
        </row>
        <row r="265">
          <cell r="J265">
            <v>18000</v>
          </cell>
          <cell r="K265" t="str">
            <v>Agrícola</v>
          </cell>
          <cell r="N265" t="str">
            <v>El Gato</v>
          </cell>
        </row>
        <row r="266">
          <cell r="J266">
            <v>610</v>
          </cell>
          <cell r="K266" t="str">
            <v>Pecuario</v>
          </cell>
          <cell r="N266" t="str">
            <v>El Gato</v>
          </cell>
        </row>
        <row r="267">
          <cell r="J267">
            <v>365</v>
          </cell>
          <cell r="K267" t="str">
            <v>Pecuario</v>
          </cell>
          <cell r="N267" t="str">
            <v>El Gato</v>
          </cell>
        </row>
        <row r="268">
          <cell r="J268">
            <v>994</v>
          </cell>
          <cell r="K268" t="str">
            <v>Pecuario</v>
          </cell>
          <cell r="N268" t="str">
            <v>El Gato</v>
          </cell>
        </row>
        <row r="269">
          <cell r="J269">
            <v>12000</v>
          </cell>
          <cell r="K269" t="str">
            <v>Agrícola</v>
          </cell>
          <cell r="N269" t="str">
            <v>El Gato</v>
          </cell>
        </row>
        <row r="270">
          <cell r="J270">
            <v>389</v>
          </cell>
          <cell r="K270" t="str">
            <v>Agrícola</v>
          </cell>
          <cell r="N270" t="str">
            <v>El Gato</v>
          </cell>
        </row>
        <row r="271">
          <cell r="J271">
            <v>30000</v>
          </cell>
          <cell r="K271" t="str">
            <v>Agrícola</v>
          </cell>
          <cell r="N271" t="str">
            <v>El Gato</v>
          </cell>
        </row>
        <row r="272">
          <cell r="J272">
            <v>383</v>
          </cell>
          <cell r="K272" t="str">
            <v>Pecuario</v>
          </cell>
          <cell r="N272" t="str">
            <v>El Gato</v>
          </cell>
        </row>
        <row r="273">
          <cell r="J273">
            <v>346</v>
          </cell>
          <cell r="K273" t="str">
            <v>Pecuario</v>
          </cell>
          <cell r="N273" t="str">
            <v>El Gato</v>
          </cell>
        </row>
        <row r="274">
          <cell r="J274">
            <v>401</v>
          </cell>
          <cell r="K274" t="str">
            <v>Pecuario</v>
          </cell>
          <cell r="N274" t="str">
            <v>El Gato</v>
          </cell>
        </row>
        <row r="275">
          <cell r="J275">
            <v>3319</v>
          </cell>
          <cell r="K275" t="str">
            <v>Múltiple</v>
          </cell>
          <cell r="N275" t="str">
            <v>El Gato</v>
          </cell>
        </row>
        <row r="276">
          <cell r="J276">
            <v>3000</v>
          </cell>
          <cell r="K276" t="str">
            <v>Agrícola</v>
          </cell>
          <cell r="N276" t="str">
            <v>El Gato</v>
          </cell>
        </row>
        <row r="277">
          <cell r="J277">
            <v>60000</v>
          </cell>
          <cell r="K277" t="str">
            <v>Agrícola</v>
          </cell>
          <cell r="N277" t="str">
            <v>El Gato</v>
          </cell>
        </row>
        <row r="278">
          <cell r="J278">
            <v>12000</v>
          </cell>
          <cell r="K278" t="str">
            <v>Agrícola</v>
          </cell>
          <cell r="N278" t="str">
            <v>El Gato</v>
          </cell>
        </row>
        <row r="279">
          <cell r="J279">
            <v>12000</v>
          </cell>
          <cell r="K279" t="str">
            <v>Agrícola</v>
          </cell>
          <cell r="N279" t="str">
            <v>El Gato</v>
          </cell>
        </row>
        <row r="280">
          <cell r="J280">
            <v>3237</v>
          </cell>
          <cell r="K280" t="str">
            <v>Múltiple</v>
          </cell>
          <cell r="N280" t="str">
            <v>El Gato</v>
          </cell>
        </row>
        <row r="281">
          <cell r="J281">
            <v>78000</v>
          </cell>
          <cell r="K281" t="str">
            <v>Agrícola</v>
          </cell>
          <cell r="N281" t="str">
            <v>El Gato</v>
          </cell>
        </row>
        <row r="282">
          <cell r="J282">
            <v>1642</v>
          </cell>
          <cell r="K282" t="str">
            <v>Pecuario</v>
          </cell>
          <cell r="N282" t="str">
            <v>El Gato</v>
          </cell>
        </row>
        <row r="283">
          <cell r="J283">
            <v>1048</v>
          </cell>
          <cell r="K283" t="str">
            <v>Pecuario</v>
          </cell>
          <cell r="N283" t="str">
            <v>El Gato</v>
          </cell>
        </row>
        <row r="284">
          <cell r="J284">
            <v>565</v>
          </cell>
          <cell r="K284" t="str">
            <v>Pecuario</v>
          </cell>
          <cell r="N284" t="str">
            <v>El Gato</v>
          </cell>
        </row>
        <row r="285">
          <cell r="J285">
            <v>18674</v>
          </cell>
          <cell r="K285" t="str">
            <v>Agrícola</v>
          </cell>
          <cell r="N285" t="str">
            <v>El Gato</v>
          </cell>
        </row>
        <row r="286">
          <cell r="J286">
            <v>1003</v>
          </cell>
          <cell r="K286" t="str">
            <v>Pecuario</v>
          </cell>
          <cell r="N286" t="str">
            <v>El Gato</v>
          </cell>
        </row>
        <row r="287">
          <cell r="J287">
            <v>319</v>
          </cell>
          <cell r="K287" t="str">
            <v>Pecuario</v>
          </cell>
          <cell r="N287" t="str">
            <v>El Gato</v>
          </cell>
        </row>
        <row r="288">
          <cell r="J288">
            <v>365</v>
          </cell>
          <cell r="K288" t="str">
            <v>Doméstico</v>
          </cell>
          <cell r="N288" t="str">
            <v>El Gato</v>
          </cell>
        </row>
        <row r="289">
          <cell r="J289">
            <v>821</v>
          </cell>
          <cell r="K289" t="str">
            <v>Pecuario</v>
          </cell>
          <cell r="N289" t="str">
            <v>El Gato</v>
          </cell>
        </row>
        <row r="290">
          <cell r="J290">
            <v>42000</v>
          </cell>
          <cell r="K290" t="str">
            <v>Agrícola</v>
          </cell>
          <cell r="N290" t="str">
            <v>El Gato</v>
          </cell>
        </row>
        <row r="291">
          <cell r="J291">
            <v>501</v>
          </cell>
          <cell r="K291" t="str">
            <v>Doméstico</v>
          </cell>
          <cell r="N291" t="str">
            <v>El Gato</v>
          </cell>
        </row>
        <row r="292">
          <cell r="J292">
            <v>683</v>
          </cell>
          <cell r="K292" t="str">
            <v>Pecuario</v>
          </cell>
          <cell r="N292" t="str">
            <v>El Gato</v>
          </cell>
        </row>
        <row r="293">
          <cell r="J293">
            <v>22095</v>
          </cell>
          <cell r="K293" t="str">
            <v>Agrícola</v>
          </cell>
          <cell r="N293" t="str">
            <v>El Gato</v>
          </cell>
        </row>
        <row r="294">
          <cell r="J294">
            <v>36000</v>
          </cell>
          <cell r="K294" t="str">
            <v>Agrícola</v>
          </cell>
          <cell r="N294" t="str">
            <v>El Gato</v>
          </cell>
        </row>
        <row r="295">
          <cell r="J295">
            <v>346</v>
          </cell>
          <cell r="K295" t="str">
            <v>Pecuario</v>
          </cell>
          <cell r="N295" t="str">
            <v>El Gato</v>
          </cell>
        </row>
        <row r="296">
          <cell r="J296">
            <v>12146</v>
          </cell>
          <cell r="K296" t="str">
            <v>Agrícola</v>
          </cell>
          <cell r="N296" t="str">
            <v>El Gato</v>
          </cell>
        </row>
        <row r="297">
          <cell r="J297">
            <v>1500</v>
          </cell>
          <cell r="K297" t="str">
            <v>Agrícola</v>
          </cell>
          <cell r="N297" t="str">
            <v>El Gato</v>
          </cell>
        </row>
        <row r="298">
          <cell r="J298">
            <v>30000</v>
          </cell>
          <cell r="K298" t="str">
            <v>Agrícola</v>
          </cell>
          <cell r="N298" t="str">
            <v>El Gato</v>
          </cell>
        </row>
        <row r="299">
          <cell r="J299">
            <v>30050</v>
          </cell>
          <cell r="K299" t="str">
            <v>Múltiple</v>
          </cell>
          <cell r="N299" t="str">
            <v>El Gato</v>
          </cell>
        </row>
        <row r="300">
          <cell r="J300">
            <v>12000</v>
          </cell>
          <cell r="K300" t="str">
            <v>Agrícola</v>
          </cell>
          <cell r="N300" t="str">
            <v>El Gato</v>
          </cell>
        </row>
        <row r="301">
          <cell r="J301">
            <v>1003</v>
          </cell>
          <cell r="K301" t="str">
            <v>Pecuario</v>
          </cell>
          <cell r="N301" t="str">
            <v>El Gato</v>
          </cell>
        </row>
        <row r="302">
          <cell r="J302">
            <v>437</v>
          </cell>
          <cell r="K302" t="str">
            <v>Pecuario</v>
          </cell>
          <cell r="N302" t="str">
            <v>El Gato</v>
          </cell>
        </row>
        <row r="303">
          <cell r="J303">
            <v>6394</v>
          </cell>
          <cell r="K303" t="str">
            <v>Agrícola</v>
          </cell>
          <cell r="N303" t="str">
            <v>El Gato</v>
          </cell>
        </row>
        <row r="304">
          <cell r="J304">
            <v>18455</v>
          </cell>
          <cell r="K304" t="str">
            <v>Agrícola</v>
          </cell>
          <cell r="N304" t="str">
            <v>El Gato</v>
          </cell>
        </row>
        <row r="305">
          <cell r="J305">
            <v>9503</v>
          </cell>
          <cell r="K305" t="str">
            <v>Agrícola</v>
          </cell>
          <cell r="N305" t="str">
            <v>El Gato</v>
          </cell>
        </row>
        <row r="306">
          <cell r="J306">
            <v>1003</v>
          </cell>
          <cell r="K306" t="str">
            <v>Pecuario</v>
          </cell>
          <cell r="N306" t="str">
            <v>El Gato</v>
          </cell>
        </row>
        <row r="307">
          <cell r="J307">
            <v>12000</v>
          </cell>
          <cell r="K307" t="str">
            <v>Agrícola</v>
          </cell>
          <cell r="N307" t="str">
            <v>El Gato</v>
          </cell>
        </row>
        <row r="308">
          <cell r="J308">
            <v>24000</v>
          </cell>
          <cell r="K308" t="str">
            <v>Agrícola</v>
          </cell>
          <cell r="N308" t="str">
            <v>El Gato</v>
          </cell>
        </row>
        <row r="309">
          <cell r="J309">
            <v>1865</v>
          </cell>
          <cell r="K309" t="str">
            <v>Múltiple</v>
          </cell>
          <cell r="N309" t="str">
            <v>El Gato</v>
          </cell>
        </row>
        <row r="310">
          <cell r="J310">
            <v>3602</v>
          </cell>
          <cell r="K310" t="str">
            <v>Agrícola</v>
          </cell>
          <cell r="N310" t="str">
            <v>El Gato</v>
          </cell>
        </row>
        <row r="311">
          <cell r="J311">
            <v>547</v>
          </cell>
          <cell r="K311" t="str">
            <v>Pecuario</v>
          </cell>
          <cell r="N311" t="str">
            <v>El Gato</v>
          </cell>
        </row>
        <row r="312">
          <cell r="J312">
            <v>3000</v>
          </cell>
          <cell r="K312" t="str">
            <v>Agrícola</v>
          </cell>
          <cell r="N312" t="str">
            <v>El Gato</v>
          </cell>
        </row>
        <row r="313">
          <cell r="J313">
            <v>24000</v>
          </cell>
          <cell r="K313" t="str">
            <v>Agrícola</v>
          </cell>
          <cell r="N313" t="str">
            <v>El Gato</v>
          </cell>
        </row>
        <row r="314">
          <cell r="J314">
            <v>685</v>
          </cell>
          <cell r="K314" t="str">
            <v>Pecuario</v>
          </cell>
          <cell r="N314" t="str">
            <v>El Gato</v>
          </cell>
        </row>
        <row r="315">
          <cell r="J315">
            <v>42146</v>
          </cell>
          <cell r="K315" t="str">
            <v>Agrícola</v>
          </cell>
          <cell r="N315" t="str">
            <v>El Gato</v>
          </cell>
        </row>
        <row r="316">
          <cell r="J316">
            <v>90000</v>
          </cell>
          <cell r="K316" t="str">
            <v>Agrícola</v>
          </cell>
          <cell r="N316" t="str">
            <v>El Gato</v>
          </cell>
        </row>
        <row r="317">
          <cell r="J317">
            <v>12000</v>
          </cell>
          <cell r="K317" t="str">
            <v>Agrícola</v>
          </cell>
          <cell r="N317" t="str">
            <v>El Gato</v>
          </cell>
        </row>
        <row r="318">
          <cell r="J318">
            <v>329</v>
          </cell>
          <cell r="K318" t="str">
            <v>Público urbano</v>
          </cell>
          <cell r="N318" t="str">
            <v>El Gato</v>
          </cell>
        </row>
        <row r="319">
          <cell r="J319">
            <v>429</v>
          </cell>
          <cell r="K319" t="str">
            <v>Pecuario</v>
          </cell>
          <cell r="N319" t="str">
            <v>El Gato</v>
          </cell>
        </row>
        <row r="320">
          <cell r="J320">
            <v>12775</v>
          </cell>
          <cell r="K320" t="str">
            <v>Agrícola</v>
          </cell>
          <cell r="N320" t="str">
            <v>El Gato</v>
          </cell>
        </row>
        <row r="321">
          <cell r="J321">
            <v>24638</v>
          </cell>
          <cell r="K321" t="str">
            <v>Agrícola</v>
          </cell>
          <cell r="N321" t="str">
            <v>El Gato</v>
          </cell>
        </row>
        <row r="322">
          <cell r="J322">
            <v>328</v>
          </cell>
          <cell r="K322" t="str">
            <v>Pecuario</v>
          </cell>
          <cell r="N322" t="str">
            <v>El Gato</v>
          </cell>
        </row>
        <row r="323">
          <cell r="J323">
            <v>639</v>
          </cell>
          <cell r="K323" t="str">
            <v>Pecuario</v>
          </cell>
          <cell r="N323" t="str">
            <v>El Gato</v>
          </cell>
        </row>
        <row r="324">
          <cell r="J324">
            <v>201</v>
          </cell>
          <cell r="K324" t="str">
            <v>Pecuario</v>
          </cell>
          <cell r="N324" t="str">
            <v>El Gato</v>
          </cell>
        </row>
        <row r="325">
          <cell r="J325">
            <v>1231</v>
          </cell>
          <cell r="K325" t="str">
            <v>Pecuario</v>
          </cell>
          <cell r="N325" t="str">
            <v>El Gato</v>
          </cell>
        </row>
        <row r="326">
          <cell r="J326">
            <v>638</v>
          </cell>
          <cell r="K326" t="str">
            <v>Pecuario</v>
          </cell>
          <cell r="N326" t="str">
            <v>El Gato</v>
          </cell>
        </row>
        <row r="327">
          <cell r="J327">
            <v>684</v>
          </cell>
          <cell r="K327" t="str">
            <v>Pecuario</v>
          </cell>
          <cell r="N327" t="str">
            <v>El Gato</v>
          </cell>
        </row>
        <row r="328">
          <cell r="J328">
            <v>24686</v>
          </cell>
          <cell r="K328" t="str">
            <v>Agrícola</v>
          </cell>
          <cell r="N328" t="str">
            <v>El Gato</v>
          </cell>
        </row>
        <row r="329">
          <cell r="J329">
            <v>7140</v>
          </cell>
          <cell r="K329" t="str">
            <v>Agrícola</v>
          </cell>
          <cell r="N329" t="str">
            <v>El Gato</v>
          </cell>
        </row>
        <row r="330">
          <cell r="J330">
            <v>291</v>
          </cell>
          <cell r="K330" t="str">
            <v>Pecuario</v>
          </cell>
          <cell r="N330" t="str">
            <v>El Gato</v>
          </cell>
        </row>
        <row r="331">
          <cell r="J331">
            <v>255</v>
          </cell>
          <cell r="K331" t="str">
            <v>Pecuario</v>
          </cell>
          <cell r="N331" t="str">
            <v>El Gato</v>
          </cell>
        </row>
        <row r="332">
          <cell r="J332">
            <v>291</v>
          </cell>
          <cell r="K332" t="str">
            <v>Pecuario</v>
          </cell>
          <cell r="N332" t="str">
            <v>El Gato</v>
          </cell>
        </row>
        <row r="333">
          <cell r="J333">
            <v>18000</v>
          </cell>
          <cell r="K333" t="str">
            <v>Agrícola</v>
          </cell>
          <cell r="N333" t="str">
            <v>El Gato</v>
          </cell>
        </row>
        <row r="334">
          <cell r="J334">
            <v>18000</v>
          </cell>
          <cell r="K334" t="str">
            <v>Agrícola</v>
          </cell>
          <cell r="N334" t="str">
            <v>El Gato</v>
          </cell>
        </row>
        <row r="335">
          <cell r="J335">
            <v>6000</v>
          </cell>
          <cell r="K335" t="str">
            <v>Agrícola</v>
          </cell>
          <cell r="N335" t="str">
            <v>El Gato</v>
          </cell>
        </row>
        <row r="336">
          <cell r="J336">
            <v>84000</v>
          </cell>
          <cell r="K336" t="str">
            <v>Agrícola</v>
          </cell>
          <cell r="N336" t="str">
            <v>El Gato</v>
          </cell>
        </row>
        <row r="337">
          <cell r="J337">
            <v>24000</v>
          </cell>
          <cell r="K337" t="str">
            <v>Agrícola</v>
          </cell>
          <cell r="N337" t="str">
            <v>El Gato</v>
          </cell>
        </row>
        <row r="338">
          <cell r="J338">
            <v>24000</v>
          </cell>
          <cell r="K338" t="str">
            <v>Agrícola</v>
          </cell>
          <cell r="N338" t="str">
            <v>El Gato</v>
          </cell>
        </row>
        <row r="339">
          <cell r="J339">
            <v>102000</v>
          </cell>
          <cell r="K339" t="str">
            <v>Agrícola</v>
          </cell>
          <cell r="N339" t="str">
            <v>El Gato</v>
          </cell>
        </row>
        <row r="340">
          <cell r="J340">
            <v>775</v>
          </cell>
          <cell r="K340" t="str">
            <v>Pecuario</v>
          </cell>
          <cell r="N340" t="str">
            <v>El Gato</v>
          </cell>
        </row>
        <row r="341">
          <cell r="J341">
            <v>448</v>
          </cell>
          <cell r="K341" t="str">
            <v>Pecuario</v>
          </cell>
          <cell r="N341" t="str">
            <v>El Gato</v>
          </cell>
        </row>
        <row r="342">
          <cell r="J342">
            <v>48000</v>
          </cell>
          <cell r="K342" t="str">
            <v>Agrícola</v>
          </cell>
          <cell r="N342" t="str">
            <v>El Gato</v>
          </cell>
        </row>
        <row r="343">
          <cell r="J343">
            <v>538</v>
          </cell>
          <cell r="K343" t="str">
            <v>Pecuario</v>
          </cell>
          <cell r="N343" t="str">
            <v>El Gato</v>
          </cell>
        </row>
        <row r="344">
          <cell r="J344">
            <v>318</v>
          </cell>
          <cell r="K344" t="str">
            <v>Pecuario</v>
          </cell>
          <cell r="N344" t="str">
            <v>El Gato</v>
          </cell>
        </row>
        <row r="345">
          <cell r="J345">
            <v>36729</v>
          </cell>
          <cell r="K345" t="str">
            <v>Agrícola</v>
          </cell>
          <cell r="N345" t="str">
            <v>El Gato</v>
          </cell>
        </row>
        <row r="346">
          <cell r="J346">
            <v>42310</v>
          </cell>
          <cell r="K346" t="str">
            <v>Agrícola</v>
          </cell>
          <cell r="N346" t="str">
            <v>El Gato</v>
          </cell>
        </row>
        <row r="347">
          <cell r="J347">
            <v>307</v>
          </cell>
          <cell r="K347" t="str">
            <v>Pecuario</v>
          </cell>
          <cell r="N347" t="str">
            <v>El Gato</v>
          </cell>
        </row>
        <row r="348">
          <cell r="J348">
            <v>18000</v>
          </cell>
          <cell r="K348" t="str">
            <v>Agrícola</v>
          </cell>
          <cell r="N348" t="str">
            <v>El Gato</v>
          </cell>
        </row>
        <row r="349">
          <cell r="J349">
            <v>48000</v>
          </cell>
          <cell r="K349" t="str">
            <v>Agrícola</v>
          </cell>
          <cell r="N349" t="str">
            <v>El Gato</v>
          </cell>
        </row>
        <row r="350">
          <cell r="J350">
            <v>30000</v>
          </cell>
          <cell r="K350" t="str">
            <v>Agrícola</v>
          </cell>
          <cell r="N350" t="str">
            <v>El Gato</v>
          </cell>
        </row>
        <row r="351">
          <cell r="J351">
            <v>1278</v>
          </cell>
          <cell r="K351" t="str">
            <v>Pecuario</v>
          </cell>
          <cell r="N351" t="str">
            <v>El Gato</v>
          </cell>
        </row>
        <row r="352">
          <cell r="J352">
            <v>6730</v>
          </cell>
          <cell r="K352" t="str">
            <v>Agrícola</v>
          </cell>
          <cell r="N352" t="str">
            <v>El Gato</v>
          </cell>
        </row>
        <row r="353">
          <cell r="J353">
            <v>18000</v>
          </cell>
          <cell r="K353" t="str">
            <v>Agrícola</v>
          </cell>
          <cell r="N353" t="str">
            <v>El Gato</v>
          </cell>
        </row>
        <row r="354">
          <cell r="J354">
            <v>638</v>
          </cell>
          <cell r="K354" t="str">
            <v>Pecuario</v>
          </cell>
          <cell r="N354" t="str">
            <v>El Gato</v>
          </cell>
        </row>
        <row r="355">
          <cell r="J355">
            <v>867</v>
          </cell>
          <cell r="K355" t="str">
            <v>Pecuario</v>
          </cell>
          <cell r="N355" t="str">
            <v>El Gato</v>
          </cell>
        </row>
        <row r="356">
          <cell r="J356">
            <v>12000</v>
          </cell>
          <cell r="K356" t="str">
            <v>Agrícola</v>
          </cell>
          <cell r="N356" t="str">
            <v>El Gato</v>
          </cell>
        </row>
        <row r="357">
          <cell r="J357">
            <v>200</v>
          </cell>
          <cell r="K357" t="str">
            <v>Pecuario</v>
          </cell>
          <cell r="N357" t="str">
            <v>El Gato</v>
          </cell>
        </row>
        <row r="358">
          <cell r="J358">
            <v>7039</v>
          </cell>
          <cell r="K358" t="str">
            <v>Múltiple</v>
          </cell>
          <cell r="N358" t="str">
            <v>El Gato</v>
          </cell>
        </row>
        <row r="359">
          <cell r="J359">
            <v>1231</v>
          </cell>
          <cell r="K359" t="str">
            <v>Pecuario</v>
          </cell>
          <cell r="N359" t="str">
            <v>El Gato</v>
          </cell>
        </row>
        <row r="360">
          <cell r="J360">
            <v>638</v>
          </cell>
          <cell r="K360" t="str">
            <v>Pecuario</v>
          </cell>
          <cell r="N360" t="str">
            <v>El Gato</v>
          </cell>
        </row>
        <row r="361">
          <cell r="J361">
            <v>911</v>
          </cell>
          <cell r="K361" t="str">
            <v>Pecuario</v>
          </cell>
          <cell r="N361" t="str">
            <v>El Gato</v>
          </cell>
        </row>
        <row r="362">
          <cell r="J362">
            <v>657</v>
          </cell>
          <cell r="K362" t="str">
            <v>Pecuario</v>
          </cell>
          <cell r="N362" t="str">
            <v>El Gato</v>
          </cell>
        </row>
        <row r="363">
          <cell r="J363">
            <v>48000</v>
          </cell>
          <cell r="K363" t="str">
            <v>Agrícola</v>
          </cell>
          <cell r="N363" t="str">
            <v>El Gato</v>
          </cell>
        </row>
        <row r="364">
          <cell r="J364">
            <v>60000</v>
          </cell>
          <cell r="K364" t="str">
            <v>Agrícola</v>
          </cell>
          <cell r="N364" t="str">
            <v>El Gato</v>
          </cell>
        </row>
        <row r="365">
          <cell r="J365">
            <v>72000</v>
          </cell>
          <cell r="K365" t="str">
            <v>Agrícola</v>
          </cell>
          <cell r="N365" t="str">
            <v>El Gato</v>
          </cell>
        </row>
        <row r="366">
          <cell r="J366">
            <v>310</v>
          </cell>
          <cell r="K366" t="str">
            <v>Pecuario</v>
          </cell>
          <cell r="N366" t="str">
            <v>El Gato</v>
          </cell>
        </row>
        <row r="367">
          <cell r="J367">
            <v>501</v>
          </cell>
          <cell r="K367" t="str">
            <v>Pecuario</v>
          </cell>
          <cell r="N367" t="str">
            <v>El Gato</v>
          </cell>
        </row>
        <row r="368">
          <cell r="J368">
            <v>820</v>
          </cell>
          <cell r="K368" t="str">
            <v>Pecuario</v>
          </cell>
          <cell r="N368" t="str">
            <v>El Gato</v>
          </cell>
        </row>
        <row r="369">
          <cell r="J369">
            <v>1323</v>
          </cell>
          <cell r="K369" t="str">
            <v>Pecuario</v>
          </cell>
          <cell r="N369" t="str">
            <v>El Gato</v>
          </cell>
        </row>
        <row r="370">
          <cell r="J370">
            <v>1095</v>
          </cell>
          <cell r="K370" t="str">
            <v>Pecuario</v>
          </cell>
          <cell r="N370" t="str">
            <v>El Gato</v>
          </cell>
        </row>
        <row r="371">
          <cell r="J371">
            <v>738</v>
          </cell>
          <cell r="K371" t="str">
            <v>Pecuario</v>
          </cell>
          <cell r="N371" t="str">
            <v>El Gato</v>
          </cell>
        </row>
        <row r="372">
          <cell r="J372">
            <v>1734</v>
          </cell>
          <cell r="K372" t="str">
            <v>Pecuario</v>
          </cell>
          <cell r="N372" t="str">
            <v>El Gato</v>
          </cell>
        </row>
        <row r="373">
          <cell r="J373">
            <v>730</v>
          </cell>
          <cell r="K373" t="str">
            <v>Pecuario</v>
          </cell>
          <cell r="N373" t="str">
            <v>El Gato</v>
          </cell>
        </row>
        <row r="374">
          <cell r="J374">
            <v>24000</v>
          </cell>
          <cell r="K374" t="str">
            <v>Agrícola</v>
          </cell>
          <cell r="N374" t="str">
            <v>El Gato</v>
          </cell>
        </row>
        <row r="375">
          <cell r="J375">
            <v>24000</v>
          </cell>
          <cell r="K375" t="str">
            <v>Agrícola</v>
          </cell>
          <cell r="N375" t="str">
            <v>El Gato</v>
          </cell>
        </row>
        <row r="376">
          <cell r="J376">
            <v>740</v>
          </cell>
          <cell r="K376" t="str">
            <v>Pecuario</v>
          </cell>
          <cell r="N376" t="str">
            <v>El Gato</v>
          </cell>
        </row>
        <row r="377">
          <cell r="J377">
            <v>255</v>
          </cell>
          <cell r="K377" t="str">
            <v>Pecuario</v>
          </cell>
          <cell r="N377" t="str">
            <v>El Gato</v>
          </cell>
        </row>
        <row r="378">
          <cell r="J378">
            <v>30000</v>
          </cell>
          <cell r="K378" t="str">
            <v>Agrícola</v>
          </cell>
          <cell r="N378" t="str">
            <v>El Gato</v>
          </cell>
        </row>
        <row r="379">
          <cell r="J379">
            <v>182</v>
          </cell>
          <cell r="K379" t="str">
            <v>Pecuario</v>
          </cell>
          <cell r="N379" t="str">
            <v>El Gato</v>
          </cell>
        </row>
        <row r="380">
          <cell r="J380">
            <v>1095</v>
          </cell>
          <cell r="K380" t="str">
            <v>Pecuario</v>
          </cell>
          <cell r="N380" t="str">
            <v>El Gato</v>
          </cell>
        </row>
        <row r="381">
          <cell r="J381">
            <v>365</v>
          </cell>
          <cell r="K381" t="str">
            <v>Pecuario</v>
          </cell>
          <cell r="N381" t="str">
            <v>El Gato</v>
          </cell>
        </row>
        <row r="382">
          <cell r="J382">
            <v>18000</v>
          </cell>
          <cell r="K382" t="str">
            <v>Agrícola</v>
          </cell>
          <cell r="N382" t="str">
            <v>El Gato</v>
          </cell>
        </row>
        <row r="383">
          <cell r="J383">
            <v>48000</v>
          </cell>
          <cell r="K383" t="str">
            <v>Agrícola</v>
          </cell>
          <cell r="N383" t="str">
            <v>El Gato</v>
          </cell>
        </row>
        <row r="384">
          <cell r="J384">
            <v>48438</v>
          </cell>
          <cell r="K384" t="str">
            <v>Agrícola</v>
          </cell>
          <cell r="N384" t="str">
            <v>El Gato</v>
          </cell>
        </row>
        <row r="385">
          <cell r="J385">
            <v>18285</v>
          </cell>
          <cell r="K385" t="str">
            <v>Agrícola</v>
          </cell>
          <cell r="N385" t="str">
            <v>El Gato</v>
          </cell>
        </row>
        <row r="386">
          <cell r="J386">
            <v>503</v>
          </cell>
          <cell r="K386" t="str">
            <v>Pecuario</v>
          </cell>
          <cell r="N386" t="str">
            <v>El Gato</v>
          </cell>
        </row>
        <row r="387">
          <cell r="J387">
            <v>1050</v>
          </cell>
          <cell r="K387" t="str">
            <v>Pecuario</v>
          </cell>
          <cell r="N387" t="str">
            <v>El Gato</v>
          </cell>
        </row>
        <row r="388">
          <cell r="J388">
            <v>100</v>
          </cell>
          <cell r="K388" t="str">
            <v>Pecuario</v>
          </cell>
          <cell r="N388" t="str">
            <v>El Gato</v>
          </cell>
        </row>
        <row r="389">
          <cell r="J389">
            <v>866</v>
          </cell>
          <cell r="K389" t="str">
            <v>Pecuario</v>
          </cell>
          <cell r="N389" t="str">
            <v>El Gato</v>
          </cell>
        </row>
        <row r="390">
          <cell r="J390">
            <v>24000</v>
          </cell>
          <cell r="K390" t="str">
            <v>Agrícola</v>
          </cell>
          <cell r="N390" t="str">
            <v>El Gato</v>
          </cell>
        </row>
        <row r="391">
          <cell r="J391">
            <v>574</v>
          </cell>
          <cell r="K391" t="str">
            <v>Pecuario</v>
          </cell>
          <cell r="N391" t="str">
            <v>El Gato</v>
          </cell>
        </row>
        <row r="392">
          <cell r="J392">
            <v>957</v>
          </cell>
          <cell r="K392" t="str">
            <v>Pecuario</v>
          </cell>
          <cell r="N392" t="str">
            <v>El Gato</v>
          </cell>
        </row>
        <row r="393">
          <cell r="J393">
            <v>912</v>
          </cell>
          <cell r="K393" t="str">
            <v>Doméstico</v>
          </cell>
          <cell r="N393" t="str">
            <v>El Gato</v>
          </cell>
        </row>
        <row r="394">
          <cell r="J394">
            <v>647</v>
          </cell>
          <cell r="K394" t="str">
            <v>Pecuario</v>
          </cell>
          <cell r="N394" t="str">
            <v>El Gato</v>
          </cell>
        </row>
        <row r="395">
          <cell r="J395">
            <v>738</v>
          </cell>
          <cell r="K395" t="str">
            <v>Pecuario</v>
          </cell>
          <cell r="N395" t="str">
            <v>El Gato</v>
          </cell>
        </row>
        <row r="396">
          <cell r="J396">
            <v>24000</v>
          </cell>
          <cell r="K396" t="str">
            <v>Agrícola</v>
          </cell>
          <cell r="N396" t="str">
            <v>El Gato</v>
          </cell>
        </row>
        <row r="397">
          <cell r="J397">
            <v>473</v>
          </cell>
          <cell r="K397" t="str">
            <v>Pecuario</v>
          </cell>
          <cell r="N397" t="str">
            <v>El Gato</v>
          </cell>
        </row>
        <row r="398">
          <cell r="J398">
            <v>592</v>
          </cell>
          <cell r="K398" t="str">
            <v>Pecuario</v>
          </cell>
          <cell r="N398" t="str">
            <v>El Gato</v>
          </cell>
        </row>
        <row r="399">
          <cell r="J399">
            <v>3365</v>
          </cell>
          <cell r="K399" t="str">
            <v>Múltiple</v>
          </cell>
          <cell r="N399" t="str">
            <v>El Gato</v>
          </cell>
        </row>
        <row r="400">
          <cell r="J400">
            <v>18285</v>
          </cell>
          <cell r="K400" t="str">
            <v>Agrícola</v>
          </cell>
          <cell r="N400" t="str">
            <v>El Gato</v>
          </cell>
        </row>
        <row r="401">
          <cell r="J401">
            <v>1325</v>
          </cell>
          <cell r="K401" t="str">
            <v>Pecuario</v>
          </cell>
          <cell r="N401" t="str">
            <v>El Gato</v>
          </cell>
        </row>
        <row r="402">
          <cell r="J402">
            <v>683</v>
          </cell>
          <cell r="K402" t="str">
            <v>Pecuario</v>
          </cell>
          <cell r="N402" t="str">
            <v>El Gato</v>
          </cell>
        </row>
        <row r="403">
          <cell r="J403">
            <v>720</v>
          </cell>
          <cell r="K403" t="str">
            <v>Pecuario</v>
          </cell>
          <cell r="N403" t="str">
            <v>El Gato</v>
          </cell>
        </row>
        <row r="404">
          <cell r="J404">
            <v>36000</v>
          </cell>
          <cell r="K404" t="str">
            <v>Agrícola</v>
          </cell>
          <cell r="N404" t="str">
            <v>El Gato</v>
          </cell>
        </row>
        <row r="405">
          <cell r="J405">
            <v>48273</v>
          </cell>
          <cell r="K405" t="str">
            <v>Agrícola</v>
          </cell>
          <cell r="N405" t="str">
            <v>El Gato</v>
          </cell>
        </row>
        <row r="406">
          <cell r="J406">
            <v>1639</v>
          </cell>
          <cell r="K406" t="str">
            <v>Agrícola</v>
          </cell>
          <cell r="N406" t="str">
            <v>El Gato</v>
          </cell>
        </row>
        <row r="407">
          <cell r="J407">
            <v>48000</v>
          </cell>
          <cell r="K407" t="str">
            <v>Agrícola</v>
          </cell>
          <cell r="N407" t="str">
            <v>El Gato</v>
          </cell>
        </row>
        <row r="408">
          <cell r="J408">
            <v>241361</v>
          </cell>
          <cell r="K408" t="str">
            <v>Múltiple</v>
          </cell>
          <cell r="N408" t="str">
            <v>El Gato</v>
          </cell>
        </row>
        <row r="409">
          <cell r="J409">
            <v>30503</v>
          </cell>
          <cell r="K409" t="str">
            <v>Agrícola</v>
          </cell>
          <cell r="N409" t="str">
            <v>El Gato</v>
          </cell>
        </row>
        <row r="410">
          <cell r="J410">
            <v>36000</v>
          </cell>
          <cell r="K410" t="str">
            <v>Agrícola</v>
          </cell>
          <cell r="N410" t="str">
            <v>El Gato</v>
          </cell>
        </row>
        <row r="411">
          <cell r="J411">
            <v>419</v>
          </cell>
          <cell r="K411" t="str">
            <v>Pecuario</v>
          </cell>
          <cell r="N411" t="str">
            <v>El Gato</v>
          </cell>
        </row>
        <row r="412">
          <cell r="J412">
            <v>1051</v>
          </cell>
          <cell r="K412" t="str">
            <v>Pecuario</v>
          </cell>
          <cell r="N412" t="str">
            <v>El Gato</v>
          </cell>
        </row>
        <row r="413">
          <cell r="J413">
            <v>24000</v>
          </cell>
          <cell r="K413" t="str">
            <v>Agrícola</v>
          </cell>
          <cell r="N413" t="str">
            <v>El Gato</v>
          </cell>
        </row>
        <row r="414">
          <cell r="J414">
            <v>127</v>
          </cell>
          <cell r="K414" t="str">
            <v>Pecuario</v>
          </cell>
          <cell r="N414" t="str">
            <v>El Gato</v>
          </cell>
        </row>
        <row r="415">
          <cell r="J415">
            <v>1733</v>
          </cell>
          <cell r="K415" t="str">
            <v>Doméstico</v>
          </cell>
          <cell r="N415" t="str">
            <v>El Gato</v>
          </cell>
        </row>
        <row r="416">
          <cell r="J416">
            <v>1550</v>
          </cell>
          <cell r="K416" t="str">
            <v>Pecuario</v>
          </cell>
          <cell r="N416" t="str">
            <v>El Gato</v>
          </cell>
        </row>
        <row r="417">
          <cell r="J417">
            <v>24000</v>
          </cell>
          <cell r="K417" t="str">
            <v>Agrícola</v>
          </cell>
          <cell r="N417" t="str">
            <v>El Gato</v>
          </cell>
        </row>
        <row r="418">
          <cell r="J418">
            <v>656</v>
          </cell>
          <cell r="K418" t="str">
            <v>Pecuario</v>
          </cell>
          <cell r="N418" t="str">
            <v>El Gato</v>
          </cell>
        </row>
        <row r="419">
          <cell r="J419">
            <v>685</v>
          </cell>
          <cell r="K419" t="str">
            <v>Pecuario</v>
          </cell>
          <cell r="N419" t="str">
            <v>El Gato</v>
          </cell>
        </row>
        <row r="420">
          <cell r="J420">
            <v>48548</v>
          </cell>
          <cell r="K420" t="str">
            <v>Agrícola</v>
          </cell>
          <cell r="N420" t="str">
            <v>El Gato</v>
          </cell>
        </row>
        <row r="421">
          <cell r="J421">
            <v>42456</v>
          </cell>
          <cell r="K421" t="str">
            <v>Agrícola</v>
          </cell>
          <cell r="N421" t="str">
            <v>El Gato</v>
          </cell>
        </row>
        <row r="422">
          <cell r="J422">
            <v>90000</v>
          </cell>
          <cell r="K422" t="str">
            <v>Agrícola</v>
          </cell>
          <cell r="N422" t="str">
            <v>El Gato</v>
          </cell>
        </row>
        <row r="423">
          <cell r="J423">
            <v>36000</v>
          </cell>
          <cell r="K423" t="str">
            <v>Agrícola</v>
          </cell>
          <cell r="N423" t="str">
            <v>El Gato</v>
          </cell>
        </row>
        <row r="424">
          <cell r="J424">
            <v>228</v>
          </cell>
          <cell r="K424" t="str">
            <v>Doméstico</v>
          </cell>
          <cell r="N424" t="str">
            <v>El Gato</v>
          </cell>
        </row>
        <row r="425">
          <cell r="J425">
            <v>19095</v>
          </cell>
          <cell r="K425" t="str">
            <v>Agrícola</v>
          </cell>
          <cell r="N425" t="str">
            <v>El Gato</v>
          </cell>
        </row>
        <row r="426">
          <cell r="J426">
            <v>108000</v>
          </cell>
          <cell r="K426" t="str">
            <v>Agrícola</v>
          </cell>
          <cell r="N426" t="str">
            <v>El Gato</v>
          </cell>
        </row>
        <row r="427">
          <cell r="J427">
            <v>66592</v>
          </cell>
          <cell r="K427" t="str">
            <v>Agrícola</v>
          </cell>
          <cell r="N427" t="str">
            <v>El Gato</v>
          </cell>
        </row>
        <row r="428">
          <cell r="J428">
            <v>30000</v>
          </cell>
          <cell r="K428" t="str">
            <v>Agrícola</v>
          </cell>
          <cell r="N428" t="str">
            <v>El Gato</v>
          </cell>
        </row>
        <row r="429">
          <cell r="J429">
            <v>6000</v>
          </cell>
          <cell r="K429" t="str">
            <v>Agrícola</v>
          </cell>
          <cell r="N429" t="str">
            <v>El Gato</v>
          </cell>
        </row>
        <row r="430">
          <cell r="J430">
            <v>6000</v>
          </cell>
          <cell r="K430" t="str">
            <v>Agrícola</v>
          </cell>
          <cell r="N430" t="str">
            <v>El Gato</v>
          </cell>
        </row>
        <row r="431">
          <cell r="J431">
            <v>328</v>
          </cell>
          <cell r="K431" t="str">
            <v>Pecuario</v>
          </cell>
          <cell r="N431" t="str">
            <v>El Gato</v>
          </cell>
        </row>
        <row r="432">
          <cell r="J432">
            <v>1095</v>
          </cell>
          <cell r="K432" t="str">
            <v>Pecuario</v>
          </cell>
          <cell r="N432" t="str">
            <v>El Gato</v>
          </cell>
        </row>
        <row r="433">
          <cell r="J433">
            <v>60000</v>
          </cell>
          <cell r="K433" t="str">
            <v>Agrícola</v>
          </cell>
          <cell r="N433" t="str">
            <v>El Gato</v>
          </cell>
        </row>
        <row r="434">
          <cell r="J434">
            <v>84000</v>
          </cell>
          <cell r="K434" t="str">
            <v>Agrícola</v>
          </cell>
          <cell r="N434" t="str">
            <v>El Gato</v>
          </cell>
        </row>
        <row r="435">
          <cell r="J435">
            <v>814</v>
          </cell>
          <cell r="K435" t="str">
            <v>Pecuario</v>
          </cell>
          <cell r="N435" t="str">
            <v>El Gato</v>
          </cell>
        </row>
        <row r="436">
          <cell r="J436">
            <v>1185</v>
          </cell>
          <cell r="K436" t="str">
            <v>Pecuario</v>
          </cell>
          <cell r="N436" t="str">
            <v>El Gato</v>
          </cell>
        </row>
        <row r="437">
          <cell r="J437">
            <v>36647</v>
          </cell>
          <cell r="K437" t="str">
            <v>Agrícola</v>
          </cell>
          <cell r="N437" t="str">
            <v>El Gato</v>
          </cell>
        </row>
        <row r="438">
          <cell r="J438">
            <v>410</v>
          </cell>
          <cell r="K438" t="str">
            <v>Pecuario</v>
          </cell>
          <cell r="N438" t="str">
            <v>El Gato</v>
          </cell>
        </row>
        <row r="439">
          <cell r="J439">
            <v>1825</v>
          </cell>
          <cell r="K439" t="str">
            <v>Industrial</v>
          </cell>
          <cell r="N439" t="str">
            <v>El Gato</v>
          </cell>
        </row>
        <row r="440">
          <cell r="J440">
            <v>382</v>
          </cell>
          <cell r="K440" t="str">
            <v>Pecuario</v>
          </cell>
          <cell r="N440" t="str">
            <v>El Gato</v>
          </cell>
        </row>
        <row r="441">
          <cell r="J441">
            <v>36000</v>
          </cell>
          <cell r="K441" t="str">
            <v>Agrícola</v>
          </cell>
          <cell r="N441" t="str">
            <v>El Gato</v>
          </cell>
        </row>
        <row r="442">
          <cell r="J442">
            <v>867</v>
          </cell>
          <cell r="K442" t="str">
            <v>Pecuario</v>
          </cell>
          <cell r="N442" t="str">
            <v>El Gato</v>
          </cell>
        </row>
        <row r="443">
          <cell r="J443">
            <v>995</v>
          </cell>
          <cell r="K443" t="str">
            <v>Pecuario</v>
          </cell>
          <cell r="N443" t="str">
            <v>El Gato</v>
          </cell>
        </row>
        <row r="444">
          <cell r="J444">
            <v>392</v>
          </cell>
          <cell r="K444" t="str">
            <v>Pecuario</v>
          </cell>
          <cell r="N444" t="str">
            <v>El Gato</v>
          </cell>
        </row>
        <row r="445">
          <cell r="J445">
            <v>4176</v>
          </cell>
          <cell r="K445" t="str">
            <v>Pecuario</v>
          </cell>
          <cell r="N445" t="str">
            <v>El Gato</v>
          </cell>
        </row>
        <row r="446">
          <cell r="J446">
            <v>1915</v>
          </cell>
          <cell r="K446" t="str">
            <v>Pecuario</v>
          </cell>
          <cell r="N446" t="str">
            <v>El Gato</v>
          </cell>
        </row>
        <row r="447">
          <cell r="J447">
            <v>1186</v>
          </cell>
          <cell r="K447" t="str">
            <v>Pecuario</v>
          </cell>
          <cell r="N447" t="str">
            <v>El Gato</v>
          </cell>
        </row>
        <row r="448">
          <cell r="J448">
            <v>30000</v>
          </cell>
          <cell r="K448" t="str">
            <v>Agrícola</v>
          </cell>
          <cell r="N448" t="str">
            <v>El Gato</v>
          </cell>
        </row>
        <row r="449">
          <cell r="J449">
            <v>392</v>
          </cell>
          <cell r="K449" t="str">
            <v>Pecuario</v>
          </cell>
          <cell r="N449" t="str">
            <v>El Gato</v>
          </cell>
        </row>
        <row r="450">
          <cell r="J450">
            <v>60000</v>
          </cell>
          <cell r="K450" t="str">
            <v>Agrícola</v>
          </cell>
          <cell r="N450" t="str">
            <v>El Gato</v>
          </cell>
        </row>
        <row r="451">
          <cell r="J451">
            <v>30000</v>
          </cell>
          <cell r="K451" t="str">
            <v>Agrícola</v>
          </cell>
          <cell r="N451" t="str">
            <v>El Gato</v>
          </cell>
        </row>
        <row r="452">
          <cell r="J452">
            <v>1688</v>
          </cell>
          <cell r="K452" t="str">
            <v>Pecuario</v>
          </cell>
          <cell r="N452" t="str">
            <v>El Gato</v>
          </cell>
        </row>
        <row r="453">
          <cell r="J453">
            <v>8625</v>
          </cell>
          <cell r="K453" t="str">
            <v>Pecuario</v>
          </cell>
          <cell r="N453" t="str">
            <v>El Gato</v>
          </cell>
        </row>
        <row r="454">
          <cell r="J454">
            <v>684</v>
          </cell>
          <cell r="K454" t="str">
            <v>Pecuario</v>
          </cell>
          <cell r="N454" t="str">
            <v>El Gato</v>
          </cell>
        </row>
        <row r="455">
          <cell r="J455">
            <v>0</v>
          </cell>
          <cell r="K455" t="str">
            <v>Pecuario</v>
          </cell>
          <cell r="N455" t="str">
            <v>El Gato</v>
          </cell>
        </row>
        <row r="456">
          <cell r="J456">
            <v>821</v>
          </cell>
          <cell r="K456" t="str">
            <v>Pecuario</v>
          </cell>
          <cell r="N456" t="str">
            <v>El Gato</v>
          </cell>
        </row>
        <row r="457">
          <cell r="J457">
            <v>42530</v>
          </cell>
          <cell r="K457" t="str">
            <v>Agrícola</v>
          </cell>
          <cell r="N457" t="str">
            <v>El Gato</v>
          </cell>
        </row>
        <row r="458">
          <cell r="J458">
            <v>1094</v>
          </cell>
          <cell r="K458" t="str">
            <v>Pecuario</v>
          </cell>
          <cell r="N458" t="str">
            <v>El Gato</v>
          </cell>
        </row>
        <row r="459">
          <cell r="J459">
            <v>6000</v>
          </cell>
          <cell r="K459" t="str">
            <v>Agrícola</v>
          </cell>
          <cell r="N459" t="str">
            <v>El Gato</v>
          </cell>
        </row>
        <row r="460">
          <cell r="J460">
            <v>22449</v>
          </cell>
          <cell r="K460" t="str">
            <v>Agrícola</v>
          </cell>
          <cell r="N460" t="str">
            <v>El Gato</v>
          </cell>
        </row>
        <row r="461">
          <cell r="J461">
            <v>15000</v>
          </cell>
          <cell r="K461" t="str">
            <v>Agrícola</v>
          </cell>
          <cell r="N461" t="str">
            <v>El Gato</v>
          </cell>
        </row>
        <row r="462">
          <cell r="J462">
            <v>273</v>
          </cell>
          <cell r="K462" t="str">
            <v>Pecuario</v>
          </cell>
          <cell r="N462" t="str">
            <v>El Gato</v>
          </cell>
        </row>
        <row r="463">
          <cell r="J463">
            <v>18000</v>
          </cell>
          <cell r="K463" t="str">
            <v>Agrícola</v>
          </cell>
          <cell r="N463" t="str">
            <v>El Gato</v>
          </cell>
        </row>
        <row r="464">
          <cell r="J464">
            <v>958</v>
          </cell>
          <cell r="K464" t="str">
            <v>Pecuario</v>
          </cell>
          <cell r="N464" t="str">
            <v>El Gato</v>
          </cell>
        </row>
        <row r="465">
          <cell r="J465">
            <v>366</v>
          </cell>
          <cell r="K465" t="str">
            <v>Pecuario</v>
          </cell>
          <cell r="N465" t="str">
            <v>El Gato</v>
          </cell>
        </row>
        <row r="466">
          <cell r="J466">
            <v>1140</v>
          </cell>
          <cell r="K466" t="str">
            <v>Pecuario</v>
          </cell>
          <cell r="N466" t="str">
            <v>El Gato</v>
          </cell>
        </row>
        <row r="467">
          <cell r="J467">
            <v>21955</v>
          </cell>
          <cell r="K467" t="str">
            <v>Público urbano</v>
          </cell>
          <cell r="N467" t="str">
            <v>El Gato</v>
          </cell>
        </row>
        <row r="468">
          <cell r="J468">
            <v>912</v>
          </cell>
          <cell r="K468" t="str">
            <v>Pecuario</v>
          </cell>
          <cell r="N468" t="str">
            <v>El Gato</v>
          </cell>
        </row>
        <row r="469">
          <cell r="J469">
            <v>328</v>
          </cell>
          <cell r="K469" t="str">
            <v>Pecuario</v>
          </cell>
          <cell r="N469" t="str">
            <v>El Gato</v>
          </cell>
        </row>
        <row r="470">
          <cell r="J470">
            <v>13095</v>
          </cell>
          <cell r="K470" t="str">
            <v>Agrícola</v>
          </cell>
          <cell r="N470" t="str">
            <v>El Gato</v>
          </cell>
        </row>
        <row r="471">
          <cell r="J471">
            <v>18000</v>
          </cell>
          <cell r="K471" t="str">
            <v>Agrícola</v>
          </cell>
          <cell r="N471" t="str">
            <v>El Gato</v>
          </cell>
        </row>
        <row r="472">
          <cell r="J472">
            <v>593</v>
          </cell>
          <cell r="K472" t="str">
            <v>Pecuario</v>
          </cell>
          <cell r="N472" t="str">
            <v>El Gato</v>
          </cell>
        </row>
        <row r="473">
          <cell r="J473">
            <v>684</v>
          </cell>
          <cell r="K473" t="str">
            <v>Pecuario</v>
          </cell>
          <cell r="N473" t="str">
            <v>El Gato</v>
          </cell>
        </row>
        <row r="474">
          <cell r="J474">
            <v>30000</v>
          </cell>
          <cell r="K474" t="str">
            <v>Agrícola</v>
          </cell>
          <cell r="N474" t="str">
            <v>El Gato</v>
          </cell>
        </row>
        <row r="475">
          <cell r="J475">
            <v>638</v>
          </cell>
          <cell r="K475" t="str">
            <v>Pecuario</v>
          </cell>
          <cell r="N475" t="str">
            <v>El Gato</v>
          </cell>
        </row>
        <row r="476">
          <cell r="J476">
            <v>216000</v>
          </cell>
          <cell r="K476" t="str">
            <v>Agrícola</v>
          </cell>
          <cell r="N476" t="str">
            <v>El Trébol</v>
          </cell>
        </row>
        <row r="477">
          <cell r="J477">
            <v>46900</v>
          </cell>
          <cell r="K477" t="str">
            <v>Agrícola</v>
          </cell>
          <cell r="N477" t="str">
            <v>El Trébol</v>
          </cell>
        </row>
        <row r="478">
          <cell r="J478">
            <v>5737</v>
          </cell>
          <cell r="K478" t="str">
            <v>Agrícola</v>
          </cell>
          <cell r="N478" t="str">
            <v>El Trébol</v>
          </cell>
        </row>
        <row r="479">
          <cell r="J479">
            <v>24000</v>
          </cell>
          <cell r="K479" t="str">
            <v>Agrícola</v>
          </cell>
          <cell r="N479" t="str">
            <v>El Trébol</v>
          </cell>
        </row>
        <row r="480">
          <cell r="J480">
            <v>37564</v>
          </cell>
          <cell r="K480" t="str">
            <v>Agrícola</v>
          </cell>
          <cell r="N480" t="str">
            <v>El Trébol</v>
          </cell>
        </row>
        <row r="481">
          <cell r="J481">
            <v>27539</v>
          </cell>
          <cell r="K481" t="str">
            <v>Público urbano</v>
          </cell>
          <cell r="N481" t="str">
            <v>El Trébol</v>
          </cell>
        </row>
        <row r="482">
          <cell r="J482">
            <v>329</v>
          </cell>
          <cell r="K482" t="str">
            <v>Público urbano</v>
          </cell>
          <cell r="N482" t="str">
            <v>Guatimape</v>
          </cell>
        </row>
        <row r="483">
          <cell r="J483">
            <v>486000</v>
          </cell>
          <cell r="K483" t="str">
            <v>Agrícola</v>
          </cell>
          <cell r="N483" t="str">
            <v>Guatimape</v>
          </cell>
        </row>
        <row r="484">
          <cell r="J484">
            <v>7282</v>
          </cell>
          <cell r="K484" t="str">
            <v>Público urbano</v>
          </cell>
          <cell r="N484" t="str">
            <v>Guatimape</v>
          </cell>
        </row>
        <row r="485">
          <cell r="J485">
            <v>6000</v>
          </cell>
          <cell r="K485" t="str">
            <v>Agrícola</v>
          </cell>
          <cell r="N485" t="str">
            <v>Guatimape</v>
          </cell>
        </row>
        <row r="486">
          <cell r="J486">
            <v>30000</v>
          </cell>
          <cell r="K486" t="str">
            <v>Agrícola</v>
          </cell>
          <cell r="N486" t="str">
            <v>Guatimape</v>
          </cell>
        </row>
        <row r="487">
          <cell r="J487">
            <v>42000</v>
          </cell>
          <cell r="K487" t="str">
            <v>Agrícola</v>
          </cell>
          <cell r="N487" t="str">
            <v>Guatimape</v>
          </cell>
        </row>
        <row r="488">
          <cell r="J488">
            <v>324000</v>
          </cell>
          <cell r="K488" t="str">
            <v>Agrícola</v>
          </cell>
          <cell r="N488" t="str">
            <v>Guatimape</v>
          </cell>
        </row>
        <row r="489">
          <cell r="J489">
            <v>84315</v>
          </cell>
          <cell r="K489" t="str">
            <v>Público urbano</v>
          </cell>
          <cell r="N489" t="str">
            <v>Guatimape</v>
          </cell>
        </row>
        <row r="490">
          <cell r="J490">
            <v>329</v>
          </cell>
          <cell r="K490" t="str">
            <v>Público urbano</v>
          </cell>
          <cell r="N490" t="str">
            <v>Guatimape</v>
          </cell>
        </row>
        <row r="491">
          <cell r="J491">
            <v>18287</v>
          </cell>
          <cell r="K491" t="str">
            <v>Público urbano</v>
          </cell>
          <cell r="N491" t="str">
            <v>Guatimape</v>
          </cell>
        </row>
        <row r="492">
          <cell r="J492">
            <v>329</v>
          </cell>
          <cell r="K492" t="str">
            <v>Público urbano</v>
          </cell>
          <cell r="N492" t="str">
            <v>Guatimape</v>
          </cell>
        </row>
        <row r="493">
          <cell r="J493">
            <v>48000</v>
          </cell>
          <cell r="K493" t="str">
            <v>Agrícola</v>
          </cell>
          <cell r="N493" t="str">
            <v>Guatimape</v>
          </cell>
        </row>
        <row r="494">
          <cell r="J494">
            <v>78000</v>
          </cell>
          <cell r="K494" t="str">
            <v>Agrícola</v>
          </cell>
          <cell r="N494" t="str">
            <v>Guatimape</v>
          </cell>
        </row>
        <row r="495">
          <cell r="J495">
            <v>64020</v>
          </cell>
          <cell r="K495" t="str">
            <v>Agrícola</v>
          </cell>
          <cell r="N495" t="str">
            <v>Guatimape</v>
          </cell>
        </row>
        <row r="496">
          <cell r="J496">
            <v>79500</v>
          </cell>
          <cell r="K496" t="str">
            <v>Agrícola</v>
          </cell>
          <cell r="N496" t="str">
            <v>Guatimape</v>
          </cell>
        </row>
        <row r="497">
          <cell r="J497">
            <v>329</v>
          </cell>
          <cell r="K497" t="str">
            <v>Público urbano</v>
          </cell>
          <cell r="N497" t="str">
            <v>Guatimape</v>
          </cell>
        </row>
        <row r="498">
          <cell r="J498">
            <v>18000</v>
          </cell>
          <cell r="K498" t="str">
            <v>Agrícola</v>
          </cell>
          <cell r="N498" t="str">
            <v>Guatimape</v>
          </cell>
        </row>
        <row r="499">
          <cell r="J499">
            <v>78000</v>
          </cell>
          <cell r="K499" t="str">
            <v>Agrícola</v>
          </cell>
          <cell r="N499" t="str">
            <v>Guatimape</v>
          </cell>
        </row>
        <row r="500">
          <cell r="J500">
            <v>156000</v>
          </cell>
          <cell r="K500" t="str">
            <v>Agrícola</v>
          </cell>
          <cell r="N500" t="str">
            <v>Guatimape</v>
          </cell>
        </row>
        <row r="501">
          <cell r="J501">
            <v>329</v>
          </cell>
          <cell r="K501" t="str">
            <v>Público urbano</v>
          </cell>
          <cell r="N501" t="str">
            <v>Guatimape</v>
          </cell>
        </row>
        <row r="502">
          <cell r="J502">
            <v>329</v>
          </cell>
          <cell r="K502" t="str">
            <v>Público urbano</v>
          </cell>
          <cell r="N502" t="str">
            <v>Guatimape</v>
          </cell>
        </row>
        <row r="503">
          <cell r="J503">
            <v>329</v>
          </cell>
          <cell r="K503" t="str">
            <v>Público urbano</v>
          </cell>
          <cell r="N503" t="str">
            <v>Guatimape</v>
          </cell>
        </row>
        <row r="504">
          <cell r="J504">
            <v>72000</v>
          </cell>
          <cell r="K504" t="str">
            <v>Agrícola</v>
          </cell>
          <cell r="N504" t="str">
            <v>Guatimape</v>
          </cell>
        </row>
        <row r="505">
          <cell r="J505">
            <v>329</v>
          </cell>
          <cell r="K505" t="str">
            <v>Público urbano</v>
          </cell>
          <cell r="N505" t="str">
            <v>Guatimape</v>
          </cell>
        </row>
        <row r="506">
          <cell r="J506">
            <v>329</v>
          </cell>
          <cell r="K506" t="str">
            <v>Público urbano</v>
          </cell>
          <cell r="N506" t="str">
            <v>Guatimape</v>
          </cell>
        </row>
        <row r="507">
          <cell r="J507">
            <v>409</v>
          </cell>
          <cell r="K507" t="str">
            <v>Pecuario</v>
          </cell>
          <cell r="N507" t="str">
            <v>Guatimape</v>
          </cell>
        </row>
        <row r="508">
          <cell r="J508">
            <v>6273</v>
          </cell>
          <cell r="K508" t="str">
            <v>Agrícola</v>
          </cell>
          <cell r="N508" t="str">
            <v>Guatimape</v>
          </cell>
        </row>
        <row r="509">
          <cell r="J509">
            <v>6592</v>
          </cell>
          <cell r="K509" t="str">
            <v>Agrícola</v>
          </cell>
          <cell r="N509" t="str">
            <v>Guatimape</v>
          </cell>
        </row>
        <row r="510">
          <cell r="J510">
            <v>36000</v>
          </cell>
          <cell r="K510" t="str">
            <v>Agrícola</v>
          </cell>
          <cell r="N510" t="str">
            <v>Guatimape</v>
          </cell>
        </row>
        <row r="511">
          <cell r="J511">
            <v>75000</v>
          </cell>
          <cell r="K511" t="str">
            <v>Agrícola</v>
          </cell>
          <cell r="N511" t="str">
            <v>Guatimape</v>
          </cell>
        </row>
        <row r="512">
          <cell r="J512">
            <v>6592</v>
          </cell>
          <cell r="K512" t="str">
            <v>Agrícola</v>
          </cell>
          <cell r="N512" t="str">
            <v>Guatimape</v>
          </cell>
        </row>
        <row r="513">
          <cell r="J513">
            <v>1104</v>
          </cell>
          <cell r="K513" t="str">
            <v>Pecuario</v>
          </cell>
          <cell r="N513" t="str">
            <v>Guatimape</v>
          </cell>
        </row>
        <row r="514">
          <cell r="J514">
            <v>693</v>
          </cell>
          <cell r="K514" t="str">
            <v>Pecuario</v>
          </cell>
          <cell r="N514" t="str">
            <v>Guatimape</v>
          </cell>
        </row>
        <row r="515">
          <cell r="J515">
            <v>30000</v>
          </cell>
          <cell r="K515" t="str">
            <v>Agrícola</v>
          </cell>
          <cell r="N515" t="str">
            <v>Guatimape</v>
          </cell>
        </row>
        <row r="516">
          <cell r="J516">
            <v>36000</v>
          </cell>
          <cell r="K516" t="str">
            <v>Agrícola</v>
          </cell>
          <cell r="N516" t="str">
            <v>Guatimape</v>
          </cell>
        </row>
        <row r="517">
          <cell r="J517">
            <v>282</v>
          </cell>
          <cell r="K517" t="str">
            <v>Pecuario</v>
          </cell>
          <cell r="N517" t="str">
            <v>Guatimape</v>
          </cell>
        </row>
        <row r="518">
          <cell r="J518">
            <v>18729</v>
          </cell>
          <cell r="K518" t="str">
            <v>Agrícola</v>
          </cell>
          <cell r="N518" t="str">
            <v>Guatimape</v>
          </cell>
        </row>
        <row r="519">
          <cell r="J519">
            <v>30574</v>
          </cell>
          <cell r="K519" t="str">
            <v>Agrícola</v>
          </cell>
          <cell r="N519" t="str">
            <v>Guatimape</v>
          </cell>
        </row>
        <row r="520">
          <cell r="J520">
            <v>78000</v>
          </cell>
          <cell r="K520" t="str">
            <v>Agrícola</v>
          </cell>
          <cell r="N520" t="str">
            <v>Guatimape</v>
          </cell>
        </row>
        <row r="521">
          <cell r="J521">
            <v>501</v>
          </cell>
          <cell r="K521" t="str">
            <v>Pecuario</v>
          </cell>
          <cell r="N521" t="str">
            <v>Guatimape</v>
          </cell>
        </row>
        <row r="522">
          <cell r="J522">
            <v>72000</v>
          </cell>
          <cell r="K522" t="str">
            <v>Agrícola</v>
          </cell>
          <cell r="N522" t="str">
            <v>Guatimape</v>
          </cell>
        </row>
        <row r="523">
          <cell r="J523">
            <v>1314</v>
          </cell>
          <cell r="K523" t="str">
            <v>Pecuario</v>
          </cell>
          <cell r="N523" t="str">
            <v>Guatimape</v>
          </cell>
        </row>
        <row r="524">
          <cell r="J524">
            <v>54000</v>
          </cell>
          <cell r="K524" t="str">
            <v>Agrícola</v>
          </cell>
          <cell r="N524" t="str">
            <v>Guatimape</v>
          </cell>
        </row>
        <row r="525">
          <cell r="J525">
            <v>24000</v>
          </cell>
          <cell r="K525" t="str">
            <v>Agrícola</v>
          </cell>
          <cell r="N525" t="str">
            <v>Guatimape</v>
          </cell>
        </row>
        <row r="526">
          <cell r="J526">
            <v>329</v>
          </cell>
          <cell r="K526" t="str">
            <v>Público urbano</v>
          </cell>
          <cell r="N526" t="str">
            <v>Guatimape</v>
          </cell>
        </row>
        <row r="527">
          <cell r="J527">
            <v>282</v>
          </cell>
          <cell r="K527" t="str">
            <v>Pecuario</v>
          </cell>
          <cell r="N527" t="str">
            <v>Guatimape</v>
          </cell>
        </row>
        <row r="528">
          <cell r="J528">
            <v>329</v>
          </cell>
          <cell r="K528" t="str">
            <v>Público urbano</v>
          </cell>
          <cell r="N528" t="str">
            <v>Guatimape</v>
          </cell>
        </row>
        <row r="529">
          <cell r="J529">
            <v>24000</v>
          </cell>
          <cell r="K529" t="str">
            <v>Agrícola</v>
          </cell>
          <cell r="N529" t="str">
            <v>Guatimape</v>
          </cell>
        </row>
        <row r="530">
          <cell r="J530">
            <v>12000</v>
          </cell>
          <cell r="K530" t="str">
            <v>Agrícola</v>
          </cell>
          <cell r="N530" t="str">
            <v>Guatimape</v>
          </cell>
        </row>
        <row r="531">
          <cell r="J531">
            <v>27000</v>
          </cell>
          <cell r="K531" t="str">
            <v>Agrícola</v>
          </cell>
          <cell r="N531" t="str">
            <v>Guatimape</v>
          </cell>
        </row>
        <row r="532">
          <cell r="J532">
            <v>329</v>
          </cell>
          <cell r="K532" t="str">
            <v>Público urbano</v>
          </cell>
          <cell r="N532" t="str">
            <v>Guatimape</v>
          </cell>
        </row>
        <row r="533">
          <cell r="J533">
            <v>27000</v>
          </cell>
          <cell r="K533" t="str">
            <v>Agrícola</v>
          </cell>
          <cell r="N533" t="str">
            <v>Guatimape</v>
          </cell>
        </row>
        <row r="534">
          <cell r="J534">
            <v>276000</v>
          </cell>
          <cell r="K534" t="str">
            <v>Agrícola</v>
          </cell>
          <cell r="N534" t="str">
            <v>Guatimape</v>
          </cell>
        </row>
        <row r="535">
          <cell r="J535">
            <v>329</v>
          </cell>
          <cell r="K535" t="str">
            <v>Público Urbano</v>
          </cell>
          <cell r="N535" t="str">
            <v>La Tinaja</v>
          </cell>
        </row>
        <row r="536">
          <cell r="J536">
            <v>1642.5</v>
          </cell>
          <cell r="K536" t="str">
            <v>Pecuario</v>
          </cell>
          <cell r="N536" t="str">
            <v>La Tinaja</v>
          </cell>
        </row>
        <row r="537">
          <cell r="J537">
            <v>480000</v>
          </cell>
          <cell r="K537" t="str">
            <v>Agrícola</v>
          </cell>
          <cell r="N537" t="str">
            <v>La Tinaja</v>
          </cell>
        </row>
        <row r="538">
          <cell r="J538">
            <v>3650</v>
          </cell>
          <cell r="K538" t="str">
            <v>Pecuario</v>
          </cell>
          <cell r="N538" t="str">
            <v>La Tinaja</v>
          </cell>
        </row>
        <row r="539">
          <cell r="J539">
            <v>210000</v>
          </cell>
          <cell r="K539" t="str">
            <v>Agrícola</v>
          </cell>
          <cell r="N539" t="str">
            <v>La Tinaja</v>
          </cell>
        </row>
        <row r="540">
          <cell r="J540">
            <v>1752</v>
          </cell>
          <cell r="K540" t="str">
            <v>Público urbano</v>
          </cell>
          <cell r="N540" t="str">
            <v>La Tinaja</v>
          </cell>
        </row>
        <row r="541">
          <cell r="J541">
            <v>7300</v>
          </cell>
          <cell r="K541" t="str">
            <v>Pecuario</v>
          </cell>
          <cell r="N541" t="str">
            <v>La Tinaja</v>
          </cell>
        </row>
        <row r="542">
          <cell r="J542">
            <v>21572</v>
          </cell>
          <cell r="K542" t="str">
            <v>Público urbano</v>
          </cell>
          <cell r="N542" t="str">
            <v>La Tinaja</v>
          </cell>
        </row>
        <row r="543">
          <cell r="J543">
            <v>329</v>
          </cell>
          <cell r="K543" t="str">
            <v>Público urbano</v>
          </cell>
          <cell r="N543" t="str">
            <v>La Tinaja</v>
          </cell>
        </row>
        <row r="544">
          <cell r="J544">
            <v>329</v>
          </cell>
          <cell r="K544" t="str">
            <v>Público urbano</v>
          </cell>
          <cell r="N544" t="str">
            <v>La Tinaja</v>
          </cell>
        </row>
        <row r="545">
          <cell r="J545">
            <v>3285</v>
          </cell>
          <cell r="K545" t="str">
            <v>Pecuario</v>
          </cell>
          <cell r="N545" t="str">
            <v>La Tinaja</v>
          </cell>
        </row>
        <row r="546">
          <cell r="J546">
            <v>329</v>
          </cell>
          <cell r="K546" t="str">
            <v>Público urbano</v>
          </cell>
          <cell r="N546" t="str">
            <v>La Tinaja</v>
          </cell>
        </row>
        <row r="547">
          <cell r="J547">
            <v>2738</v>
          </cell>
          <cell r="K547" t="str">
            <v>Pecuario</v>
          </cell>
          <cell r="N547" t="str">
            <v>La Tinaja</v>
          </cell>
        </row>
        <row r="548">
          <cell r="J548">
            <v>1825</v>
          </cell>
          <cell r="K548" t="str">
            <v>Pecuario</v>
          </cell>
          <cell r="N548" t="str">
            <v>La Tinaja</v>
          </cell>
        </row>
        <row r="549">
          <cell r="J549">
            <v>8267</v>
          </cell>
          <cell r="K549" t="str">
            <v>Público urbano</v>
          </cell>
          <cell r="N549" t="str">
            <v>La Tinaja</v>
          </cell>
        </row>
        <row r="550">
          <cell r="J550">
            <v>6000</v>
          </cell>
          <cell r="K550" t="str">
            <v>Agrícola</v>
          </cell>
          <cell r="N550" t="str">
            <v>La Tinaja</v>
          </cell>
        </row>
        <row r="551">
          <cell r="J551">
            <v>33452</v>
          </cell>
          <cell r="K551" t="str">
            <v>Público urbano</v>
          </cell>
          <cell r="N551" t="str">
            <v>La Tinaja</v>
          </cell>
        </row>
        <row r="552">
          <cell r="J552">
            <v>9365</v>
          </cell>
          <cell r="K552" t="str">
            <v>Agrícola</v>
          </cell>
          <cell r="N552" t="str">
            <v>La Tinaja</v>
          </cell>
        </row>
        <row r="553">
          <cell r="J553">
            <v>329</v>
          </cell>
          <cell r="K553" t="str">
            <v>Público urbano</v>
          </cell>
          <cell r="N553" t="str">
            <v>La Tinaja</v>
          </cell>
        </row>
        <row r="554">
          <cell r="J554">
            <v>18000</v>
          </cell>
          <cell r="K554" t="str">
            <v>Agrícola</v>
          </cell>
          <cell r="N554" t="str">
            <v>La Tinaja</v>
          </cell>
        </row>
        <row r="555">
          <cell r="J555">
            <v>18000</v>
          </cell>
          <cell r="K555" t="str">
            <v>Agrícola</v>
          </cell>
          <cell r="N555" t="str">
            <v>Las Jarillas</v>
          </cell>
        </row>
        <row r="556">
          <cell r="J556">
            <v>6000</v>
          </cell>
          <cell r="K556" t="str">
            <v>Agrícola</v>
          </cell>
          <cell r="N556" t="str">
            <v>Las Jarillas</v>
          </cell>
        </row>
        <row r="557">
          <cell r="J557">
            <v>30000</v>
          </cell>
          <cell r="K557" t="str">
            <v>Agrícola</v>
          </cell>
          <cell r="N557" t="str">
            <v>Las Jarillas</v>
          </cell>
        </row>
        <row r="558">
          <cell r="J558">
            <v>48000</v>
          </cell>
          <cell r="K558" t="str">
            <v>Agrícola</v>
          </cell>
          <cell r="N558" t="str">
            <v>Las Jarillas</v>
          </cell>
        </row>
        <row r="559">
          <cell r="J559">
            <v>36000</v>
          </cell>
          <cell r="K559" t="str">
            <v>Agrícola</v>
          </cell>
          <cell r="N559" t="str">
            <v>Las Jarillas</v>
          </cell>
        </row>
        <row r="560">
          <cell r="J560">
            <v>24000</v>
          </cell>
          <cell r="K560" t="str">
            <v>Agrícola</v>
          </cell>
          <cell r="N560" t="str">
            <v>Las Jarillas</v>
          </cell>
        </row>
        <row r="561">
          <cell r="J561">
            <v>22547</v>
          </cell>
          <cell r="K561" t="str">
            <v>Agrícola</v>
          </cell>
          <cell r="N561" t="str">
            <v>Las Jarillas</v>
          </cell>
        </row>
        <row r="562">
          <cell r="J562">
            <v>21955</v>
          </cell>
          <cell r="K562" t="str">
            <v>Público urbano</v>
          </cell>
          <cell r="N562" t="str">
            <v>Las Jarillas</v>
          </cell>
        </row>
        <row r="563">
          <cell r="J563">
            <v>30000</v>
          </cell>
          <cell r="K563" t="str">
            <v>Agrícola</v>
          </cell>
          <cell r="N563" t="str">
            <v>Las Jarillas</v>
          </cell>
        </row>
        <row r="564">
          <cell r="J564">
            <v>9600</v>
          </cell>
          <cell r="K564" t="str">
            <v>Agrícola</v>
          </cell>
          <cell r="N564" t="str">
            <v>Las Jarillas</v>
          </cell>
        </row>
        <row r="565">
          <cell r="J565">
            <v>24000</v>
          </cell>
          <cell r="K565" t="str">
            <v>Agrícola</v>
          </cell>
          <cell r="N565" t="str">
            <v>Las Jarillas</v>
          </cell>
        </row>
        <row r="566">
          <cell r="J566">
            <v>41472</v>
          </cell>
          <cell r="K566" t="str">
            <v>Agrícola</v>
          </cell>
          <cell r="N566" t="str">
            <v>Las Jarillas</v>
          </cell>
        </row>
        <row r="567">
          <cell r="J567">
            <v>12000</v>
          </cell>
          <cell r="K567" t="str">
            <v>Agrícola</v>
          </cell>
          <cell r="N567" t="str">
            <v>Las Jarillas</v>
          </cell>
        </row>
        <row r="568">
          <cell r="J568">
            <v>54000</v>
          </cell>
          <cell r="K568" t="str">
            <v>Agrícola</v>
          </cell>
          <cell r="N568" t="str">
            <v>Las Jarillas</v>
          </cell>
        </row>
        <row r="569">
          <cell r="J569">
            <v>18000</v>
          </cell>
          <cell r="K569" t="str">
            <v>Agrícola</v>
          </cell>
          <cell r="N569" t="str">
            <v>Las Jarillas</v>
          </cell>
        </row>
        <row r="570">
          <cell r="J570">
            <v>18000</v>
          </cell>
          <cell r="K570" t="str">
            <v>Agrícola</v>
          </cell>
          <cell r="N570" t="str">
            <v>Las Jarillas</v>
          </cell>
        </row>
        <row r="571">
          <cell r="J571">
            <v>36000</v>
          </cell>
          <cell r="K571" t="str">
            <v>Agrícola</v>
          </cell>
          <cell r="N571" t="str">
            <v>Las Jarillas</v>
          </cell>
        </row>
        <row r="572">
          <cell r="J572">
            <v>21000</v>
          </cell>
          <cell r="K572" t="str">
            <v>Agrícola</v>
          </cell>
          <cell r="N572" t="str">
            <v>Las Jarillas</v>
          </cell>
        </row>
        <row r="573">
          <cell r="J573">
            <v>18000</v>
          </cell>
          <cell r="K573" t="str">
            <v>Agrícola</v>
          </cell>
          <cell r="N573" t="str">
            <v>Las Jarillas</v>
          </cell>
        </row>
        <row r="574">
          <cell r="J574">
            <v>9000</v>
          </cell>
          <cell r="K574" t="str">
            <v>Agrícola</v>
          </cell>
          <cell r="N574" t="str">
            <v>Las Jarillas</v>
          </cell>
        </row>
        <row r="575">
          <cell r="J575">
            <v>62340</v>
          </cell>
          <cell r="K575" t="str">
            <v>Agrícola</v>
          </cell>
          <cell r="N575" t="str">
            <v>Las Jarillas</v>
          </cell>
        </row>
        <row r="576">
          <cell r="J576">
            <v>96000</v>
          </cell>
          <cell r="K576" t="str">
            <v>Agrícola</v>
          </cell>
          <cell r="N576" t="str">
            <v>Las Jarillas</v>
          </cell>
        </row>
        <row r="577">
          <cell r="J577">
            <v>1350.5</v>
          </cell>
          <cell r="K577" t="str">
            <v>Pecuario</v>
          </cell>
          <cell r="N577" t="str">
            <v>Las Jarillas</v>
          </cell>
        </row>
        <row r="578">
          <cell r="J578">
            <v>36000</v>
          </cell>
          <cell r="K578" t="str">
            <v>Agrícola</v>
          </cell>
          <cell r="N578" t="str">
            <v>Las Jarillas</v>
          </cell>
        </row>
        <row r="579">
          <cell r="J579">
            <v>42000</v>
          </cell>
          <cell r="K579" t="str">
            <v>Agrícola</v>
          </cell>
          <cell r="N579" t="str">
            <v>Las Jarillas</v>
          </cell>
        </row>
        <row r="580">
          <cell r="J580">
            <v>36000</v>
          </cell>
          <cell r="K580" t="str">
            <v>Agrícola</v>
          </cell>
          <cell r="N580" t="str">
            <v>Las Jarillas</v>
          </cell>
        </row>
        <row r="581">
          <cell r="J581">
            <v>133004</v>
          </cell>
          <cell r="K581" t="str">
            <v>Agrícola</v>
          </cell>
          <cell r="N581" t="str">
            <v>Las Jarillas</v>
          </cell>
        </row>
        <row r="582">
          <cell r="J582">
            <v>9000</v>
          </cell>
          <cell r="K582" t="str">
            <v>Agrícola</v>
          </cell>
          <cell r="N582" t="str">
            <v>Las Jarillas</v>
          </cell>
        </row>
        <row r="583">
          <cell r="J583">
            <v>24000</v>
          </cell>
          <cell r="K583" t="str">
            <v>Agrícola</v>
          </cell>
          <cell r="N583" t="str">
            <v>Las Jarillas</v>
          </cell>
        </row>
        <row r="584">
          <cell r="J584">
            <v>69642</v>
          </cell>
          <cell r="K584" t="str">
            <v>Público urbano</v>
          </cell>
          <cell r="N584" t="str">
            <v>Las Jarillas</v>
          </cell>
        </row>
        <row r="585">
          <cell r="J585">
            <v>18000</v>
          </cell>
          <cell r="K585" t="str">
            <v>Agrícola</v>
          </cell>
          <cell r="N585" t="str">
            <v>Las Jarillas</v>
          </cell>
        </row>
        <row r="586">
          <cell r="J586">
            <v>24000</v>
          </cell>
          <cell r="K586" t="str">
            <v>Agrícola</v>
          </cell>
          <cell r="N586" t="str">
            <v>Las Jarillas</v>
          </cell>
        </row>
        <row r="587">
          <cell r="J587">
            <v>48240</v>
          </cell>
          <cell r="K587" t="str">
            <v>Agrícola</v>
          </cell>
          <cell r="N587" t="str">
            <v>Las Jarillas</v>
          </cell>
        </row>
        <row r="588">
          <cell r="J588">
            <v>20400</v>
          </cell>
          <cell r="K588" t="str">
            <v>Agrícola</v>
          </cell>
          <cell r="N588" t="str">
            <v>Las Jarillas</v>
          </cell>
        </row>
        <row r="589">
          <cell r="J589">
            <v>43088</v>
          </cell>
          <cell r="K589" t="str">
            <v>Público urbano</v>
          </cell>
          <cell r="N589" t="str">
            <v>Las Jarillas</v>
          </cell>
        </row>
        <row r="590">
          <cell r="J590">
            <v>12000</v>
          </cell>
          <cell r="K590" t="str">
            <v>Agrícola</v>
          </cell>
          <cell r="N590" t="str">
            <v>Las Jarillas</v>
          </cell>
        </row>
        <row r="591">
          <cell r="J591">
            <v>24000</v>
          </cell>
          <cell r="K591" t="str">
            <v>Agrícola</v>
          </cell>
          <cell r="N591" t="str">
            <v>Las Jarillas</v>
          </cell>
        </row>
        <row r="592">
          <cell r="J592">
            <v>3650</v>
          </cell>
          <cell r="K592" t="str">
            <v>Pecuario</v>
          </cell>
          <cell r="N592" t="str">
            <v>Las Jarillas</v>
          </cell>
        </row>
        <row r="593">
          <cell r="J593">
            <v>210000</v>
          </cell>
          <cell r="K593" t="str">
            <v>Agrícola</v>
          </cell>
          <cell r="N593" t="str">
            <v>Las Jarillas</v>
          </cell>
        </row>
        <row r="594">
          <cell r="J594">
            <v>24000</v>
          </cell>
          <cell r="K594" t="str">
            <v>Agrícola</v>
          </cell>
          <cell r="N594" t="str">
            <v>Las Jarillas</v>
          </cell>
        </row>
        <row r="595">
          <cell r="J595">
            <v>36000</v>
          </cell>
          <cell r="K595" t="str">
            <v>Agrícola</v>
          </cell>
          <cell r="N595" t="str">
            <v>Las Jarillas</v>
          </cell>
        </row>
        <row r="596">
          <cell r="J596">
            <v>913</v>
          </cell>
          <cell r="K596" t="str">
            <v>Pecuario</v>
          </cell>
          <cell r="N596" t="str">
            <v>Las Jarillas</v>
          </cell>
        </row>
        <row r="597">
          <cell r="J597">
            <v>913</v>
          </cell>
          <cell r="K597" t="str">
            <v>Pecuario</v>
          </cell>
          <cell r="N597" t="str">
            <v>Las Jarillas</v>
          </cell>
        </row>
        <row r="598">
          <cell r="J598">
            <v>300000</v>
          </cell>
          <cell r="K598" t="str">
            <v>Agrícola</v>
          </cell>
          <cell r="N598" t="str">
            <v>Las Jarillas</v>
          </cell>
        </row>
        <row r="599">
          <cell r="J599">
            <v>114000</v>
          </cell>
          <cell r="K599" t="str">
            <v>Agrícola</v>
          </cell>
          <cell r="N599" t="str">
            <v>Las Jarillas</v>
          </cell>
        </row>
        <row r="600">
          <cell r="J600">
            <v>245178</v>
          </cell>
          <cell r="K600" t="str">
            <v>Agrícola</v>
          </cell>
          <cell r="N600" t="str">
            <v>Las Jarillas</v>
          </cell>
        </row>
        <row r="601">
          <cell r="J601">
            <v>228000</v>
          </cell>
          <cell r="K601" t="str">
            <v>Agrícola</v>
          </cell>
          <cell r="N601" t="str">
            <v>Las Jarillas</v>
          </cell>
        </row>
        <row r="602">
          <cell r="J602">
            <v>294000</v>
          </cell>
          <cell r="K602" t="str">
            <v>Agrícola</v>
          </cell>
          <cell r="N602" t="str">
            <v>Las Jarillas</v>
          </cell>
        </row>
        <row r="603">
          <cell r="J603">
            <v>394675</v>
          </cell>
          <cell r="K603" t="str">
            <v>Agrícola</v>
          </cell>
          <cell r="N603" t="str">
            <v>Las Jarillas</v>
          </cell>
        </row>
        <row r="604">
          <cell r="J604">
            <v>270000</v>
          </cell>
          <cell r="K604" t="str">
            <v>Agrícola</v>
          </cell>
          <cell r="N604" t="str">
            <v>Las Jarillas</v>
          </cell>
        </row>
        <row r="605">
          <cell r="J605">
            <v>60000</v>
          </cell>
          <cell r="K605" t="str">
            <v>Agrícola</v>
          </cell>
          <cell r="N605" t="str">
            <v>Las Jarillas</v>
          </cell>
        </row>
        <row r="606">
          <cell r="J606">
            <v>693</v>
          </cell>
          <cell r="K606" t="str">
            <v>Pecuario</v>
          </cell>
          <cell r="N606" t="str">
            <v>Los Monos</v>
          </cell>
        </row>
        <row r="607">
          <cell r="J607">
            <v>602</v>
          </cell>
          <cell r="K607" t="str">
            <v>Público urbano</v>
          </cell>
          <cell r="N607" t="str">
            <v>Ojo de Lobo</v>
          </cell>
        </row>
        <row r="608">
          <cell r="J608">
            <v>19000</v>
          </cell>
          <cell r="K608" t="str">
            <v>Agrícola</v>
          </cell>
          <cell r="N608" t="str">
            <v>Ojo de Lobo</v>
          </cell>
        </row>
        <row r="609">
          <cell r="J609">
            <v>931</v>
          </cell>
          <cell r="K609" t="str">
            <v>Público urbano</v>
          </cell>
          <cell r="N609" t="str">
            <v>Tejamen</v>
          </cell>
        </row>
        <row r="610">
          <cell r="J610">
            <v>66000</v>
          </cell>
          <cell r="K610" t="str">
            <v>Agrícola</v>
          </cell>
          <cell r="N610" t="str">
            <v>Tejamen</v>
          </cell>
        </row>
        <row r="611">
          <cell r="J611">
            <v>68273</v>
          </cell>
          <cell r="K611" t="str">
            <v>Público urbano</v>
          </cell>
          <cell r="N611" t="str">
            <v>Tejamen</v>
          </cell>
        </row>
        <row r="612">
          <cell r="J612">
            <v>33000</v>
          </cell>
          <cell r="K612" t="str">
            <v>Agrícola</v>
          </cell>
          <cell r="N612" t="str">
            <v>Tejamen</v>
          </cell>
        </row>
        <row r="613">
          <cell r="J613">
            <v>38220</v>
          </cell>
          <cell r="K613" t="str">
            <v>Agrícola</v>
          </cell>
          <cell r="N613" t="str">
            <v>Tejamen</v>
          </cell>
        </row>
        <row r="614">
          <cell r="J614">
            <v>312000</v>
          </cell>
          <cell r="K614" t="str">
            <v>Agrícola</v>
          </cell>
          <cell r="N614" t="str">
            <v>Tejamen</v>
          </cell>
        </row>
        <row r="615">
          <cell r="J615">
            <v>830</v>
          </cell>
          <cell r="K615" t="str">
            <v>Pecuario</v>
          </cell>
          <cell r="N615" t="str">
            <v>Tejamen</v>
          </cell>
        </row>
        <row r="616">
          <cell r="J616">
            <v>84000</v>
          </cell>
          <cell r="K616" t="str">
            <v>Agrícola</v>
          </cell>
          <cell r="N616" t="str">
            <v>Tejamen</v>
          </cell>
        </row>
        <row r="617">
          <cell r="J617">
            <v>120000</v>
          </cell>
          <cell r="K617" t="str">
            <v>Agrícola</v>
          </cell>
          <cell r="N617" t="str">
            <v>Tejamen</v>
          </cell>
        </row>
        <row r="618">
          <cell r="J618">
            <v>120000</v>
          </cell>
          <cell r="K618" t="str">
            <v>Agrícola</v>
          </cell>
          <cell r="N618" t="str">
            <v>Tejamen</v>
          </cell>
        </row>
        <row r="619">
          <cell r="J619">
            <v>36000</v>
          </cell>
          <cell r="K619" t="str">
            <v>Agrícola</v>
          </cell>
          <cell r="N619" t="str">
            <v>Tejamen</v>
          </cell>
        </row>
        <row r="620">
          <cell r="J620">
            <v>199260</v>
          </cell>
          <cell r="K620" t="str">
            <v>Agrícola</v>
          </cell>
          <cell r="N620" t="str">
            <v>Tejamen</v>
          </cell>
        </row>
        <row r="621">
          <cell r="J621">
            <v>54000</v>
          </cell>
          <cell r="K621" t="str">
            <v>Agrícola</v>
          </cell>
          <cell r="N621" t="str">
            <v>Tejamen</v>
          </cell>
        </row>
        <row r="622">
          <cell r="J622">
            <v>198350</v>
          </cell>
          <cell r="K622" t="str">
            <v>Agrícola</v>
          </cell>
          <cell r="N622" t="str">
            <v>Tejamen</v>
          </cell>
        </row>
        <row r="623">
          <cell r="J623">
            <v>15000</v>
          </cell>
          <cell r="K623" t="str">
            <v>Agrícola</v>
          </cell>
          <cell r="N623" t="str">
            <v>Tejamen</v>
          </cell>
        </row>
        <row r="624">
          <cell r="J624">
            <v>410</v>
          </cell>
          <cell r="K624" t="str">
            <v>Pecuario</v>
          </cell>
          <cell r="N624" t="str">
            <v>Tejamen</v>
          </cell>
        </row>
        <row r="625">
          <cell r="J625">
            <v>36000</v>
          </cell>
          <cell r="K625" t="str">
            <v>Agrícola</v>
          </cell>
          <cell r="N625" t="str">
            <v>Tejamen</v>
          </cell>
        </row>
        <row r="626">
          <cell r="J626">
            <v>36000</v>
          </cell>
          <cell r="K626" t="str">
            <v>Agrícola</v>
          </cell>
          <cell r="N626" t="str">
            <v>Tejamen</v>
          </cell>
        </row>
        <row r="627">
          <cell r="J627">
            <v>31095</v>
          </cell>
          <cell r="K627" t="str">
            <v>Agrícola</v>
          </cell>
          <cell r="N627" t="str">
            <v>Tejamen</v>
          </cell>
        </row>
        <row r="628">
          <cell r="J628">
            <v>60000</v>
          </cell>
          <cell r="K628" t="str">
            <v>Agrícola</v>
          </cell>
          <cell r="N628" t="str">
            <v>Tejamen</v>
          </cell>
        </row>
        <row r="629">
          <cell r="J629">
            <v>15932</v>
          </cell>
          <cell r="K629" t="str">
            <v>Público urbano</v>
          </cell>
          <cell r="N629" t="str">
            <v>Tejamen</v>
          </cell>
        </row>
        <row r="630">
          <cell r="J630">
            <v>80520</v>
          </cell>
          <cell r="K630" t="str">
            <v>Agrícola</v>
          </cell>
          <cell r="N630" t="str">
            <v>Tejamen</v>
          </cell>
        </row>
        <row r="631">
          <cell r="J631">
            <v>12000</v>
          </cell>
          <cell r="K631" t="str">
            <v>Agrícola</v>
          </cell>
          <cell r="N631" t="str">
            <v>Tejamen</v>
          </cell>
        </row>
        <row r="632">
          <cell r="J632">
            <v>36000</v>
          </cell>
          <cell r="K632" t="str">
            <v>Agrícola</v>
          </cell>
          <cell r="N632" t="str">
            <v>Tejamen</v>
          </cell>
        </row>
        <row r="633">
          <cell r="J633">
            <v>15000</v>
          </cell>
          <cell r="K633" t="str">
            <v>Agrícola</v>
          </cell>
          <cell r="N633" t="str">
            <v>Tejamen</v>
          </cell>
        </row>
        <row r="634">
          <cell r="J634">
            <v>15928</v>
          </cell>
          <cell r="K634" t="str">
            <v>Agrícola</v>
          </cell>
          <cell r="N634" t="str">
            <v>Tejamen</v>
          </cell>
        </row>
        <row r="635">
          <cell r="J635">
            <v>240000</v>
          </cell>
          <cell r="K635" t="str">
            <v>Agrícola</v>
          </cell>
          <cell r="N635" t="str">
            <v>Tejamen</v>
          </cell>
        </row>
        <row r="636">
          <cell r="J636">
            <v>6340</v>
          </cell>
          <cell r="K636" t="str">
            <v>Múltiple</v>
          </cell>
          <cell r="N636" t="str">
            <v>Tejamen</v>
          </cell>
        </row>
        <row r="637">
          <cell r="J637">
            <v>24000</v>
          </cell>
          <cell r="K637" t="str">
            <v>Agrícola</v>
          </cell>
          <cell r="N637" t="str">
            <v>Tejamen</v>
          </cell>
        </row>
        <row r="638">
          <cell r="J638">
            <v>18000</v>
          </cell>
          <cell r="K638" t="str">
            <v>Agrícola</v>
          </cell>
          <cell r="N638" t="str">
            <v>Tejamen</v>
          </cell>
        </row>
        <row r="639">
          <cell r="J639">
            <v>329</v>
          </cell>
          <cell r="K639" t="str">
            <v>Público urbano</v>
          </cell>
          <cell r="N639" t="str">
            <v>Tejamen</v>
          </cell>
        </row>
        <row r="640">
          <cell r="J640">
            <v>48000</v>
          </cell>
          <cell r="K640" t="str">
            <v>Agrícola</v>
          </cell>
          <cell r="N640" t="str">
            <v>Tejamen</v>
          </cell>
        </row>
        <row r="641">
          <cell r="J641">
            <v>204000</v>
          </cell>
          <cell r="K641" t="str">
            <v>Agrícola</v>
          </cell>
          <cell r="N641" t="str">
            <v>Tejamen</v>
          </cell>
        </row>
        <row r="642">
          <cell r="J642">
            <v>1800</v>
          </cell>
          <cell r="K642" t="str">
            <v>Agrícola</v>
          </cell>
          <cell r="N642" t="str">
            <v>Tejamen</v>
          </cell>
        </row>
        <row r="643">
          <cell r="J643">
            <v>401</v>
          </cell>
          <cell r="K643" t="str">
            <v>Pecuario</v>
          </cell>
          <cell r="N643" t="str">
            <v>Tejamen</v>
          </cell>
        </row>
        <row r="644">
          <cell r="J644">
            <v>6000</v>
          </cell>
          <cell r="K644" t="str">
            <v>Agrícola</v>
          </cell>
          <cell r="N644" t="str">
            <v>Tejamen</v>
          </cell>
        </row>
        <row r="645">
          <cell r="J645">
            <v>1600</v>
          </cell>
          <cell r="K645" t="str">
            <v>Pecuario</v>
          </cell>
          <cell r="N645" t="str">
            <v>Tejamen</v>
          </cell>
        </row>
        <row r="646">
          <cell r="J646">
            <v>9000</v>
          </cell>
          <cell r="K646" t="str">
            <v>Agrícola</v>
          </cell>
          <cell r="N646" t="str">
            <v>Tejamen</v>
          </cell>
        </row>
        <row r="647">
          <cell r="J647">
            <v>9000</v>
          </cell>
          <cell r="K647" t="str">
            <v>Agrícola</v>
          </cell>
          <cell r="N647" t="str">
            <v>Tejamen</v>
          </cell>
        </row>
        <row r="648">
          <cell r="J648">
            <v>419</v>
          </cell>
          <cell r="K648" t="str">
            <v>Pecuario</v>
          </cell>
          <cell r="N648" t="str">
            <v>Tejamen</v>
          </cell>
        </row>
        <row r="649">
          <cell r="J649">
            <v>41230</v>
          </cell>
          <cell r="K649" t="str">
            <v>Público urbano</v>
          </cell>
          <cell r="N649" t="str">
            <v>Tejamen</v>
          </cell>
        </row>
        <row r="650">
          <cell r="J650">
            <v>1231</v>
          </cell>
          <cell r="K650" t="str">
            <v>Pecuario</v>
          </cell>
          <cell r="N650" t="str">
            <v>Tejamen</v>
          </cell>
        </row>
        <row r="651">
          <cell r="J651">
            <v>2740</v>
          </cell>
          <cell r="K651" t="str">
            <v>Múltiple</v>
          </cell>
          <cell r="N651" t="str">
            <v>Tejamen</v>
          </cell>
        </row>
        <row r="652">
          <cell r="J652">
            <v>24000</v>
          </cell>
          <cell r="K652" t="str">
            <v>Agrícola</v>
          </cell>
          <cell r="N652" t="str">
            <v>Tejamen</v>
          </cell>
        </row>
        <row r="653">
          <cell r="J653">
            <v>18365</v>
          </cell>
          <cell r="K653" t="str">
            <v>Agrícola</v>
          </cell>
          <cell r="N653" t="str">
            <v>Tejamen</v>
          </cell>
        </row>
        <row r="654">
          <cell r="J654">
            <v>500</v>
          </cell>
          <cell r="K654" t="str">
            <v>Pecuario</v>
          </cell>
          <cell r="N654" t="str">
            <v>Tejamen</v>
          </cell>
        </row>
        <row r="655">
          <cell r="J655">
            <v>30000</v>
          </cell>
          <cell r="K655" t="str">
            <v>Agrícola</v>
          </cell>
          <cell r="N655" t="str">
            <v>Tejamen</v>
          </cell>
        </row>
        <row r="656">
          <cell r="J656">
            <v>18000</v>
          </cell>
          <cell r="K656" t="str">
            <v>Agrícola</v>
          </cell>
          <cell r="N656" t="str">
            <v>Tejamen</v>
          </cell>
        </row>
        <row r="657">
          <cell r="J657">
            <v>4500</v>
          </cell>
          <cell r="K657" t="str">
            <v>Agrícola</v>
          </cell>
          <cell r="N657" t="str">
            <v>Tejamen</v>
          </cell>
        </row>
        <row r="658">
          <cell r="J658">
            <v>84000</v>
          </cell>
          <cell r="K658" t="str">
            <v>Agrícola</v>
          </cell>
          <cell r="N658" t="str">
            <v>Tejamen</v>
          </cell>
        </row>
        <row r="659">
          <cell r="J659">
            <v>27000</v>
          </cell>
          <cell r="K659" t="str">
            <v>Agrícola</v>
          </cell>
          <cell r="N659" t="str">
            <v>Tejamen</v>
          </cell>
        </row>
        <row r="660">
          <cell r="J660">
            <v>1460</v>
          </cell>
          <cell r="K660" t="str">
            <v>Pecuario</v>
          </cell>
          <cell r="N660" t="str">
            <v>Tejamen</v>
          </cell>
        </row>
        <row r="661">
          <cell r="J661">
            <v>384000</v>
          </cell>
          <cell r="K661" t="str">
            <v>Agrícola</v>
          </cell>
          <cell r="N661" t="str">
            <v>Tejamen</v>
          </cell>
        </row>
        <row r="662">
          <cell r="J662">
            <v>6337</v>
          </cell>
          <cell r="K662" t="str">
            <v>Agrícola</v>
          </cell>
          <cell r="N662" t="str">
            <v>Tejamen</v>
          </cell>
        </row>
        <row r="663">
          <cell r="J663">
            <v>501</v>
          </cell>
          <cell r="K663" t="str">
            <v>Pecuario</v>
          </cell>
          <cell r="N663" t="str">
            <v>Tejamen</v>
          </cell>
        </row>
        <row r="664">
          <cell r="J664">
            <v>33000</v>
          </cell>
          <cell r="K664" t="str">
            <v>Agrícola</v>
          </cell>
          <cell r="N664" t="str">
            <v>Tejamen</v>
          </cell>
        </row>
        <row r="665">
          <cell r="J665">
            <v>23925</v>
          </cell>
          <cell r="K665" t="str">
            <v>Agrícola</v>
          </cell>
          <cell r="N665" t="str">
            <v>Tejamen</v>
          </cell>
        </row>
        <row r="666">
          <cell r="J666">
            <v>3584</v>
          </cell>
          <cell r="K666" t="str">
            <v>Agrícola</v>
          </cell>
          <cell r="N666" t="str">
            <v>Tejamen</v>
          </cell>
        </row>
        <row r="667">
          <cell r="J667">
            <v>12000</v>
          </cell>
          <cell r="K667" t="str">
            <v>Agrícola</v>
          </cell>
          <cell r="N667" t="str">
            <v>Tejamen</v>
          </cell>
        </row>
        <row r="668">
          <cell r="J668">
            <v>4500</v>
          </cell>
          <cell r="K668" t="str">
            <v>Agrícola</v>
          </cell>
          <cell r="N668" t="str">
            <v>Tejamen</v>
          </cell>
        </row>
        <row r="669">
          <cell r="J669">
            <v>839.5</v>
          </cell>
          <cell r="K669" t="str">
            <v>Pecuario</v>
          </cell>
          <cell r="N669" t="str">
            <v>Tejamen</v>
          </cell>
        </row>
        <row r="670">
          <cell r="J670">
            <v>48000</v>
          </cell>
          <cell r="K670" t="str">
            <v>Agrícola</v>
          </cell>
          <cell r="N670" t="str">
            <v>Tejamen</v>
          </cell>
        </row>
        <row r="671">
          <cell r="J671">
            <v>24000</v>
          </cell>
          <cell r="K671" t="str">
            <v>Agrícola</v>
          </cell>
          <cell r="N671" t="str">
            <v>Tejamen</v>
          </cell>
        </row>
        <row r="672">
          <cell r="J672">
            <v>24000</v>
          </cell>
          <cell r="K672" t="str">
            <v>Agrícola</v>
          </cell>
          <cell r="N672" t="str">
            <v>Tejamen</v>
          </cell>
        </row>
        <row r="673">
          <cell r="J673">
            <v>30729</v>
          </cell>
          <cell r="K673" t="str">
            <v>Agrícola</v>
          </cell>
          <cell r="N673" t="str">
            <v>Tejamen</v>
          </cell>
        </row>
        <row r="674">
          <cell r="J674">
            <v>30000</v>
          </cell>
          <cell r="K674" t="str">
            <v>Agrícola</v>
          </cell>
          <cell r="N674" t="str">
            <v>Tejamen</v>
          </cell>
        </row>
        <row r="675">
          <cell r="J675">
            <v>158640</v>
          </cell>
          <cell r="K675" t="str">
            <v>Agrícola</v>
          </cell>
          <cell r="N675" t="str">
            <v>Tejamen</v>
          </cell>
        </row>
        <row r="676">
          <cell r="J676">
            <v>684</v>
          </cell>
          <cell r="K676" t="str">
            <v>Pecuario</v>
          </cell>
          <cell r="N676" t="str">
            <v>Tejamen</v>
          </cell>
        </row>
        <row r="677">
          <cell r="J677">
            <v>45497</v>
          </cell>
          <cell r="K677" t="str">
            <v>Público urbano</v>
          </cell>
          <cell r="N677" t="str">
            <v>Tejamen</v>
          </cell>
        </row>
        <row r="678">
          <cell r="J678">
            <v>45497</v>
          </cell>
          <cell r="K678" t="str">
            <v>Público urbano</v>
          </cell>
          <cell r="N678" t="str">
            <v>Tejamen</v>
          </cell>
        </row>
        <row r="679">
          <cell r="J679">
            <v>18000</v>
          </cell>
          <cell r="K679" t="str">
            <v>Agrícola</v>
          </cell>
          <cell r="N679" t="str">
            <v>Tejamen</v>
          </cell>
        </row>
        <row r="680">
          <cell r="J680">
            <v>765</v>
          </cell>
          <cell r="K680" t="str">
            <v>Pecuario</v>
          </cell>
          <cell r="N680" t="str">
            <v>Tejamen</v>
          </cell>
        </row>
        <row r="681">
          <cell r="J681">
            <v>24000</v>
          </cell>
          <cell r="K681" t="str">
            <v>Agrícola</v>
          </cell>
          <cell r="N681" t="str">
            <v>Tejamen</v>
          </cell>
        </row>
        <row r="682">
          <cell r="J682">
            <v>120000</v>
          </cell>
          <cell r="K682" t="str">
            <v>Agrícola</v>
          </cell>
          <cell r="N682" t="str">
            <v>Tejamen</v>
          </cell>
        </row>
        <row r="683">
          <cell r="J683">
            <v>6000</v>
          </cell>
          <cell r="K683" t="str">
            <v>Agrícola</v>
          </cell>
          <cell r="N683" t="str">
            <v>Tejamen</v>
          </cell>
        </row>
        <row r="684">
          <cell r="J684">
            <v>18665</v>
          </cell>
          <cell r="K684" t="str">
            <v>Agrícola</v>
          </cell>
          <cell r="N684" t="str">
            <v>Tejamen</v>
          </cell>
        </row>
        <row r="685">
          <cell r="J685">
            <v>18000</v>
          </cell>
          <cell r="K685" t="str">
            <v>Agrícola</v>
          </cell>
          <cell r="N685" t="str">
            <v>Tejamen</v>
          </cell>
        </row>
        <row r="686">
          <cell r="J686">
            <v>24000</v>
          </cell>
          <cell r="K686" t="str">
            <v>Agrícola</v>
          </cell>
          <cell r="N686" t="str">
            <v>Tejamen</v>
          </cell>
        </row>
        <row r="687">
          <cell r="J687">
            <v>23460</v>
          </cell>
          <cell r="K687" t="str">
            <v>Agrícola</v>
          </cell>
          <cell r="N687" t="str">
            <v>Tejamen</v>
          </cell>
        </row>
        <row r="688">
          <cell r="J688">
            <v>18640</v>
          </cell>
          <cell r="K688" t="str">
            <v>Agrícola</v>
          </cell>
          <cell r="N688" t="str">
            <v>Tejamen</v>
          </cell>
        </row>
        <row r="689">
          <cell r="J689">
            <v>18000</v>
          </cell>
          <cell r="K689" t="str">
            <v>Agrícola</v>
          </cell>
          <cell r="N689" t="str">
            <v>Tejamen</v>
          </cell>
        </row>
        <row r="690">
          <cell r="J690">
            <v>455</v>
          </cell>
          <cell r="K690" t="str">
            <v>Pecuario</v>
          </cell>
          <cell r="N690" t="str">
            <v>Tejamen</v>
          </cell>
        </row>
        <row r="691">
          <cell r="J691">
            <v>15000</v>
          </cell>
          <cell r="K691" t="str">
            <v>Agrícola</v>
          </cell>
          <cell r="N691" t="str">
            <v>Tejamen</v>
          </cell>
        </row>
        <row r="692">
          <cell r="J692">
            <v>178701</v>
          </cell>
          <cell r="K692" t="str">
            <v>Agrícola</v>
          </cell>
          <cell r="N692" t="str">
            <v>Tejamen</v>
          </cell>
        </row>
        <row r="693">
          <cell r="J693">
            <v>273</v>
          </cell>
          <cell r="K693" t="str">
            <v>Pecuario</v>
          </cell>
          <cell r="N693" t="str">
            <v>Tejamen</v>
          </cell>
        </row>
        <row r="694">
          <cell r="J694">
            <v>31200</v>
          </cell>
          <cell r="K694" t="str">
            <v>Agrícola</v>
          </cell>
          <cell r="N694" t="str">
            <v>Tejamen</v>
          </cell>
        </row>
        <row r="695">
          <cell r="J695">
            <v>36000</v>
          </cell>
          <cell r="K695" t="str">
            <v>Agrícola</v>
          </cell>
          <cell r="N695" t="str">
            <v>Tejamen</v>
          </cell>
        </row>
        <row r="696">
          <cell r="J696">
            <v>12000</v>
          </cell>
          <cell r="K696" t="str">
            <v>Agrícola</v>
          </cell>
          <cell r="N696" t="str">
            <v>Tejamen</v>
          </cell>
        </row>
        <row r="697">
          <cell r="J697">
            <v>19004</v>
          </cell>
          <cell r="K697" t="str">
            <v>Agrícola</v>
          </cell>
          <cell r="N697" t="str">
            <v>Tejamen</v>
          </cell>
        </row>
        <row r="698">
          <cell r="J698">
            <v>7800</v>
          </cell>
          <cell r="K698" t="str">
            <v>Agrícola</v>
          </cell>
          <cell r="N698" t="str">
            <v>Tejamen</v>
          </cell>
        </row>
        <row r="699">
          <cell r="J699">
            <v>18000</v>
          </cell>
          <cell r="K699" t="str">
            <v>Agrícola</v>
          </cell>
          <cell r="N699" t="str">
            <v>Tejamen</v>
          </cell>
        </row>
        <row r="700">
          <cell r="J700">
            <v>15651</v>
          </cell>
          <cell r="K700" t="str">
            <v>Agrícola</v>
          </cell>
          <cell r="N700" t="str">
            <v>Tejamen</v>
          </cell>
        </row>
        <row r="701">
          <cell r="J701">
            <v>14400</v>
          </cell>
          <cell r="K701" t="str">
            <v>Agrícola</v>
          </cell>
          <cell r="N701" t="str">
            <v>Tejamen</v>
          </cell>
        </row>
        <row r="702">
          <cell r="J702">
            <v>729</v>
          </cell>
          <cell r="K702" t="str">
            <v>Pecuario</v>
          </cell>
          <cell r="N702" t="str">
            <v>Tejamen</v>
          </cell>
        </row>
        <row r="703">
          <cell r="J703">
            <v>273</v>
          </cell>
          <cell r="K703" t="str">
            <v>Pecuario</v>
          </cell>
          <cell r="N703" t="str">
            <v>Tejamen</v>
          </cell>
        </row>
        <row r="704">
          <cell r="J704">
            <v>329</v>
          </cell>
          <cell r="K704" t="str">
            <v>Público urbano</v>
          </cell>
          <cell r="N704" t="str">
            <v>Tejamen</v>
          </cell>
        </row>
        <row r="705">
          <cell r="J705">
            <v>648</v>
          </cell>
          <cell r="K705" t="str">
            <v>Agrícola</v>
          </cell>
          <cell r="N705" t="str">
            <v>Tejamen</v>
          </cell>
        </row>
        <row r="706">
          <cell r="J706">
            <v>14760</v>
          </cell>
          <cell r="K706" t="str">
            <v>Agrícola</v>
          </cell>
          <cell r="N706" t="str">
            <v>Tejamen</v>
          </cell>
        </row>
        <row r="707">
          <cell r="J707">
            <v>33000</v>
          </cell>
          <cell r="K707" t="str">
            <v>Agrícola</v>
          </cell>
          <cell r="N707" t="str">
            <v>Tejamen</v>
          </cell>
        </row>
        <row r="708">
          <cell r="J708">
            <v>273</v>
          </cell>
          <cell r="K708" t="str">
            <v>Pecuario</v>
          </cell>
          <cell r="N708" t="str">
            <v>Tejamen</v>
          </cell>
        </row>
        <row r="709">
          <cell r="J709">
            <v>12550</v>
          </cell>
          <cell r="K709" t="str">
            <v>Agrícola</v>
          </cell>
          <cell r="N709" t="str">
            <v>Tejamen</v>
          </cell>
        </row>
        <row r="710">
          <cell r="J710">
            <v>54000</v>
          </cell>
          <cell r="K710" t="str">
            <v>Agrícola</v>
          </cell>
          <cell r="N710" t="str">
            <v>Tejamen</v>
          </cell>
        </row>
        <row r="711">
          <cell r="J711">
            <v>330000</v>
          </cell>
          <cell r="K711" t="str">
            <v>Agrícola</v>
          </cell>
          <cell r="N711" t="str">
            <v>Tejamen</v>
          </cell>
        </row>
        <row r="712">
          <cell r="J712">
            <v>957</v>
          </cell>
          <cell r="K712" t="str">
            <v>Pecuario</v>
          </cell>
          <cell r="N712" t="str">
            <v>Tejamen</v>
          </cell>
        </row>
        <row r="713">
          <cell r="J713">
            <v>46373</v>
          </cell>
          <cell r="K713" t="str">
            <v>Público urbano</v>
          </cell>
          <cell r="N713" t="str">
            <v>Tejamen</v>
          </cell>
        </row>
        <row r="714">
          <cell r="J714">
            <v>730</v>
          </cell>
          <cell r="K714" t="str">
            <v>Pecuario</v>
          </cell>
          <cell r="N714" t="str">
            <v>Tejamen</v>
          </cell>
        </row>
        <row r="715">
          <cell r="J715">
            <v>48990</v>
          </cell>
          <cell r="K715" t="str">
            <v>Agrícola</v>
          </cell>
          <cell r="N715" t="str">
            <v>Tejamen</v>
          </cell>
        </row>
        <row r="716">
          <cell r="J716">
            <v>42000</v>
          </cell>
          <cell r="K716" t="str">
            <v>Agrícola</v>
          </cell>
          <cell r="N716" t="str">
            <v>Tejamen</v>
          </cell>
        </row>
        <row r="717">
          <cell r="J717">
            <v>24401</v>
          </cell>
          <cell r="K717" t="str">
            <v>Agrícola</v>
          </cell>
          <cell r="N717" t="str">
            <v>Tejamen</v>
          </cell>
        </row>
        <row r="718">
          <cell r="J718">
            <v>126000</v>
          </cell>
          <cell r="K718" t="str">
            <v>Agrícola</v>
          </cell>
          <cell r="N718" t="str">
            <v>Tejamen</v>
          </cell>
        </row>
        <row r="719">
          <cell r="J719">
            <v>24000</v>
          </cell>
          <cell r="K719" t="str">
            <v>Agrícola</v>
          </cell>
          <cell r="N719" t="str">
            <v>Tejamen</v>
          </cell>
        </row>
        <row r="720">
          <cell r="J720">
            <v>729</v>
          </cell>
          <cell r="K720" t="str">
            <v>Pecuario</v>
          </cell>
          <cell r="N720" t="str">
            <v>Tejamen</v>
          </cell>
        </row>
        <row r="721">
          <cell r="J721">
            <v>12274</v>
          </cell>
          <cell r="K721" t="str">
            <v>Agrícola</v>
          </cell>
          <cell r="N721" t="str">
            <v>Tejamen</v>
          </cell>
        </row>
        <row r="722">
          <cell r="J722">
            <v>18000</v>
          </cell>
          <cell r="K722" t="str">
            <v>Agrícola</v>
          </cell>
          <cell r="N722" t="str">
            <v>Tejamen</v>
          </cell>
        </row>
        <row r="723">
          <cell r="J723">
            <v>312000</v>
          </cell>
          <cell r="K723" t="str">
            <v>Agrícola</v>
          </cell>
          <cell r="N723" t="str">
            <v>Tejamen</v>
          </cell>
        </row>
        <row r="724">
          <cell r="J724">
            <v>360000</v>
          </cell>
          <cell r="K724" t="str">
            <v>Agrícola</v>
          </cell>
          <cell r="N724" t="str">
            <v>Tejamen</v>
          </cell>
        </row>
        <row r="725">
          <cell r="J725">
            <v>47400</v>
          </cell>
          <cell r="K725" t="str">
            <v>Agrícola</v>
          </cell>
          <cell r="N725" t="str">
            <v>Tejamen</v>
          </cell>
        </row>
        <row r="726">
          <cell r="J726">
            <v>6600</v>
          </cell>
          <cell r="K726" t="str">
            <v>Agrícola</v>
          </cell>
          <cell r="N726" t="str">
            <v>Tejamen</v>
          </cell>
        </row>
        <row r="727">
          <cell r="J727">
            <v>30000</v>
          </cell>
          <cell r="K727" t="str">
            <v>Agrícola</v>
          </cell>
          <cell r="N727" t="str">
            <v>Tejamen</v>
          </cell>
        </row>
        <row r="728">
          <cell r="J728">
            <v>14040</v>
          </cell>
          <cell r="K728" t="str">
            <v>Agrícola</v>
          </cell>
          <cell r="N728" t="str">
            <v>Tejamen</v>
          </cell>
        </row>
        <row r="729">
          <cell r="J729">
            <v>24000</v>
          </cell>
          <cell r="K729" t="str">
            <v>Agrícola</v>
          </cell>
          <cell r="N729" t="str">
            <v>Tejamen</v>
          </cell>
        </row>
        <row r="730">
          <cell r="J730">
            <v>15000</v>
          </cell>
          <cell r="K730" t="str">
            <v>Agrícola</v>
          </cell>
          <cell r="N730" t="str">
            <v>Tejamen</v>
          </cell>
        </row>
        <row r="731">
          <cell r="J731">
            <v>684</v>
          </cell>
          <cell r="K731" t="str">
            <v>Pecuario</v>
          </cell>
          <cell r="N731" t="str">
            <v>Tejamen</v>
          </cell>
        </row>
        <row r="732">
          <cell r="J732">
            <v>15000</v>
          </cell>
          <cell r="K732" t="str">
            <v>Agrícola</v>
          </cell>
          <cell r="N732" t="str">
            <v>Tejamen</v>
          </cell>
        </row>
        <row r="733">
          <cell r="J733">
            <v>182</v>
          </cell>
          <cell r="K733" t="str">
            <v>Pecuario</v>
          </cell>
          <cell r="N733" t="str">
            <v>Tejamen</v>
          </cell>
        </row>
        <row r="734">
          <cell r="J734">
            <v>9000</v>
          </cell>
          <cell r="K734" t="str">
            <v>Agrícola</v>
          </cell>
          <cell r="N734" t="str">
            <v>Tejamen</v>
          </cell>
        </row>
        <row r="735">
          <cell r="J735">
            <v>12456</v>
          </cell>
          <cell r="K735" t="str">
            <v>Agrícola</v>
          </cell>
          <cell r="N735" t="str">
            <v>Tejamen</v>
          </cell>
        </row>
        <row r="736">
          <cell r="J736">
            <v>967.25</v>
          </cell>
          <cell r="K736" t="str">
            <v>Doméstico</v>
          </cell>
          <cell r="N736" t="str">
            <v>Tejamen</v>
          </cell>
        </row>
        <row r="737">
          <cell r="J737">
            <v>4865</v>
          </cell>
          <cell r="K737" t="str">
            <v>Agrícola</v>
          </cell>
          <cell r="N737" t="str">
            <v>Tejamen</v>
          </cell>
        </row>
        <row r="738">
          <cell r="J738">
            <v>24000</v>
          </cell>
          <cell r="K738" t="str">
            <v>Agrícola</v>
          </cell>
          <cell r="N738" t="str">
            <v>Tejamen</v>
          </cell>
        </row>
        <row r="739">
          <cell r="J739">
            <v>12000</v>
          </cell>
          <cell r="K739" t="str">
            <v>Agrícola</v>
          </cell>
          <cell r="N739" t="str">
            <v>Tejamen</v>
          </cell>
        </row>
        <row r="740">
          <cell r="J740">
            <v>60438</v>
          </cell>
          <cell r="K740" t="str">
            <v>Agrícola</v>
          </cell>
          <cell r="N740" t="str">
            <v>Tejamen</v>
          </cell>
        </row>
        <row r="741">
          <cell r="J741">
            <v>573</v>
          </cell>
          <cell r="K741" t="str">
            <v>Pecuario</v>
          </cell>
          <cell r="N741" t="str">
            <v>Tejamen</v>
          </cell>
        </row>
        <row r="742">
          <cell r="J742">
            <v>12000</v>
          </cell>
          <cell r="K742" t="str">
            <v>Agrícola</v>
          </cell>
          <cell r="N742" t="str">
            <v>Tejamen</v>
          </cell>
        </row>
        <row r="743">
          <cell r="J743">
            <v>638</v>
          </cell>
          <cell r="K743" t="str">
            <v>Pecuario</v>
          </cell>
          <cell r="N743" t="str">
            <v>Tejamen</v>
          </cell>
        </row>
        <row r="744">
          <cell r="J744">
            <v>96000</v>
          </cell>
          <cell r="K744" t="str">
            <v>Agrícola</v>
          </cell>
          <cell r="N744" t="str">
            <v>Tejamen</v>
          </cell>
        </row>
        <row r="745">
          <cell r="J745">
            <v>24000</v>
          </cell>
          <cell r="K745" t="str">
            <v>Agrícola</v>
          </cell>
          <cell r="N745" t="str">
            <v>Tejamen</v>
          </cell>
        </row>
        <row r="746">
          <cell r="J746">
            <v>9000</v>
          </cell>
          <cell r="K746" t="str">
            <v>Agrícola</v>
          </cell>
          <cell r="N746" t="str">
            <v>Tejamen</v>
          </cell>
        </row>
        <row r="747">
          <cell r="J747">
            <v>102120</v>
          </cell>
          <cell r="K747" t="str">
            <v>Agrícola</v>
          </cell>
          <cell r="N747" t="str">
            <v>Tejamen</v>
          </cell>
        </row>
        <row r="748">
          <cell r="J748">
            <v>1150</v>
          </cell>
          <cell r="K748" t="str">
            <v>Pecuario</v>
          </cell>
          <cell r="N748" t="str">
            <v>Tejamen</v>
          </cell>
        </row>
        <row r="749">
          <cell r="J749">
            <v>24000</v>
          </cell>
          <cell r="K749" t="str">
            <v>Agrícola</v>
          </cell>
          <cell r="N749" t="str">
            <v>Tejamen</v>
          </cell>
        </row>
        <row r="750">
          <cell r="J750">
            <v>556</v>
          </cell>
          <cell r="K750" t="str">
            <v>Pecuario</v>
          </cell>
          <cell r="N750" t="str">
            <v>Tejamen</v>
          </cell>
        </row>
        <row r="751">
          <cell r="J751">
            <v>729</v>
          </cell>
          <cell r="K751" t="str">
            <v>Pecuario</v>
          </cell>
          <cell r="N751" t="str">
            <v>Tejamen</v>
          </cell>
        </row>
        <row r="752">
          <cell r="J752">
            <v>86665</v>
          </cell>
          <cell r="K752" t="str">
            <v>Agrícola</v>
          </cell>
          <cell r="N752" t="str">
            <v>Tejamen</v>
          </cell>
        </row>
        <row r="753">
          <cell r="J753">
            <v>30000</v>
          </cell>
          <cell r="K753" t="str">
            <v>Agrícola</v>
          </cell>
          <cell r="N753" t="str">
            <v>Tejamen</v>
          </cell>
        </row>
        <row r="754">
          <cell r="J754">
            <v>36000</v>
          </cell>
          <cell r="K754" t="str">
            <v>Agrícola</v>
          </cell>
          <cell r="N754" t="str">
            <v>Tejamen</v>
          </cell>
        </row>
        <row r="755">
          <cell r="J755">
            <v>36000</v>
          </cell>
          <cell r="K755" t="str">
            <v>Agrícola</v>
          </cell>
          <cell r="N755" t="str">
            <v>Tejamen</v>
          </cell>
        </row>
        <row r="756">
          <cell r="J756">
            <v>774</v>
          </cell>
          <cell r="K756" t="str">
            <v>Pecuario</v>
          </cell>
          <cell r="N756" t="str">
            <v>Tejamen</v>
          </cell>
        </row>
        <row r="757">
          <cell r="J757">
            <v>336</v>
          </cell>
          <cell r="K757" t="str">
            <v>Pecuario</v>
          </cell>
          <cell r="N757" t="str">
            <v>Tejamen</v>
          </cell>
        </row>
        <row r="758">
          <cell r="J758">
            <v>60000</v>
          </cell>
          <cell r="K758" t="str">
            <v>Agrícola</v>
          </cell>
          <cell r="N758" t="str">
            <v>Tejamen</v>
          </cell>
        </row>
        <row r="759">
          <cell r="J759">
            <v>282</v>
          </cell>
          <cell r="K759" t="str">
            <v>Pecuario</v>
          </cell>
          <cell r="N759" t="str">
            <v>Tejamen</v>
          </cell>
        </row>
        <row r="760">
          <cell r="J760">
            <v>594</v>
          </cell>
          <cell r="K760" t="str">
            <v>Pecuario</v>
          </cell>
          <cell r="N760" t="str">
            <v>Tejamen</v>
          </cell>
        </row>
        <row r="761">
          <cell r="J761">
            <v>30000</v>
          </cell>
          <cell r="K761" t="str">
            <v>Agrícola</v>
          </cell>
          <cell r="N761" t="str">
            <v>Tejamen</v>
          </cell>
        </row>
        <row r="762">
          <cell r="J762">
            <v>30000</v>
          </cell>
          <cell r="K762" t="str">
            <v>Agrícola</v>
          </cell>
          <cell r="N762" t="str">
            <v>Tejamen</v>
          </cell>
        </row>
        <row r="763">
          <cell r="J763">
            <v>24000</v>
          </cell>
          <cell r="K763" t="str">
            <v>Agrícola</v>
          </cell>
          <cell r="N763" t="str">
            <v>Tejamen</v>
          </cell>
        </row>
        <row r="764">
          <cell r="J764">
            <v>330000</v>
          </cell>
          <cell r="K764" t="str">
            <v>Agrícola</v>
          </cell>
          <cell r="N764" t="str">
            <v>Tejamen</v>
          </cell>
        </row>
        <row r="765">
          <cell r="J765">
            <v>3757</v>
          </cell>
          <cell r="K765" t="str">
            <v>Agrícola</v>
          </cell>
          <cell r="N765" t="str">
            <v>Tejamen</v>
          </cell>
        </row>
        <row r="766">
          <cell r="J766">
            <v>30000</v>
          </cell>
          <cell r="K766" t="str">
            <v>Agrícola</v>
          </cell>
          <cell r="N766" t="str">
            <v>Tejamen</v>
          </cell>
        </row>
        <row r="767">
          <cell r="J767">
            <v>14580</v>
          </cell>
          <cell r="K767" t="str">
            <v>Agrícola</v>
          </cell>
          <cell r="N767" t="str">
            <v>Tejamen</v>
          </cell>
        </row>
        <row r="768">
          <cell r="J768">
            <v>6638</v>
          </cell>
          <cell r="K768" t="str">
            <v>Agrícola</v>
          </cell>
          <cell r="N768" t="str">
            <v>Tejamen</v>
          </cell>
        </row>
        <row r="769">
          <cell r="J769">
            <v>36000</v>
          </cell>
          <cell r="K769" t="str">
            <v>Agrícola</v>
          </cell>
          <cell r="N769" t="str">
            <v>Tejamen</v>
          </cell>
        </row>
        <row r="770">
          <cell r="J770">
            <v>410</v>
          </cell>
          <cell r="K770" t="str">
            <v>Pecuario</v>
          </cell>
          <cell r="N770" t="str">
            <v>Tejamen</v>
          </cell>
        </row>
        <row r="771">
          <cell r="J771">
            <v>820</v>
          </cell>
          <cell r="K771" t="str">
            <v>Pecuario</v>
          </cell>
          <cell r="N771" t="str">
            <v>Tejamen</v>
          </cell>
        </row>
        <row r="772">
          <cell r="J772">
            <v>360000</v>
          </cell>
          <cell r="K772" t="str">
            <v>Agrícola</v>
          </cell>
          <cell r="N772" t="str">
            <v>Tejamen</v>
          </cell>
        </row>
        <row r="773">
          <cell r="J773">
            <v>228</v>
          </cell>
          <cell r="K773" t="str">
            <v>Pecuario</v>
          </cell>
          <cell r="N773" t="str">
            <v>Tejamen</v>
          </cell>
        </row>
        <row r="774">
          <cell r="J774">
            <v>36000</v>
          </cell>
          <cell r="K774" t="str">
            <v>Agrícola</v>
          </cell>
          <cell r="N774" t="str">
            <v>Tejamen</v>
          </cell>
        </row>
        <row r="775">
          <cell r="J775">
            <v>410</v>
          </cell>
          <cell r="K775" t="str">
            <v>Pecuario</v>
          </cell>
          <cell r="N775" t="str">
            <v>Tejamen</v>
          </cell>
        </row>
        <row r="776">
          <cell r="J776">
            <v>228</v>
          </cell>
          <cell r="K776" t="str">
            <v>Doméstico</v>
          </cell>
          <cell r="N776" t="str">
            <v>Tejamen</v>
          </cell>
        </row>
        <row r="777">
          <cell r="J777">
            <v>18000</v>
          </cell>
          <cell r="K777" t="str">
            <v>Agrícola</v>
          </cell>
          <cell r="N777" t="str">
            <v>Tejamen</v>
          </cell>
        </row>
        <row r="778">
          <cell r="J778">
            <v>18000</v>
          </cell>
          <cell r="K778" t="str">
            <v>Agrícola</v>
          </cell>
          <cell r="N778" t="str">
            <v>Tejamen</v>
          </cell>
        </row>
        <row r="779">
          <cell r="J779">
            <v>802</v>
          </cell>
          <cell r="K779" t="str">
            <v>Pecuario</v>
          </cell>
          <cell r="N779" t="str">
            <v>Tejamen</v>
          </cell>
        </row>
        <row r="780">
          <cell r="J780">
            <v>6000</v>
          </cell>
          <cell r="K780" t="str">
            <v>Agrícola</v>
          </cell>
          <cell r="N780" t="str">
            <v>Tejamen</v>
          </cell>
        </row>
        <row r="781">
          <cell r="J781">
            <v>1095</v>
          </cell>
          <cell r="K781" t="str">
            <v>Pecuario</v>
          </cell>
          <cell r="N781" t="str">
            <v>Tejamen</v>
          </cell>
        </row>
        <row r="782">
          <cell r="J782">
            <v>54000</v>
          </cell>
          <cell r="K782" t="str">
            <v>Agrícola</v>
          </cell>
          <cell r="N782" t="str">
            <v>Tejamen</v>
          </cell>
        </row>
        <row r="783">
          <cell r="J783">
            <v>360000</v>
          </cell>
          <cell r="K783" t="str">
            <v>Agrícola</v>
          </cell>
          <cell r="N783" t="str">
            <v>Tejamen</v>
          </cell>
        </row>
        <row r="784">
          <cell r="J784">
            <v>6438</v>
          </cell>
          <cell r="K784" t="str">
            <v>Agrícola</v>
          </cell>
          <cell r="N784" t="str">
            <v>Tejamen</v>
          </cell>
        </row>
        <row r="785">
          <cell r="J785">
            <v>30000</v>
          </cell>
          <cell r="K785" t="str">
            <v>Agrícola</v>
          </cell>
          <cell r="N785" t="str">
            <v>Tejamen</v>
          </cell>
        </row>
        <row r="786">
          <cell r="J786">
            <v>520</v>
          </cell>
          <cell r="K786" t="str">
            <v>Pecuario</v>
          </cell>
          <cell r="N786" t="str">
            <v>Tejamen</v>
          </cell>
        </row>
        <row r="787">
          <cell r="J787">
            <v>776</v>
          </cell>
          <cell r="K787" t="str">
            <v>Pecuario</v>
          </cell>
          <cell r="N787" t="str">
            <v>Tejamen</v>
          </cell>
        </row>
        <row r="788">
          <cell r="J788">
            <v>537</v>
          </cell>
          <cell r="K788" t="str">
            <v>Pecuario</v>
          </cell>
          <cell r="N788" t="str">
            <v>Tejamen</v>
          </cell>
        </row>
        <row r="789">
          <cell r="J789">
            <v>182</v>
          </cell>
          <cell r="K789" t="str">
            <v>Doméstico</v>
          </cell>
          <cell r="N789" t="str">
            <v>Tejamen</v>
          </cell>
        </row>
        <row r="790">
          <cell r="J790">
            <v>1295</v>
          </cell>
          <cell r="K790" t="str">
            <v>Pecuario</v>
          </cell>
          <cell r="N790" t="str">
            <v>Tejamen</v>
          </cell>
        </row>
        <row r="791">
          <cell r="J791">
            <v>18000</v>
          </cell>
          <cell r="K791" t="str">
            <v>Agrícola</v>
          </cell>
          <cell r="N791" t="str">
            <v>Tejamen</v>
          </cell>
        </row>
        <row r="792">
          <cell r="J792">
            <v>474</v>
          </cell>
          <cell r="K792" t="str">
            <v>Pecuario</v>
          </cell>
          <cell r="N792" t="str">
            <v>Tejamen</v>
          </cell>
        </row>
        <row r="793">
          <cell r="J793">
            <v>30000</v>
          </cell>
          <cell r="K793" t="str">
            <v>Agrícola</v>
          </cell>
          <cell r="N793" t="str">
            <v>Tejamen</v>
          </cell>
        </row>
        <row r="794">
          <cell r="J794">
            <v>237</v>
          </cell>
          <cell r="K794" t="str">
            <v>Pecuario</v>
          </cell>
          <cell r="N794" t="str">
            <v>Tejamen</v>
          </cell>
        </row>
        <row r="795">
          <cell r="J795">
            <v>60000</v>
          </cell>
          <cell r="K795" t="str">
            <v>Agrícola</v>
          </cell>
          <cell r="N795" t="str">
            <v>Tejamen</v>
          </cell>
        </row>
        <row r="796">
          <cell r="J796">
            <v>547</v>
          </cell>
          <cell r="K796" t="str">
            <v>Doméstico</v>
          </cell>
          <cell r="N796" t="str">
            <v>Tejamen</v>
          </cell>
        </row>
        <row r="797">
          <cell r="J797">
            <v>91</v>
          </cell>
          <cell r="K797" t="str">
            <v>Doméstico</v>
          </cell>
          <cell r="N797" t="str">
            <v>Tejamen</v>
          </cell>
        </row>
        <row r="798">
          <cell r="J798">
            <v>54000</v>
          </cell>
          <cell r="K798" t="str">
            <v>Agrícola</v>
          </cell>
          <cell r="N798" t="str">
            <v>Tejamen</v>
          </cell>
        </row>
        <row r="799">
          <cell r="J799">
            <v>255</v>
          </cell>
          <cell r="K799" t="str">
            <v>Pecuario</v>
          </cell>
          <cell r="N799" t="str">
            <v>Tejamen</v>
          </cell>
        </row>
        <row r="800">
          <cell r="J800">
            <v>1500</v>
          </cell>
          <cell r="K800" t="str">
            <v>Agrícola</v>
          </cell>
          <cell r="N800" t="str">
            <v>Tejamen</v>
          </cell>
        </row>
        <row r="801">
          <cell r="J801">
            <v>356</v>
          </cell>
          <cell r="K801" t="str">
            <v>Pecuario</v>
          </cell>
          <cell r="N801" t="str">
            <v>Tejamen</v>
          </cell>
        </row>
        <row r="802">
          <cell r="J802">
            <v>574</v>
          </cell>
          <cell r="K802" t="str">
            <v>Pecuario</v>
          </cell>
          <cell r="N802" t="str">
            <v>Tejamen</v>
          </cell>
        </row>
        <row r="803">
          <cell r="J803">
            <v>48000</v>
          </cell>
          <cell r="K803" t="str">
            <v>Agrícola</v>
          </cell>
          <cell r="N803" t="str">
            <v>Tejamen</v>
          </cell>
        </row>
        <row r="804">
          <cell r="J804">
            <v>24000</v>
          </cell>
          <cell r="K804" t="str">
            <v>Agrícola</v>
          </cell>
          <cell r="N804" t="str">
            <v>Tejamen</v>
          </cell>
        </row>
        <row r="805">
          <cell r="J805">
            <v>21000</v>
          </cell>
          <cell r="K805" t="str">
            <v>Agrícola</v>
          </cell>
          <cell r="N805" t="str">
            <v>Tejamen</v>
          </cell>
        </row>
        <row r="806">
          <cell r="J806">
            <v>6000</v>
          </cell>
          <cell r="K806" t="str">
            <v>Agrícola</v>
          </cell>
          <cell r="N806" t="str">
            <v>Tejamen</v>
          </cell>
        </row>
        <row r="807">
          <cell r="J807">
            <v>18000</v>
          </cell>
          <cell r="K807" t="str">
            <v>Agrícola</v>
          </cell>
          <cell r="N807" t="str">
            <v>Tejamen</v>
          </cell>
        </row>
        <row r="808">
          <cell r="J808">
            <v>958</v>
          </cell>
          <cell r="K808" t="str">
            <v>Pecuario</v>
          </cell>
          <cell r="N808" t="str">
            <v>Tejamen</v>
          </cell>
        </row>
        <row r="809">
          <cell r="J809">
            <v>5392</v>
          </cell>
          <cell r="K809" t="str">
            <v>Agrícola</v>
          </cell>
          <cell r="N809" t="str">
            <v>Tejamen</v>
          </cell>
        </row>
        <row r="810">
          <cell r="J810">
            <v>12830</v>
          </cell>
          <cell r="K810" t="str">
            <v>Agrícola</v>
          </cell>
          <cell r="N810" t="str">
            <v>Tejamen</v>
          </cell>
        </row>
        <row r="811">
          <cell r="J811">
            <v>401.5</v>
          </cell>
          <cell r="K811" t="str">
            <v>Doméstico</v>
          </cell>
          <cell r="N811" t="str">
            <v>Tejamen</v>
          </cell>
        </row>
        <row r="812">
          <cell r="J812">
            <v>60000</v>
          </cell>
          <cell r="K812" t="str">
            <v>Agrícola</v>
          </cell>
          <cell r="N812" t="str">
            <v>Tejamen</v>
          </cell>
        </row>
        <row r="813">
          <cell r="J813">
            <v>39410</v>
          </cell>
          <cell r="K813" t="str">
            <v>Agrícola</v>
          </cell>
          <cell r="N813" t="str">
            <v>Tejamen</v>
          </cell>
        </row>
        <row r="814">
          <cell r="J814">
            <v>406</v>
          </cell>
          <cell r="K814" t="str">
            <v>Pecuario</v>
          </cell>
          <cell r="N814" t="str">
            <v>Tejamen</v>
          </cell>
        </row>
        <row r="815">
          <cell r="J815">
            <v>30000</v>
          </cell>
          <cell r="K815" t="str">
            <v>Agrícola</v>
          </cell>
          <cell r="N815" t="str">
            <v>Tejamen</v>
          </cell>
        </row>
        <row r="816">
          <cell r="J816">
            <v>3356</v>
          </cell>
          <cell r="K816" t="str">
            <v>Agrícola</v>
          </cell>
          <cell r="N816" t="str">
            <v>Tejamen</v>
          </cell>
        </row>
        <row r="817">
          <cell r="J817">
            <v>48000</v>
          </cell>
          <cell r="K817" t="str">
            <v>Agrícola</v>
          </cell>
          <cell r="N817" t="str">
            <v>Tejamen</v>
          </cell>
        </row>
        <row r="818">
          <cell r="J818">
            <v>329</v>
          </cell>
          <cell r="K818" t="str">
            <v>Público urbano</v>
          </cell>
          <cell r="N818" t="str">
            <v>Tejamen</v>
          </cell>
        </row>
        <row r="819">
          <cell r="J819">
            <v>128</v>
          </cell>
          <cell r="K819" t="str">
            <v>Pecuario</v>
          </cell>
          <cell r="N819" t="str">
            <v>Tejamen</v>
          </cell>
        </row>
        <row r="820">
          <cell r="J820">
            <v>3620</v>
          </cell>
          <cell r="K820" t="str">
            <v>Agrícola</v>
          </cell>
          <cell r="N820" t="str">
            <v>Tejamen</v>
          </cell>
        </row>
        <row r="821">
          <cell r="J821">
            <v>24000</v>
          </cell>
          <cell r="K821" t="str">
            <v>Agrícola</v>
          </cell>
          <cell r="N821" t="str">
            <v>Tejamen</v>
          </cell>
        </row>
        <row r="822">
          <cell r="J822">
            <v>9000</v>
          </cell>
          <cell r="K822" t="str">
            <v>Agrícola</v>
          </cell>
          <cell r="N822" t="str">
            <v>Tejamen</v>
          </cell>
        </row>
        <row r="823">
          <cell r="J823">
            <v>48000</v>
          </cell>
          <cell r="K823" t="str">
            <v>Agrícola</v>
          </cell>
          <cell r="N823" t="str">
            <v>Tejamen</v>
          </cell>
        </row>
        <row r="824">
          <cell r="J824">
            <v>1829</v>
          </cell>
          <cell r="K824" t="str">
            <v>Agrícola</v>
          </cell>
          <cell r="N824" t="str">
            <v>Tejamen</v>
          </cell>
        </row>
        <row r="825">
          <cell r="J825">
            <v>3830</v>
          </cell>
          <cell r="K825" t="str">
            <v>Agrícola</v>
          </cell>
          <cell r="N825" t="str">
            <v>Tejamen</v>
          </cell>
        </row>
        <row r="826">
          <cell r="J826">
            <v>60492</v>
          </cell>
          <cell r="K826" t="str">
            <v>Agrícola</v>
          </cell>
          <cell r="N826" t="str">
            <v>Tejamen</v>
          </cell>
        </row>
        <row r="827">
          <cell r="J827">
            <v>6091</v>
          </cell>
          <cell r="K827" t="str">
            <v>Agrícola</v>
          </cell>
          <cell r="N827" t="str">
            <v>Tejamen</v>
          </cell>
        </row>
        <row r="828">
          <cell r="J828">
            <v>365</v>
          </cell>
          <cell r="K828" t="str">
            <v>Doméstico</v>
          </cell>
          <cell r="N828" t="str">
            <v>Tejamen</v>
          </cell>
        </row>
        <row r="829">
          <cell r="J829">
            <v>36219</v>
          </cell>
          <cell r="K829" t="str">
            <v>Agrícola</v>
          </cell>
          <cell r="N829" t="str">
            <v>Tejamen</v>
          </cell>
        </row>
        <row r="830">
          <cell r="J830">
            <v>12000</v>
          </cell>
          <cell r="K830" t="str">
            <v>Agrícola</v>
          </cell>
          <cell r="N830" t="str">
            <v>Tinajuelas</v>
          </cell>
        </row>
        <row r="831">
          <cell r="J831">
            <v>24000</v>
          </cell>
          <cell r="K831" t="str">
            <v>Agrícola</v>
          </cell>
          <cell r="N831" t="str">
            <v>Tinajuelas</v>
          </cell>
        </row>
        <row r="832">
          <cell r="J832">
            <v>48000</v>
          </cell>
          <cell r="K832" t="str">
            <v>Agrícola</v>
          </cell>
          <cell r="N832" t="str">
            <v>Tinajuelas</v>
          </cell>
        </row>
        <row r="833">
          <cell r="J833">
            <v>48000</v>
          </cell>
          <cell r="K833" t="str">
            <v>Agrícola</v>
          </cell>
          <cell r="N833" t="str">
            <v>Tinajuelas</v>
          </cell>
        </row>
        <row r="834">
          <cell r="J834">
            <v>4446</v>
          </cell>
          <cell r="K834" t="str">
            <v>Pecuario</v>
          </cell>
          <cell r="N834" t="str">
            <v>Tinajuelas</v>
          </cell>
        </row>
        <row r="835">
          <cell r="J835">
            <v>18000</v>
          </cell>
          <cell r="K835" t="str">
            <v>Agrícola</v>
          </cell>
          <cell r="N835" t="str">
            <v>Tinajuelas</v>
          </cell>
        </row>
        <row r="836">
          <cell r="J836">
            <v>24000</v>
          </cell>
          <cell r="K836" t="str">
            <v>Agrícola</v>
          </cell>
          <cell r="N836" t="str">
            <v>Tinajuelas</v>
          </cell>
        </row>
        <row r="837">
          <cell r="J837">
            <v>511</v>
          </cell>
          <cell r="K837" t="str">
            <v>Pecuario</v>
          </cell>
          <cell r="N837" t="str">
            <v>Tinajuelas</v>
          </cell>
        </row>
        <row r="838">
          <cell r="J838">
            <v>39913</v>
          </cell>
          <cell r="K838" t="str">
            <v>Agrícola</v>
          </cell>
          <cell r="N838" t="str">
            <v>Tinajuelas</v>
          </cell>
        </row>
        <row r="839">
          <cell r="J839">
            <v>729</v>
          </cell>
          <cell r="K839" t="str">
            <v>Pecuario</v>
          </cell>
          <cell r="N839" t="str">
            <v>Tinajuelas</v>
          </cell>
        </row>
        <row r="840">
          <cell r="J840">
            <v>126000</v>
          </cell>
          <cell r="K840" t="str">
            <v>Agrícola</v>
          </cell>
          <cell r="N840" t="str">
            <v>Tinajuelas</v>
          </cell>
        </row>
        <row r="841">
          <cell r="J841">
            <v>1686</v>
          </cell>
          <cell r="K841" t="str">
            <v>Pecuario</v>
          </cell>
          <cell r="N841" t="str">
            <v>Tinajuelas</v>
          </cell>
        </row>
        <row r="842">
          <cell r="J842">
            <v>42000</v>
          </cell>
          <cell r="K842" t="str">
            <v>Agrícola</v>
          </cell>
          <cell r="N842" t="str">
            <v>Tinajuelas</v>
          </cell>
        </row>
        <row r="843">
          <cell r="J843">
            <v>456</v>
          </cell>
          <cell r="K843" t="str">
            <v>Pecuario</v>
          </cell>
          <cell r="N843" t="str">
            <v>Tinajuelas</v>
          </cell>
        </row>
        <row r="844">
          <cell r="J844">
            <v>638</v>
          </cell>
          <cell r="K844" t="str">
            <v>Pecuario</v>
          </cell>
          <cell r="N844" t="str">
            <v>Tinajuelas</v>
          </cell>
        </row>
        <row r="845">
          <cell r="J845">
            <v>60000</v>
          </cell>
          <cell r="K845" t="str">
            <v>Agrícola</v>
          </cell>
          <cell r="N845" t="str">
            <v>Tinajuelas</v>
          </cell>
        </row>
        <row r="846">
          <cell r="J846">
            <v>39000</v>
          </cell>
          <cell r="K846" t="str">
            <v>Agrícola</v>
          </cell>
          <cell r="N846" t="str">
            <v>Tinajuelas</v>
          </cell>
        </row>
        <row r="847">
          <cell r="J847">
            <v>60000</v>
          </cell>
          <cell r="K847" t="str">
            <v>Agrícola</v>
          </cell>
          <cell r="N847" t="str">
            <v>Tinajuelas</v>
          </cell>
        </row>
        <row r="848">
          <cell r="J848">
            <v>364</v>
          </cell>
          <cell r="K848" t="str">
            <v>Pecuario</v>
          </cell>
          <cell r="N848" t="str">
            <v>Tinajuelas</v>
          </cell>
        </row>
        <row r="849">
          <cell r="J849">
            <v>39000</v>
          </cell>
          <cell r="K849" t="str">
            <v>Agrícola</v>
          </cell>
          <cell r="N849" t="str">
            <v>Tinajuelas</v>
          </cell>
        </row>
        <row r="850">
          <cell r="J850">
            <v>537</v>
          </cell>
          <cell r="K850" t="str">
            <v>Pecuario</v>
          </cell>
          <cell r="N850" t="str">
            <v>Tinajuelas</v>
          </cell>
        </row>
        <row r="851">
          <cell r="J851">
            <v>43322</v>
          </cell>
          <cell r="K851" t="str">
            <v>Agrícola</v>
          </cell>
          <cell r="N851" t="str">
            <v>Tinajuelas</v>
          </cell>
        </row>
        <row r="852">
          <cell r="J852">
            <v>329</v>
          </cell>
          <cell r="K852" t="str">
            <v>Público urbano</v>
          </cell>
          <cell r="N852" t="str">
            <v>Tinajuelas</v>
          </cell>
        </row>
        <row r="853">
          <cell r="J853">
            <v>60620</v>
          </cell>
          <cell r="K853" t="str">
            <v>Agrícola</v>
          </cell>
          <cell r="N853" t="str">
            <v>Tinajuelas</v>
          </cell>
        </row>
        <row r="854">
          <cell r="J854">
            <v>912</v>
          </cell>
          <cell r="K854" t="str">
            <v>Pecuario</v>
          </cell>
          <cell r="N854" t="str">
            <v>Tinajuelas</v>
          </cell>
        </row>
        <row r="855">
          <cell r="J855">
            <v>811</v>
          </cell>
          <cell r="K855" t="str">
            <v>Pecuario</v>
          </cell>
          <cell r="N855" t="str">
            <v>Tinajuelas</v>
          </cell>
        </row>
        <row r="856">
          <cell r="J856">
            <v>12228</v>
          </cell>
          <cell r="K856" t="str">
            <v>Agrícola</v>
          </cell>
          <cell r="N856" t="str">
            <v>Tinajuelas</v>
          </cell>
        </row>
        <row r="857">
          <cell r="J857">
            <v>6000</v>
          </cell>
          <cell r="K857" t="str">
            <v>Agrícola</v>
          </cell>
          <cell r="N857" t="str">
            <v>Tinajuelas</v>
          </cell>
        </row>
        <row r="858">
          <cell r="J858">
            <v>36000</v>
          </cell>
          <cell r="K858" t="str">
            <v>Agrícola</v>
          </cell>
          <cell r="N858" t="str">
            <v>Tinajuelas</v>
          </cell>
        </row>
        <row r="859">
          <cell r="J859">
            <v>18000</v>
          </cell>
          <cell r="K859" t="str">
            <v>Agrícola</v>
          </cell>
          <cell r="N859" t="str">
            <v>Tinajuelas</v>
          </cell>
        </row>
        <row r="860">
          <cell r="J860">
            <v>348</v>
          </cell>
          <cell r="K860" t="str">
            <v>Doméstico</v>
          </cell>
          <cell r="N860" t="str">
            <v>Tinajuelas</v>
          </cell>
        </row>
        <row r="861">
          <cell r="J861">
            <v>22000</v>
          </cell>
          <cell r="K861" t="str">
            <v>Agrícola</v>
          </cell>
          <cell r="N861" t="str">
            <v>Tinajuelas</v>
          </cell>
        </row>
        <row r="862">
          <cell r="J862">
            <v>2122.38</v>
          </cell>
          <cell r="K862" t="str">
            <v>Industrial</v>
          </cell>
          <cell r="N862" t="str">
            <v>Tinajuelas</v>
          </cell>
        </row>
        <row r="863">
          <cell r="J863">
            <v>18000</v>
          </cell>
          <cell r="K863" t="str">
            <v>Agrícola</v>
          </cell>
          <cell r="N863" t="str">
            <v>Tinajuelas</v>
          </cell>
        </row>
        <row r="864">
          <cell r="J864">
            <v>255</v>
          </cell>
          <cell r="K864" t="str">
            <v>Pecuario</v>
          </cell>
          <cell r="N864" t="str">
            <v>Tinajuelas</v>
          </cell>
        </row>
        <row r="865">
          <cell r="J865">
            <v>18000</v>
          </cell>
          <cell r="K865" t="str">
            <v>Agrícola</v>
          </cell>
          <cell r="N865" t="str">
            <v>Tinajuelas</v>
          </cell>
        </row>
        <row r="866">
          <cell r="J866">
            <v>958</v>
          </cell>
          <cell r="K866" t="str">
            <v>Pecuario</v>
          </cell>
          <cell r="N866" t="str">
            <v>Tinajuelas</v>
          </cell>
        </row>
        <row r="867">
          <cell r="J867">
            <v>821</v>
          </cell>
          <cell r="K867" t="str">
            <v>Pecuario</v>
          </cell>
          <cell r="N867" t="str">
            <v>Tinajuelas</v>
          </cell>
        </row>
        <row r="868">
          <cell r="J868">
            <v>409</v>
          </cell>
          <cell r="K868" t="str">
            <v>Pecuario</v>
          </cell>
          <cell r="N868" t="str">
            <v>Tinajuelas</v>
          </cell>
        </row>
        <row r="869">
          <cell r="J869">
            <v>868</v>
          </cell>
          <cell r="K869" t="str">
            <v>Pecuario</v>
          </cell>
          <cell r="N869" t="str">
            <v>Tinajuelas</v>
          </cell>
        </row>
        <row r="870">
          <cell r="J870">
            <v>24291</v>
          </cell>
          <cell r="K870" t="str">
            <v>Agrícola</v>
          </cell>
          <cell r="N870" t="str">
            <v>Tinajuelas</v>
          </cell>
        </row>
        <row r="871">
          <cell r="J871">
            <v>24000</v>
          </cell>
          <cell r="K871" t="str">
            <v>Agrícola</v>
          </cell>
          <cell r="N871" t="str">
            <v>Tinajuelas</v>
          </cell>
        </row>
        <row r="872">
          <cell r="J872">
            <v>784</v>
          </cell>
          <cell r="K872" t="str">
            <v>Pecuario</v>
          </cell>
          <cell r="N872" t="str">
            <v>Tinajuelas</v>
          </cell>
        </row>
        <row r="873">
          <cell r="J873">
            <v>24000</v>
          </cell>
          <cell r="K873" t="str">
            <v>Agrícola</v>
          </cell>
          <cell r="N873" t="str">
            <v>Tinajuelas</v>
          </cell>
        </row>
        <row r="874">
          <cell r="J874">
            <v>365</v>
          </cell>
          <cell r="K874" t="str">
            <v>Doméstico</v>
          </cell>
          <cell r="N874" t="str">
            <v>Tinajuelas</v>
          </cell>
        </row>
        <row r="875">
          <cell r="J875">
            <v>42000</v>
          </cell>
          <cell r="K875" t="str">
            <v>Agrícola</v>
          </cell>
          <cell r="N875" t="str">
            <v>Tinajuelas</v>
          </cell>
        </row>
        <row r="876">
          <cell r="J876">
            <v>48000</v>
          </cell>
          <cell r="K876" t="str">
            <v>Agrícola</v>
          </cell>
          <cell r="N876" t="str">
            <v>Tinajuelas</v>
          </cell>
        </row>
        <row r="877">
          <cell r="J877">
            <v>9000</v>
          </cell>
          <cell r="K877" t="str">
            <v>Agrícola</v>
          </cell>
          <cell r="N877" t="str">
            <v>Tinajuelas</v>
          </cell>
        </row>
        <row r="878">
          <cell r="J878">
            <v>72000</v>
          </cell>
          <cell r="K878" t="str">
            <v>Agrícola</v>
          </cell>
          <cell r="N878" t="str">
            <v>Tinajuelas</v>
          </cell>
        </row>
        <row r="879">
          <cell r="J879">
            <v>6866</v>
          </cell>
          <cell r="K879" t="str">
            <v>Múltiple</v>
          </cell>
          <cell r="N879" t="str">
            <v>Tinajuelas</v>
          </cell>
        </row>
        <row r="880">
          <cell r="J880">
            <v>48000</v>
          </cell>
          <cell r="K880" t="str">
            <v>Agrícola</v>
          </cell>
          <cell r="N880" t="str">
            <v>Tinajuelas</v>
          </cell>
        </row>
        <row r="881">
          <cell r="J881">
            <v>18000</v>
          </cell>
          <cell r="K881" t="str">
            <v>Agrícola</v>
          </cell>
          <cell r="N881" t="str">
            <v>Tinajuelas</v>
          </cell>
        </row>
        <row r="882">
          <cell r="J882">
            <v>738</v>
          </cell>
          <cell r="K882" t="str">
            <v>Pecuario</v>
          </cell>
          <cell r="N882" t="str">
            <v>Tinajuelas</v>
          </cell>
        </row>
        <row r="883">
          <cell r="J883">
            <v>36000</v>
          </cell>
          <cell r="K883" t="str">
            <v>Agrícola</v>
          </cell>
          <cell r="N883" t="str">
            <v>Tinajuelas</v>
          </cell>
        </row>
        <row r="884">
          <cell r="J884">
            <v>12000</v>
          </cell>
          <cell r="K884" t="str">
            <v>Agrícola</v>
          </cell>
          <cell r="N884" t="str">
            <v>Tinajuelas</v>
          </cell>
        </row>
        <row r="885">
          <cell r="J885">
            <v>7094</v>
          </cell>
          <cell r="K885" t="str">
            <v>Agrícola</v>
          </cell>
          <cell r="N885" t="str">
            <v>Tinajuelas</v>
          </cell>
        </row>
        <row r="886">
          <cell r="J886">
            <v>201000</v>
          </cell>
          <cell r="K886" t="str">
            <v>Agrícola</v>
          </cell>
          <cell r="N886" t="str">
            <v>Tinajuelas</v>
          </cell>
        </row>
        <row r="887">
          <cell r="J887">
            <v>6684</v>
          </cell>
          <cell r="K887" t="str">
            <v>Múltiple</v>
          </cell>
          <cell r="N887" t="str">
            <v>Tinajuelas</v>
          </cell>
        </row>
        <row r="888">
          <cell r="J888">
            <v>37460</v>
          </cell>
          <cell r="K888" t="str">
            <v>Agrícola</v>
          </cell>
          <cell r="N888" t="str">
            <v>Tinajuelas</v>
          </cell>
        </row>
        <row r="889">
          <cell r="J889">
            <v>49094</v>
          </cell>
          <cell r="K889" t="str">
            <v>Agrícola</v>
          </cell>
          <cell r="N889" t="str">
            <v>Tinajuelas</v>
          </cell>
        </row>
        <row r="890">
          <cell r="J890">
            <v>24000</v>
          </cell>
          <cell r="K890" t="str">
            <v>Agrícola</v>
          </cell>
          <cell r="N890" t="str">
            <v>Tinajuelas</v>
          </cell>
        </row>
        <row r="891">
          <cell r="J891">
            <v>120000</v>
          </cell>
          <cell r="K891" t="str">
            <v>Agrícola</v>
          </cell>
          <cell r="N891" t="str">
            <v>Tinajuelas</v>
          </cell>
        </row>
        <row r="892">
          <cell r="J892">
            <v>1414</v>
          </cell>
          <cell r="K892" t="str">
            <v>Pecuario</v>
          </cell>
          <cell r="N892" t="str">
            <v>Tinajuelas</v>
          </cell>
        </row>
        <row r="893">
          <cell r="J893">
            <v>48000</v>
          </cell>
          <cell r="K893" t="str">
            <v>Agrícola</v>
          </cell>
          <cell r="N893" t="str">
            <v>Tinajuelas</v>
          </cell>
        </row>
        <row r="894">
          <cell r="J894">
            <v>66000</v>
          </cell>
          <cell r="K894" t="str">
            <v>Agrícola</v>
          </cell>
          <cell r="N894" t="str">
            <v>Tinajuelas</v>
          </cell>
        </row>
        <row r="895">
          <cell r="J895">
            <v>61095</v>
          </cell>
          <cell r="K895" t="str">
            <v>Múltiple</v>
          </cell>
          <cell r="N895" t="str">
            <v>Tinajuelas</v>
          </cell>
        </row>
        <row r="896">
          <cell r="J896">
            <v>42000</v>
          </cell>
          <cell r="K896" t="str">
            <v>Agrícola</v>
          </cell>
          <cell r="N896" t="str">
            <v>Tinajuelas</v>
          </cell>
        </row>
        <row r="897">
          <cell r="J897">
            <v>455</v>
          </cell>
          <cell r="K897" t="str">
            <v>Pecuario</v>
          </cell>
          <cell r="N897" t="str">
            <v>Tinajuelas</v>
          </cell>
        </row>
        <row r="898">
          <cell r="J898">
            <v>1690</v>
          </cell>
          <cell r="K898" t="str">
            <v>Pecuario</v>
          </cell>
          <cell r="N898" t="str">
            <v>Tinajuelas</v>
          </cell>
        </row>
        <row r="899">
          <cell r="J899">
            <v>3958</v>
          </cell>
          <cell r="K899" t="str">
            <v>Agrícola</v>
          </cell>
          <cell r="N899" t="str">
            <v>Tinajuelas</v>
          </cell>
        </row>
        <row r="900">
          <cell r="J900">
            <v>230</v>
          </cell>
          <cell r="K900" t="str">
            <v>Doméstico</v>
          </cell>
          <cell r="N900" t="str">
            <v>Tinajuelas</v>
          </cell>
        </row>
        <row r="901">
          <cell r="J901">
            <v>78000</v>
          </cell>
          <cell r="K901" t="str">
            <v>Agrícola</v>
          </cell>
          <cell r="N901" t="str">
            <v>Tinajuelas</v>
          </cell>
        </row>
        <row r="902">
          <cell r="J902">
            <v>25414</v>
          </cell>
          <cell r="K902" t="str">
            <v>Agrícola</v>
          </cell>
          <cell r="N902" t="str">
            <v>Tinajuelas</v>
          </cell>
        </row>
        <row r="903">
          <cell r="J903">
            <v>48547</v>
          </cell>
          <cell r="K903" t="str">
            <v>Agrícola</v>
          </cell>
          <cell r="N903" t="str">
            <v>Tinajuelas</v>
          </cell>
        </row>
        <row r="904">
          <cell r="J904">
            <v>42000</v>
          </cell>
          <cell r="K904" t="str">
            <v>Agrícola</v>
          </cell>
          <cell r="N904" t="str">
            <v>Tinajuelas</v>
          </cell>
        </row>
        <row r="905">
          <cell r="J905">
            <v>456</v>
          </cell>
          <cell r="K905" t="str">
            <v>Pecuario</v>
          </cell>
          <cell r="N905" t="str">
            <v>Tinajuelas</v>
          </cell>
        </row>
        <row r="906">
          <cell r="J906">
            <v>7391</v>
          </cell>
          <cell r="K906" t="str">
            <v>Público urbano</v>
          </cell>
          <cell r="N906" t="str">
            <v>Tinajuelas</v>
          </cell>
        </row>
        <row r="907">
          <cell r="J907">
            <v>7186</v>
          </cell>
          <cell r="K907" t="str">
            <v>Agrícola</v>
          </cell>
          <cell r="N907" t="str">
            <v>Tinajuelas</v>
          </cell>
        </row>
        <row r="908">
          <cell r="J908">
            <v>42802</v>
          </cell>
          <cell r="K908" t="str">
            <v>Agrícola</v>
          </cell>
          <cell r="N908" t="str">
            <v>Tinajuelas</v>
          </cell>
        </row>
        <row r="909">
          <cell r="J909">
            <v>364</v>
          </cell>
          <cell r="K909" t="str">
            <v>Pecuario</v>
          </cell>
          <cell r="N909" t="str">
            <v>Tinajuelas</v>
          </cell>
        </row>
        <row r="910">
          <cell r="J910">
            <v>48000</v>
          </cell>
          <cell r="K910" t="str">
            <v>Agrícola</v>
          </cell>
          <cell r="N910" t="str">
            <v>Tinajuelas</v>
          </cell>
        </row>
        <row r="911">
          <cell r="J911">
            <v>36000</v>
          </cell>
          <cell r="K911" t="str">
            <v>Agrícola</v>
          </cell>
          <cell r="N911" t="str">
            <v>Tinajuelas</v>
          </cell>
        </row>
        <row r="912">
          <cell r="J912">
            <v>24000</v>
          </cell>
          <cell r="K912" t="str">
            <v>Agrícola</v>
          </cell>
          <cell r="N912" t="str">
            <v>Tinajuelas</v>
          </cell>
        </row>
        <row r="913">
          <cell r="J913">
            <v>1542</v>
          </cell>
          <cell r="K913" t="str">
            <v>Pecuario</v>
          </cell>
          <cell r="N913" t="str">
            <v>Tinajuelas</v>
          </cell>
        </row>
        <row r="914">
          <cell r="J914">
            <v>216000</v>
          </cell>
          <cell r="K914" t="str">
            <v>Agrícola</v>
          </cell>
          <cell r="N914" t="str">
            <v>Tinajuelas</v>
          </cell>
        </row>
        <row r="915">
          <cell r="J915">
            <v>24000</v>
          </cell>
          <cell r="K915" t="str">
            <v>Agrícola</v>
          </cell>
          <cell r="N915" t="str">
            <v>Tinajuelas</v>
          </cell>
        </row>
        <row r="916">
          <cell r="J916">
            <v>30000</v>
          </cell>
          <cell r="K916" t="str">
            <v>Agrícola</v>
          </cell>
          <cell r="N916" t="str">
            <v>Tinajuelas</v>
          </cell>
        </row>
        <row r="917">
          <cell r="J917">
            <v>820.5</v>
          </cell>
          <cell r="K917" t="str">
            <v>Pecuario</v>
          </cell>
          <cell r="N917" t="str">
            <v>Tinajuelas</v>
          </cell>
        </row>
        <row r="918">
          <cell r="J918">
            <v>72000</v>
          </cell>
          <cell r="K918" t="str">
            <v>Agrícola</v>
          </cell>
          <cell r="N918" t="str">
            <v>Tinajuelas</v>
          </cell>
        </row>
        <row r="919">
          <cell r="J919">
            <v>42000</v>
          </cell>
          <cell r="K919" t="str">
            <v>Agrícola</v>
          </cell>
          <cell r="N919" t="str">
            <v>Tinajuelas</v>
          </cell>
        </row>
        <row r="920">
          <cell r="J920">
            <v>97277</v>
          </cell>
          <cell r="K920" t="str">
            <v>Múltiple</v>
          </cell>
          <cell r="N920" t="str">
            <v>Tinajuelas</v>
          </cell>
        </row>
        <row r="921">
          <cell r="J921">
            <v>620</v>
          </cell>
          <cell r="K921" t="str">
            <v>Pecuario</v>
          </cell>
          <cell r="N921" t="str">
            <v>Tinajuelas</v>
          </cell>
        </row>
        <row r="922">
          <cell r="J922">
            <v>4003</v>
          </cell>
          <cell r="K922" t="str">
            <v>Múltiple</v>
          </cell>
          <cell r="N922" t="str">
            <v>Tinajuelas</v>
          </cell>
        </row>
        <row r="923">
          <cell r="J923">
            <v>60000</v>
          </cell>
          <cell r="K923" t="str">
            <v>Agrícola</v>
          </cell>
          <cell r="N923" t="str">
            <v>Tinajuelas</v>
          </cell>
        </row>
        <row r="924">
          <cell r="J924">
            <v>1150</v>
          </cell>
          <cell r="K924" t="str">
            <v>Múltiple</v>
          </cell>
          <cell r="N924" t="str">
            <v>Tinajuelas</v>
          </cell>
        </row>
        <row r="925">
          <cell r="J925">
            <v>6000</v>
          </cell>
          <cell r="K925" t="str">
            <v>Agrícola</v>
          </cell>
          <cell r="N925" t="str">
            <v>Tinajuelas</v>
          </cell>
        </row>
        <row r="926">
          <cell r="J926">
            <v>401</v>
          </cell>
          <cell r="K926" t="str">
            <v>Pecuario</v>
          </cell>
          <cell r="N926" t="str">
            <v>Tinajuelas</v>
          </cell>
        </row>
        <row r="927">
          <cell r="J927">
            <v>240000</v>
          </cell>
          <cell r="K927" t="str">
            <v>Agrícola</v>
          </cell>
          <cell r="N927" t="str">
            <v>Tinajuelas</v>
          </cell>
        </row>
        <row r="928">
          <cell r="J928">
            <v>866</v>
          </cell>
          <cell r="K928" t="str">
            <v>Pecuario</v>
          </cell>
          <cell r="N928" t="str">
            <v>Tinajuelas</v>
          </cell>
        </row>
        <row r="929">
          <cell r="J929">
            <v>60000</v>
          </cell>
          <cell r="K929" t="str">
            <v>Agrícola</v>
          </cell>
          <cell r="N929" t="str">
            <v>Tinajuelas</v>
          </cell>
        </row>
        <row r="930">
          <cell r="J930">
            <v>60000</v>
          </cell>
          <cell r="K930" t="str">
            <v>Agrícola</v>
          </cell>
          <cell r="N930" t="str">
            <v>Tinajuelas</v>
          </cell>
        </row>
        <row r="931">
          <cell r="J931">
            <v>24000</v>
          </cell>
          <cell r="K931" t="str">
            <v>Agrícola</v>
          </cell>
          <cell r="N931" t="str">
            <v>Tinajuelas</v>
          </cell>
        </row>
        <row r="932">
          <cell r="J932">
            <v>720</v>
          </cell>
          <cell r="K932" t="str">
            <v>Pecuario</v>
          </cell>
          <cell r="N932" t="str">
            <v>Tinajuelas</v>
          </cell>
        </row>
        <row r="933">
          <cell r="J933">
            <v>30000</v>
          </cell>
          <cell r="K933" t="str">
            <v>Agrícola</v>
          </cell>
          <cell r="N933" t="str">
            <v>Tinajuelas</v>
          </cell>
        </row>
        <row r="934">
          <cell r="J934">
            <v>30000</v>
          </cell>
          <cell r="K934" t="str">
            <v>Agrícola</v>
          </cell>
          <cell r="N934" t="str">
            <v>Tinajuelas</v>
          </cell>
        </row>
        <row r="935">
          <cell r="J935">
            <v>383</v>
          </cell>
          <cell r="K935" t="str">
            <v>Pecuario</v>
          </cell>
          <cell r="N935" t="str">
            <v>Tinajuelas</v>
          </cell>
        </row>
        <row r="936">
          <cell r="J936">
            <v>54000</v>
          </cell>
          <cell r="K936" t="str">
            <v>Agrícola</v>
          </cell>
          <cell r="N936" t="str">
            <v>Tinajuelas</v>
          </cell>
        </row>
        <row r="937">
          <cell r="J937">
            <v>282</v>
          </cell>
          <cell r="K937" t="str">
            <v>Pecuario</v>
          </cell>
          <cell r="N937" t="str">
            <v>Tinajuelas</v>
          </cell>
        </row>
        <row r="938">
          <cell r="J938">
            <v>60000</v>
          </cell>
          <cell r="K938" t="str">
            <v>Agrícola</v>
          </cell>
          <cell r="N938" t="str">
            <v>Tinajuelas</v>
          </cell>
        </row>
        <row r="939">
          <cell r="J939">
            <v>346302</v>
          </cell>
          <cell r="K939" t="str">
            <v>Agrícola</v>
          </cell>
          <cell r="N939" t="str">
            <v>Tinajuelas</v>
          </cell>
        </row>
        <row r="940">
          <cell r="J940">
            <v>894</v>
          </cell>
          <cell r="K940" t="str">
            <v>Pecuario</v>
          </cell>
          <cell r="N940" t="str">
            <v>Tinajuelas</v>
          </cell>
        </row>
        <row r="941">
          <cell r="J941">
            <v>60000</v>
          </cell>
          <cell r="K941" t="str">
            <v>Agrícola</v>
          </cell>
          <cell r="N941" t="str">
            <v>Tinajuelas</v>
          </cell>
        </row>
        <row r="942">
          <cell r="J942">
            <v>3704</v>
          </cell>
          <cell r="K942" t="str">
            <v>Agrícola</v>
          </cell>
          <cell r="N942" t="str">
            <v>Tinajuelas</v>
          </cell>
        </row>
        <row r="943">
          <cell r="J943">
            <v>60000</v>
          </cell>
          <cell r="K943" t="str">
            <v>Agrícola</v>
          </cell>
          <cell r="N943" t="str">
            <v>Tinajuelas</v>
          </cell>
        </row>
        <row r="944">
          <cell r="J944">
            <v>48145</v>
          </cell>
          <cell r="K944" t="str">
            <v>Agrícola</v>
          </cell>
          <cell r="N944" t="str">
            <v>Tinajuelas</v>
          </cell>
        </row>
        <row r="945">
          <cell r="J945">
            <v>776</v>
          </cell>
          <cell r="K945" t="str">
            <v>Pecuario</v>
          </cell>
          <cell r="N945" t="str">
            <v>Tinajuelas</v>
          </cell>
        </row>
        <row r="946">
          <cell r="J946">
            <v>18000</v>
          </cell>
          <cell r="K946" t="str">
            <v>Agrícola</v>
          </cell>
          <cell r="N946" t="str">
            <v>Tinajuelas</v>
          </cell>
        </row>
        <row r="947">
          <cell r="J947">
            <v>958</v>
          </cell>
          <cell r="K947" t="str">
            <v>Múltiple</v>
          </cell>
          <cell r="N947" t="str">
            <v>Tinajuelas</v>
          </cell>
        </row>
        <row r="948">
          <cell r="J948">
            <v>48000</v>
          </cell>
          <cell r="K948" t="str">
            <v>Agrícola</v>
          </cell>
          <cell r="N948" t="str">
            <v>Tinajuelas</v>
          </cell>
        </row>
        <row r="949">
          <cell r="J949">
            <v>24000</v>
          </cell>
          <cell r="K949" t="str">
            <v>Agrícola</v>
          </cell>
          <cell r="N949" t="str">
            <v>Tinajuelas</v>
          </cell>
        </row>
        <row r="950">
          <cell r="J950">
            <v>410</v>
          </cell>
          <cell r="K950" t="str">
            <v>Doméstico</v>
          </cell>
          <cell r="N950" t="str">
            <v>Tinajuelas</v>
          </cell>
        </row>
        <row r="951">
          <cell r="J951">
            <v>72000</v>
          </cell>
          <cell r="K951" t="str">
            <v>Agrícola</v>
          </cell>
          <cell r="N951" t="str">
            <v>Tinajuelas</v>
          </cell>
        </row>
        <row r="952">
          <cell r="J952">
            <v>60000</v>
          </cell>
          <cell r="K952" t="str">
            <v>Agrícola</v>
          </cell>
          <cell r="N952" t="str">
            <v>Tinajuelas</v>
          </cell>
        </row>
        <row r="953">
          <cell r="J953">
            <v>68281</v>
          </cell>
          <cell r="K953" t="str">
            <v>Agrícola</v>
          </cell>
          <cell r="N953" t="str">
            <v>Tinajuelas</v>
          </cell>
        </row>
        <row r="954">
          <cell r="J954">
            <v>54000</v>
          </cell>
          <cell r="K954" t="str">
            <v>Agrícola</v>
          </cell>
          <cell r="N954" t="str">
            <v>Tinajuelas</v>
          </cell>
        </row>
        <row r="955">
          <cell r="J955">
            <v>15000</v>
          </cell>
          <cell r="K955" t="str">
            <v>Agrícola</v>
          </cell>
          <cell r="N955" t="str">
            <v>Tinajuelas</v>
          </cell>
        </row>
        <row r="956">
          <cell r="J956">
            <v>36000</v>
          </cell>
          <cell r="K956" t="str">
            <v>Agrícola</v>
          </cell>
          <cell r="N956" t="str">
            <v>Tinajuelas</v>
          </cell>
        </row>
        <row r="957">
          <cell r="J957">
            <v>7049</v>
          </cell>
          <cell r="K957" t="str">
            <v>Agrícola</v>
          </cell>
          <cell r="N957" t="str">
            <v>Tinajuelas</v>
          </cell>
        </row>
        <row r="958">
          <cell r="J958">
            <v>72000</v>
          </cell>
          <cell r="K958" t="str">
            <v>Agrícola</v>
          </cell>
          <cell r="N958" t="str">
            <v>Tinajuelas</v>
          </cell>
        </row>
        <row r="959">
          <cell r="J959">
            <v>24000</v>
          </cell>
          <cell r="K959" t="str">
            <v>Agrícola</v>
          </cell>
          <cell r="N959" t="str">
            <v>Tinajuelas</v>
          </cell>
        </row>
        <row r="960">
          <cell r="J960">
            <v>27000</v>
          </cell>
          <cell r="K960" t="str">
            <v>Agrícola</v>
          </cell>
          <cell r="N960" t="str">
            <v>Tinajuelas</v>
          </cell>
        </row>
        <row r="961">
          <cell r="J961">
            <v>90000</v>
          </cell>
          <cell r="K961" t="str">
            <v>Agrícola</v>
          </cell>
          <cell r="N961" t="str">
            <v>Tinajuelas</v>
          </cell>
        </row>
        <row r="962">
          <cell r="J962">
            <v>39000</v>
          </cell>
          <cell r="K962" t="str">
            <v>Agrícola</v>
          </cell>
          <cell r="N962" t="str">
            <v>Tinajuelas</v>
          </cell>
        </row>
        <row r="963">
          <cell r="J963">
            <v>958</v>
          </cell>
          <cell r="K963" t="str">
            <v>Múltiple</v>
          </cell>
          <cell r="N963" t="str">
            <v>Tinajuelas</v>
          </cell>
        </row>
        <row r="964">
          <cell r="J964">
            <v>1460</v>
          </cell>
          <cell r="K964" t="str">
            <v>Industrial</v>
          </cell>
          <cell r="N964" t="str">
            <v>Tinajuelas</v>
          </cell>
        </row>
        <row r="965">
          <cell r="J965">
            <v>30594</v>
          </cell>
          <cell r="K965" t="str">
            <v>Múltiple</v>
          </cell>
          <cell r="N965" t="str">
            <v>Tinajuelas</v>
          </cell>
        </row>
        <row r="966">
          <cell r="J966">
            <v>6911</v>
          </cell>
          <cell r="K966" t="str">
            <v>Agrícola</v>
          </cell>
          <cell r="N966" t="str">
            <v>Tinajuelas</v>
          </cell>
        </row>
        <row r="967">
          <cell r="J967">
            <v>83221</v>
          </cell>
          <cell r="K967" t="str">
            <v>Agrícola</v>
          </cell>
          <cell r="N967" t="str">
            <v>Tinajuelas</v>
          </cell>
        </row>
        <row r="968">
          <cell r="J968">
            <v>30000</v>
          </cell>
          <cell r="K968" t="str">
            <v>Agrícola</v>
          </cell>
          <cell r="N968" t="str">
            <v>Tinajuelas</v>
          </cell>
        </row>
        <row r="969">
          <cell r="J969">
            <v>18000</v>
          </cell>
          <cell r="K969" t="str">
            <v>Agrícola</v>
          </cell>
          <cell r="N969" t="str">
            <v>Tinajuelas</v>
          </cell>
        </row>
        <row r="970">
          <cell r="J970">
            <v>638</v>
          </cell>
          <cell r="K970" t="str">
            <v>Pecuario</v>
          </cell>
          <cell r="N970" t="str">
            <v>Tinajuelas</v>
          </cell>
        </row>
        <row r="971">
          <cell r="J971">
            <v>12730</v>
          </cell>
          <cell r="K971" t="str">
            <v>Agrícola</v>
          </cell>
          <cell r="N971" t="str">
            <v>Tinajuelas</v>
          </cell>
        </row>
        <row r="972">
          <cell r="J972">
            <v>60000</v>
          </cell>
          <cell r="K972" t="str">
            <v>Agrícola</v>
          </cell>
          <cell r="N972" t="str">
            <v>Tinajuelas</v>
          </cell>
        </row>
        <row r="973">
          <cell r="J973">
            <v>60000</v>
          </cell>
          <cell r="K973" t="str">
            <v>Agrícola</v>
          </cell>
          <cell r="N973" t="str">
            <v>Tinajuelas</v>
          </cell>
        </row>
        <row r="974">
          <cell r="J974">
            <v>3200</v>
          </cell>
          <cell r="K974" t="str">
            <v>Agrícola</v>
          </cell>
          <cell r="N974" t="str">
            <v>Tinajuelas</v>
          </cell>
        </row>
        <row r="975">
          <cell r="J975">
            <v>456</v>
          </cell>
          <cell r="K975" t="str">
            <v>Pecuario</v>
          </cell>
          <cell r="N975" t="str">
            <v>Tinajuelas</v>
          </cell>
        </row>
        <row r="976">
          <cell r="J976">
            <v>340560</v>
          </cell>
          <cell r="K976" t="str">
            <v>Agrícola</v>
          </cell>
          <cell r="N976" t="str">
            <v>Tinajuelas</v>
          </cell>
        </row>
        <row r="977">
          <cell r="J977">
            <v>35661</v>
          </cell>
          <cell r="K977" t="str">
            <v>Agrícola</v>
          </cell>
          <cell r="N977" t="str">
            <v>Tinajuelas</v>
          </cell>
        </row>
        <row r="978">
          <cell r="J978">
            <v>24713</v>
          </cell>
          <cell r="K978" t="str">
            <v>Múltiple</v>
          </cell>
          <cell r="N978" t="str">
            <v>Tinajuelas</v>
          </cell>
        </row>
        <row r="979">
          <cell r="J979">
            <v>228</v>
          </cell>
          <cell r="K979" t="str">
            <v>Doméstico</v>
          </cell>
          <cell r="N979" t="str">
            <v>Tinajuelas</v>
          </cell>
        </row>
        <row r="980">
          <cell r="J980">
            <v>6546</v>
          </cell>
          <cell r="K980" t="str">
            <v>Agrícola</v>
          </cell>
          <cell r="N980" t="str">
            <v>Tinajuelas</v>
          </cell>
        </row>
        <row r="981">
          <cell r="J981">
            <v>1916</v>
          </cell>
          <cell r="K981" t="str">
            <v>Múltiple</v>
          </cell>
          <cell r="N981" t="str">
            <v>Tinajuelas</v>
          </cell>
        </row>
        <row r="982">
          <cell r="J982">
            <v>42000</v>
          </cell>
          <cell r="K982" t="str">
            <v>Agrícola</v>
          </cell>
          <cell r="N982" t="str">
            <v>Tinajuelas</v>
          </cell>
        </row>
        <row r="983">
          <cell r="J983">
            <v>3410</v>
          </cell>
          <cell r="K983" t="str">
            <v>Agrícola</v>
          </cell>
          <cell r="N983" t="str">
            <v>Tinajuelas</v>
          </cell>
        </row>
        <row r="984">
          <cell r="J984">
            <v>96000</v>
          </cell>
          <cell r="K984" t="str">
            <v>Agrícola</v>
          </cell>
          <cell r="N984" t="str">
            <v>Tinajuelas</v>
          </cell>
        </row>
        <row r="985">
          <cell r="J985">
            <v>3948</v>
          </cell>
          <cell r="K985" t="str">
            <v>Agrícola</v>
          </cell>
          <cell r="N985" t="str">
            <v>Tinajuelas</v>
          </cell>
        </row>
        <row r="986">
          <cell r="J986">
            <v>48000</v>
          </cell>
          <cell r="K986" t="str">
            <v>Agrícola</v>
          </cell>
          <cell r="N986" t="str">
            <v>Tinajuelas</v>
          </cell>
        </row>
        <row r="987">
          <cell r="J987">
            <v>6456</v>
          </cell>
          <cell r="K987" t="str">
            <v>Agrícola</v>
          </cell>
          <cell r="N987" t="str">
            <v>Tinajuelas</v>
          </cell>
        </row>
        <row r="988">
          <cell r="J988">
            <v>27594</v>
          </cell>
          <cell r="K988" t="str">
            <v>Agrícola</v>
          </cell>
          <cell r="N988" t="str">
            <v>Tinajuelas</v>
          </cell>
        </row>
        <row r="989">
          <cell r="J989">
            <v>18766.5</v>
          </cell>
          <cell r="K989" t="str">
            <v>Agrícola</v>
          </cell>
          <cell r="N989" t="str">
            <v>Tinajuelas</v>
          </cell>
        </row>
        <row r="990">
          <cell r="J990">
            <v>83046</v>
          </cell>
          <cell r="K990" t="str">
            <v>Agrícola</v>
          </cell>
          <cell r="N990" t="str">
            <v>Tinajuelas</v>
          </cell>
        </row>
        <row r="991">
          <cell r="J991">
            <v>24000</v>
          </cell>
          <cell r="K991" t="str">
            <v>Agrícola</v>
          </cell>
          <cell r="N991" t="str">
            <v>Tinajuelas</v>
          </cell>
        </row>
        <row r="992">
          <cell r="J992">
            <v>493</v>
          </cell>
          <cell r="K992" t="str">
            <v>Pecuario</v>
          </cell>
          <cell r="N992" t="str">
            <v>Tinajuelas</v>
          </cell>
        </row>
        <row r="993">
          <cell r="J993">
            <v>621</v>
          </cell>
          <cell r="K993" t="str">
            <v>Pecuario</v>
          </cell>
          <cell r="N993" t="str">
            <v>Tinajuelas</v>
          </cell>
        </row>
        <row r="994">
          <cell r="J994">
            <v>18666</v>
          </cell>
          <cell r="K994" t="str">
            <v>Agrícola</v>
          </cell>
          <cell r="N994" t="str">
            <v>Tinajuelas</v>
          </cell>
        </row>
        <row r="995">
          <cell r="J995">
            <v>6939</v>
          </cell>
          <cell r="K995" t="str">
            <v>Agrícola</v>
          </cell>
          <cell r="N995" t="str">
            <v>Tinajuelas</v>
          </cell>
        </row>
        <row r="996">
          <cell r="J996">
            <v>1232</v>
          </cell>
          <cell r="K996" t="str">
            <v>Pecuario</v>
          </cell>
          <cell r="N996" t="str">
            <v>Tinajuelas</v>
          </cell>
        </row>
        <row r="997">
          <cell r="J997">
            <v>4500</v>
          </cell>
          <cell r="K997" t="str">
            <v>Agrícola</v>
          </cell>
          <cell r="N997" t="str">
            <v>Tinajuelas</v>
          </cell>
        </row>
        <row r="998">
          <cell r="J998">
            <v>60000</v>
          </cell>
          <cell r="K998" t="str">
            <v>Agrícola</v>
          </cell>
          <cell r="N998" t="str">
            <v>Tinajuelas</v>
          </cell>
        </row>
        <row r="999">
          <cell r="J999">
            <v>6811</v>
          </cell>
          <cell r="K999" t="str">
            <v>Agrícola</v>
          </cell>
          <cell r="N999" t="str">
            <v>Tinajuelas</v>
          </cell>
        </row>
        <row r="1000">
          <cell r="J1000">
            <v>12000</v>
          </cell>
          <cell r="K1000" t="str">
            <v>Agrícola</v>
          </cell>
          <cell r="N1000" t="str">
            <v>Tinajuelas</v>
          </cell>
        </row>
        <row r="1001">
          <cell r="J1001">
            <v>6821</v>
          </cell>
          <cell r="K1001" t="str">
            <v>Agrícola</v>
          </cell>
          <cell r="N1001" t="str">
            <v>Tinajuelas</v>
          </cell>
        </row>
        <row r="1002">
          <cell r="J1002">
            <v>329</v>
          </cell>
          <cell r="K1002" t="str">
            <v>Público urbano</v>
          </cell>
          <cell r="N1002" t="str">
            <v>Tinajuelas</v>
          </cell>
        </row>
        <row r="1003">
          <cell r="J1003">
            <v>30000</v>
          </cell>
          <cell r="K1003" t="str">
            <v>Agrícola</v>
          </cell>
          <cell r="N1003" t="str">
            <v>Tinajuelas</v>
          </cell>
        </row>
        <row r="1004">
          <cell r="J1004">
            <v>60000</v>
          </cell>
          <cell r="K1004" t="str">
            <v>Agrícola</v>
          </cell>
          <cell r="N1004" t="str">
            <v>Tinajuelas</v>
          </cell>
        </row>
        <row r="1005">
          <cell r="J1005">
            <v>3638</v>
          </cell>
          <cell r="K1005" t="str">
            <v>Múltiple</v>
          </cell>
          <cell r="N1005" t="str">
            <v>Tinajuelas</v>
          </cell>
        </row>
        <row r="1006">
          <cell r="J1006">
            <v>721</v>
          </cell>
          <cell r="K1006" t="str">
            <v>Pecuario</v>
          </cell>
          <cell r="N1006" t="str">
            <v>Tinajuelas</v>
          </cell>
        </row>
        <row r="1007">
          <cell r="J1007">
            <v>15273</v>
          </cell>
          <cell r="K1007" t="str">
            <v>Agrícola</v>
          </cell>
          <cell r="N1007" t="str">
            <v>Tinajuelas</v>
          </cell>
        </row>
        <row r="1008">
          <cell r="J1008">
            <v>1460</v>
          </cell>
          <cell r="K1008" t="str">
            <v>Múltiple</v>
          </cell>
          <cell r="N1008" t="str">
            <v>Tinajuelas</v>
          </cell>
        </row>
        <row r="1009">
          <cell r="J1009">
            <v>42000</v>
          </cell>
          <cell r="K1009" t="str">
            <v>Agrícola</v>
          </cell>
          <cell r="N1009" t="str">
            <v>Tinajuelas</v>
          </cell>
        </row>
        <row r="1010">
          <cell r="J1010">
            <v>958</v>
          </cell>
          <cell r="K1010" t="str">
            <v>Pecuario</v>
          </cell>
          <cell r="N1010" t="str">
            <v>Tinajuelas</v>
          </cell>
        </row>
        <row r="1011">
          <cell r="J1011">
            <v>18000</v>
          </cell>
          <cell r="K1011" t="str">
            <v>Agrícola</v>
          </cell>
          <cell r="N1011" t="str">
            <v>Tinajuelas</v>
          </cell>
        </row>
        <row r="1012">
          <cell r="J1012">
            <v>6000</v>
          </cell>
          <cell r="K1012" t="str">
            <v>Agrícola</v>
          </cell>
          <cell r="N1012" t="str">
            <v>Tinajuelas</v>
          </cell>
        </row>
        <row r="1013">
          <cell r="J1013">
            <v>54000</v>
          </cell>
          <cell r="K1013" t="str">
            <v>Agrícola</v>
          </cell>
          <cell r="N1013" t="str">
            <v>Tinajuelas</v>
          </cell>
        </row>
        <row r="1014">
          <cell r="J1014">
            <v>1077</v>
          </cell>
          <cell r="K1014" t="str">
            <v>Pecuario</v>
          </cell>
          <cell r="N1014" t="str">
            <v>Tinajuelas</v>
          </cell>
        </row>
        <row r="1015">
          <cell r="J1015">
            <v>69000</v>
          </cell>
          <cell r="K1015" t="str">
            <v>Agrícola</v>
          </cell>
          <cell r="N1015" t="str">
            <v>Tinajuelas</v>
          </cell>
        </row>
        <row r="1016">
          <cell r="J1016">
            <v>556</v>
          </cell>
          <cell r="K1016" t="str">
            <v>Pecuario</v>
          </cell>
          <cell r="N1016" t="str">
            <v>Tinajuelas</v>
          </cell>
        </row>
        <row r="1017">
          <cell r="J1017">
            <v>12000</v>
          </cell>
          <cell r="K1017" t="str">
            <v>Agrícola</v>
          </cell>
          <cell r="N1017" t="str">
            <v>Tinajuelas</v>
          </cell>
        </row>
        <row r="1018">
          <cell r="J1018">
            <v>182.5</v>
          </cell>
          <cell r="K1018" t="str">
            <v>Pecuario</v>
          </cell>
          <cell r="N1018" t="str">
            <v>Tinajuelas</v>
          </cell>
        </row>
        <row r="1019">
          <cell r="J1019">
            <v>48995</v>
          </cell>
          <cell r="K1019" t="str">
            <v>Agrícola</v>
          </cell>
          <cell r="N1019" t="str">
            <v>Tinajuelas</v>
          </cell>
        </row>
        <row r="1020">
          <cell r="J1020">
            <v>6456.25</v>
          </cell>
          <cell r="K1020" t="str">
            <v>Agrícola</v>
          </cell>
          <cell r="N1020" t="str">
            <v>Tinajuelas</v>
          </cell>
        </row>
        <row r="1021">
          <cell r="J1021">
            <v>274</v>
          </cell>
          <cell r="K1021" t="str">
            <v>Pecuario</v>
          </cell>
          <cell r="N1021" t="str">
            <v>Tinajuelas</v>
          </cell>
        </row>
        <row r="1022">
          <cell r="J1022">
            <v>10277</v>
          </cell>
          <cell r="K1022" t="str">
            <v>Agrícola</v>
          </cell>
          <cell r="N1022" t="str">
            <v>Tinajuelas</v>
          </cell>
        </row>
        <row r="1023">
          <cell r="J1023">
            <v>201</v>
          </cell>
          <cell r="K1023" t="str">
            <v>Pecuario</v>
          </cell>
          <cell r="N1023" t="str">
            <v>Tinajuelas</v>
          </cell>
        </row>
        <row r="1024">
          <cell r="J1024">
            <v>6903.38</v>
          </cell>
          <cell r="K1024" t="str">
            <v>Agrícola</v>
          </cell>
          <cell r="N1024" t="str">
            <v>Tinajuelas</v>
          </cell>
        </row>
        <row r="1025">
          <cell r="J1025">
            <v>867</v>
          </cell>
          <cell r="K1025" t="str">
            <v>Pecuario</v>
          </cell>
          <cell r="N1025" t="str">
            <v>Tinajuelas</v>
          </cell>
        </row>
        <row r="1026">
          <cell r="J1026">
            <v>6538</v>
          </cell>
          <cell r="K1026" t="str">
            <v>Agrícola</v>
          </cell>
          <cell r="N1026" t="str">
            <v>Tinajuelas</v>
          </cell>
        </row>
        <row r="1027">
          <cell r="J1027">
            <v>24219</v>
          </cell>
          <cell r="K1027" t="str">
            <v>Agrícola</v>
          </cell>
          <cell r="N1027" t="str">
            <v>Tinajuelas</v>
          </cell>
        </row>
        <row r="1028">
          <cell r="J1028">
            <v>120000</v>
          </cell>
          <cell r="K1028" t="str">
            <v>Agrícola</v>
          </cell>
          <cell r="N1028" t="str">
            <v>Tinajuelas</v>
          </cell>
        </row>
        <row r="1029">
          <cell r="J1029">
            <v>18821</v>
          </cell>
          <cell r="K1029" t="str">
            <v>Agrícola</v>
          </cell>
          <cell r="N1029" t="str">
            <v>Tinajuelas</v>
          </cell>
        </row>
        <row r="1030">
          <cell r="J1030">
            <v>24000</v>
          </cell>
          <cell r="K1030" t="str">
            <v>Agrícola</v>
          </cell>
          <cell r="N1030" t="str">
            <v>Tinajuelas</v>
          </cell>
        </row>
        <row r="1031">
          <cell r="J1031">
            <v>548</v>
          </cell>
          <cell r="K1031" t="str">
            <v>Pecuario</v>
          </cell>
          <cell r="N1031" t="str">
            <v>Tinajuelas</v>
          </cell>
        </row>
        <row r="1032">
          <cell r="J1032">
            <v>30903</v>
          </cell>
          <cell r="K1032" t="str">
            <v>Agrícola</v>
          </cell>
          <cell r="N1032" t="str">
            <v>Tinajuelas</v>
          </cell>
        </row>
        <row r="1033">
          <cell r="J1033">
            <v>8103</v>
          </cell>
          <cell r="K1033" t="str">
            <v>Público urbano</v>
          </cell>
          <cell r="N1033" t="str">
            <v>Tinajuelas</v>
          </cell>
        </row>
        <row r="1034">
          <cell r="J1034">
            <v>49460</v>
          </cell>
          <cell r="K1034" t="str">
            <v>Agrícola</v>
          </cell>
          <cell r="N1034" t="str">
            <v>Tinajuelas</v>
          </cell>
        </row>
        <row r="1035">
          <cell r="J1035">
            <v>203000</v>
          </cell>
          <cell r="K1035" t="str">
            <v>Agrícola</v>
          </cell>
          <cell r="N1035" t="str">
            <v>Tinajuelas</v>
          </cell>
        </row>
        <row r="1036">
          <cell r="J1036">
            <v>18365</v>
          </cell>
          <cell r="K1036" t="str">
            <v>Agrícola</v>
          </cell>
          <cell r="N1036" t="str">
            <v>Tinajuelas</v>
          </cell>
        </row>
        <row r="1037">
          <cell r="J1037">
            <v>48000</v>
          </cell>
          <cell r="K1037" t="str">
            <v>Agrícola</v>
          </cell>
          <cell r="N1037" t="str">
            <v>Tinajuelas</v>
          </cell>
        </row>
        <row r="1038">
          <cell r="J1038">
            <v>365</v>
          </cell>
          <cell r="K1038" t="str">
            <v>Pecuario</v>
          </cell>
          <cell r="N1038" t="str">
            <v>Tinajuelas</v>
          </cell>
        </row>
        <row r="1039">
          <cell r="J1039">
            <v>30000</v>
          </cell>
          <cell r="K1039" t="str">
            <v>Agrícola</v>
          </cell>
          <cell r="N1039" t="str">
            <v>Tinajuelas</v>
          </cell>
        </row>
        <row r="1040">
          <cell r="J1040">
            <v>1095</v>
          </cell>
          <cell r="K1040" t="str">
            <v>Pecuario</v>
          </cell>
          <cell r="N1040" t="str">
            <v>Tinajuelas</v>
          </cell>
        </row>
        <row r="1041">
          <cell r="J1041">
            <v>30820</v>
          </cell>
          <cell r="K1041" t="str">
            <v>Agrícola</v>
          </cell>
          <cell r="N1041" t="str">
            <v>Tinajuelas</v>
          </cell>
        </row>
        <row r="1042">
          <cell r="J1042">
            <v>150000</v>
          </cell>
          <cell r="K1042" t="str">
            <v>Agrícola</v>
          </cell>
          <cell r="N1042" t="str">
            <v>Tinajuelas</v>
          </cell>
        </row>
        <row r="1043">
          <cell r="J1043">
            <v>30000</v>
          </cell>
          <cell r="K1043" t="str">
            <v>Agrícola</v>
          </cell>
          <cell r="N1043" t="str">
            <v>Tinajuelas</v>
          </cell>
        </row>
        <row r="1044">
          <cell r="J1044">
            <v>12775</v>
          </cell>
          <cell r="K1044" t="str">
            <v>Agrícola</v>
          </cell>
          <cell r="N1044" t="str">
            <v>Tinajuelas</v>
          </cell>
        </row>
        <row r="1045">
          <cell r="J1045">
            <v>60000</v>
          </cell>
          <cell r="K1045" t="str">
            <v>Agrícola</v>
          </cell>
          <cell r="N1045" t="str">
            <v>Tinajuelas</v>
          </cell>
        </row>
        <row r="1046">
          <cell r="J1046">
            <v>574920</v>
          </cell>
          <cell r="K1046" t="str">
            <v>Agrícola</v>
          </cell>
          <cell r="N1046" t="str">
            <v>Tinajuelas</v>
          </cell>
        </row>
        <row r="1047">
          <cell r="J1047">
            <v>60000</v>
          </cell>
          <cell r="K1047" t="str">
            <v>Agrícola</v>
          </cell>
          <cell r="N1047" t="str">
            <v>Tinajuelas</v>
          </cell>
        </row>
        <row r="1048">
          <cell r="J1048">
            <v>182</v>
          </cell>
          <cell r="K1048" t="str">
            <v>Pecuario</v>
          </cell>
          <cell r="N1048" t="str">
            <v>Tinajuelas</v>
          </cell>
        </row>
        <row r="1049">
          <cell r="J1049">
            <v>770</v>
          </cell>
          <cell r="K1049" t="str">
            <v>Pecuario</v>
          </cell>
          <cell r="N1049" t="str">
            <v>Tinajuelas</v>
          </cell>
        </row>
        <row r="1050">
          <cell r="J1050">
            <v>3000</v>
          </cell>
          <cell r="K1050" t="str">
            <v>Agrícola</v>
          </cell>
          <cell r="N1050" t="str">
            <v>Tinajuelas</v>
          </cell>
        </row>
        <row r="1051">
          <cell r="J1051">
            <v>994</v>
          </cell>
          <cell r="K1051" t="str">
            <v>Pecuario</v>
          </cell>
          <cell r="N1051" t="str">
            <v>Tinajuelas</v>
          </cell>
        </row>
        <row r="1052">
          <cell r="J1052">
            <v>91</v>
          </cell>
          <cell r="K1052" t="str">
            <v>Doméstico</v>
          </cell>
          <cell r="N1052" t="str">
            <v>Tinajuelas</v>
          </cell>
        </row>
        <row r="1053">
          <cell r="J1053">
            <v>593</v>
          </cell>
          <cell r="K1053" t="str">
            <v>Pecuario</v>
          </cell>
          <cell r="N1053" t="str">
            <v>Tinajuelas</v>
          </cell>
        </row>
        <row r="1054">
          <cell r="J1054">
            <v>18000</v>
          </cell>
          <cell r="K1054" t="str">
            <v>Agrícola</v>
          </cell>
          <cell r="N1054" t="str">
            <v>Tinajuelas</v>
          </cell>
        </row>
        <row r="1055">
          <cell r="J1055">
            <v>12000</v>
          </cell>
          <cell r="K1055" t="str">
            <v>Agrícola</v>
          </cell>
          <cell r="N1055" t="str">
            <v>Tinajuelas</v>
          </cell>
        </row>
        <row r="1056">
          <cell r="J1056">
            <v>33635</v>
          </cell>
          <cell r="K1056" t="str">
            <v>Agrícola</v>
          </cell>
          <cell r="N1056" t="str">
            <v>Tinajuelas</v>
          </cell>
        </row>
        <row r="1057">
          <cell r="J1057">
            <v>35214</v>
          </cell>
          <cell r="K1057" t="str">
            <v>Agrícola</v>
          </cell>
          <cell r="N1057" t="str">
            <v>Tinajuelas</v>
          </cell>
        </row>
        <row r="1058">
          <cell r="J1058">
            <v>18000</v>
          </cell>
          <cell r="K1058" t="str">
            <v>Agrícola</v>
          </cell>
          <cell r="N1058" t="str">
            <v>Tinajuelas</v>
          </cell>
        </row>
        <row r="1059">
          <cell r="J1059">
            <v>1185</v>
          </cell>
          <cell r="K1059" t="str">
            <v>Pecuario</v>
          </cell>
          <cell r="N1059" t="str">
            <v>Tinajuelas</v>
          </cell>
        </row>
        <row r="1060">
          <cell r="J1060">
            <v>183</v>
          </cell>
          <cell r="K1060" t="str">
            <v>Pecuario</v>
          </cell>
          <cell r="N1060" t="str">
            <v>Tinajuelas</v>
          </cell>
        </row>
        <row r="1061">
          <cell r="J1061">
            <v>684</v>
          </cell>
          <cell r="K1061" t="str">
            <v>Pecuario</v>
          </cell>
          <cell r="N1061" t="str">
            <v>Tinajuelas</v>
          </cell>
        </row>
        <row r="1062">
          <cell r="J1062">
            <v>30000</v>
          </cell>
          <cell r="K1062" t="str">
            <v>Agrícola</v>
          </cell>
          <cell r="N1062" t="str">
            <v>Tinajuelas</v>
          </cell>
        </row>
        <row r="1063">
          <cell r="J1063">
            <v>36000</v>
          </cell>
          <cell r="K1063" t="str">
            <v>Agrícola</v>
          </cell>
          <cell r="N1063" t="str">
            <v>Tinajuelas</v>
          </cell>
        </row>
        <row r="1064">
          <cell r="J1064">
            <v>483.63</v>
          </cell>
          <cell r="K1064" t="str">
            <v>Pecuario</v>
          </cell>
          <cell r="N1064" t="str">
            <v>Tinajuelas</v>
          </cell>
        </row>
        <row r="1065">
          <cell r="J1065">
            <v>16142</v>
          </cell>
          <cell r="K1065" t="str">
            <v>Agrícola</v>
          </cell>
          <cell r="N1065" t="str">
            <v>Tinajuelas</v>
          </cell>
        </row>
        <row r="1066">
          <cell r="J1066">
            <v>24547</v>
          </cell>
          <cell r="K1066" t="str">
            <v>Agrícola</v>
          </cell>
          <cell r="N1066" t="str">
            <v>Tinajuelas</v>
          </cell>
        </row>
        <row r="1067">
          <cell r="J1067">
            <v>24803</v>
          </cell>
          <cell r="K1067" t="str">
            <v>Agrícola</v>
          </cell>
          <cell r="N1067" t="str">
            <v>Tinajuelas</v>
          </cell>
        </row>
        <row r="1068">
          <cell r="J1068">
            <v>72000</v>
          </cell>
          <cell r="K1068" t="str">
            <v>Agrícola</v>
          </cell>
          <cell r="N1068" t="str">
            <v>Tinajuelas</v>
          </cell>
        </row>
        <row r="1069">
          <cell r="J1069">
            <v>3456</v>
          </cell>
          <cell r="K1069" t="str">
            <v>Agrícola</v>
          </cell>
          <cell r="N1069" t="str">
            <v>Tinajuelas</v>
          </cell>
        </row>
        <row r="1070">
          <cell r="J1070">
            <v>6274</v>
          </cell>
          <cell r="K1070" t="str">
            <v>Agrícola</v>
          </cell>
          <cell r="N1070" t="str">
            <v>Tinajuelas</v>
          </cell>
        </row>
        <row r="1071">
          <cell r="J1071">
            <v>912</v>
          </cell>
          <cell r="K1071" t="str">
            <v>Pecuario</v>
          </cell>
          <cell r="N1071" t="str">
            <v>Tinajuelas</v>
          </cell>
        </row>
        <row r="1072">
          <cell r="J1072">
            <v>78894</v>
          </cell>
          <cell r="K1072" t="str">
            <v>Agrícola</v>
          </cell>
          <cell r="N1072" t="str">
            <v>Tinajuelas</v>
          </cell>
        </row>
        <row r="1073">
          <cell r="J1073">
            <v>6766</v>
          </cell>
          <cell r="K1073" t="str">
            <v>Agrícola</v>
          </cell>
          <cell r="N1073" t="str">
            <v>Tinajuelas</v>
          </cell>
        </row>
        <row r="1074">
          <cell r="J1074">
            <v>72000</v>
          </cell>
          <cell r="K1074" t="str">
            <v>Agrícola</v>
          </cell>
          <cell r="N1074" t="str">
            <v>Tinajuelas</v>
          </cell>
        </row>
        <row r="1075">
          <cell r="J1075">
            <v>228</v>
          </cell>
          <cell r="K1075" t="str">
            <v>Doméstico</v>
          </cell>
          <cell r="N1075" t="str">
            <v>Tinajuelas</v>
          </cell>
        </row>
        <row r="1076">
          <cell r="J1076">
            <v>240000</v>
          </cell>
          <cell r="K1076" t="str">
            <v>Agrícola</v>
          </cell>
          <cell r="N1076" t="str">
            <v>Tinajuelas</v>
          </cell>
        </row>
        <row r="1077">
          <cell r="J1077">
            <v>584</v>
          </cell>
          <cell r="K1077" t="str">
            <v>Pecuario</v>
          </cell>
          <cell r="N1077" t="str">
            <v>Tinajuelas</v>
          </cell>
        </row>
        <row r="1078">
          <cell r="J1078">
            <v>1688</v>
          </cell>
          <cell r="K1078" t="str">
            <v>Pecuario</v>
          </cell>
          <cell r="N1078" t="str">
            <v>Tinajuelas</v>
          </cell>
        </row>
        <row r="1079">
          <cell r="J1079">
            <v>12219</v>
          </cell>
          <cell r="K1079" t="str">
            <v>Agrícola</v>
          </cell>
          <cell r="N1079" t="str">
            <v>Tinajuelas</v>
          </cell>
        </row>
        <row r="1080">
          <cell r="J1080">
            <v>320</v>
          </cell>
          <cell r="K1080" t="str">
            <v>Doméstico</v>
          </cell>
          <cell r="N1080" t="str">
            <v>Tinajuelas</v>
          </cell>
        </row>
        <row r="1081">
          <cell r="J1081">
            <v>556</v>
          </cell>
          <cell r="K1081" t="str">
            <v>Pecuario</v>
          </cell>
          <cell r="N1081" t="str">
            <v>Tinajuelas</v>
          </cell>
        </row>
        <row r="1082">
          <cell r="J1082">
            <v>6000</v>
          </cell>
          <cell r="K1082" t="str">
            <v>Agrícola</v>
          </cell>
          <cell r="N1082" t="str">
            <v>Tinajuelas</v>
          </cell>
        </row>
        <row r="1083">
          <cell r="J1083">
            <v>72000</v>
          </cell>
          <cell r="K1083" t="str">
            <v>Agrícola</v>
          </cell>
          <cell r="N1083" t="str">
            <v>Tinajuelas</v>
          </cell>
        </row>
        <row r="1084">
          <cell r="J1084">
            <v>504</v>
          </cell>
          <cell r="K1084" t="str">
            <v>Pecuario</v>
          </cell>
          <cell r="N1084" t="str">
            <v>Tinajuelas</v>
          </cell>
        </row>
        <row r="1085">
          <cell r="J1085">
            <v>556</v>
          </cell>
          <cell r="K1085" t="str">
            <v>Pecuario</v>
          </cell>
          <cell r="N1085" t="str">
            <v>Tinajuelas</v>
          </cell>
        </row>
        <row r="1086">
          <cell r="J1086">
            <v>413</v>
          </cell>
          <cell r="K1086" t="str">
            <v>Pecuario</v>
          </cell>
          <cell r="N1086" t="str">
            <v>Tinajuelas</v>
          </cell>
        </row>
        <row r="1087">
          <cell r="J1087">
            <v>6000</v>
          </cell>
          <cell r="K1087" t="str">
            <v>Agrícola</v>
          </cell>
          <cell r="N1087" t="str">
            <v>Tinajuelas</v>
          </cell>
        </row>
        <row r="1088">
          <cell r="J1088">
            <v>410</v>
          </cell>
          <cell r="K1088" t="str">
            <v>Pecuario</v>
          </cell>
          <cell r="N1088" t="str">
            <v>Tinajuelas</v>
          </cell>
        </row>
        <row r="1089">
          <cell r="J1089">
            <v>684</v>
          </cell>
          <cell r="K1089" t="str">
            <v>Pecuario</v>
          </cell>
          <cell r="N1089" t="str">
            <v>Tinajuelas</v>
          </cell>
        </row>
        <row r="1090">
          <cell r="J1090">
            <v>1095</v>
          </cell>
          <cell r="K1090" t="str">
            <v>Pecuario</v>
          </cell>
          <cell r="N1090" t="str">
            <v>Tinajuelas</v>
          </cell>
        </row>
        <row r="1091">
          <cell r="J1091">
            <v>28800</v>
          </cell>
          <cell r="K1091" t="str">
            <v>Agrícola</v>
          </cell>
          <cell r="N1091" t="str">
            <v>Tinajuelas</v>
          </cell>
        </row>
        <row r="1092">
          <cell r="J1092">
            <v>96000</v>
          </cell>
          <cell r="K1092" t="str">
            <v>Agrícola</v>
          </cell>
          <cell r="N1092" t="str">
            <v>Tinajuelas</v>
          </cell>
        </row>
        <row r="1093">
          <cell r="J1093">
            <v>6000</v>
          </cell>
          <cell r="K1093" t="str">
            <v>Agrícola</v>
          </cell>
          <cell r="N1093" t="str">
            <v>Tinajuelas</v>
          </cell>
        </row>
        <row r="1094">
          <cell r="J1094">
            <v>120000</v>
          </cell>
          <cell r="K1094" t="str">
            <v>Agrícola</v>
          </cell>
          <cell r="N1094" t="str">
            <v>Tinajuelas</v>
          </cell>
        </row>
        <row r="1095">
          <cell r="J1095">
            <v>15000</v>
          </cell>
          <cell r="K1095" t="str">
            <v>Agrícola</v>
          </cell>
          <cell r="N1095" t="str">
            <v>Tinajuelas</v>
          </cell>
        </row>
        <row r="1096">
          <cell r="J1096">
            <v>24000</v>
          </cell>
          <cell r="K1096" t="str">
            <v>Agrícola</v>
          </cell>
          <cell r="N1096" t="str">
            <v>Tinajuelas</v>
          </cell>
        </row>
        <row r="1097">
          <cell r="J1097">
            <v>912</v>
          </cell>
          <cell r="K1097" t="str">
            <v>Pecuario</v>
          </cell>
          <cell r="N1097" t="str">
            <v>Tinajuelas</v>
          </cell>
        </row>
        <row r="1098">
          <cell r="J1098">
            <v>228</v>
          </cell>
          <cell r="K1098" t="str">
            <v>Pecuario</v>
          </cell>
          <cell r="N1098" t="str">
            <v>Tinajuelas</v>
          </cell>
        </row>
        <row r="1099">
          <cell r="J1099">
            <v>12000</v>
          </cell>
          <cell r="K1099" t="str">
            <v>Agrícola</v>
          </cell>
          <cell r="N1099" t="str">
            <v>Tinajuelas</v>
          </cell>
        </row>
        <row r="1100">
          <cell r="J1100">
            <v>15000</v>
          </cell>
          <cell r="K1100" t="str">
            <v>Agrícola</v>
          </cell>
          <cell r="N1100" t="str">
            <v>Tinajuelas</v>
          </cell>
        </row>
        <row r="1101">
          <cell r="J1101">
            <v>932</v>
          </cell>
          <cell r="K1101" t="str">
            <v>Pecuario</v>
          </cell>
          <cell r="N1101" t="str">
            <v>Tinajuelas</v>
          </cell>
        </row>
        <row r="1102">
          <cell r="J1102">
            <v>1559</v>
          </cell>
          <cell r="K1102" t="str">
            <v>Pecuario</v>
          </cell>
          <cell r="N1102" t="str">
            <v>Tinajuelas</v>
          </cell>
        </row>
        <row r="1103">
          <cell r="J1103">
            <v>109</v>
          </cell>
          <cell r="K1103" t="str">
            <v>Pecuario</v>
          </cell>
          <cell r="N1103" t="str">
            <v>Tinajuelas</v>
          </cell>
        </row>
        <row r="1104">
          <cell r="J1104">
            <v>36000</v>
          </cell>
          <cell r="K1104" t="str">
            <v>Agrícola</v>
          </cell>
          <cell r="N1104" t="str">
            <v>Tinajuelas</v>
          </cell>
        </row>
        <row r="1105">
          <cell r="J1105">
            <v>360000</v>
          </cell>
          <cell r="K1105" t="str">
            <v>Agrícola</v>
          </cell>
          <cell r="N1105" t="str">
            <v>Tinajuelas</v>
          </cell>
        </row>
        <row r="1106">
          <cell r="J1106">
            <v>18000</v>
          </cell>
          <cell r="K1106" t="str">
            <v>Agrícola</v>
          </cell>
          <cell r="N1106" t="str">
            <v>Tinajuelas</v>
          </cell>
        </row>
        <row r="1107">
          <cell r="J1107">
            <v>820</v>
          </cell>
          <cell r="K1107" t="str">
            <v>Pecuario</v>
          </cell>
          <cell r="N1107" t="str">
            <v>Tinajuelas</v>
          </cell>
        </row>
        <row r="1108">
          <cell r="J1108">
            <v>411</v>
          </cell>
          <cell r="K1108" t="str">
            <v>Pecuario</v>
          </cell>
          <cell r="N1108" t="str">
            <v>Tinajuelas</v>
          </cell>
        </row>
        <row r="1109">
          <cell r="J1109">
            <v>218</v>
          </cell>
          <cell r="K1109" t="str">
            <v>Pecuario</v>
          </cell>
          <cell r="N1109" t="str">
            <v>Tinajuelas</v>
          </cell>
        </row>
        <row r="1110">
          <cell r="J1110">
            <v>37500</v>
          </cell>
          <cell r="K1110" t="str">
            <v>Agrícola</v>
          </cell>
          <cell r="N1110" t="str">
            <v>Tinajuelas</v>
          </cell>
        </row>
        <row r="1111">
          <cell r="J1111">
            <v>3628</v>
          </cell>
          <cell r="K1111" t="str">
            <v>Agrícola</v>
          </cell>
          <cell r="N1111" t="str">
            <v>Tinajuelas</v>
          </cell>
        </row>
        <row r="1112">
          <cell r="J1112">
            <v>365</v>
          </cell>
          <cell r="K1112" t="str">
            <v>Pecuario</v>
          </cell>
          <cell r="N1112" t="str">
            <v>Tinajuelas</v>
          </cell>
        </row>
        <row r="1113">
          <cell r="J1113">
            <v>774</v>
          </cell>
          <cell r="K1113" t="str">
            <v>Pecuario</v>
          </cell>
          <cell r="N1113" t="str">
            <v>Tinajuelas</v>
          </cell>
        </row>
        <row r="1114">
          <cell r="J1114">
            <v>1049</v>
          </cell>
          <cell r="K1114" t="str">
            <v>Pecuario</v>
          </cell>
          <cell r="N1114" t="str">
            <v>Tinajuelas</v>
          </cell>
        </row>
        <row r="1115">
          <cell r="J1115">
            <v>638</v>
          </cell>
          <cell r="K1115" t="str">
            <v>Pecuario</v>
          </cell>
          <cell r="N1115" t="str">
            <v>Tinajuelas</v>
          </cell>
        </row>
        <row r="1116">
          <cell r="J1116">
            <v>410</v>
          </cell>
          <cell r="K1116" t="str">
            <v>Doméstico</v>
          </cell>
          <cell r="N1116" t="str">
            <v>Tinajuelas</v>
          </cell>
        </row>
        <row r="1117">
          <cell r="J1117">
            <v>24639</v>
          </cell>
          <cell r="K1117" t="str">
            <v>Agrícola</v>
          </cell>
          <cell r="N1117" t="str">
            <v>Tinajuelas</v>
          </cell>
        </row>
        <row r="1118">
          <cell r="J1118">
            <v>1268</v>
          </cell>
          <cell r="K1118" t="str">
            <v>Pecuario</v>
          </cell>
          <cell r="N1118" t="str">
            <v>Tinajuelas</v>
          </cell>
        </row>
        <row r="1119">
          <cell r="J1119">
            <v>492</v>
          </cell>
          <cell r="K1119" t="str">
            <v>Pecuario</v>
          </cell>
          <cell r="N1119" t="str">
            <v>Tinajuelas</v>
          </cell>
        </row>
        <row r="1120">
          <cell r="J1120">
            <v>912</v>
          </cell>
          <cell r="K1120" t="str">
            <v>Doméstico</v>
          </cell>
          <cell r="N1120" t="str">
            <v>Tinajuelas</v>
          </cell>
        </row>
        <row r="1121">
          <cell r="J1121">
            <v>1004</v>
          </cell>
          <cell r="K1121" t="str">
            <v>Pecuario</v>
          </cell>
          <cell r="N1121" t="str">
            <v>Tinajuelas</v>
          </cell>
        </row>
        <row r="1122">
          <cell r="J1122">
            <v>18000</v>
          </cell>
          <cell r="K1122" t="str">
            <v>Agrícola</v>
          </cell>
          <cell r="N1122" t="str">
            <v>Tinajuelas</v>
          </cell>
        </row>
        <row r="1123">
          <cell r="J1123">
            <v>1003</v>
          </cell>
          <cell r="K1123" t="str">
            <v>Pecuario</v>
          </cell>
          <cell r="N1123" t="str">
            <v>Tinajuelas</v>
          </cell>
        </row>
        <row r="1124">
          <cell r="J1124">
            <v>127</v>
          </cell>
          <cell r="K1124" t="str">
            <v>Pecuario</v>
          </cell>
          <cell r="N1124" t="str">
            <v>Tinajuelas</v>
          </cell>
        </row>
        <row r="1125">
          <cell r="J1125">
            <v>309</v>
          </cell>
          <cell r="K1125" t="str">
            <v>Pecuario</v>
          </cell>
          <cell r="N1125" t="str">
            <v>Tinajuelas</v>
          </cell>
        </row>
        <row r="1126">
          <cell r="J1126">
            <v>69382</v>
          </cell>
          <cell r="K1126" t="str">
            <v>Agrícola</v>
          </cell>
          <cell r="N1126" t="str">
            <v>Tinajuelas</v>
          </cell>
        </row>
        <row r="1127">
          <cell r="J1127">
            <v>10457</v>
          </cell>
          <cell r="K1127" t="str">
            <v>Público urbano</v>
          </cell>
          <cell r="N1127" t="str">
            <v>Tinajuelas</v>
          </cell>
        </row>
        <row r="1128">
          <cell r="J1128">
            <v>292</v>
          </cell>
          <cell r="K1128" t="str">
            <v>Pecuario</v>
          </cell>
          <cell r="N1128" t="str">
            <v>Tinajuelas</v>
          </cell>
        </row>
        <row r="1129">
          <cell r="J1129">
            <v>1825</v>
          </cell>
          <cell r="K1129" t="str">
            <v>Pecuario</v>
          </cell>
          <cell r="N1129" t="str">
            <v>Tinajuelas</v>
          </cell>
        </row>
        <row r="1130">
          <cell r="J1130">
            <v>237</v>
          </cell>
          <cell r="K1130" t="str">
            <v>Pecuario</v>
          </cell>
          <cell r="N1130" t="str">
            <v>Tinajuelas</v>
          </cell>
        </row>
        <row r="1131">
          <cell r="J1131">
            <v>866</v>
          </cell>
          <cell r="K1131" t="str">
            <v>Pecuario</v>
          </cell>
          <cell r="N1131" t="str">
            <v>Tinajuelas</v>
          </cell>
        </row>
        <row r="1132">
          <cell r="J1132">
            <v>1459</v>
          </cell>
          <cell r="K1132" t="str">
            <v>Pecuario</v>
          </cell>
          <cell r="N1132" t="str">
            <v>Tinajuelas</v>
          </cell>
        </row>
        <row r="1133">
          <cell r="J1133">
            <v>42000</v>
          </cell>
          <cell r="K1133" t="str">
            <v>Agrícola</v>
          </cell>
          <cell r="N1133" t="str">
            <v>Tinajuelas</v>
          </cell>
        </row>
        <row r="1134">
          <cell r="J1134">
            <v>510</v>
          </cell>
          <cell r="K1134" t="str">
            <v>Pecuario</v>
          </cell>
          <cell r="N1134" t="str">
            <v>Tinajuelas</v>
          </cell>
        </row>
        <row r="1135">
          <cell r="J1135">
            <v>729</v>
          </cell>
          <cell r="K1135" t="str">
            <v>Pecuario</v>
          </cell>
          <cell r="N1135" t="str">
            <v>Tinajuelas</v>
          </cell>
        </row>
        <row r="1136">
          <cell r="J1136">
            <v>1049.3800000000001</v>
          </cell>
          <cell r="K1136" t="str">
            <v>Pecuario</v>
          </cell>
          <cell r="N1136" t="str">
            <v>Tinajuelas</v>
          </cell>
        </row>
        <row r="1137">
          <cell r="J1137">
            <v>593</v>
          </cell>
          <cell r="K1137" t="str">
            <v>Pecuario</v>
          </cell>
          <cell r="N1137" t="str">
            <v>Tinajuelas</v>
          </cell>
        </row>
        <row r="1138">
          <cell r="J1138">
            <v>1505</v>
          </cell>
          <cell r="K1138" t="str">
            <v>Pecuario</v>
          </cell>
          <cell r="N1138" t="str">
            <v>Tinajuelas</v>
          </cell>
        </row>
        <row r="1139">
          <cell r="J1139">
            <v>1505</v>
          </cell>
          <cell r="K1139" t="str">
            <v>Pecuario</v>
          </cell>
          <cell r="N1139" t="str">
            <v>Tinajuelas</v>
          </cell>
        </row>
        <row r="1140">
          <cell r="J1140">
            <v>373</v>
          </cell>
          <cell r="K1140" t="str">
            <v>Pecuario</v>
          </cell>
          <cell r="N1140" t="str">
            <v>Tinajuelas</v>
          </cell>
        </row>
        <row r="1141">
          <cell r="J1141">
            <v>6000</v>
          </cell>
          <cell r="K1141" t="str">
            <v>Agrícola</v>
          </cell>
          <cell r="N1141" t="str">
            <v>Tinajuelas</v>
          </cell>
        </row>
        <row r="1142">
          <cell r="J1142">
            <v>6000</v>
          </cell>
          <cell r="K1142" t="str">
            <v>Agrícola</v>
          </cell>
          <cell r="N1142" t="str">
            <v>Tinajuelas</v>
          </cell>
        </row>
        <row r="1143">
          <cell r="J1143">
            <v>291</v>
          </cell>
          <cell r="K1143" t="str">
            <v>Pecuario</v>
          </cell>
          <cell r="N1143" t="str">
            <v>Tinajuelas</v>
          </cell>
        </row>
        <row r="1144">
          <cell r="J1144">
            <v>18000</v>
          </cell>
          <cell r="K1144" t="str">
            <v>Agrícola</v>
          </cell>
          <cell r="N1144" t="str">
            <v>Tinajuelas</v>
          </cell>
        </row>
        <row r="1145">
          <cell r="J1145">
            <v>1231</v>
          </cell>
          <cell r="K1145" t="str">
            <v>Pecuario</v>
          </cell>
          <cell r="N1145" t="str">
            <v>Tinajuelas</v>
          </cell>
        </row>
        <row r="1146">
          <cell r="J1146">
            <v>96000</v>
          </cell>
          <cell r="K1146" t="str">
            <v>Agrícola</v>
          </cell>
          <cell r="N1146" t="str">
            <v>Tinajuelas</v>
          </cell>
        </row>
        <row r="1147">
          <cell r="J1147">
            <v>273</v>
          </cell>
          <cell r="K1147" t="str">
            <v>Pecuario</v>
          </cell>
          <cell r="N1147" t="str">
            <v>Tinajuelas</v>
          </cell>
        </row>
        <row r="1148">
          <cell r="J1148">
            <v>547</v>
          </cell>
          <cell r="K1148" t="str">
            <v>Pecuario</v>
          </cell>
          <cell r="N1148" t="str">
            <v>Tinajuelas</v>
          </cell>
        </row>
        <row r="1149">
          <cell r="J1149">
            <v>44280</v>
          </cell>
          <cell r="K1149" t="str">
            <v>Agrícola</v>
          </cell>
          <cell r="N1149" t="str">
            <v>Tinajuelas</v>
          </cell>
        </row>
        <row r="1150">
          <cell r="J1150">
            <v>6455</v>
          </cell>
          <cell r="K1150" t="str">
            <v>Agrícola</v>
          </cell>
          <cell r="N1150" t="str">
            <v>Tinajuelas</v>
          </cell>
        </row>
        <row r="1151">
          <cell r="J1151">
            <v>1185</v>
          </cell>
          <cell r="K1151" t="str">
            <v>Pecuario</v>
          </cell>
          <cell r="N1151" t="str">
            <v>Tinajuelas</v>
          </cell>
        </row>
        <row r="1152">
          <cell r="J1152">
            <v>30000</v>
          </cell>
          <cell r="K1152" t="str">
            <v>Agrícola</v>
          </cell>
          <cell r="N1152" t="str">
            <v>Tinajuelas</v>
          </cell>
        </row>
        <row r="1153">
          <cell r="J1153">
            <v>6640</v>
          </cell>
          <cell r="K1153" t="str">
            <v>Agrícola</v>
          </cell>
          <cell r="N1153" t="str">
            <v>Tinajuelas</v>
          </cell>
        </row>
        <row r="1154">
          <cell r="J1154">
            <v>730</v>
          </cell>
          <cell r="K1154" t="str">
            <v>Pecuario</v>
          </cell>
          <cell r="N1154" t="str">
            <v>Tinajuelas</v>
          </cell>
        </row>
        <row r="1155">
          <cell r="J1155">
            <v>228</v>
          </cell>
          <cell r="K1155" t="str">
            <v>Doméstico</v>
          </cell>
          <cell r="N1155" t="str">
            <v>Tinajuelas</v>
          </cell>
        </row>
        <row r="1156">
          <cell r="J1156">
            <v>18684</v>
          </cell>
          <cell r="K1156" t="str">
            <v>Agrícola</v>
          </cell>
          <cell r="N1156" t="str">
            <v>Tinajuelas</v>
          </cell>
        </row>
        <row r="1157">
          <cell r="J1157">
            <v>480000</v>
          </cell>
          <cell r="K1157" t="str">
            <v>Agrícola</v>
          </cell>
          <cell r="N1157" t="str">
            <v>Tinajuelas</v>
          </cell>
        </row>
        <row r="1158">
          <cell r="J1158">
            <v>18000</v>
          </cell>
          <cell r="K1158" t="str">
            <v>Agrícola</v>
          </cell>
          <cell r="N1158" t="str">
            <v>Tinajuelas</v>
          </cell>
        </row>
        <row r="1159">
          <cell r="J1159">
            <v>18000</v>
          </cell>
          <cell r="K1159" t="str">
            <v>Agrícola</v>
          </cell>
          <cell r="N1159" t="str">
            <v>Tinajuelas</v>
          </cell>
        </row>
        <row r="1160">
          <cell r="J1160">
            <v>12000</v>
          </cell>
          <cell r="K1160" t="str">
            <v>Agrícola</v>
          </cell>
          <cell r="N1160" t="str">
            <v>Tinajuelas</v>
          </cell>
        </row>
        <row r="1161">
          <cell r="J1161">
            <v>674</v>
          </cell>
          <cell r="K1161" t="str">
            <v>Pecuario</v>
          </cell>
          <cell r="N1161" t="str">
            <v>Tinajuelas</v>
          </cell>
        </row>
        <row r="1162">
          <cell r="J1162">
            <v>1003</v>
          </cell>
          <cell r="K1162" t="str">
            <v>Pecuario</v>
          </cell>
          <cell r="N1162" t="str">
            <v>Tinajuelas</v>
          </cell>
        </row>
        <row r="1163">
          <cell r="J1163">
            <v>593</v>
          </cell>
          <cell r="K1163" t="str">
            <v>Pecuario</v>
          </cell>
          <cell r="N1163" t="str">
            <v>Tinajuelas</v>
          </cell>
        </row>
        <row r="1164">
          <cell r="J1164">
            <v>48000</v>
          </cell>
          <cell r="K1164" t="str">
            <v>Agrícola</v>
          </cell>
          <cell r="N1164" t="str">
            <v>Tinajuelas</v>
          </cell>
        </row>
        <row r="1165">
          <cell r="J1165">
            <v>3501</v>
          </cell>
          <cell r="K1165" t="str">
            <v>Agrícola</v>
          </cell>
          <cell r="N1165" t="str">
            <v>Tinajuelas</v>
          </cell>
        </row>
        <row r="1166">
          <cell r="J1166">
            <v>346</v>
          </cell>
          <cell r="K1166" t="str">
            <v>Pecuario</v>
          </cell>
          <cell r="N1166" t="str">
            <v>Tinajuelas</v>
          </cell>
        </row>
        <row r="1167">
          <cell r="J1167">
            <v>13095</v>
          </cell>
          <cell r="K1167" t="str">
            <v>Agrícola</v>
          </cell>
          <cell r="N1167" t="str">
            <v>Tinajuelas</v>
          </cell>
        </row>
        <row r="1168">
          <cell r="J1168">
            <v>18000</v>
          </cell>
          <cell r="K1168" t="str">
            <v>Agrícola</v>
          </cell>
          <cell r="N1168" t="str">
            <v>Tinajuelas</v>
          </cell>
        </row>
        <row r="1169">
          <cell r="J1169">
            <v>593</v>
          </cell>
          <cell r="K1169" t="str">
            <v>Pecuario</v>
          </cell>
          <cell r="N1169" t="str">
            <v>Tinajuelas</v>
          </cell>
        </row>
        <row r="1170">
          <cell r="J1170">
            <v>18000</v>
          </cell>
          <cell r="K1170" t="str">
            <v>Agrícola</v>
          </cell>
          <cell r="N1170" t="str">
            <v>Tinajuelas</v>
          </cell>
        </row>
        <row r="1171">
          <cell r="J1171">
            <v>557</v>
          </cell>
          <cell r="K1171" t="str">
            <v>Pecuario</v>
          </cell>
          <cell r="N1171" t="str">
            <v>Tinajuelas</v>
          </cell>
        </row>
        <row r="1172">
          <cell r="J1172">
            <v>31561</v>
          </cell>
          <cell r="K1172" t="str">
            <v>Agrícola</v>
          </cell>
          <cell r="N1172" t="str">
            <v>Tinajuelas</v>
          </cell>
        </row>
        <row r="1173">
          <cell r="J1173">
            <v>13169</v>
          </cell>
          <cell r="K1173" t="str">
            <v>Agrícola</v>
          </cell>
          <cell r="N1173" t="str">
            <v>Tinajuelas</v>
          </cell>
        </row>
        <row r="1174">
          <cell r="J1174">
            <v>9000</v>
          </cell>
          <cell r="K1174" t="str">
            <v>Múltiple</v>
          </cell>
          <cell r="N1174" t="str">
            <v>Tinajuelas</v>
          </cell>
        </row>
        <row r="1175">
          <cell r="J1175">
            <v>360000</v>
          </cell>
          <cell r="K1175" t="str">
            <v>Agrícola</v>
          </cell>
          <cell r="N1175" t="str">
            <v>Tinajuelas</v>
          </cell>
        </row>
        <row r="1176">
          <cell r="J1176">
            <v>30310</v>
          </cell>
          <cell r="K1176" t="str">
            <v>Agrícola</v>
          </cell>
          <cell r="N1176" t="str">
            <v>Tinajuelas</v>
          </cell>
        </row>
        <row r="1177">
          <cell r="J1177">
            <v>2554</v>
          </cell>
          <cell r="K1177" t="str">
            <v>Pecuario</v>
          </cell>
          <cell r="N1177" t="str">
            <v>Tinajuelas</v>
          </cell>
        </row>
        <row r="1178">
          <cell r="J1178">
            <v>31505</v>
          </cell>
          <cell r="K1178" t="str">
            <v>Agrícola</v>
          </cell>
          <cell r="N1178" t="str">
            <v>Tinajuelas</v>
          </cell>
        </row>
        <row r="1179">
          <cell r="J1179">
            <v>548</v>
          </cell>
          <cell r="K1179" t="str">
            <v>Pecuario</v>
          </cell>
          <cell r="N1179" t="str">
            <v>Tinajuelas</v>
          </cell>
        </row>
        <row r="1180">
          <cell r="J1180">
            <v>1368</v>
          </cell>
          <cell r="K1180" t="str">
            <v>Pecuario</v>
          </cell>
          <cell r="N1180" t="str">
            <v>Tinajuelas</v>
          </cell>
        </row>
        <row r="1181">
          <cell r="J1181">
            <v>1368</v>
          </cell>
          <cell r="K1181" t="str">
            <v>Pecuario</v>
          </cell>
          <cell r="N1181" t="str">
            <v>Tinajuelas</v>
          </cell>
        </row>
        <row r="1182">
          <cell r="J1182">
            <v>1213</v>
          </cell>
          <cell r="K1182" t="str">
            <v>Pecuario</v>
          </cell>
          <cell r="N1182" t="str">
            <v>Tinajuelas</v>
          </cell>
        </row>
        <row r="1183">
          <cell r="J1183">
            <v>4459</v>
          </cell>
          <cell r="K1183" t="str">
            <v>Agrícola</v>
          </cell>
          <cell r="N1183" t="str">
            <v>Tinajuelas</v>
          </cell>
        </row>
        <row r="1184">
          <cell r="J1184">
            <v>6547.5</v>
          </cell>
          <cell r="K1184" t="str">
            <v>Agrícola</v>
          </cell>
          <cell r="N1184" t="str">
            <v>Tinajuelas</v>
          </cell>
        </row>
        <row r="1185">
          <cell r="J1185">
            <v>1140</v>
          </cell>
          <cell r="K1185" t="str">
            <v>Pecuario</v>
          </cell>
          <cell r="N1185" t="str">
            <v>Tinajuelas</v>
          </cell>
        </row>
        <row r="1186">
          <cell r="J1186">
            <v>958</v>
          </cell>
          <cell r="K1186" t="str">
            <v>Pecuario</v>
          </cell>
          <cell r="N1186" t="str">
            <v>Tinajuelas</v>
          </cell>
        </row>
        <row r="1187">
          <cell r="J1187">
            <v>374</v>
          </cell>
          <cell r="K1187" t="str">
            <v>Pecuario</v>
          </cell>
          <cell r="N1187" t="str">
            <v>Tinajuelas</v>
          </cell>
        </row>
        <row r="1188">
          <cell r="J1188">
            <v>54000</v>
          </cell>
          <cell r="K1188" t="str">
            <v>Agrícola</v>
          </cell>
          <cell r="N1188" t="str">
            <v>Tinajuelas</v>
          </cell>
        </row>
        <row r="1189">
          <cell r="J1189">
            <v>48000</v>
          </cell>
          <cell r="K1189" t="str">
            <v>Agrícola</v>
          </cell>
          <cell r="N1189" t="str">
            <v>Tinajuelas</v>
          </cell>
        </row>
        <row r="1190">
          <cell r="J1190">
            <v>144000</v>
          </cell>
          <cell r="K1190" t="str">
            <v>Agrícola</v>
          </cell>
          <cell r="N1190" t="str">
            <v>Tinajuelas</v>
          </cell>
        </row>
        <row r="1191">
          <cell r="J1191">
            <v>820</v>
          </cell>
          <cell r="K1191" t="str">
            <v>Pecuario</v>
          </cell>
          <cell r="N1191" t="str">
            <v>Tinajuelas</v>
          </cell>
        </row>
        <row r="1192">
          <cell r="J1192">
            <v>54000</v>
          </cell>
          <cell r="K1192" t="str">
            <v>Agrícola</v>
          </cell>
          <cell r="N1192" t="str">
            <v>Tinajuelas</v>
          </cell>
        </row>
        <row r="1193">
          <cell r="J1193">
            <v>54000</v>
          </cell>
          <cell r="K1193" t="str">
            <v>Agrícola</v>
          </cell>
          <cell r="N1193" t="str">
            <v>Tinajuelas</v>
          </cell>
        </row>
        <row r="1194">
          <cell r="J1194">
            <v>18182</v>
          </cell>
          <cell r="K1194" t="str">
            <v>Agrícola</v>
          </cell>
          <cell r="N1194" t="str">
            <v>Tinajuelas</v>
          </cell>
        </row>
        <row r="1195">
          <cell r="J1195">
            <v>120000</v>
          </cell>
          <cell r="K1195" t="str">
            <v>Agrícola</v>
          </cell>
          <cell r="N1195" t="str">
            <v>Tinajuelas</v>
          </cell>
        </row>
        <row r="1196">
          <cell r="J1196">
            <v>30000</v>
          </cell>
          <cell r="K1196" t="str">
            <v>Agrícola</v>
          </cell>
          <cell r="N1196" t="str">
            <v>Tinajuelas</v>
          </cell>
        </row>
        <row r="1197">
          <cell r="J1197">
            <v>730</v>
          </cell>
          <cell r="K1197" t="str">
            <v>Pecuario</v>
          </cell>
          <cell r="N1197" t="str">
            <v>Tinajuelas</v>
          </cell>
        </row>
        <row r="1198">
          <cell r="J1198">
            <v>730</v>
          </cell>
          <cell r="K1198" t="str">
            <v>Pecuario</v>
          </cell>
          <cell r="N1198" t="str">
            <v>Tinajuelas</v>
          </cell>
        </row>
        <row r="1199">
          <cell r="J1199">
            <v>1004</v>
          </cell>
          <cell r="K1199" t="str">
            <v>Pecuario</v>
          </cell>
          <cell r="N1199" t="str">
            <v>Tinajuelas</v>
          </cell>
        </row>
        <row r="1200">
          <cell r="J1200">
            <v>675</v>
          </cell>
          <cell r="K1200" t="str">
            <v>Pecuario</v>
          </cell>
          <cell r="N1200" t="str">
            <v>Tinajuelas</v>
          </cell>
        </row>
        <row r="1201">
          <cell r="J1201">
            <v>12775</v>
          </cell>
          <cell r="K1201" t="str">
            <v>Agrícola</v>
          </cell>
          <cell r="N1201" t="str">
            <v>Tinajuelas</v>
          </cell>
        </row>
        <row r="1202">
          <cell r="J1202">
            <v>90000</v>
          </cell>
          <cell r="K1202" t="str">
            <v>Agrícola</v>
          </cell>
          <cell r="N1202" t="str">
            <v>Tinajuelas</v>
          </cell>
        </row>
        <row r="1203">
          <cell r="J1203">
            <v>1186</v>
          </cell>
          <cell r="K1203" t="str">
            <v>Pecuario</v>
          </cell>
          <cell r="N1203" t="str">
            <v>Tinajuelas</v>
          </cell>
        </row>
        <row r="1204">
          <cell r="J1204">
            <v>24000</v>
          </cell>
          <cell r="K1204" t="str">
            <v>Agrícola</v>
          </cell>
          <cell r="N1204" t="str">
            <v>Tinajuelas</v>
          </cell>
        </row>
        <row r="1205">
          <cell r="J1205">
            <v>1140</v>
          </cell>
          <cell r="K1205" t="str">
            <v>Doméstico</v>
          </cell>
          <cell r="N1205" t="str">
            <v>Tinajuelas</v>
          </cell>
        </row>
        <row r="1206">
          <cell r="J1206">
            <v>1049</v>
          </cell>
          <cell r="K1206" t="str">
            <v>Pecuario</v>
          </cell>
          <cell r="N1206" t="str">
            <v>Tinajuelas</v>
          </cell>
        </row>
        <row r="1207">
          <cell r="J1207">
            <v>273</v>
          </cell>
          <cell r="K1207" t="str">
            <v>Pecuario</v>
          </cell>
          <cell r="N1207" t="str">
            <v>Tinajuelas</v>
          </cell>
        </row>
        <row r="1208">
          <cell r="J1208">
            <v>6683</v>
          </cell>
          <cell r="K1208" t="str">
            <v>Agrícola</v>
          </cell>
          <cell r="N1208" t="str">
            <v>Tinajuelas</v>
          </cell>
        </row>
        <row r="1209">
          <cell r="J1209">
            <v>31004</v>
          </cell>
          <cell r="K1209" t="str">
            <v>Agrícola</v>
          </cell>
          <cell r="N1209" t="str">
            <v>Tinajuelas</v>
          </cell>
        </row>
        <row r="1210">
          <cell r="J1210">
            <v>3000</v>
          </cell>
          <cell r="K1210" t="str">
            <v>Agrícola</v>
          </cell>
          <cell r="N1210" t="str">
            <v>Tinajuelas</v>
          </cell>
        </row>
        <row r="1211">
          <cell r="J1211">
            <v>3000</v>
          </cell>
          <cell r="K1211" t="str">
            <v>Agrícola</v>
          </cell>
          <cell r="N1211" t="str">
            <v>Tinajuelas</v>
          </cell>
        </row>
        <row r="1212">
          <cell r="J1212">
            <v>274</v>
          </cell>
          <cell r="K1212" t="str">
            <v>Doméstico</v>
          </cell>
          <cell r="N1212" t="str">
            <v>Tinajuelas</v>
          </cell>
        </row>
        <row r="1213">
          <cell r="J1213">
            <v>30000</v>
          </cell>
          <cell r="K1213" t="str">
            <v>Agrícola</v>
          </cell>
          <cell r="N1213" t="str">
            <v>Tinajuelas</v>
          </cell>
        </row>
        <row r="1214">
          <cell r="J1214">
            <v>730</v>
          </cell>
          <cell r="K1214" t="str">
            <v>Pecuario</v>
          </cell>
          <cell r="N1214" t="str">
            <v>Tinajuelas</v>
          </cell>
        </row>
        <row r="1215">
          <cell r="J1215">
            <v>347</v>
          </cell>
          <cell r="K1215" t="str">
            <v>Pecuario</v>
          </cell>
          <cell r="N1215" t="str">
            <v>Tinajuelas</v>
          </cell>
        </row>
        <row r="1216">
          <cell r="J1216">
            <v>428</v>
          </cell>
          <cell r="K1216" t="str">
            <v>Pecuario</v>
          </cell>
          <cell r="N1216" t="str">
            <v>Tinajuelas</v>
          </cell>
        </row>
        <row r="1217">
          <cell r="J1217">
            <v>967.25</v>
          </cell>
          <cell r="K1217" t="str">
            <v>Pecuario</v>
          </cell>
          <cell r="N1217" t="str">
            <v>Tinajuelas</v>
          </cell>
        </row>
        <row r="1218">
          <cell r="J1218">
            <v>18228</v>
          </cell>
          <cell r="K1218" t="str">
            <v>Agrícola</v>
          </cell>
          <cell r="N1218" t="str">
            <v>Tinajuelas</v>
          </cell>
        </row>
        <row r="1219">
          <cell r="J1219">
            <v>9465</v>
          </cell>
          <cell r="K1219" t="str">
            <v>Múltiple</v>
          </cell>
          <cell r="N1219" t="str">
            <v>Tinajuelas</v>
          </cell>
        </row>
        <row r="1220">
          <cell r="J1220">
            <v>1094</v>
          </cell>
          <cell r="K1220" t="str">
            <v>Pecuario</v>
          </cell>
          <cell r="N1220" t="str">
            <v>Tinajuelas</v>
          </cell>
        </row>
        <row r="1221">
          <cell r="J1221">
            <v>913</v>
          </cell>
          <cell r="K1221" t="str">
            <v>Pecuario</v>
          </cell>
          <cell r="N1221" t="str">
            <v>Tinajuelas</v>
          </cell>
        </row>
        <row r="1222">
          <cell r="J1222">
            <v>228000</v>
          </cell>
          <cell r="K1222" t="str">
            <v>Agrícola</v>
          </cell>
          <cell r="N1222" t="str">
            <v>Tinajuelas</v>
          </cell>
        </row>
        <row r="1223">
          <cell r="J1223">
            <v>365</v>
          </cell>
          <cell r="K1223" t="str">
            <v>Pecuario</v>
          </cell>
          <cell r="N1223" t="str">
            <v>Tinajuelas</v>
          </cell>
        </row>
        <row r="1224">
          <cell r="J1224">
            <v>30365</v>
          </cell>
          <cell r="K1224" t="str">
            <v>Agrícola</v>
          </cell>
          <cell r="N1224" t="str">
            <v>Tinajuelas</v>
          </cell>
        </row>
        <row r="1225">
          <cell r="J1225">
            <v>6000</v>
          </cell>
          <cell r="K1225" t="str">
            <v>Agrícola</v>
          </cell>
          <cell r="N1225" t="str">
            <v>Tinajuelas</v>
          </cell>
        </row>
        <row r="1226">
          <cell r="J1226">
            <v>1404</v>
          </cell>
          <cell r="K1226" t="str">
            <v>Pecuario</v>
          </cell>
          <cell r="N1226" t="str">
            <v>Tinajuelas</v>
          </cell>
        </row>
        <row r="1227">
          <cell r="J1227">
            <v>456</v>
          </cell>
          <cell r="K1227" t="str">
            <v>Doméstico</v>
          </cell>
          <cell r="N1227" t="str">
            <v>Tinajuelas</v>
          </cell>
        </row>
        <row r="1228">
          <cell r="J1228">
            <v>1368</v>
          </cell>
          <cell r="K1228" t="str">
            <v>Pecuario</v>
          </cell>
          <cell r="N1228" t="str">
            <v>Tinajuelas</v>
          </cell>
        </row>
        <row r="1229">
          <cell r="J1229">
            <v>9000</v>
          </cell>
          <cell r="K1229" t="str">
            <v>Agrícola</v>
          </cell>
          <cell r="N1229" t="str">
            <v>Tinajuelas</v>
          </cell>
        </row>
        <row r="1230">
          <cell r="J1230">
            <v>739</v>
          </cell>
          <cell r="K1230" t="str">
            <v>Pecuario</v>
          </cell>
          <cell r="N1230" t="str">
            <v>Tinajuelas</v>
          </cell>
        </row>
        <row r="1231">
          <cell r="J1231">
            <v>54000</v>
          </cell>
          <cell r="K1231" t="str">
            <v>Agrícola</v>
          </cell>
          <cell r="N1231" t="str">
            <v>Tinajuelas</v>
          </cell>
        </row>
        <row r="1232">
          <cell r="J1232">
            <v>25460</v>
          </cell>
          <cell r="K1232" t="str">
            <v>Agrícola</v>
          </cell>
          <cell r="N1232" t="str">
            <v>Tinajuelas</v>
          </cell>
        </row>
        <row r="1233">
          <cell r="J1233">
            <v>1116</v>
          </cell>
          <cell r="K1233" t="str">
            <v>Pecuario</v>
          </cell>
          <cell r="N1233" t="str">
            <v>Tinajuelas</v>
          </cell>
        </row>
        <row r="1234">
          <cell r="J1234">
            <v>647</v>
          </cell>
          <cell r="K1234" t="str">
            <v>Pecuario</v>
          </cell>
          <cell r="N1234" t="str">
            <v>Tinajuelas</v>
          </cell>
        </row>
        <row r="1235">
          <cell r="J1235">
            <v>1003</v>
          </cell>
          <cell r="K1235" t="str">
            <v>Pecuario</v>
          </cell>
          <cell r="N1235" t="str">
            <v>Tinajuelas</v>
          </cell>
        </row>
        <row r="1236">
          <cell r="J1236">
            <v>766</v>
          </cell>
          <cell r="K1236" t="str">
            <v>Pecuario</v>
          </cell>
          <cell r="N1236" t="str">
            <v>Tinajuelas</v>
          </cell>
        </row>
        <row r="1237">
          <cell r="J1237">
            <v>24912.5</v>
          </cell>
          <cell r="K1237" t="str">
            <v>Agrícola</v>
          </cell>
          <cell r="N1237" t="str">
            <v>Tinajuelas</v>
          </cell>
        </row>
        <row r="1238">
          <cell r="J1238">
            <v>24000</v>
          </cell>
          <cell r="K1238" t="str">
            <v>Agrícola</v>
          </cell>
          <cell r="N1238" t="str">
            <v>Tinajuelas</v>
          </cell>
        </row>
        <row r="1239">
          <cell r="J1239">
            <v>912.5</v>
          </cell>
          <cell r="K1239" t="str">
            <v>Pecuario</v>
          </cell>
          <cell r="N1239" t="str">
            <v>Tinajuelas</v>
          </cell>
        </row>
        <row r="1240">
          <cell r="J1240">
            <v>584</v>
          </cell>
          <cell r="K1240" t="str">
            <v>Pecuario</v>
          </cell>
          <cell r="N1240" t="str">
            <v>Tinajuelas</v>
          </cell>
        </row>
        <row r="1241">
          <cell r="J1241">
            <v>85848</v>
          </cell>
          <cell r="K1241" t="str">
            <v>Público urbano</v>
          </cell>
          <cell r="N1241" t="str">
            <v>Tinajuelas</v>
          </cell>
        </row>
        <row r="1242">
          <cell r="J1242">
            <v>621</v>
          </cell>
          <cell r="K1242" t="str">
            <v>Pecuario</v>
          </cell>
          <cell r="N1242" t="str">
            <v>Tinajuelas</v>
          </cell>
        </row>
        <row r="1243">
          <cell r="J1243">
            <v>6821</v>
          </cell>
          <cell r="K1243" t="str">
            <v>Agrícola</v>
          </cell>
          <cell r="N1243" t="str">
            <v>Tinajuelas</v>
          </cell>
        </row>
        <row r="1244">
          <cell r="J1244">
            <v>546</v>
          </cell>
          <cell r="K1244" t="str">
            <v>Pecuario</v>
          </cell>
          <cell r="N1244" t="str">
            <v>Tinajuelas</v>
          </cell>
        </row>
        <row r="1245">
          <cell r="J1245">
            <v>30000</v>
          </cell>
          <cell r="K1245" t="str">
            <v>Agrícola</v>
          </cell>
          <cell r="N1245" t="str">
            <v>Tinajuelas</v>
          </cell>
        </row>
        <row r="1246">
          <cell r="J1246">
            <v>1095</v>
          </cell>
          <cell r="K1246" t="str">
            <v>Pecuario</v>
          </cell>
          <cell r="N1246" t="str">
            <v>Tinajuelas</v>
          </cell>
        </row>
        <row r="1247">
          <cell r="J1247">
            <v>36000</v>
          </cell>
          <cell r="K1247" t="str">
            <v>Agrícola</v>
          </cell>
          <cell r="N1247" t="str">
            <v>Tinajuelas</v>
          </cell>
        </row>
        <row r="1248">
          <cell r="J1248">
            <v>730</v>
          </cell>
          <cell r="K1248" t="str">
            <v>Pecuario</v>
          </cell>
          <cell r="N1248" t="str">
            <v>Tinajuelas</v>
          </cell>
        </row>
        <row r="1249">
          <cell r="J1249">
            <v>84000</v>
          </cell>
          <cell r="K1249" t="str">
            <v>Agrícola</v>
          </cell>
          <cell r="N1249" t="str">
            <v>Tinajuelas</v>
          </cell>
        </row>
        <row r="1250">
          <cell r="J1250">
            <v>2092</v>
          </cell>
          <cell r="K1250" t="str">
            <v>Agrícola</v>
          </cell>
          <cell r="N1250" t="str">
            <v>Tinajuelas</v>
          </cell>
        </row>
        <row r="1251">
          <cell r="J1251">
            <v>183</v>
          </cell>
          <cell r="K1251" t="str">
            <v>Doméstico</v>
          </cell>
          <cell r="N1251" t="str">
            <v>Tinajuelas</v>
          </cell>
        </row>
        <row r="1252">
          <cell r="J1252">
            <v>300000</v>
          </cell>
          <cell r="K1252" t="str">
            <v>Agrícola</v>
          </cell>
          <cell r="N1252" t="str">
            <v>Tinajuelas</v>
          </cell>
        </row>
        <row r="1253">
          <cell r="J1253">
            <v>1427</v>
          </cell>
          <cell r="K1253" t="str">
            <v>Pecuario</v>
          </cell>
          <cell r="N1253" t="str">
            <v>Tinajuelas</v>
          </cell>
        </row>
        <row r="1254">
          <cell r="J1254">
            <v>91</v>
          </cell>
          <cell r="K1254" t="str">
            <v>Pecuario</v>
          </cell>
          <cell r="N1254" t="str">
            <v>Tinajuelas</v>
          </cell>
        </row>
        <row r="1255">
          <cell r="J1255">
            <v>548</v>
          </cell>
          <cell r="K1255" t="str">
            <v>Pecuario</v>
          </cell>
          <cell r="N1255" t="str">
            <v>Tinajuelas</v>
          </cell>
        </row>
        <row r="1256">
          <cell r="J1256">
            <v>18320</v>
          </cell>
          <cell r="K1256" t="str">
            <v>Agrícola</v>
          </cell>
          <cell r="N1256" t="str">
            <v>Tinajuelas</v>
          </cell>
        </row>
        <row r="1257">
          <cell r="J1257">
            <v>3000</v>
          </cell>
          <cell r="K1257" t="str">
            <v>Agrícola</v>
          </cell>
          <cell r="N1257" t="str">
            <v>Tinajuelas</v>
          </cell>
        </row>
        <row r="1258">
          <cell r="J1258">
            <v>300000</v>
          </cell>
          <cell r="K1258" t="str">
            <v>Agrícola</v>
          </cell>
          <cell r="N1258" t="str">
            <v>Tinajuelas</v>
          </cell>
        </row>
        <row r="1259">
          <cell r="J1259">
            <v>1140</v>
          </cell>
          <cell r="K1259" t="str">
            <v>Pecuario</v>
          </cell>
          <cell r="N1259" t="str">
            <v>Tinajuelas</v>
          </cell>
        </row>
        <row r="1260">
          <cell r="J1260">
            <v>684</v>
          </cell>
          <cell r="K1260" t="str">
            <v>Pecuario</v>
          </cell>
          <cell r="N1260" t="str">
            <v>Tinajuelas</v>
          </cell>
        </row>
        <row r="1261">
          <cell r="J1261">
            <v>657</v>
          </cell>
          <cell r="K1261" t="str">
            <v>Público urbano</v>
          </cell>
          <cell r="N1261" t="str">
            <v>Tinajuelas</v>
          </cell>
        </row>
        <row r="1262">
          <cell r="J1262">
            <v>360000</v>
          </cell>
          <cell r="K1262" t="str">
            <v>Agrícola</v>
          </cell>
          <cell r="N1262" t="str">
            <v>Tinajuelas</v>
          </cell>
        </row>
        <row r="1263">
          <cell r="J1263">
            <v>89400</v>
          </cell>
          <cell r="K1263" t="str">
            <v>Agrícola</v>
          </cell>
          <cell r="N1263" t="str">
            <v>Tinajuelas</v>
          </cell>
        </row>
        <row r="1264">
          <cell r="J1264">
            <v>18000</v>
          </cell>
          <cell r="K1264" t="str">
            <v>Agrícola</v>
          </cell>
          <cell r="N1264" t="str">
            <v>Tinajuelas</v>
          </cell>
        </row>
        <row r="1265">
          <cell r="J1265">
            <v>822</v>
          </cell>
          <cell r="K1265" t="str">
            <v>Pecuario</v>
          </cell>
          <cell r="N1265" t="str">
            <v>Tinajuelas</v>
          </cell>
        </row>
        <row r="1266">
          <cell r="J1266">
            <v>300000</v>
          </cell>
          <cell r="K1266" t="str">
            <v>Agrícola</v>
          </cell>
          <cell r="N1266" t="str">
            <v>Tinajuelas</v>
          </cell>
        </row>
        <row r="1267">
          <cell r="J1267">
            <v>3456</v>
          </cell>
          <cell r="K1267" t="str">
            <v>Agrícola</v>
          </cell>
          <cell r="N1267" t="str">
            <v>Tinajuelas</v>
          </cell>
        </row>
        <row r="1268">
          <cell r="J1268">
            <v>273</v>
          </cell>
          <cell r="K1268" t="str">
            <v>Pecuario</v>
          </cell>
          <cell r="N1268" t="str">
            <v>Tinajuelas</v>
          </cell>
        </row>
        <row r="1269">
          <cell r="J1269">
            <v>60000</v>
          </cell>
          <cell r="K1269" t="str">
            <v>Agrícola</v>
          </cell>
          <cell r="N1269" t="str">
            <v>Tinajuelas</v>
          </cell>
        </row>
        <row r="1270">
          <cell r="J1270">
            <v>402</v>
          </cell>
          <cell r="K1270" t="str">
            <v>Pecuario</v>
          </cell>
          <cell r="N1270" t="str">
            <v>Tinajuelas</v>
          </cell>
        </row>
        <row r="1271">
          <cell r="J1271">
            <v>730</v>
          </cell>
          <cell r="K1271" t="str">
            <v>Pecuario</v>
          </cell>
          <cell r="N1271" t="str">
            <v>Tinajuelas</v>
          </cell>
        </row>
        <row r="1272">
          <cell r="J1272">
            <v>18364</v>
          </cell>
          <cell r="K1272" t="str">
            <v>Agrícola</v>
          </cell>
          <cell r="N1272" t="str">
            <v>Tinajuelas</v>
          </cell>
        </row>
        <row r="1273">
          <cell r="J1273">
            <v>250000</v>
          </cell>
          <cell r="K1273" t="str">
            <v>Agrícola</v>
          </cell>
          <cell r="N1273" t="str">
            <v>Tinajuelas</v>
          </cell>
        </row>
        <row r="1274">
          <cell r="J1274">
            <v>42677.5</v>
          </cell>
          <cell r="K1274" t="str">
            <v>Público urbano</v>
          </cell>
          <cell r="N1274" t="str">
            <v>Tinajuelas</v>
          </cell>
        </row>
        <row r="1275">
          <cell r="J1275">
            <v>60000</v>
          </cell>
          <cell r="K1275" t="str">
            <v>Agrícola</v>
          </cell>
          <cell r="N1275" t="str">
            <v>Tinajuelas</v>
          </cell>
        </row>
        <row r="1276">
          <cell r="J1276">
            <v>25096</v>
          </cell>
          <cell r="K1276" t="str">
            <v>Agrícola</v>
          </cell>
          <cell r="N1276" t="str">
            <v>Tinajuelas</v>
          </cell>
        </row>
        <row r="1277">
          <cell r="J1277">
            <v>174821</v>
          </cell>
          <cell r="K1277" t="str">
            <v>Agrícola</v>
          </cell>
          <cell r="N1277" t="str">
            <v>Tinajuelas</v>
          </cell>
        </row>
        <row r="1278">
          <cell r="J1278">
            <v>7186</v>
          </cell>
          <cell r="K1278" t="str">
            <v>Agrícola</v>
          </cell>
          <cell r="N1278" t="str">
            <v>Tinajuelas</v>
          </cell>
        </row>
        <row r="1279">
          <cell r="J1279">
            <v>6839</v>
          </cell>
          <cell r="K1279" t="str">
            <v>Agrícola</v>
          </cell>
          <cell r="N1279" t="str">
            <v>Tinajuelas</v>
          </cell>
        </row>
        <row r="1280">
          <cell r="J1280">
            <v>18218</v>
          </cell>
          <cell r="K1280" t="str">
            <v>Agrícola</v>
          </cell>
          <cell r="N1280" t="str">
            <v>Tinajuelas</v>
          </cell>
        </row>
        <row r="1281">
          <cell r="J1281">
            <v>96000</v>
          </cell>
          <cell r="K1281" t="str">
            <v>Agrícola</v>
          </cell>
          <cell r="N1281" t="str">
            <v>Tinajuelas</v>
          </cell>
        </row>
        <row r="1282">
          <cell r="J1282">
            <v>30000</v>
          </cell>
          <cell r="K1282" t="str">
            <v>Agrícola</v>
          </cell>
          <cell r="N1282" t="str">
            <v>Tinajuelas</v>
          </cell>
        </row>
        <row r="1283">
          <cell r="J1283">
            <v>273</v>
          </cell>
          <cell r="K1283" t="str">
            <v>Pecuario</v>
          </cell>
          <cell r="N1283" t="str">
            <v>Tinajuelas</v>
          </cell>
        </row>
        <row r="1284">
          <cell r="J1284">
            <v>33502</v>
          </cell>
          <cell r="K1284" t="str">
            <v>Agrícola</v>
          </cell>
          <cell r="N1284" t="str">
            <v>Tinajuelas</v>
          </cell>
        </row>
        <row r="1285">
          <cell r="J1285">
            <v>1095</v>
          </cell>
          <cell r="K1285" t="str">
            <v>Pecuario</v>
          </cell>
          <cell r="N1285" t="str">
            <v>Tinajuelas</v>
          </cell>
        </row>
        <row r="1286">
          <cell r="J1286">
            <v>1003</v>
          </cell>
          <cell r="K1286" t="str">
            <v>Pecuario</v>
          </cell>
          <cell r="N1286" t="str">
            <v>Tinajuelas</v>
          </cell>
        </row>
        <row r="1287">
          <cell r="J1287">
            <v>775</v>
          </cell>
          <cell r="K1287" t="str">
            <v>Pecuario</v>
          </cell>
          <cell r="N1287" t="str">
            <v>Tinajuelas</v>
          </cell>
        </row>
        <row r="1288">
          <cell r="J1288">
            <v>24000</v>
          </cell>
          <cell r="K1288" t="str">
            <v>Agrícola</v>
          </cell>
          <cell r="N1288" t="str">
            <v>Tinajuelas</v>
          </cell>
        </row>
        <row r="1289">
          <cell r="J1289">
            <v>447</v>
          </cell>
          <cell r="K1289" t="str">
            <v>Pecuario</v>
          </cell>
          <cell r="N1289" t="str">
            <v>Tinajuelas</v>
          </cell>
        </row>
        <row r="1290">
          <cell r="J1290">
            <v>6703</v>
          </cell>
          <cell r="K1290" t="str">
            <v>Agrícola</v>
          </cell>
          <cell r="N1290" t="str">
            <v>Tinajuelas</v>
          </cell>
        </row>
        <row r="1291">
          <cell r="J1291">
            <v>48000</v>
          </cell>
          <cell r="K1291" t="str">
            <v>Agrícola</v>
          </cell>
          <cell r="N1291" t="str">
            <v>Tinajuelas</v>
          </cell>
        </row>
        <row r="1292">
          <cell r="J1292">
            <v>396000</v>
          </cell>
          <cell r="K1292" t="str">
            <v>Agrícola</v>
          </cell>
          <cell r="N1292" t="str">
            <v>Tinajuelas</v>
          </cell>
        </row>
        <row r="1293">
          <cell r="J1293">
            <v>365</v>
          </cell>
          <cell r="K1293" t="str">
            <v>Pecuario</v>
          </cell>
          <cell r="N1293" t="str">
            <v>Tinajuelas</v>
          </cell>
        </row>
        <row r="1294">
          <cell r="J1294">
            <v>24957</v>
          </cell>
          <cell r="K1294" t="str">
            <v>Agrícola</v>
          </cell>
          <cell r="N1294" t="str">
            <v>Tinajuelas</v>
          </cell>
        </row>
        <row r="1295">
          <cell r="J1295">
            <v>747</v>
          </cell>
          <cell r="K1295" t="str">
            <v>Pecuario</v>
          </cell>
          <cell r="N1295" t="str">
            <v>Tinajuelas</v>
          </cell>
        </row>
        <row r="1296">
          <cell r="J1296">
            <v>456</v>
          </cell>
          <cell r="K1296" t="str">
            <v>Pecuario</v>
          </cell>
          <cell r="N1296" t="str">
            <v>Tinajuelas</v>
          </cell>
        </row>
        <row r="1297">
          <cell r="J1297">
            <v>329</v>
          </cell>
          <cell r="K1297" t="str">
            <v>Público urbano</v>
          </cell>
          <cell r="N1297" t="str">
            <v>Tinajuelas</v>
          </cell>
        </row>
        <row r="1298">
          <cell r="J1298">
            <v>611</v>
          </cell>
          <cell r="K1298" t="str">
            <v>Pecuario</v>
          </cell>
          <cell r="N1298" t="str">
            <v>Tinajuelas</v>
          </cell>
        </row>
        <row r="1299">
          <cell r="J1299">
            <v>384</v>
          </cell>
          <cell r="K1299" t="str">
            <v>Pecuario</v>
          </cell>
          <cell r="N1299" t="str">
            <v>Tinajuelas</v>
          </cell>
        </row>
        <row r="1300">
          <cell r="J1300">
            <v>565</v>
          </cell>
          <cell r="K1300" t="str">
            <v>Pecuario</v>
          </cell>
          <cell r="N1300" t="str">
            <v>Tinajuelas</v>
          </cell>
        </row>
        <row r="1301">
          <cell r="J1301">
            <v>292</v>
          </cell>
          <cell r="K1301" t="str">
            <v>Pecuario</v>
          </cell>
          <cell r="N1301" t="str">
            <v>Tinajuelas</v>
          </cell>
        </row>
        <row r="1302">
          <cell r="J1302">
            <v>18318</v>
          </cell>
          <cell r="K1302" t="str">
            <v>Agrícola</v>
          </cell>
          <cell r="N1302" t="str">
            <v>Tinajuelas</v>
          </cell>
        </row>
        <row r="1303">
          <cell r="J1303">
            <v>24000</v>
          </cell>
          <cell r="K1303" t="str">
            <v>Agrícola</v>
          </cell>
          <cell r="N1303" t="str">
            <v>Tinajuelas</v>
          </cell>
        </row>
        <row r="1304">
          <cell r="J1304">
            <v>775</v>
          </cell>
          <cell r="K1304" t="str">
            <v>Pecuario</v>
          </cell>
          <cell r="N1304" t="str">
            <v>Tinajuelas</v>
          </cell>
        </row>
        <row r="1305">
          <cell r="J1305">
            <v>236000</v>
          </cell>
          <cell r="K1305" t="str">
            <v>Agrícola</v>
          </cell>
          <cell r="N1305" t="str">
            <v>Tinajuelas</v>
          </cell>
        </row>
        <row r="1306">
          <cell r="J1306">
            <v>2281</v>
          </cell>
          <cell r="K1306" t="str">
            <v>Doméstico</v>
          </cell>
          <cell r="N1306" t="str">
            <v>Tinajuelas</v>
          </cell>
        </row>
        <row r="1307">
          <cell r="J1307">
            <v>236</v>
          </cell>
          <cell r="K1307" t="str">
            <v>Pecuario</v>
          </cell>
          <cell r="N1307" t="str">
            <v>Tinajuelas</v>
          </cell>
        </row>
        <row r="1308">
          <cell r="J1308">
            <v>492</v>
          </cell>
          <cell r="K1308" t="str">
            <v>Pecuario</v>
          </cell>
          <cell r="N1308" t="str">
            <v>Tinajuelas</v>
          </cell>
        </row>
        <row r="1309">
          <cell r="J1309">
            <v>6328.5</v>
          </cell>
          <cell r="K1309" t="str">
            <v>Agrícola</v>
          </cell>
          <cell r="N1309" t="str">
            <v>Tinajuelas</v>
          </cell>
        </row>
        <row r="1310">
          <cell r="J1310">
            <v>593</v>
          </cell>
          <cell r="K1310" t="str">
            <v>Pecuario</v>
          </cell>
          <cell r="N1310" t="str">
            <v>Tinajuelas</v>
          </cell>
        </row>
        <row r="1311">
          <cell r="J1311">
            <v>456</v>
          </cell>
          <cell r="K1311" t="str">
            <v>Pecuario</v>
          </cell>
          <cell r="N1311" t="str">
            <v>Tinajuelas</v>
          </cell>
        </row>
        <row r="1312">
          <cell r="J1312">
            <v>548</v>
          </cell>
          <cell r="K1312" t="str">
            <v>Pecuario</v>
          </cell>
          <cell r="N1312" t="str">
            <v>Tinajuelas</v>
          </cell>
        </row>
        <row r="1313">
          <cell r="J1313">
            <v>7003</v>
          </cell>
          <cell r="K1313" t="str">
            <v>Agrícola</v>
          </cell>
          <cell r="N1313" t="str">
            <v>Tinajuelas</v>
          </cell>
        </row>
        <row r="1314">
          <cell r="J1314">
            <v>200</v>
          </cell>
          <cell r="K1314" t="str">
            <v>Pecuario</v>
          </cell>
          <cell r="N1314" t="str">
            <v>Tinajuelas</v>
          </cell>
        </row>
        <row r="1315">
          <cell r="J1315">
            <v>356</v>
          </cell>
          <cell r="K1315" t="str">
            <v>Pecuario</v>
          </cell>
          <cell r="N1315" t="str">
            <v>Tinajuelas</v>
          </cell>
        </row>
        <row r="1316">
          <cell r="J1316">
            <v>6502</v>
          </cell>
          <cell r="K1316" t="str">
            <v>Agrícola</v>
          </cell>
          <cell r="N1316" t="str">
            <v>Tinajuelas</v>
          </cell>
        </row>
        <row r="1317">
          <cell r="J1317">
            <v>409</v>
          </cell>
          <cell r="K1317" t="str">
            <v>Pecuario</v>
          </cell>
          <cell r="N1317" t="str">
            <v>Tinajuelas</v>
          </cell>
        </row>
        <row r="1318">
          <cell r="J1318">
            <v>1323</v>
          </cell>
          <cell r="K1318" t="str">
            <v>Pecuario</v>
          </cell>
          <cell r="N1318" t="str">
            <v>Tinajuelas</v>
          </cell>
        </row>
        <row r="1319">
          <cell r="J1319">
            <v>144000</v>
          </cell>
          <cell r="K1319" t="str">
            <v>Agrícola</v>
          </cell>
          <cell r="N1319" t="str">
            <v>Tinajuelas</v>
          </cell>
        </row>
        <row r="1320">
          <cell r="J1320">
            <v>501</v>
          </cell>
          <cell r="K1320" t="str">
            <v>Pecuario</v>
          </cell>
          <cell r="N1320" t="str">
            <v>Tinajuelas</v>
          </cell>
        </row>
        <row r="1321">
          <cell r="J1321">
            <v>48000</v>
          </cell>
          <cell r="K1321" t="str">
            <v>Agrícola</v>
          </cell>
          <cell r="N1321" t="str">
            <v>Tinajuelas</v>
          </cell>
        </row>
        <row r="1322">
          <cell r="J1322">
            <v>776</v>
          </cell>
          <cell r="K1322" t="str">
            <v>Pecuario</v>
          </cell>
          <cell r="N1322" t="str">
            <v>Tinajuelas</v>
          </cell>
        </row>
        <row r="1323">
          <cell r="J1323">
            <v>958</v>
          </cell>
          <cell r="K1323" t="str">
            <v>Pecuario</v>
          </cell>
          <cell r="N1323" t="str">
            <v>Tinajuelas</v>
          </cell>
        </row>
        <row r="1324">
          <cell r="J1324">
            <v>548</v>
          </cell>
          <cell r="K1324" t="str">
            <v>Pecuario</v>
          </cell>
          <cell r="N1324" t="str">
            <v>Tinajuelas</v>
          </cell>
        </row>
        <row r="1325">
          <cell r="J1325">
            <v>455</v>
          </cell>
          <cell r="K1325" t="str">
            <v>Pecuario</v>
          </cell>
          <cell r="N1325" t="str">
            <v>Tinajuelas</v>
          </cell>
        </row>
        <row r="1326">
          <cell r="J1326">
            <v>60546</v>
          </cell>
          <cell r="K1326" t="str">
            <v>Agrícola</v>
          </cell>
          <cell r="N1326" t="str">
            <v>Tinajuelas</v>
          </cell>
        </row>
        <row r="1327">
          <cell r="J1327">
            <v>72000</v>
          </cell>
          <cell r="K1327" t="str">
            <v>Agrícola</v>
          </cell>
          <cell r="N1327" t="str">
            <v>Tinajuelas</v>
          </cell>
        </row>
        <row r="1328">
          <cell r="J1328">
            <v>1322</v>
          </cell>
          <cell r="K1328" t="str">
            <v>Pecuario</v>
          </cell>
          <cell r="N1328" t="str">
            <v>Tinajuelas</v>
          </cell>
        </row>
        <row r="1329">
          <cell r="J1329">
            <v>3000</v>
          </cell>
          <cell r="K1329" t="str">
            <v>Agrícola</v>
          </cell>
          <cell r="N1329" t="str">
            <v>Tinajuelas</v>
          </cell>
        </row>
        <row r="1330">
          <cell r="J1330">
            <v>455.5</v>
          </cell>
          <cell r="K1330" t="str">
            <v>Pecuario</v>
          </cell>
          <cell r="N1330" t="str">
            <v>Tinajuelas</v>
          </cell>
        </row>
        <row r="1331">
          <cell r="J1331">
            <v>310</v>
          </cell>
          <cell r="K1331" t="str">
            <v>Pecuario</v>
          </cell>
          <cell r="N1331" t="str">
            <v>Tinajuelas</v>
          </cell>
        </row>
        <row r="1332">
          <cell r="J1332">
            <v>24000</v>
          </cell>
          <cell r="K1332" t="str">
            <v>Agrícola</v>
          </cell>
          <cell r="N1332" t="str">
            <v>Tinajuelas</v>
          </cell>
        </row>
        <row r="1333">
          <cell r="J1333">
            <v>729</v>
          </cell>
          <cell r="K1333" t="str">
            <v>Pecuario</v>
          </cell>
          <cell r="N1333" t="str">
            <v>Tinajuelas</v>
          </cell>
        </row>
        <row r="1334">
          <cell r="J1334">
            <v>42000</v>
          </cell>
          <cell r="K1334" t="str">
            <v>Agrícola</v>
          </cell>
          <cell r="N1334" t="str">
            <v>Tinajuelas</v>
          </cell>
        </row>
        <row r="1335">
          <cell r="J1335">
            <v>528</v>
          </cell>
          <cell r="K1335" t="str">
            <v>Pecuario</v>
          </cell>
          <cell r="N1335" t="str">
            <v>Tinajuelas</v>
          </cell>
        </row>
        <row r="1336">
          <cell r="J1336">
            <v>639</v>
          </cell>
          <cell r="K1336" t="str">
            <v>Pecuario</v>
          </cell>
          <cell r="N1336" t="str">
            <v>Tinajuelas</v>
          </cell>
        </row>
        <row r="1337">
          <cell r="J1337">
            <v>19277</v>
          </cell>
          <cell r="K1337" t="str">
            <v>Agrícola</v>
          </cell>
          <cell r="N1337" t="str">
            <v>Tinajuelas</v>
          </cell>
        </row>
        <row r="1338">
          <cell r="J1338">
            <v>6438</v>
          </cell>
          <cell r="K1338" t="str">
            <v>Pecuario</v>
          </cell>
          <cell r="N1338" t="str">
            <v>Tinajuelas</v>
          </cell>
        </row>
        <row r="1339">
          <cell r="J1339">
            <v>24000</v>
          </cell>
          <cell r="K1339" t="str">
            <v>Agrícola</v>
          </cell>
          <cell r="N1339" t="str">
            <v>Tinajuelas</v>
          </cell>
        </row>
        <row r="1340">
          <cell r="J1340">
            <v>12256</v>
          </cell>
          <cell r="K1340" t="str">
            <v>Agrícola</v>
          </cell>
          <cell r="N1340" t="str">
            <v>Tinajuelas</v>
          </cell>
        </row>
        <row r="1341">
          <cell r="J1341">
            <v>2063</v>
          </cell>
          <cell r="K1341" t="str">
            <v>Doméstico</v>
          </cell>
          <cell r="N1341" t="str">
            <v>Tinajuelas</v>
          </cell>
        </row>
        <row r="1342">
          <cell r="J1342">
            <v>794</v>
          </cell>
          <cell r="K1342" t="str">
            <v>Pecuario</v>
          </cell>
          <cell r="N1342" t="str">
            <v>Tinajuelas</v>
          </cell>
        </row>
        <row r="1343">
          <cell r="J1343">
            <v>252000</v>
          </cell>
          <cell r="K1343" t="str">
            <v>Agrícola</v>
          </cell>
          <cell r="N1343" t="str">
            <v>Tinajuelas</v>
          </cell>
        </row>
        <row r="1344">
          <cell r="J1344">
            <v>456</v>
          </cell>
          <cell r="K1344" t="str">
            <v>Pecuario</v>
          </cell>
          <cell r="N1344" t="str">
            <v>Tinajuelas</v>
          </cell>
        </row>
        <row r="1345">
          <cell r="J1345">
            <v>1094</v>
          </cell>
          <cell r="K1345" t="str">
            <v>Pecuario</v>
          </cell>
          <cell r="N1345" t="str">
            <v>Tinajuelas</v>
          </cell>
        </row>
        <row r="1346">
          <cell r="J1346">
            <v>24775</v>
          </cell>
          <cell r="K1346" t="str">
            <v>Agrícola</v>
          </cell>
          <cell r="N1346" t="str">
            <v>Tinajuelas</v>
          </cell>
        </row>
        <row r="1347">
          <cell r="J1347">
            <v>410</v>
          </cell>
          <cell r="K1347" t="str">
            <v>Pecuario</v>
          </cell>
          <cell r="N1347" t="str">
            <v>Tinajuelas</v>
          </cell>
        </row>
        <row r="1348">
          <cell r="J1348">
            <v>96000</v>
          </cell>
          <cell r="K1348" t="str">
            <v>Agrícola</v>
          </cell>
          <cell r="N1348" t="str">
            <v>Tinajuelas</v>
          </cell>
        </row>
        <row r="1349">
          <cell r="J1349">
            <v>730</v>
          </cell>
          <cell r="K1349" t="str">
            <v>Pecuario</v>
          </cell>
          <cell r="N1349" t="str">
            <v>Tinajuelas</v>
          </cell>
        </row>
        <row r="1350">
          <cell r="J1350">
            <v>288000</v>
          </cell>
          <cell r="K1350" t="str">
            <v>Agrícola</v>
          </cell>
          <cell r="N1350" t="str">
            <v>Tinajuelas</v>
          </cell>
        </row>
        <row r="1351">
          <cell r="J1351">
            <v>24000</v>
          </cell>
          <cell r="K1351" t="str">
            <v>Agrícola</v>
          </cell>
          <cell r="N1351" t="str">
            <v>Tinajuelas</v>
          </cell>
        </row>
        <row r="1352">
          <cell r="J1352">
            <v>546</v>
          </cell>
          <cell r="K1352" t="str">
            <v>Pecuario</v>
          </cell>
          <cell r="N1352" t="str">
            <v>Tinajuelas</v>
          </cell>
        </row>
        <row r="1353">
          <cell r="J1353">
            <v>76000</v>
          </cell>
          <cell r="K1353" t="str">
            <v>Agrícola</v>
          </cell>
          <cell r="N1353" t="str">
            <v>Tinajuelas</v>
          </cell>
        </row>
        <row r="1354">
          <cell r="J1354">
            <v>216000</v>
          </cell>
          <cell r="K1354" t="str">
            <v>Agrícola</v>
          </cell>
          <cell r="N1354" t="str">
            <v>Tinajuelas</v>
          </cell>
        </row>
        <row r="1355">
          <cell r="J1355">
            <v>48000</v>
          </cell>
          <cell r="K1355" t="str">
            <v>Agrícola</v>
          </cell>
          <cell r="N1355" t="str">
            <v>Tinajuelas</v>
          </cell>
        </row>
        <row r="1356">
          <cell r="J1356">
            <v>5475</v>
          </cell>
          <cell r="K1356" t="str">
            <v>Público urbano</v>
          </cell>
          <cell r="N1356" t="str">
            <v>Tinajuelas</v>
          </cell>
        </row>
        <row r="1357">
          <cell r="J1357">
            <v>12000</v>
          </cell>
          <cell r="K1357" t="str">
            <v>Agrícola</v>
          </cell>
          <cell r="N1357" t="str">
            <v>Tinajuelas</v>
          </cell>
        </row>
        <row r="1358">
          <cell r="J1358">
            <v>18547.5</v>
          </cell>
          <cell r="K1358" t="str">
            <v>Agrícola</v>
          </cell>
          <cell r="N1358" t="str">
            <v>Tinajuelas</v>
          </cell>
        </row>
        <row r="1359">
          <cell r="J1359">
            <v>37752</v>
          </cell>
          <cell r="K1359" t="str">
            <v>Público urbano</v>
          </cell>
          <cell r="N1359" t="str">
            <v>Tinajuelas</v>
          </cell>
        </row>
        <row r="1360">
          <cell r="J1360">
            <v>288000</v>
          </cell>
          <cell r="K1360" t="str">
            <v>Agrícola</v>
          </cell>
          <cell r="N1360" t="str">
            <v>Tinajuelas</v>
          </cell>
        </row>
        <row r="1361">
          <cell r="J1361">
            <v>156000</v>
          </cell>
          <cell r="K1361" t="str">
            <v>Agrícola</v>
          </cell>
          <cell r="N1361" t="str">
            <v>Tinajuelas</v>
          </cell>
        </row>
        <row r="1362">
          <cell r="J1362">
            <v>300680</v>
          </cell>
          <cell r="K1362" t="str">
            <v>Agrícola</v>
          </cell>
          <cell r="N1362" t="str">
            <v>Tinajuelas</v>
          </cell>
        </row>
        <row r="1363">
          <cell r="J1363">
            <v>6839.5</v>
          </cell>
          <cell r="K1363" t="str">
            <v>Agrícola</v>
          </cell>
          <cell r="N1363" t="str">
            <v>Tinajuelas</v>
          </cell>
        </row>
        <row r="1364">
          <cell r="J1364">
            <v>138600</v>
          </cell>
          <cell r="K1364" t="str">
            <v>Agrícola</v>
          </cell>
          <cell r="N1364" t="str">
            <v>Tinajuelas</v>
          </cell>
        </row>
        <row r="1365">
          <cell r="J1365">
            <v>288000</v>
          </cell>
          <cell r="K1365" t="str">
            <v>Agrícola</v>
          </cell>
          <cell r="N1365" t="str">
            <v>Tinajuelas</v>
          </cell>
        </row>
        <row r="1366">
          <cell r="J1366">
            <v>42677.5</v>
          </cell>
          <cell r="K1366" t="str">
            <v>Público urbano</v>
          </cell>
          <cell r="N1366" t="str">
            <v>Tinajuelas</v>
          </cell>
        </row>
        <row r="1367">
          <cell r="J1367">
            <v>168000</v>
          </cell>
          <cell r="K1367" t="str">
            <v>Agrícola</v>
          </cell>
          <cell r="N1367" t="str">
            <v>Tinajuelas</v>
          </cell>
        </row>
        <row r="1368">
          <cell r="J1368">
            <v>360000</v>
          </cell>
          <cell r="K1368" t="str">
            <v>Agrícola</v>
          </cell>
          <cell r="N1368" t="str">
            <v>Tinajuelas</v>
          </cell>
        </row>
        <row r="1369">
          <cell r="J1369">
            <v>48000</v>
          </cell>
          <cell r="K1369" t="str">
            <v>Agrícola</v>
          </cell>
          <cell r="N1369" t="str">
            <v>Tinajuelas</v>
          </cell>
        </row>
        <row r="1370">
          <cell r="J1370">
            <v>48000</v>
          </cell>
          <cell r="K1370" t="str">
            <v>Agrícola</v>
          </cell>
          <cell r="N1370" t="str">
            <v>Tinajuelas</v>
          </cell>
        </row>
        <row r="1371">
          <cell r="J1371">
            <v>240000</v>
          </cell>
          <cell r="K1371" t="str">
            <v>Agrícola</v>
          </cell>
          <cell r="N1371" t="str">
            <v>Tinajuelas</v>
          </cell>
        </row>
        <row r="1372">
          <cell r="J1372">
            <v>312000</v>
          </cell>
          <cell r="K1372" t="str">
            <v>Agrícola</v>
          </cell>
          <cell r="N1372" t="str">
            <v>Tinajuelas</v>
          </cell>
        </row>
        <row r="1373">
          <cell r="J1373">
            <v>45771</v>
          </cell>
          <cell r="K1373" t="str">
            <v>Público urbano</v>
          </cell>
          <cell r="N1373" t="str">
            <v>Tinajuelas</v>
          </cell>
        </row>
        <row r="1374">
          <cell r="J1374">
            <v>18000</v>
          </cell>
          <cell r="K1374" t="str">
            <v>Agrícola</v>
          </cell>
          <cell r="N1374" t="str">
            <v>Tinajuelas</v>
          </cell>
        </row>
        <row r="1375">
          <cell r="J1375">
            <v>60000</v>
          </cell>
          <cell r="K1375" t="str">
            <v>Agrícola</v>
          </cell>
          <cell r="N1375" t="str">
            <v>Tinajuelas</v>
          </cell>
        </row>
        <row r="1376">
          <cell r="J1376">
            <v>59021</v>
          </cell>
          <cell r="K1376" t="str">
            <v>Público urbano</v>
          </cell>
          <cell r="N1376" t="str">
            <v>Tinajuelas</v>
          </cell>
        </row>
        <row r="1377">
          <cell r="J1377">
            <v>300000</v>
          </cell>
          <cell r="K1377" t="str">
            <v>Agrícola</v>
          </cell>
          <cell r="N1377" t="str">
            <v>Tinajuelas</v>
          </cell>
        </row>
        <row r="1378">
          <cell r="J1378">
            <v>48000</v>
          </cell>
          <cell r="K1378" t="str">
            <v>Agrícola</v>
          </cell>
          <cell r="N1378" t="str">
            <v>Tinajuelas</v>
          </cell>
        </row>
        <row r="1379">
          <cell r="J1379">
            <v>17301</v>
          </cell>
          <cell r="K1379" t="str">
            <v>Público urbano</v>
          </cell>
          <cell r="N1379" t="str">
            <v>Tinajuelas</v>
          </cell>
        </row>
        <row r="1380">
          <cell r="J1380">
            <v>180000</v>
          </cell>
          <cell r="K1380" t="str">
            <v>Agrícola</v>
          </cell>
          <cell r="N1380" t="str">
            <v>Tinajuelas</v>
          </cell>
        </row>
        <row r="1381">
          <cell r="J1381">
            <v>182738</v>
          </cell>
          <cell r="K1381" t="str">
            <v>Agrícola</v>
          </cell>
          <cell r="N1381" t="str">
            <v>Tinajuelas</v>
          </cell>
        </row>
        <row r="1382">
          <cell r="J1382">
            <v>288000</v>
          </cell>
          <cell r="K1382" t="str">
            <v>Agrícola</v>
          </cell>
          <cell r="N1382" t="str">
            <v>Tinajuelas</v>
          </cell>
        </row>
        <row r="1383">
          <cell r="J1383">
            <v>3504</v>
          </cell>
          <cell r="K1383" t="str">
            <v>Público urbano</v>
          </cell>
          <cell r="N1383" t="str">
            <v>Tinajuelas</v>
          </cell>
        </row>
        <row r="1384">
          <cell r="J1384">
            <v>329</v>
          </cell>
          <cell r="K1384" t="str">
            <v>Público urbano</v>
          </cell>
          <cell r="N1384" t="str">
            <v>Torunos</v>
          </cell>
        </row>
        <row r="1385">
          <cell r="J1385">
            <v>1825</v>
          </cell>
          <cell r="K1385" t="str">
            <v>Pecuario</v>
          </cell>
          <cell r="N1385" t="str">
            <v>Torunos</v>
          </cell>
        </row>
        <row r="1386">
          <cell r="J1386">
            <v>1825</v>
          </cell>
          <cell r="K1386" t="str">
            <v>Pecuario</v>
          </cell>
          <cell r="N1386" t="str">
            <v>Torunos</v>
          </cell>
        </row>
        <row r="1387">
          <cell r="J1387">
            <v>120000</v>
          </cell>
          <cell r="K1387" t="str">
            <v>Agrícola</v>
          </cell>
          <cell r="N1387" t="str">
            <v>Torunos</v>
          </cell>
        </row>
        <row r="1388">
          <cell r="J1388">
            <v>44292</v>
          </cell>
          <cell r="K1388" t="str">
            <v>Público urbano</v>
          </cell>
          <cell r="N1388" t="str">
            <v>Torunos</v>
          </cell>
        </row>
        <row r="1389">
          <cell r="J1389">
            <v>439710</v>
          </cell>
          <cell r="K1389" t="str">
            <v>Agrícola</v>
          </cell>
          <cell r="N1389" t="str">
            <v>Torunos</v>
          </cell>
        </row>
        <row r="1390">
          <cell r="J1390">
            <v>11278.5</v>
          </cell>
          <cell r="K1390" t="str">
            <v>Público urbano</v>
          </cell>
          <cell r="N1390" t="str">
            <v>Torunos</v>
          </cell>
        </row>
        <row r="1391">
          <cell r="J1391">
            <v>11278.5</v>
          </cell>
          <cell r="K1391" t="str">
            <v>Público urbano</v>
          </cell>
          <cell r="N1391" t="str">
            <v>Torunos</v>
          </cell>
        </row>
        <row r="1392">
          <cell r="J1392">
            <v>138860</v>
          </cell>
          <cell r="K1392" t="str">
            <v>Agrícola</v>
          </cell>
          <cell r="N1392" t="str">
            <v>Torunos</v>
          </cell>
        </row>
        <row r="1393">
          <cell r="J1393">
            <v>254580</v>
          </cell>
          <cell r="K1393" t="str">
            <v>Agrícola</v>
          </cell>
          <cell r="N1393" t="str">
            <v>Torunos</v>
          </cell>
        </row>
        <row r="1394">
          <cell r="J1394">
            <v>279000</v>
          </cell>
          <cell r="K1394" t="str">
            <v>Agrícola</v>
          </cell>
          <cell r="N1394" t="str">
            <v>Torunos</v>
          </cell>
        </row>
        <row r="1395">
          <cell r="J1395">
            <v>35340</v>
          </cell>
          <cell r="K1395" t="str">
            <v>Agrícola</v>
          </cell>
          <cell r="N1395" t="str">
            <v>Torunos</v>
          </cell>
        </row>
        <row r="1396">
          <cell r="J1396">
            <v>277700</v>
          </cell>
          <cell r="K1396" t="str">
            <v>Agrícola</v>
          </cell>
          <cell r="N1396" t="str">
            <v>Torunos</v>
          </cell>
        </row>
        <row r="1397">
          <cell r="J1397">
            <v>231430</v>
          </cell>
          <cell r="K1397" t="str">
            <v>Agrícola</v>
          </cell>
          <cell r="N1397" t="str">
            <v>Torunos</v>
          </cell>
        </row>
        <row r="1398">
          <cell r="J1398">
            <v>55598.400000000001</v>
          </cell>
          <cell r="K1398" t="str">
            <v>Agrícola</v>
          </cell>
          <cell r="N1398" t="str">
            <v>Torunos</v>
          </cell>
        </row>
        <row r="1399">
          <cell r="J1399">
            <v>138860</v>
          </cell>
          <cell r="K1399" t="str">
            <v>Agrícola</v>
          </cell>
          <cell r="N1399" t="str">
            <v>Torunos</v>
          </cell>
        </row>
        <row r="1400">
          <cell r="J1400">
            <v>138860</v>
          </cell>
          <cell r="K1400" t="str">
            <v>Agrícola</v>
          </cell>
          <cell r="N1400" t="str">
            <v>Torunos</v>
          </cell>
        </row>
        <row r="1401">
          <cell r="J1401">
            <v>17958</v>
          </cell>
          <cell r="K1401" t="str">
            <v>Público urbano</v>
          </cell>
          <cell r="N1401" t="str">
            <v>Torunos</v>
          </cell>
        </row>
        <row r="1402">
          <cell r="J1402">
            <v>192000</v>
          </cell>
          <cell r="K1402" t="str">
            <v>Agrícola</v>
          </cell>
          <cell r="N1402" t="str">
            <v>Torunos</v>
          </cell>
        </row>
        <row r="1403">
          <cell r="J1403">
            <v>42000</v>
          </cell>
          <cell r="K1403" t="str">
            <v>Agrícola</v>
          </cell>
          <cell r="N1403" t="str">
            <v>Torunos</v>
          </cell>
        </row>
        <row r="1404">
          <cell r="J1404">
            <v>12000</v>
          </cell>
          <cell r="K1404" t="str">
            <v>Agrícola</v>
          </cell>
          <cell r="N1404" t="str">
            <v>Torunos</v>
          </cell>
        </row>
        <row r="1405">
          <cell r="J1405">
            <v>30000</v>
          </cell>
          <cell r="K1405" t="str">
            <v>Agrícola</v>
          </cell>
          <cell r="N1405" t="str">
            <v>Torunos</v>
          </cell>
        </row>
        <row r="1406">
          <cell r="J1406">
            <v>216000</v>
          </cell>
          <cell r="K1406" t="str">
            <v>Agrícola</v>
          </cell>
          <cell r="N1406" t="str">
            <v>Torunos</v>
          </cell>
        </row>
        <row r="1407">
          <cell r="J1407">
            <v>48365</v>
          </cell>
          <cell r="K1407" t="str">
            <v>Agrícola</v>
          </cell>
          <cell r="N1407" t="str">
            <v>Torunos</v>
          </cell>
        </row>
        <row r="1408">
          <cell r="J1408">
            <v>36000</v>
          </cell>
          <cell r="K1408" t="str">
            <v>Agrícola</v>
          </cell>
          <cell r="N1408" t="str">
            <v>Torunos</v>
          </cell>
        </row>
        <row r="1409">
          <cell r="J1409">
            <v>5475</v>
          </cell>
          <cell r="K1409" t="str">
            <v>Pecuario</v>
          </cell>
          <cell r="N1409" t="str">
            <v>Viborillas</v>
          </cell>
        </row>
        <row r="1410">
          <cell r="J1410">
            <v>329</v>
          </cell>
          <cell r="K1410" t="str">
            <v>Público urbano</v>
          </cell>
          <cell r="N1410" t="str">
            <v>Viborillas</v>
          </cell>
        </row>
        <row r="1411">
          <cell r="J1411">
            <v>19278</v>
          </cell>
          <cell r="K1411" t="str">
            <v>Diferentes usos</v>
          </cell>
          <cell r="N1411" t="str">
            <v>Viborillas</v>
          </cell>
        </row>
        <row r="1412">
          <cell r="J1412">
            <v>365</v>
          </cell>
          <cell r="K1412" t="str">
            <v>Pecuario</v>
          </cell>
          <cell r="N1412" t="str">
            <v>Viborillas</v>
          </cell>
        </row>
        <row r="1413">
          <cell r="J1413">
            <v>329</v>
          </cell>
          <cell r="K1413" t="str">
            <v>Público urbano</v>
          </cell>
          <cell r="N1413" t="str">
            <v>Viborillas</v>
          </cell>
        </row>
        <row r="1414">
          <cell r="J1414">
            <v>3650</v>
          </cell>
          <cell r="K1414" t="str">
            <v>Pecuario</v>
          </cell>
          <cell r="N1414" t="str">
            <v>Viborillas</v>
          </cell>
        </row>
        <row r="1415">
          <cell r="J1415">
            <v>329</v>
          </cell>
          <cell r="K1415" t="str">
            <v>Público urbano</v>
          </cell>
          <cell r="N1415" t="str">
            <v>Viborillas</v>
          </cell>
        </row>
      </sheetData>
      <sheetData sheetId="14"/>
      <sheetData sheetId="15">
        <row r="2">
          <cell r="X2" t="str">
            <v>Agrícola</v>
          </cell>
          <cell r="AA2">
            <v>15000</v>
          </cell>
          <cell r="AS2" t="str">
            <v>El Candado</v>
          </cell>
        </row>
        <row r="3">
          <cell r="X3" t="str">
            <v>Agrícola</v>
          </cell>
          <cell r="AA3">
            <v>30000</v>
          </cell>
          <cell r="AS3" t="str">
            <v>El Candado</v>
          </cell>
        </row>
        <row r="4">
          <cell r="X4" t="str">
            <v>Agrícola</v>
          </cell>
          <cell r="AA4">
            <v>35000</v>
          </cell>
          <cell r="AS4" t="str">
            <v>El Candado</v>
          </cell>
        </row>
        <row r="5">
          <cell r="X5" t="str">
            <v>Agrícola</v>
          </cell>
          <cell r="AA5">
            <v>9456</v>
          </cell>
          <cell r="AS5" t="str">
            <v>El Candado</v>
          </cell>
        </row>
        <row r="6">
          <cell r="X6" t="str">
            <v>Agrícola</v>
          </cell>
          <cell r="AA6">
            <v>18000</v>
          </cell>
          <cell r="AS6" t="str">
            <v>El Candado</v>
          </cell>
        </row>
        <row r="7">
          <cell r="X7" t="str">
            <v>Agrícola</v>
          </cell>
          <cell r="AA7">
            <v>51000</v>
          </cell>
          <cell r="AS7" t="str">
            <v>El Candado</v>
          </cell>
        </row>
        <row r="8">
          <cell r="X8" t="str">
            <v>Agrícola</v>
          </cell>
          <cell r="AA8">
            <v>6000</v>
          </cell>
          <cell r="AS8" t="str">
            <v>El Candado</v>
          </cell>
        </row>
        <row r="9">
          <cell r="X9" t="str">
            <v>Agrícola</v>
          </cell>
          <cell r="AA9">
            <v>48000</v>
          </cell>
          <cell r="AS9" t="str">
            <v>El Candado</v>
          </cell>
        </row>
        <row r="10">
          <cell r="X10" t="str">
            <v>Agrícola</v>
          </cell>
          <cell r="AA10">
            <v>6000</v>
          </cell>
          <cell r="AS10" t="str">
            <v>El Candado</v>
          </cell>
        </row>
        <row r="11">
          <cell r="X11" t="str">
            <v>Agrícola</v>
          </cell>
          <cell r="AA11">
            <v>17400</v>
          </cell>
          <cell r="AS11" t="str">
            <v>El Candado</v>
          </cell>
        </row>
        <row r="12">
          <cell r="X12" t="str">
            <v>Agrícola</v>
          </cell>
          <cell r="AA12">
            <v>18000</v>
          </cell>
          <cell r="AS12" t="str">
            <v>El Candado</v>
          </cell>
        </row>
        <row r="13">
          <cell r="X13" t="str">
            <v>Agrícola</v>
          </cell>
          <cell r="AA13">
            <v>15000</v>
          </cell>
          <cell r="AS13" t="str">
            <v>El Candado</v>
          </cell>
        </row>
        <row r="14">
          <cell r="X14" t="str">
            <v>Agrícola</v>
          </cell>
          <cell r="AA14">
            <v>15000</v>
          </cell>
          <cell r="AS14" t="str">
            <v>El Candado</v>
          </cell>
        </row>
        <row r="15">
          <cell r="X15" t="str">
            <v>Agrícola</v>
          </cell>
          <cell r="AA15">
            <v>6000</v>
          </cell>
          <cell r="AS15" t="str">
            <v>El Candado</v>
          </cell>
        </row>
        <row r="16">
          <cell r="X16" t="str">
            <v>Agrícola</v>
          </cell>
          <cell r="AA16">
            <v>11453</v>
          </cell>
          <cell r="AS16" t="str">
            <v>El Candado</v>
          </cell>
        </row>
        <row r="17">
          <cell r="X17" t="str">
            <v>Agrícola</v>
          </cell>
          <cell r="AA17">
            <v>24000</v>
          </cell>
          <cell r="AS17" t="str">
            <v>El Candado</v>
          </cell>
        </row>
        <row r="18">
          <cell r="X18" t="str">
            <v>Agrícola</v>
          </cell>
          <cell r="AA18">
            <v>57100</v>
          </cell>
          <cell r="AS18" t="str">
            <v>El Candado</v>
          </cell>
        </row>
        <row r="19">
          <cell r="X19" t="str">
            <v>Agrícola</v>
          </cell>
          <cell r="AA19">
            <v>12000</v>
          </cell>
          <cell r="AS19" t="str">
            <v>El Candado</v>
          </cell>
        </row>
        <row r="20">
          <cell r="X20" t="str">
            <v>Agrícola</v>
          </cell>
          <cell r="AA20">
            <v>13022</v>
          </cell>
          <cell r="AS20" t="str">
            <v>El Candado</v>
          </cell>
        </row>
        <row r="21">
          <cell r="X21" t="str">
            <v>Agrícola</v>
          </cell>
          <cell r="AA21">
            <v>24000</v>
          </cell>
          <cell r="AS21" t="str">
            <v>El Candado</v>
          </cell>
        </row>
        <row r="22">
          <cell r="X22" t="str">
            <v>Agrícola</v>
          </cell>
          <cell r="AA22">
            <v>60000</v>
          </cell>
          <cell r="AS22" t="str">
            <v>El Candado</v>
          </cell>
        </row>
        <row r="23">
          <cell r="X23" t="str">
            <v>Agrícola</v>
          </cell>
          <cell r="AA23">
            <v>42000</v>
          </cell>
          <cell r="AS23" t="str">
            <v>El Candado</v>
          </cell>
        </row>
        <row r="24">
          <cell r="X24" t="str">
            <v>Agrícola</v>
          </cell>
          <cell r="AA24">
            <v>66000</v>
          </cell>
          <cell r="AS24" t="str">
            <v>El Candado</v>
          </cell>
        </row>
        <row r="25">
          <cell r="X25" t="str">
            <v>Doméstico</v>
          </cell>
          <cell r="AA25">
            <v>3694</v>
          </cell>
          <cell r="AS25" t="str">
            <v>El Candado</v>
          </cell>
        </row>
        <row r="26">
          <cell r="X26" t="str">
            <v>Doméstico</v>
          </cell>
          <cell r="AA26">
            <v>730</v>
          </cell>
          <cell r="AS26" t="str">
            <v>El Candado</v>
          </cell>
        </row>
        <row r="27">
          <cell r="X27" t="str">
            <v>Agrícola</v>
          </cell>
          <cell r="AA27">
            <v>42000</v>
          </cell>
          <cell r="AS27" t="str">
            <v>El Candado</v>
          </cell>
        </row>
        <row r="28">
          <cell r="X28" t="str">
            <v>Agrícola</v>
          </cell>
          <cell r="AA28">
            <v>24000</v>
          </cell>
          <cell r="AS28" t="str">
            <v>El Candado</v>
          </cell>
        </row>
        <row r="29">
          <cell r="X29" t="str">
            <v>Agrícola</v>
          </cell>
          <cell r="AA29">
            <v>153425</v>
          </cell>
          <cell r="AS29" t="str">
            <v>El Candado</v>
          </cell>
        </row>
        <row r="30">
          <cell r="X30" t="str">
            <v>Agrícola</v>
          </cell>
          <cell r="AA30">
            <v>12000</v>
          </cell>
          <cell r="AS30" t="str">
            <v>El Candado</v>
          </cell>
        </row>
        <row r="31">
          <cell r="X31" t="str">
            <v>Agrícola</v>
          </cell>
          <cell r="AA31">
            <v>90000</v>
          </cell>
          <cell r="AS31" t="str">
            <v>El Candado</v>
          </cell>
        </row>
        <row r="32">
          <cell r="X32" t="str">
            <v>Agrícola</v>
          </cell>
          <cell r="AA32">
            <v>36000</v>
          </cell>
          <cell r="AS32" t="str">
            <v>El Candado</v>
          </cell>
        </row>
        <row r="33">
          <cell r="X33" t="str">
            <v>Agrícola</v>
          </cell>
          <cell r="AA33">
            <v>6000</v>
          </cell>
          <cell r="AS33" t="str">
            <v>El Candado</v>
          </cell>
        </row>
        <row r="34">
          <cell r="X34" t="str">
            <v>Agrícola</v>
          </cell>
          <cell r="AA34">
            <v>60000</v>
          </cell>
          <cell r="AS34" t="str">
            <v>El Candado</v>
          </cell>
        </row>
        <row r="35">
          <cell r="X35" t="str">
            <v>Agrícola</v>
          </cell>
          <cell r="AA35">
            <v>178380</v>
          </cell>
          <cell r="AS35" t="str">
            <v>El Candado</v>
          </cell>
        </row>
        <row r="36">
          <cell r="X36" t="str">
            <v>Agrícola</v>
          </cell>
          <cell r="AA36">
            <v>36000</v>
          </cell>
          <cell r="AS36" t="str">
            <v>El Candado</v>
          </cell>
        </row>
        <row r="37">
          <cell r="X37" t="str">
            <v>Agrícola</v>
          </cell>
          <cell r="AA37">
            <v>60000</v>
          </cell>
          <cell r="AS37" t="str">
            <v>El Candado</v>
          </cell>
        </row>
        <row r="38">
          <cell r="X38" t="str">
            <v>Agrícola</v>
          </cell>
          <cell r="AA38">
            <v>198000</v>
          </cell>
          <cell r="AS38" t="str">
            <v>El Candado</v>
          </cell>
        </row>
        <row r="39">
          <cell r="X39" t="str">
            <v>Agrícola</v>
          </cell>
          <cell r="AA39">
            <v>84000</v>
          </cell>
          <cell r="AS39" t="str">
            <v>El Candado</v>
          </cell>
        </row>
        <row r="40">
          <cell r="X40" t="str">
            <v>Agrícola</v>
          </cell>
          <cell r="AA40">
            <v>36000</v>
          </cell>
          <cell r="AS40" t="str">
            <v>El Candado</v>
          </cell>
        </row>
        <row r="41">
          <cell r="X41" t="str">
            <v>Agrícola</v>
          </cell>
          <cell r="AA41">
            <v>42000</v>
          </cell>
          <cell r="AS41" t="str">
            <v>El Candado</v>
          </cell>
        </row>
        <row r="42">
          <cell r="X42" t="str">
            <v>Agrícola</v>
          </cell>
          <cell r="AA42">
            <v>48000</v>
          </cell>
          <cell r="AS42" t="str">
            <v>El Candado</v>
          </cell>
        </row>
        <row r="43">
          <cell r="X43" t="str">
            <v>Agrícola</v>
          </cell>
          <cell r="AA43">
            <v>48720</v>
          </cell>
          <cell r="AS43" t="str">
            <v>El Candado</v>
          </cell>
        </row>
        <row r="44">
          <cell r="X44" t="str">
            <v>Pecuario</v>
          </cell>
          <cell r="AA44">
            <v>2245</v>
          </cell>
          <cell r="AS44" t="str">
            <v>El Candado</v>
          </cell>
        </row>
        <row r="45">
          <cell r="X45" t="str">
            <v>Agrícola</v>
          </cell>
          <cell r="AA45">
            <v>66000</v>
          </cell>
          <cell r="AS45" t="str">
            <v>El Candado</v>
          </cell>
        </row>
        <row r="46">
          <cell r="X46" t="str">
            <v>Agrícola</v>
          </cell>
          <cell r="AA46">
            <v>18704</v>
          </cell>
          <cell r="AS46" t="str">
            <v>El Candado</v>
          </cell>
        </row>
        <row r="47">
          <cell r="X47" t="str">
            <v>Agrícola</v>
          </cell>
          <cell r="AA47">
            <v>30000</v>
          </cell>
          <cell r="AS47" t="str">
            <v>El Candado</v>
          </cell>
        </row>
        <row r="48">
          <cell r="X48" t="str">
            <v>Agrícola</v>
          </cell>
          <cell r="AA48">
            <v>30000</v>
          </cell>
          <cell r="AS48" t="str">
            <v>El Candado</v>
          </cell>
        </row>
        <row r="49">
          <cell r="X49" t="str">
            <v>Agrícola</v>
          </cell>
          <cell r="AA49">
            <v>59220</v>
          </cell>
          <cell r="AS49" t="str">
            <v>El Candado</v>
          </cell>
        </row>
        <row r="50">
          <cell r="X50" t="str">
            <v>Agrícola</v>
          </cell>
          <cell r="AA50">
            <v>192000</v>
          </cell>
          <cell r="AS50" t="str">
            <v>El Candado</v>
          </cell>
        </row>
        <row r="51">
          <cell r="X51" t="str">
            <v>Agrícola</v>
          </cell>
          <cell r="AA51">
            <v>42000</v>
          </cell>
          <cell r="AS51" t="str">
            <v>El Candado</v>
          </cell>
        </row>
        <row r="52">
          <cell r="X52" t="str">
            <v>Agrícola</v>
          </cell>
          <cell r="AA52">
            <v>90000</v>
          </cell>
          <cell r="AS52" t="str">
            <v>El Candado</v>
          </cell>
        </row>
        <row r="53">
          <cell r="X53" t="str">
            <v>Agrícola</v>
          </cell>
          <cell r="AA53">
            <v>107280</v>
          </cell>
          <cell r="AS53" t="str">
            <v>El Candado</v>
          </cell>
        </row>
        <row r="54">
          <cell r="X54" t="str">
            <v>Agrícola</v>
          </cell>
          <cell r="AA54">
            <v>108000</v>
          </cell>
          <cell r="AS54" t="str">
            <v>El Candado</v>
          </cell>
        </row>
        <row r="55">
          <cell r="X55" t="str">
            <v>Agrícola</v>
          </cell>
          <cell r="AA55">
            <v>30000</v>
          </cell>
          <cell r="AS55" t="str">
            <v>El Candado</v>
          </cell>
        </row>
        <row r="56">
          <cell r="X56" t="str">
            <v>Agrícola</v>
          </cell>
          <cell r="AA56">
            <v>15900</v>
          </cell>
          <cell r="AS56" t="str">
            <v>El Candado</v>
          </cell>
        </row>
        <row r="57">
          <cell r="X57" t="str">
            <v>Agrícola</v>
          </cell>
          <cell r="AA57">
            <v>60000</v>
          </cell>
          <cell r="AS57" t="str">
            <v>El Candado</v>
          </cell>
        </row>
        <row r="58">
          <cell r="X58" t="str">
            <v>Agrícola</v>
          </cell>
          <cell r="AA58">
            <v>96000</v>
          </cell>
          <cell r="AS58" t="str">
            <v>Guatimape</v>
          </cell>
        </row>
        <row r="59">
          <cell r="X59" t="str">
            <v>Agrícola</v>
          </cell>
          <cell r="AA59">
            <v>6000</v>
          </cell>
          <cell r="AS59" t="str">
            <v>Viborillas</v>
          </cell>
        </row>
        <row r="60">
          <cell r="X60" t="str">
            <v>Agrícola</v>
          </cell>
          <cell r="AA60">
            <v>126000</v>
          </cell>
          <cell r="AS60" t="str">
            <v>Viborillas</v>
          </cell>
        </row>
        <row r="61">
          <cell r="X61" t="str">
            <v>Agrícola</v>
          </cell>
          <cell r="AA61">
            <v>3038</v>
          </cell>
          <cell r="AS61" t="str">
            <v>Tinajuelas</v>
          </cell>
        </row>
        <row r="62">
          <cell r="X62" t="str">
            <v>Agrícola</v>
          </cell>
          <cell r="AA62">
            <v>26700</v>
          </cell>
          <cell r="AS62" t="str">
            <v>Tinajuelas</v>
          </cell>
        </row>
        <row r="63">
          <cell r="X63" t="str">
            <v>Agrícola</v>
          </cell>
          <cell r="AA63">
            <v>156000</v>
          </cell>
          <cell r="AS63" t="str">
            <v>Tinajuelas</v>
          </cell>
        </row>
        <row r="64">
          <cell r="X64" t="str">
            <v>Agrícola</v>
          </cell>
          <cell r="AA64">
            <v>126000</v>
          </cell>
          <cell r="AS64" t="str">
            <v>Tinajuelas</v>
          </cell>
        </row>
        <row r="65">
          <cell r="X65" t="str">
            <v>Agrícola</v>
          </cell>
          <cell r="AA65">
            <v>90000</v>
          </cell>
          <cell r="AS65" t="str">
            <v>Tinajuelas</v>
          </cell>
        </row>
        <row r="66">
          <cell r="X66" t="str">
            <v>Agrícola</v>
          </cell>
          <cell r="AA66">
            <v>66000</v>
          </cell>
          <cell r="AS66" t="str">
            <v>Tinajuelas</v>
          </cell>
        </row>
        <row r="67">
          <cell r="X67" t="str">
            <v>Agrícola</v>
          </cell>
          <cell r="AA67">
            <v>60000</v>
          </cell>
          <cell r="AS67" t="str">
            <v>Tinajuelas</v>
          </cell>
        </row>
        <row r="68">
          <cell r="X68" t="str">
            <v>Industrial</v>
          </cell>
          <cell r="AA68">
            <v>350</v>
          </cell>
          <cell r="AS68" t="str">
            <v>Tinajuelas</v>
          </cell>
        </row>
        <row r="69">
          <cell r="X69" t="str">
            <v>Agrícola</v>
          </cell>
          <cell r="AA69">
            <v>24000</v>
          </cell>
          <cell r="AS69" t="str">
            <v>Tinajuelas</v>
          </cell>
        </row>
        <row r="70">
          <cell r="X70" t="str">
            <v>Agrícola</v>
          </cell>
          <cell r="AA70">
            <v>36000</v>
          </cell>
          <cell r="AS70" t="str">
            <v>Tinajuelas</v>
          </cell>
        </row>
        <row r="71">
          <cell r="X71" t="str">
            <v>Agrícola</v>
          </cell>
          <cell r="AA71">
            <v>60000</v>
          </cell>
          <cell r="AS71" t="str">
            <v>Tinajuelas</v>
          </cell>
        </row>
        <row r="72">
          <cell r="X72" t="str">
            <v>Agrícola</v>
          </cell>
          <cell r="AA72">
            <v>115800</v>
          </cell>
          <cell r="AS72" t="str">
            <v>Tinajuelas</v>
          </cell>
        </row>
        <row r="73">
          <cell r="X73" t="str">
            <v>Agrícola</v>
          </cell>
          <cell r="AA73">
            <v>66000</v>
          </cell>
          <cell r="AS73" t="str">
            <v>Tinajuelas</v>
          </cell>
        </row>
        <row r="74">
          <cell r="X74" t="str">
            <v>Agrícola</v>
          </cell>
          <cell r="AA74">
            <v>13000</v>
          </cell>
          <cell r="AS74" t="str">
            <v>Tinajuelas</v>
          </cell>
        </row>
        <row r="75">
          <cell r="X75" t="str">
            <v>Agrícola</v>
          </cell>
          <cell r="AA75">
            <v>36000</v>
          </cell>
          <cell r="AS75" t="str">
            <v>Tinajuelas</v>
          </cell>
        </row>
        <row r="76">
          <cell r="X76" t="str">
            <v>Agrícola</v>
          </cell>
          <cell r="AA76">
            <v>48000</v>
          </cell>
          <cell r="AS76" t="str">
            <v>Tinajuelas</v>
          </cell>
        </row>
        <row r="77">
          <cell r="X77" t="str">
            <v>Agrícola</v>
          </cell>
          <cell r="AA77">
            <v>18000</v>
          </cell>
          <cell r="AS77" t="str">
            <v>Tinajuelas</v>
          </cell>
        </row>
        <row r="78">
          <cell r="X78" t="str">
            <v>Agrícola</v>
          </cell>
          <cell r="AA78">
            <v>30000</v>
          </cell>
          <cell r="AS78" t="str">
            <v>Tinajuelas</v>
          </cell>
        </row>
        <row r="79">
          <cell r="X79" t="str">
            <v>Agrícola</v>
          </cell>
          <cell r="AA79">
            <v>30000</v>
          </cell>
          <cell r="AS79" t="str">
            <v>Tinajuelas</v>
          </cell>
        </row>
        <row r="80">
          <cell r="X80" t="str">
            <v>Agrícola</v>
          </cell>
          <cell r="AA80">
            <v>25200</v>
          </cell>
          <cell r="AS80" t="str">
            <v>Tinajuelas</v>
          </cell>
        </row>
        <row r="81">
          <cell r="X81" t="str">
            <v>Agrícola</v>
          </cell>
          <cell r="AA81">
            <v>123739</v>
          </cell>
          <cell r="AS81" t="str">
            <v>Tinajuelas</v>
          </cell>
        </row>
        <row r="82">
          <cell r="X82" t="str">
            <v>Agrícola</v>
          </cell>
          <cell r="AA82">
            <v>18456</v>
          </cell>
          <cell r="AS82" t="str">
            <v>Tinajuelas</v>
          </cell>
        </row>
        <row r="83">
          <cell r="X83" t="str">
            <v>Agrícola</v>
          </cell>
          <cell r="AA83">
            <v>90000</v>
          </cell>
          <cell r="AS83" t="str">
            <v>Tinajuelas</v>
          </cell>
        </row>
        <row r="84">
          <cell r="X84" t="str">
            <v>Agrícola</v>
          </cell>
          <cell r="AA84">
            <v>72000</v>
          </cell>
          <cell r="AS84" t="str">
            <v>Tinajuelas</v>
          </cell>
        </row>
        <row r="85">
          <cell r="X85" t="str">
            <v>Agrícola</v>
          </cell>
          <cell r="AA85">
            <v>63650</v>
          </cell>
          <cell r="AS85" t="str">
            <v>Tinajuelas</v>
          </cell>
        </row>
        <row r="86">
          <cell r="X86" t="str">
            <v>Agrícola</v>
          </cell>
          <cell r="AA86">
            <v>22200</v>
          </cell>
          <cell r="AS86" t="str">
            <v>Tinajuelas</v>
          </cell>
        </row>
        <row r="87">
          <cell r="X87" t="str">
            <v>Agrícola</v>
          </cell>
          <cell r="AA87">
            <v>110030</v>
          </cell>
          <cell r="AS87" t="str">
            <v>Tinajuelas</v>
          </cell>
        </row>
        <row r="88">
          <cell r="X88" t="str">
            <v>Agrícola</v>
          </cell>
          <cell r="AA88">
            <v>30803</v>
          </cell>
          <cell r="AS88" t="str">
            <v>Tinajuelas</v>
          </cell>
        </row>
        <row r="89">
          <cell r="X89" t="str">
            <v>Agrícola</v>
          </cell>
          <cell r="AA89">
            <v>68400</v>
          </cell>
          <cell r="AS89" t="str">
            <v>Tinajuelas</v>
          </cell>
        </row>
        <row r="90">
          <cell r="X90" t="str">
            <v>Agrícola</v>
          </cell>
          <cell r="AA90">
            <v>31195</v>
          </cell>
          <cell r="AS90" t="str">
            <v>Tinajuelas</v>
          </cell>
        </row>
        <row r="91">
          <cell r="X91" t="str">
            <v>Agrícola</v>
          </cell>
          <cell r="AA91">
            <v>46460</v>
          </cell>
          <cell r="AS91" t="str">
            <v>Tinajuelas</v>
          </cell>
        </row>
        <row r="92">
          <cell r="X92" t="str">
            <v>Agrícola</v>
          </cell>
          <cell r="AA92">
            <v>30000</v>
          </cell>
          <cell r="AS92" t="str">
            <v>Tinajuelas</v>
          </cell>
        </row>
        <row r="93">
          <cell r="X93" t="str">
            <v>Agrícola</v>
          </cell>
          <cell r="AA93">
            <v>49232</v>
          </cell>
          <cell r="AS93" t="str">
            <v>Tinajuelas</v>
          </cell>
        </row>
        <row r="94">
          <cell r="X94" t="str">
            <v>Agrícola</v>
          </cell>
          <cell r="AA94">
            <v>108000</v>
          </cell>
          <cell r="AS94" t="str">
            <v>Tinajuelas</v>
          </cell>
        </row>
        <row r="95">
          <cell r="X95" t="str">
            <v>Agrícola</v>
          </cell>
          <cell r="AA95">
            <v>52095</v>
          </cell>
          <cell r="AS95" t="str">
            <v>Tinajuelas</v>
          </cell>
        </row>
        <row r="96">
          <cell r="X96" t="str">
            <v>Agrícola</v>
          </cell>
          <cell r="AA96">
            <v>102000</v>
          </cell>
          <cell r="AS96" t="str">
            <v>Tinajuelas</v>
          </cell>
        </row>
        <row r="97">
          <cell r="X97" t="str">
            <v>Agrícola</v>
          </cell>
          <cell r="AA97">
            <v>56400</v>
          </cell>
          <cell r="AS97" t="str">
            <v>Tinajuelas</v>
          </cell>
        </row>
        <row r="98">
          <cell r="X98" t="str">
            <v>Agrícola</v>
          </cell>
          <cell r="AA98">
            <v>114000</v>
          </cell>
          <cell r="AS98" t="str">
            <v>Tinajuelas</v>
          </cell>
        </row>
        <row r="99">
          <cell r="X99" t="str">
            <v>Agrícola</v>
          </cell>
          <cell r="AA99">
            <v>30383</v>
          </cell>
          <cell r="AS99" t="str">
            <v>Tinajuelas</v>
          </cell>
        </row>
        <row r="100">
          <cell r="X100" t="str">
            <v>Agrícola</v>
          </cell>
          <cell r="AA100">
            <v>30000</v>
          </cell>
          <cell r="AS100" t="str">
            <v>Tinajuelas</v>
          </cell>
        </row>
        <row r="101">
          <cell r="X101" t="str">
            <v>Pecuario</v>
          </cell>
          <cell r="AA101">
            <v>1478</v>
          </cell>
          <cell r="AS101" t="str">
            <v>Tinajuelas</v>
          </cell>
        </row>
        <row r="102">
          <cell r="X102" t="str">
            <v>Agrícola</v>
          </cell>
          <cell r="AA102">
            <v>34620</v>
          </cell>
          <cell r="AS102" t="str">
            <v>Tinajuelas</v>
          </cell>
        </row>
        <row r="103">
          <cell r="X103" t="str">
            <v>Agrícola</v>
          </cell>
          <cell r="AA103">
            <v>348000</v>
          </cell>
          <cell r="AS103" t="str">
            <v>Tinajuelas</v>
          </cell>
        </row>
        <row r="104">
          <cell r="X104" t="str">
            <v>Agrícola</v>
          </cell>
          <cell r="AA104">
            <v>18000</v>
          </cell>
          <cell r="AS104" t="str">
            <v>Tinajuelas</v>
          </cell>
        </row>
        <row r="105">
          <cell r="X105" t="str">
            <v>Agrícola</v>
          </cell>
          <cell r="AA105">
            <v>294000</v>
          </cell>
          <cell r="AS105" t="str">
            <v>Tinajuelas</v>
          </cell>
        </row>
        <row r="106">
          <cell r="X106" t="str">
            <v>Agrícola</v>
          </cell>
          <cell r="AA106">
            <v>41200</v>
          </cell>
          <cell r="AS106" t="str">
            <v>Tinajuelas</v>
          </cell>
        </row>
        <row r="107">
          <cell r="X107" t="str">
            <v>Agrícola</v>
          </cell>
          <cell r="AA107">
            <v>15000</v>
          </cell>
          <cell r="AS107" t="str">
            <v>Tinajuelas</v>
          </cell>
        </row>
        <row r="108">
          <cell r="X108" t="str">
            <v>Agrícola</v>
          </cell>
          <cell r="AA108">
            <v>84370</v>
          </cell>
          <cell r="AS108" t="str">
            <v>Tinajuelas</v>
          </cell>
        </row>
        <row r="109">
          <cell r="X109" t="str">
            <v>Agrícola</v>
          </cell>
          <cell r="AA109">
            <v>108000</v>
          </cell>
          <cell r="AS109" t="str">
            <v>Tinajuelas</v>
          </cell>
        </row>
        <row r="110">
          <cell r="X110" t="str">
            <v>Agrícola</v>
          </cell>
          <cell r="AA110">
            <v>12000</v>
          </cell>
          <cell r="AS110" t="str">
            <v>Tinajuelas</v>
          </cell>
        </row>
        <row r="111">
          <cell r="X111" t="str">
            <v>Agrícola</v>
          </cell>
          <cell r="AA111">
            <v>6000</v>
          </cell>
          <cell r="AS111" t="str">
            <v>Tinajuelas</v>
          </cell>
        </row>
        <row r="112">
          <cell r="X112" t="str">
            <v>Agrícola</v>
          </cell>
          <cell r="AA112">
            <v>15000</v>
          </cell>
          <cell r="AS112" t="str">
            <v>Tinajuelas</v>
          </cell>
        </row>
        <row r="113">
          <cell r="X113" t="str">
            <v>Agrícola</v>
          </cell>
          <cell r="AA113">
            <v>36000</v>
          </cell>
          <cell r="AS113" t="str">
            <v>Tinajuelas</v>
          </cell>
        </row>
        <row r="114">
          <cell r="X114" t="str">
            <v>Agrícola</v>
          </cell>
          <cell r="AA114">
            <v>21</v>
          </cell>
          <cell r="AS114" t="str">
            <v>Tinajuelas</v>
          </cell>
        </row>
        <row r="115">
          <cell r="X115" t="str">
            <v>Agrícola</v>
          </cell>
          <cell r="AA115">
            <v>384000</v>
          </cell>
          <cell r="AS115" t="str">
            <v>Tinajuelas</v>
          </cell>
        </row>
        <row r="116">
          <cell r="X116" t="str">
            <v>Agrícola</v>
          </cell>
          <cell r="AA116">
            <v>72000</v>
          </cell>
          <cell r="AS116" t="str">
            <v>Tinajuelas</v>
          </cell>
        </row>
        <row r="117">
          <cell r="X117" t="str">
            <v>Agrícola</v>
          </cell>
          <cell r="AA117">
            <v>24000</v>
          </cell>
          <cell r="AS117" t="str">
            <v>Tinajuelas</v>
          </cell>
        </row>
        <row r="118">
          <cell r="X118" t="str">
            <v>Agrícola</v>
          </cell>
          <cell r="AA118">
            <v>294750</v>
          </cell>
          <cell r="AS118" t="str">
            <v>Tinajuelas</v>
          </cell>
        </row>
        <row r="119">
          <cell r="X119" t="str">
            <v>Agrícola</v>
          </cell>
          <cell r="AA119">
            <v>67626</v>
          </cell>
          <cell r="AS119" t="str">
            <v>Tinajuelas</v>
          </cell>
        </row>
        <row r="120">
          <cell r="X120" t="str">
            <v>Agrícola</v>
          </cell>
          <cell r="AA120">
            <v>22800</v>
          </cell>
          <cell r="AS120" t="str">
            <v>Tinajuelas</v>
          </cell>
        </row>
        <row r="121">
          <cell r="X121" t="str">
            <v>Agrícola</v>
          </cell>
          <cell r="AA121">
            <v>12776</v>
          </cell>
          <cell r="AS121" t="str">
            <v>Tinajuelas</v>
          </cell>
        </row>
        <row r="122">
          <cell r="X122" t="str">
            <v>Agrícola</v>
          </cell>
          <cell r="AA122">
            <v>66000</v>
          </cell>
          <cell r="AS122" t="str">
            <v>Tinajuelas</v>
          </cell>
        </row>
        <row r="123">
          <cell r="X123" t="str">
            <v>Agrícola</v>
          </cell>
          <cell r="AA123">
            <v>18000</v>
          </cell>
          <cell r="AS123" t="str">
            <v>Tinajuelas</v>
          </cell>
        </row>
        <row r="124">
          <cell r="X124" t="str">
            <v>Agrícola</v>
          </cell>
          <cell r="AA124">
            <v>150000</v>
          </cell>
          <cell r="AS124" t="str">
            <v>Tinajuelas</v>
          </cell>
        </row>
        <row r="125">
          <cell r="X125" t="str">
            <v>Doméstico</v>
          </cell>
          <cell r="AA125">
            <v>1369</v>
          </cell>
          <cell r="AS125" t="str">
            <v>Tinajuelas</v>
          </cell>
        </row>
        <row r="126">
          <cell r="X126" t="str">
            <v>Agrícola</v>
          </cell>
          <cell r="AA126">
            <v>60000</v>
          </cell>
          <cell r="AS126" t="str">
            <v>Tinajuelas</v>
          </cell>
        </row>
        <row r="127">
          <cell r="X127" t="str">
            <v>Doméstico</v>
          </cell>
          <cell r="AA127">
            <v>2373</v>
          </cell>
          <cell r="AS127" t="str">
            <v>Tinajuelas</v>
          </cell>
        </row>
        <row r="128">
          <cell r="X128" t="str">
            <v>Agrícola</v>
          </cell>
          <cell r="AA128">
            <v>131100</v>
          </cell>
          <cell r="AS128" t="str">
            <v>Tinajuelas</v>
          </cell>
        </row>
        <row r="129">
          <cell r="X129" t="str">
            <v>Agrícola</v>
          </cell>
          <cell r="AA129">
            <v>18000</v>
          </cell>
          <cell r="AS129" t="str">
            <v>Tinajuelas</v>
          </cell>
        </row>
        <row r="130">
          <cell r="X130" t="str">
            <v>Agrícola</v>
          </cell>
          <cell r="AA130">
            <v>83914</v>
          </cell>
          <cell r="AS130" t="str">
            <v>Tinajuelas</v>
          </cell>
        </row>
        <row r="131">
          <cell r="X131" t="str">
            <v>Agrícola</v>
          </cell>
          <cell r="AA131">
            <v>21000</v>
          </cell>
          <cell r="AS131" t="str">
            <v>Tinajuelas</v>
          </cell>
        </row>
        <row r="132">
          <cell r="X132" t="str">
            <v>Agrícola</v>
          </cell>
          <cell r="AA132">
            <v>66000</v>
          </cell>
          <cell r="AS132" t="str">
            <v>Tinajuelas</v>
          </cell>
        </row>
        <row r="133">
          <cell r="X133" t="str">
            <v>Agrícola</v>
          </cell>
          <cell r="AA133">
            <v>306000</v>
          </cell>
          <cell r="AS133" t="str">
            <v>Tinajuelas</v>
          </cell>
        </row>
        <row r="134">
          <cell r="X134" t="str">
            <v>Doméstico</v>
          </cell>
          <cell r="AA134">
            <v>775</v>
          </cell>
          <cell r="AS134" t="str">
            <v>Tinajuelas</v>
          </cell>
        </row>
        <row r="135">
          <cell r="X135" t="str">
            <v>Agrícola</v>
          </cell>
          <cell r="AA135">
            <v>55643</v>
          </cell>
          <cell r="AS135" t="str">
            <v>Tinajuelas</v>
          </cell>
        </row>
        <row r="136">
          <cell r="X136" t="str">
            <v>Agrícola</v>
          </cell>
          <cell r="AA136">
            <v>216000</v>
          </cell>
          <cell r="AS136" t="str">
            <v>Tinajuelas</v>
          </cell>
        </row>
        <row r="137">
          <cell r="X137" t="str">
            <v>Agrícola</v>
          </cell>
          <cell r="AA137">
            <v>34095</v>
          </cell>
          <cell r="AS137" t="str">
            <v>Tinajuelas</v>
          </cell>
        </row>
        <row r="138">
          <cell r="X138" t="str">
            <v>Agrícola</v>
          </cell>
          <cell r="AA138">
            <v>150000</v>
          </cell>
          <cell r="AS138" t="str">
            <v>Tinajuelas</v>
          </cell>
        </row>
        <row r="139">
          <cell r="X139" t="str">
            <v>Agrícola</v>
          </cell>
          <cell r="AA139">
            <v>120000</v>
          </cell>
          <cell r="AS139" t="str">
            <v>Tinajuelas</v>
          </cell>
        </row>
        <row r="140">
          <cell r="X140" t="str">
            <v>Agrícola</v>
          </cell>
          <cell r="AA140">
            <v>30000</v>
          </cell>
          <cell r="AS140" t="str">
            <v>Tinajuelas</v>
          </cell>
        </row>
        <row r="141">
          <cell r="X141" t="str">
            <v>Agrícola</v>
          </cell>
          <cell r="AA141">
            <v>78000</v>
          </cell>
          <cell r="AS141" t="str">
            <v>Tinajuelas</v>
          </cell>
        </row>
        <row r="142">
          <cell r="X142" t="str">
            <v>Agrícola</v>
          </cell>
          <cell r="AA142">
            <v>72000</v>
          </cell>
          <cell r="AS142" t="str">
            <v>Tinajuelas</v>
          </cell>
        </row>
        <row r="143">
          <cell r="X143" t="str">
            <v>Agrícola</v>
          </cell>
          <cell r="AA143">
            <v>54000</v>
          </cell>
          <cell r="AS143" t="str">
            <v>Tinajuelas</v>
          </cell>
        </row>
        <row r="144">
          <cell r="X144" t="str">
            <v>Agrícola</v>
          </cell>
          <cell r="AA144">
            <v>96000</v>
          </cell>
          <cell r="AS144" t="str">
            <v>Tinajuelas</v>
          </cell>
        </row>
        <row r="145">
          <cell r="X145" t="str">
            <v>Agrícola</v>
          </cell>
          <cell r="AA145">
            <v>60000</v>
          </cell>
          <cell r="AS145" t="str">
            <v>Tinajuelas</v>
          </cell>
        </row>
        <row r="146">
          <cell r="X146" t="str">
            <v>Agrícola</v>
          </cell>
          <cell r="AA146">
            <v>18000</v>
          </cell>
          <cell r="AS146" t="str">
            <v>Tinajuelas</v>
          </cell>
        </row>
        <row r="147">
          <cell r="X147" t="str">
            <v>Agrícola</v>
          </cell>
          <cell r="AA147">
            <v>60000</v>
          </cell>
          <cell r="AS147" t="str">
            <v>Tinajuelas</v>
          </cell>
        </row>
        <row r="148">
          <cell r="X148" t="str">
            <v>Pecuario</v>
          </cell>
          <cell r="AA148">
            <v>1550</v>
          </cell>
          <cell r="AS148" t="str">
            <v>Tinajuelas</v>
          </cell>
        </row>
        <row r="149">
          <cell r="X149" t="str">
            <v>Agrícola</v>
          </cell>
          <cell r="AA149">
            <v>66000</v>
          </cell>
          <cell r="AS149" t="str">
            <v>Tinajuelas</v>
          </cell>
        </row>
        <row r="150">
          <cell r="X150" t="str">
            <v>Agrícola</v>
          </cell>
          <cell r="AA150">
            <v>108000</v>
          </cell>
          <cell r="AS150" t="str">
            <v>Tinajuelas</v>
          </cell>
        </row>
        <row r="151">
          <cell r="X151" t="str">
            <v>Agrícola</v>
          </cell>
          <cell r="AA151">
            <v>30413</v>
          </cell>
          <cell r="AS151" t="str">
            <v>Tinajuelas</v>
          </cell>
        </row>
        <row r="152">
          <cell r="X152" t="str">
            <v>Agrícola</v>
          </cell>
          <cell r="AA152">
            <v>31050</v>
          </cell>
          <cell r="AS152" t="str">
            <v>Tinajuelas</v>
          </cell>
        </row>
        <row r="153">
          <cell r="X153" t="str">
            <v>Agrícola</v>
          </cell>
          <cell r="AA153">
            <v>18000</v>
          </cell>
          <cell r="AS153" t="str">
            <v>Tinajuelas</v>
          </cell>
        </row>
        <row r="154">
          <cell r="X154" t="str">
            <v>Agrícola</v>
          </cell>
          <cell r="AA154">
            <v>60000</v>
          </cell>
          <cell r="AS154" t="str">
            <v>Tinajuelas</v>
          </cell>
        </row>
        <row r="155">
          <cell r="X155" t="str">
            <v>Agrícola</v>
          </cell>
          <cell r="AA155">
            <v>1792</v>
          </cell>
          <cell r="AS155" t="str">
            <v>Tinajuelas</v>
          </cell>
        </row>
        <row r="156">
          <cell r="X156" t="str">
            <v>Agrícola</v>
          </cell>
          <cell r="AA156">
            <v>51000</v>
          </cell>
          <cell r="AS156" t="str">
            <v>Tinajuelas</v>
          </cell>
        </row>
        <row r="157">
          <cell r="X157" t="str">
            <v>Pecuario</v>
          </cell>
          <cell r="AA157">
            <v>511</v>
          </cell>
          <cell r="AS157" t="str">
            <v>Tinajuelas</v>
          </cell>
        </row>
        <row r="158">
          <cell r="X158" t="str">
            <v>Pecuario</v>
          </cell>
          <cell r="AA158">
            <v>245</v>
          </cell>
          <cell r="AS158" t="str">
            <v>Tinajuelas</v>
          </cell>
        </row>
        <row r="159">
          <cell r="X159" t="str">
            <v>Agrícola</v>
          </cell>
          <cell r="AA159">
            <v>48000</v>
          </cell>
          <cell r="AS159" t="str">
            <v>Tinajuelas</v>
          </cell>
        </row>
        <row r="160">
          <cell r="X160" t="str">
            <v>Agrícola</v>
          </cell>
          <cell r="AA160">
            <v>144000</v>
          </cell>
          <cell r="AS160" t="str">
            <v>Tinajuelas</v>
          </cell>
        </row>
        <row r="161">
          <cell r="X161" t="str">
            <v>Agrícola</v>
          </cell>
          <cell r="AA161">
            <v>102920</v>
          </cell>
          <cell r="AS161" t="str">
            <v>Tinajuelas</v>
          </cell>
        </row>
        <row r="162">
          <cell r="X162" t="str">
            <v>Agrícola</v>
          </cell>
          <cell r="AA162">
            <v>25095</v>
          </cell>
          <cell r="AS162" t="str">
            <v>Tinajuelas</v>
          </cell>
        </row>
        <row r="163">
          <cell r="X163" t="str">
            <v>Agrícola</v>
          </cell>
          <cell r="AA163">
            <v>360000</v>
          </cell>
          <cell r="AS163" t="str">
            <v>Tinajuelas</v>
          </cell>
        </row>
        <row r="164">
          <cell r="X164" t="str">
            <v>Agrícola</v>
          </cell>
          <cell r="AA164">
            <v>7460</v>
          </cell>
          <cell r="AS164" t="str">
            <v>Tinajuelas</v>
          </cell>
        </row>
        <row r="165">
          <cell r="X165" t="str">
            <v>Doméstico</v>
          </cell>
          <cell r="AA165">
            <v>1278</v>
          </cell>
          <cell r="AS165" t="str">
            <v>Tinajuelas</v>
          </cell>
        </row>
        <row r="166">
          <cell r="X166" t="str">
            <v>Agrícola</v>
          </cell>
          <cell r="AA166">
            <v>4095</v>
          </cell>
          <cell r="AS166" t="str">
            <v>Tinajuelas</v>
          </cell>
        </row>
        <row r="167">
          <cell r="X167" t="str">
            <v>Agrícola</v>
          </cell>
          <cell r="AA167">
            <v>216000</v>
          </cell>
          <cell r="AS167" t="str">
            <v>Tinajuelas</v>
          </cell>
        </row>
        <row r="168">
          <cell r="X168" t="str">
            <v>Agrícola</v>
          </cell>
          <cell r="AA168">
            <v>138000</v>
          </cell>
          <cell r="AS168" t="str">
            <v>Tinajuelas</v>
          </cell>
        </row>
        <row r="169">
          <cell r="X169" t="str">
            <v>Agrícola</v>
          </cell>
          <cell r="AA169">
            <v>294000</v>
          </cell>
          <cell r="AS169" t="str">
            <v>Tinajuelas</v>
          </cell>
        </row>
        <row r="170">
          <cell r="X170" t="str">
            <v>Agrícola</v>
          </cell>
          <cell r="AA170">
            <v>48000</v>
          </cell>
          <cell r="AS170" t="str">
            <v>Tinajuelas</v>
          </cell>
        </row>
        <row r="171">
          <cell r="X171" t="str">
            <v>Agrícola</v>
          </cell>
          <cell r="AA171">
            <v>72000</v>
          </cell>
          <cell r="AS171" t="str">
            <v>Tinajuelas</v>
          </cell>
        </row>
        <row r="172">
          <cell r="X172" t="str">
            <v>Agrícola</v>
          </cell>
          <cell r="AA172">
            <v>66876</v>
          </cell>
          <cell r="AS172" t="str">
            <v>Tinajuelas</v>
          </cell>
        </row>
        <row r="173">
          <cell r="X173" t="str">
            <v>Agrícola</v>
          </cell>
          <cell r="AA173">
            <v>45000</v>
          </cell>
          <cell r="AS173" t="str">
            <v>Tinajuelas</v>
          </cell>
        </row>
        <row r="174">
          <cell r="X174" t="str">
            <v>Agrícola</v>
          </cell>
          <cell r="AA174">
            <v>48000</v>
          </cell>
          <cell r="AS174" t="str">
            <v>Tinajuelas</v>
          </cell>
        </row>
        <row r="175">
          <cell r="X175" t="str">
            <v>Agrícola</v>
          </cell>
          <cell r="AA175">
            <v>96000</v>
          </cell>
          <cell r="AS175" t="str">
            <v>Tinajuelas</v>
          </cell>
        </row>
        <row r="176">
          <cell r="X176" t="str">
            <v>Agrícola</v>
          </cell>
          <cell r="AA176">
            <v>48000</v>
          </cell>
          <cell r="AS176" t="str">
            <v>Tinajuelas</v>
          </cell>
        </row>
        <row r="177">
          <cell r="X177" t="str">
            <v>Agrícola</v>
          </cell>
          <cell r="AA177">
            <v>72000</v>
          </cell>
          <cell r="AS177" t="str">
            <v>Tinajuelas</v>
          </cell>
        </row>
        <row r="178">
          <cell r="X178" t="str">
            <v>Agrícola</v>
          </cell>
          <cell r="AA178">
            <v>360000</v>
          </cell>
          <cell r="AS178" t="str">
            <v>Tinajuelas</v>
          </cell>
        </row>
        <row r="179">
          <cell r="X179" t="str">
            <v>Agrícola</v>
          </cell>
          <cell r="AA179">
            <v>216000</v>
          </cell>
          <cell r="AS179" t="str">
            <v>Tinajuelas</v>
          </cell>
        </row>
        <row r="180">
          <cell r="X180" t="str">
            <v>Pecuario</v>
          </cell>
          <cell r="AA180">
            <v>821</v>
          </cell>
          <cell r="AS180" t="str">
            <v>Tinajuelas</v>
          </cell>
        </row>
        <row r="181">
          <cell r="X181" t="str">
            <v>Agrícola</v>
          </cell>
          <cell r="AA181">
            <v>144000</v>
          </cell>
          <cell r="AS181" t="str">
            <v>Tinajuelas</v>
          </cell>
        </row>
        <row r="182">
          <cell r="X182" t="str">
            <v>Agrícola</v>
          </cell>
          <cell r="AA182">
            <v>68243</v>
          </cell>
          <cell r="AS182" t="str">
            <v>Tinajuelas</v>
          </cell>
        </row>
        <row r="183">
          <cell r="X183" t="str">
            <v>Agrícola</v>
          </cell>
          <cell r="AA183">
            <v>90601</v>
          </cell>
          <cell r="AS183" t="str">
            <v>Tinajuelas</v>
          </cell>
        </row>
        <row r="184">
          <cell r="X184" t="str">
            <v>Agrícola</v>
          </cell>
          <cell r="AA184">
            <v>139089</v>
          </cell>
          <cell r="AS184" t="str">
            <v>Tinajuelas</v>
          </cell>
        </row>
        <row r="185">
          <cell r="X185" t="str">
            <v>Agrícola</v>
          </cell>
          <cell r="AA185">
            <v>72274</v>
          </cell>
          <cell r="AS185" t="str">
            <v>Tinajuelas</v>
          </cell>
        </row>
        <row r="186">
          <cell r="X186" t="str">
            <v>Agrícola</v>
          </cell>
          <cell r="AA186">
            <v>36000</v>
          </cell>
          <cell r="AS186" t="str">
            <v>Tinajuelas</v>
          </cell>
        </row>
        <row r="187">
          <cell r="X187" t="str">
            <v>Agrícola</v>
          </cell>
          <cell r="AA187">
            <v>84000</v>
          </cell>
          <cell r="AS187" t="str">
            <v>Tinajuelas</v>
          </cell>
        </row>
        <row r="188">
          <cell r="X188" t="str">
            <v>Agrícola</v>
          </cell>
          <cell r="AA188">
            <v>48000</v>
          </cell>
          <cell r="AS188" t="str">
            <v>Tinajuelas</v>
          </cell>
        </row>
        <row r="189">
          <cell r="X189" t="str">
            <v>Agrícola</v>
          </cell>
          <cell r="AA189">
            <v>90000</v>
          </cell>
          <cell r="AS189" t="str">
            <v>Tinajuelas</v>
          </cell>
        </row>
        <row r="190">
          <cell r="X190" t="str">
            <v>Agrícola</v>
          </cell>
          <cell r="AA190">
            <v>60000</v>
          </cell>
          <cell r="AS190" t="str">
            <v>Tinajuelas</v>
          </cell>
        </row>
        <row r="191">
          <cell r="X191" t="str">
            <v>Agrícola</v>
          </cell>
          <cell r="AA191">
            <v>33900</v>
          </cell>
          <cell r="AS191" t="str">
            <v>Tinajuelas</v>
          </cell>
        </row>
        <row r="192">
          <cell r="X192" t="str">
            <v>Agrícola</v>
          </cell>
          <cell r="AA192">
            <v>37113</v>
          </cell>
          <cell r="AS192" t="str">
            <v>Tinajuelas</v>
          </cell>
        </row>
        <row r="193">
          <cell r="X193" t="str">
            <v>Agrícola</v>
          </cell>
          <cell r="AA193">
            <v>24456</v>
          </cell>
          <cell r="AS193" t="str">
            <v>Tinajuelas</v>
          </cell>
        </row>
        <row r="194">
          <cell r="X194" t="str">
            <v>Agrícola</v>
          </cell>
          <cell r="AA194">
            <v>24821</v>
          </cell>
          <cell r="AS194" t="str">
            <v>Tinajuelas</v>
          </cell>
        </row>
        <row r="195">
          <cell r="X195" t="str">
            <v>Agrícola</v>
          </cell>
          <cell r="AA195">
            <v>18000</v>
          </cell>
          <cell r="AS195" t="str">
            <v>Tinajuelas</v>
          </cell>
        </row>
        <row r="196">
          <cell r="X196" t="str">
            <v>Agrícola</v>
          </cell>
          <cell r="AA196">
            <v>36862</v>
          </cell>
          <cell r="AS196" t="str">
            <v>Tinajuelas</v>
          </cell>
        </row>
        <row r="197">
          <cell r="X197" t="str">
            <v>Agrícola</v>
          </cell>
          <cell r="AA197">
            <v>7314</v>
          </cell>
          <cell r="AS197" t="str">
            <v>Tinajuelas</v>
          </cell>
        </row>
        <row r="198">
          <cell r="X198" t="str">
            <v>Agrícola</v>
          </cell>
          <cell r="AA198">
            <v>135000</v>
          </cell>
          <cell r="AS198" t="str">
            <v>Tinajuelas</v>
          </cell>
        </row>
        <row r="199">
          <cell r="X199" t="str">
            <v>Agrícola</v>
          </cell>
          <cell r="AA199">
            <v>96000</v>
          </cell>
          <cell r="AS199" t="str">
            <v>Tinajuelas</v>
          </cell>
        </row>
        <row r="200">
          <cell r="X200" t="str">
            <v>Agrícola</v>
          </cell>
          <cell r="AA200">
            <v>258000</v>
          </cell>
          <cell r="AS200" t="str">
            <v>Tinajuelas</v>
          </cell>
        </row>
        <row r="201">
          <cell r="X201" t="str">
            <v>Agrícola</v>
          </cell>
          <cell r="AA201">
            <v>31000</v>
          </cell>
          <cell r="AS201" t="str">
            <v>Tinajuelas</v>
          </cell>
        </row>
        <row r="202">
          <cell r="X202" t="str">
            <v>Agrícola</v>
          </cell>
          <cell r="AA202">
            <v>24000</v>
          </cell>
          <cell r="AS202" t="str">
            <v>Tinajuelas</v>
          </cell>
        </row>
        <row r="203">
          <cell r="X203" t="str">
            <v>Agrícola</v>
          </cell>
          <cell r="AA203">
            <v>120000</v>
          </cell>
          <cell r="AS203" t="str">
            <v>Tinajuelas</v>
          </cell>
        </row>
        <row r="204">
          <cell r="X204" t="str">
            <v>Agrícola</v>
          </cell>
          <cell r="AA204">
            <v>127460</v>
          </cell>
          <cell r="AS204" t="str">
            <v>Tinajuelas</v>
          </cell>
        </row>
        <row r="205">
          <cell r="X205" t="str">
            <v>Agrícola</v>
          </cell>
          <cell r="AA205">
            <v>30000</v>
          </cell>
          <cell r="AS205" t="str">
            <v>Tinajuelas</v>
          </cell>
        </row>
        <row r="206">
          <cell r="X206" t="str">
            <v>Pecuario</v>
          </cell>
          <cell r="AA206">
            <v>164</v>
          </cell>
          <cell r="AS206" t="str">
            <v>Tinajuelas</v>
          </cell>
        </row>
        <row r="207">
          <cell r="X207" t="str">
            <v>Agrícola</v>
          </cell>
          <cell r="AA207">
            <v>84000</v>
          </cell>
          <cell r="AS207" t="str">
            <v>Tinajuelas</v>
          </cell>
        </row>
        <row r="208">
          <cell r="X208" t="str">
            <v>Agrícola</v>
          </cell>
          <cell r="AA208">
            <v>2367</v>
          </cell>
          <cell r="AS208" t="str">
            <v>Tinajuelas</v>
          </cell>
        </row>
        <row r="209">
          <cell r="X209" t="str">
            <v>Agrícola</v>
          </cell>
          <cell r="AA209">
            <v>18730</v>
          </cell>
          <cell r="AS209" t="str">
            <v>Tinajuelas</v>
          </cell>
        </row>
        <row r="210">
          <cell r="X210" t="str">
            <v>Agrícola</v>
          </cell>
          <cell r="AA210">
            <v>96000</v>
          </cell>
          <cell r="AS210" t="str">
            <v>Tinajuelas</v>
          </cell>
        </row>
        <row r="211">
          <cell r="X211" t="str">
            <v>Agrícola</v>
          </cell>
          <cell r="AA211">
            <v>72000</v>
          </cell>
          <cell r="AS211" t="str">
            <v>Tinajuelas</v>
          </cell>
        </row>
        <row r="212">
          <cell r="X212" t="str">
            <v>Agrícola</v>
          </cell>
          <cell r="AA212">
            <v>6000</v>
          </cell>
          <cell r="AS212" t="str">
            <v>Tinajuelas</v>
          </cell>
        </row>
        <row r="213">
          <cell r="X213" t="str">
            <v>Pecuario</v>
          </cell>
          <cell r="AA213">
            <v>913</v>
          </cell>
          <cell r="AS213" t="str">
            <v>Tinajuelas</v>
          </cell>
        </row>
        <row r="214">
          <cell r="X214" t="str">
            <v>Agrícola</v>
          </cell>
          <cell r="AA214">
            <v>186000</v>
          </cell>
          <cell r="AS214" t="str">
            <v>Tinajuelas</v>
          </cell>
        </row>
        <row r="215">
          <cell r="X215" t="str">
            <v>Agrícola</v>
          </cell>
          <cell r="AA215">
            <v>18000</v>
          </cell>
          <cell r="AS215" t="str">
            <v>Tinajuelas</v>
          </cell>
        </row>
        <row r="216">
          <cell r="X216" t="str">
            <v>Agrícola</v>
          </cell>
          <cell r="AA216">
            <v>44762</v>
          </cell>
          <cell r="AS216" t="str">
            <v>Tinajuelas</v>
          </cell>
        </row>
        <row r="217">
          <cell r="X217" t="str">
            <v>Agrícola</v>
          </cell>
          <cell r="AA217">
            <v>198000</v>
          </cell>
          <cell r="AS217" t="str">
            <v>Tinajuelas</v>
          </cell>
        </row>
        <row r="218">
          <cell r="X218" t="str">
            <v>Agrícola</v>
          </cell>
          <cell r="AA218">
            <v>180000</v>
          </cell>
          <cell r="AS218" t="str">
            <v>Tinajuelas</v>
          </cell>
        </row>
        <row r="219">
          <cell r="X219" t="str">
            <v>Agrícola</v>
          </cell>
          <cell r="AA219">
            <v>36730</v>
          </cell>
          <cell r="AS219" t="str">
            <v>Tinajuelas</v>
          </cell>
        </row>
        <row r="220">
          <cell r="X220" t="str">
            <v>Agrícola</v>
          </cell>
          <cell r="AA220">
            <v>180000</v>
          </cell>
          <cell r="AS220" t="str">
            <v>Tinajuelas</v>
          </cell>
        </row>
        <row r="221">
          <cell r="X221" t="str">
            <v>Agrícola</v>
          </cell>
          <cell r="AA221">
            <v>24000</v>
          </cell>
          <cell r="AS221" t="str">
            <v>Tinajuelas</v>
          </cell>
        </row>
        <row r="222">
          <cell r="X222" t="str">
            <v>Agrícola</v>
          </cell>
          <cell r="AA222">
            <v>60000</v>
          </cell>
          <cell r="AS222" t="str">
            <v>Tinajuelas</v>
          </cell>
        </row>
        <row r="223">
          <cell r="X223" t="str">
            <v>Agrícola</v>
          </cell>
          <cell r="AA223">
            <v>48000</v>
          </cell>
          <cell r="AS223" t="str">
            <v>Tinajuelas</v>
          </cell>
        </row>
        <row r="224">
          <cell r="X224" t="str">
            <v>Agrícola</v>
          </cell>
          <cell r="AA224">
            <v>48000</v>
          </cell>
          <cell r="AS224" t="str">
            <v>Tinajuelas</v>
          </cell>
        </row>
        <row r="225">
          <cell r="X225" t="str">
            <v>Agrícola</v>
          </cell>
          <cell r="AA225">
            <v>276000</v>
          </cell>
          <cell r="AS225" t="str">
            <v>Tinajuelas</v>
          </cell>
        </row>
        <row r="226">
          <cell r="X226" t="str">
            <v>Agrícola</v>
          </cell>
          <cell r="AA226">
            <v>380101</v>
          </cell>
          <cell r="AS226" t="str">
            <v>Tinajuelas</v>
          </cell>
        </row>
        <row r="227">
          <cell r="X227" t="str">
            <v>Agrícola</v>
          </cell>
          <cell r="AA227">
            <v>36000</v>
          </cell>
          <cell r="AS227" t="str">
            <v>Tinajuelas</v>
          </cell>
        </row>
        <row r="228">
          <cell r="X228" t="str">
            <v>Agrícola</v>
          </cell>
          <cell r="AA228">
            <v>36767</v>
          </cell>
          <cell r="AS228" t="str">
            <v>Tinajuelas</v>
          </cell>
        </row>
        <row r="229">
          <cell r="X229" t="str">
            <v>Agrícola</v>
          </cell>
          <cell r="AA229">
            <v>102000</v>
          </cell>
          <cell r="AS229" t="str">
            <v>Tinajuelas</v>
          </cell>
        </row>
        <row r="230">
          <cell r="X230" t="str">
            <v>Agrícola</v>
          </cell>
          <cell r="AA230">
            <v>6548</v>
          </cell>
          <cell r="AS230" t="str">
            <v>Tinajuelas</v>
          </cell>
        </row>
        <row r="231">
          <cell r="X231" t="str">
            <v>Pecuario</v>
          </cell>
          <cell r="AA231">
            <v>1278</v>
          </cell>
          <cell r="AS231" t="str">
            <v>Tinajuelas</v>
          </cell>
        </row>
        <row r="232">
          <cell r="X232" t="str">
            <v>Agrícola</v>
          </cell>
          <cell r="AA232">
            <v>25351</v>
          </cell>
          <cell r="AS232" t="str">
            <v>Tinajuelas</v>
          </cell>
        </row>
        <row r="233">
          <cell r="X233" t="str">
            <v>Agrícola</v>
          </cell>
          <cell r="AA233">
            <v>216000</v>
          </cell>
          <cell r="AS233" t="str">
            <v>Tinajuelas</v>
          </cell>
        </row>
        <row r="234">
          <cell r="X234" t="str">
            <v>Agrícola</v>
          </cell>
          <cell r="AA234">
            <v>237537</v>
          </cell>
          <cell r="AS234" t="str">
            <v>Tinajuelas</v>
          </cell>
        </row>
        <row r="235">
          <cell r="X235" t="str">
            <v>Pecuario</v>
          </cell>
          <cell r="AA235">
            <v>1004</v>
          </cell>
          <cell r="AS235" t="str">
            <v>Tinajuelas</v>
          </cell>
        </row>
        <row r="236">
          <cell r="X236" t="str">
            <v>Agrícola</v>
          </cell>
          <cell r="AA236">
            <v>66000</v>
          </cell>
          <cell r="AS236" t="str">
            <v>Tinajuelas</v>
          </cell>
        </row>
        <row r="237">
          <cell r="X237" t="str">
            <v>Agrícola</v>
          </cell>
          <cell r="AA237">
            <v>66000</v>
          </cell>
          <cell r="AS237" t="str">
            <v>Tinajuelas</v>
          </cell>
        </row>
        <row r="238">
          <cell r="X238" t="str">
            <v>Agrícola</v>
          </cell>
          <cell r="AA238">
            <v>72000</v>
          </cell>
          <cell r="AS238" t="str">
            <v>Tinajuelas</v>
          </cell>
        </row>
        <row r="239">
          <cell r="X239" t="str">
            <v>Agrícola</v>
          </cell>
          <cell r="AA239">
            <v>54000</v>
          </cell>
          <cell r="AS239" t="str">
            <v>Tinajuelas</v>
          </cell>
        </row>
        <row r="240">
          <cell r="X240" t="str">
            <v>Agrícola</v>
          </cell>
          <cell r="AA240">
            <v>16040</v>
          </cell>
          <cell r="AS240" t="str">
            <v>Tinajuelas</v>
          </cell>
        </row>
        <row r="241">
          <cell r="X241" t="str">
            <v>Pecuario</v>
          </cell>
          <cell r="AA241">
            <v>593</v>
          </cell>
          <cell r="AS241" t="str">
            <v>Tinajuelas</v>
          </cell>
        </row>
        <row r="242">
          <cell r="X242" t="str">
            <v>Agrícola</v>
          </cell>
          <cell r="AA242">
            <v>83777</v>
          </cell>
          <cell r="AS242" t="str">
            <v>Tinajuelas</v>
          </cell>
        </row>
        <row r="243">
          <cell r="X243" t="str">
            <v>Agrícola</v>
          </cell>
          <cell r="AA243">
            <v>24000</v>
          </cell>
          <cell r="AS243" t="str">
            <v>Tinajuelas</v>
          </cell>
        </row>
        <row r="244">
          <cell r="X244" t="str">
            <v>Agrícola</v>
          </cell>
          <cell r="AA244">
            <v>120000</v>
          </cell>
          <cell r="AS244" t="str">
            <v>Tinajuelas</v>
          </cell>
        </row>
        <row r="245">
          <cell r="X245" t="str">
            <v>Agrícola</v>
          </cell>
          <cell r="AA245">
            <v>48000</v>
          </cell>
          <cell r="AS245" t="str">
            <v>Tinajuelas</v>
          </cell>
        </row>
        <row r="246">
          <cell r="X246" t="str">
            <v>Agrícola</v>
          </cell>
          <cell r="AA246">
            <v>33000</v>
          </cell>
          <cell r="AS246" t="str">
            <v>Tinajuelas</v>
          </cell>
        </row>
        <row r="247">
          <cell r="X247" t="str">
            <v>Agrícola</v>
          </cell>
          <cell r="AA247">
            <v>240000</v>
          </cell>
          <cell r="AS247" t="str">
            <v>Tinajuelas</v>
          </cell>
        </row>
        <row r="248">
          <cell r="X248" t="str">
            <v>Agrícola</v>
          </cell>
          <cell r="AA248">
            <v>71473</v>
          </cell>
          <cell r="AS248" t="str">
            <v>Tinajuelas</v>
          </cell>
        </row>
        <row r="249">
          <cell r="X249" t="str">
            <v>Agrícola</v>
          </cell>
          <cell r="AA249">
            <v>54000</v>
          </cell>
          <cell r="AS249" t="str">
            <v>Tinajuelas</v>
          </cell>
        </row>
        <row r="250">
          <cell r="X250" t="str">
            <v>Agrícola</v>
          </cell>
          <cell r="AA250">
            <v>33000</v>
          </cell>
          <cell r="AS250" t="str">
            <v>Tinajuelas</v>
          </cell>
        </row>
        <row r="251">
          <cell r="X251" t="str">
            <v>Agrícola</v>
          </cell>
          <cell r="AA251">
            <v>408000</v>
          </cell>
          <cell r="AS251" t="str">
            <v>Tinajuelas</v>
          </cell>
        </row>
        <row r="252">
          <cell r="X252" t="str">
            <v>Agrícola</v>
          </cell>
          <cell r="AA252">
            <v>242010</v>
          </cell>
          <cell r="AS252" t="str">
            <v>Tinajuelas</v>
          </cell>
        </row>
        <row r="253">
          <cell r="X253" t="str">
            <v>Agrícola</v>
          </cell>
          <cell r="AA253">
            <v>17335</v>
          </cell>
          <cell r="AS253" t="str">
            <v>Tinajuelas</v>
          </cell>
        </row>
        <row r="254">
          <cell r="X254" t="str">
            <v>Agrícola</v>
          </cell>
          <cell r="AA254">
            <v>360000</v>
          </cell>
          <cell r="AS254" t="str">
            <v>Tinajuelas</v>
          </cell>
        </row>
        <row r="255">
          <cell r="X255" t="str">
            <v>Agrícola</v>
          </cell>
          <cell r="AA255">
            <v>228000</v>
          </cell>
          <cell r="AS255" t="str">
            <v>Tinajuelas</v>
          </cell>
        </row>
        <row r="256">
          <cell r="X256" t="str">
            <v>Agrícola</v>
          </cell>
          <cell r="AA256">
            <v>114000</v>
          </cell>
          <cell r="AS256" t="str">
            <v>Tinajuelas</v>
          </cell>
        </row>
        <row r="257">
          <cell r="X257" t="str">
            <v>Agrícola</v>
          </cell>
          <cell r="AA257">
            <v>300000</v>
          </cell>
          <cell r="AS257" t="str">
            <v>Tinajuelas</v>
          </cell>
        </row>
        <row r="258">
          <cell r="X258" t="str">
            <v>Agrícola</v>
          </cell>
          <cell r="AA258">
            <v>260925</v>
          </cell>
          <cell r="AS258" t="str">
            <v>Tinajuelas</v>
          </cell>
        </row>
        <row r="259">
          <cell r="X259" t="str">
            <v>Agrícola</v>
          </cell>
          <cell r="AA259">
            <v>18000</v>
          </cell>
          <cell r="AS259" t="str">
            <v>Tinajuelas</v>
          </cell>
        </row>
        <row r="260">
          <cell r="X260" t="str">
            <v>Agrícola</v>
          </cell>
          <cell r="AA260">
            <v>360000</v>
          </cell>
          <cell r="AS260" t="str">
            <v>Tinajuelas</v>
          </cell>
        </row>
        <row r="261">
          <cell r="X261" t="str">
            <v>Agrícola</v>
          </cell>
          <cell r="AA261">
            <v>533533</v>
          </cell>
          <cell r="AS261" t="str">
            <v>Tinajuelas</v>
          </cell>
        </row>
        <row r="262">
          <cell r="X262" t="str">
            <v>Agrícola</v>
          </cell>
          <cell r="AA262">
            <v>36000</v>
          </cell>
          <cell r="AS262" t="str">
            <v>Tinajuelas</v>
          </cell>
        </row>
        <row r="263">
          <cell r="X263" t="str">
            <v>Agrícola</v>
          </cell>
          <cell r="AA263">
            <v>72000</v>
          </cell>
          <cell r="AS263" t="str">
            <v>Tinajuelas</v>
          </cell>
        </row>
        <row r="264">
          <cell r="X264" t="str">
            <v>Agrícola</v>
          </cell>
          <cell r="AA264">
            <v>120000</v>
          </cell>
          <cell r="AS264" t="str">
            <v>Tinajuelas</v>
          </cell>
        </row>
        <row r="265">
          <cell r="X265" t="str">
            <v>Agrícola</v>
          </cell>
          <cell r="AA265">
            <v>3183</v>
          </cell>
          <cell r="AS265" t="str">
            <v>Tinajuelas</v>
          </cell>
        </row>
        <row r="266">
          <cell r="X266" t="str">
            <v>Agrícola</v>
          </cell>
          <cell r="AA266">
            <v>216000</v>
          </cell>
          <cell r="AS266" t="str">
            <v>Tinajuelas</v>
          </cell>
        </row>
        <row r="267">
          <cell r="X267" t="str">
            <v>Agrícola</v>
          </cell>
          <cell r="AA267">
            <v>12000</v>
          </cell>
          <cell r="AS267" t="str">
            <v>El Gato</v>
          </cell>
        </row>
        <row r="268">
          <cell r="X268" t="str">
            <v>Agrícola</v>
          </cell>
          <cell r="AA268">
            <v>12183</v>
          </cell>
          <cell r="AS268" t="str">
            <v>El Gato</v>
          </cell>
        </row>
        <row r="269">
          <cell r="X269" t="str">
            <v>Agrícola</v>
          </cell>
          <cell r="AA269">
            <v>36000</v>
          </cell>
          <cell r="AS269" t="str">
            <v>El Gato</v>
          </cell>
        </row>
        <row r="270">
          <cell r="X270" t="str">
            <v>Agrícola</v>
          </cell>
          <cell r="AA270">
            <v>25821</v>
          </cell>
          <cell r="AS270" t="str">
            <v>El Gato</v>
          </cell>
        </row>
        <row r="271">
          <cell r="X271" t="str">
            <v>Agrícola</v>
          </cell>
          <cell r="AA271">
            <v>960</v>
          </cell>
          <cell r="AS271" t="str">
            <v>El Gato</v>
          </cell>
        </row>
        <row r="272">
          <cell r="X272" t="str">
            <v>Agrícola</v>
          </cell>
          <cell r="AA272">
            <v>52200</v>
          </cell>
          <cell r="AS272" t="str">
            <v>El Gato</v>
          </cell>
        </row>
        <row r="273">
          <cell r="X273" t="str">
            <v>Agrícola</v>
          </cell>
          <cell r="AA273">
            <v>30000</v>
          </cell>
          <cell r="AS273" t="str">
            <v>El Gato</v>
          </cell>
        </row>
        <row r="274">
          <cell r="X274" t="str">
            <v>Agrícola</v>
          </cell>
          <cell r="AA274">
            <v>60000</v>
          </cell>
          <cell r="AS274" t="str">
            <v>El Gato</v>
          </cell>
        </row>
        <row r="275">
          <cell r="X275" t="str">
            <v>Agrícola</v>
          </cell>
          <cell r="AA275">
            <v>108000</v>
          </cell>
          <cell r="AS275" t="str">
            <v>El Gato</v>
          </cell>
        </row>
        <row r="276">
          <cell r="X276" t="str">
            <v>Agrícola</v>
          </cell>
          <cell r="AA276">
            <v>55825</v>
          </cell>
          <cell r="AS276" t="str">
            <v>El Gato</v>
          </cell>
        </row>
        <row r="277">
          <cell r="X277" t="str">
            <v>Pecuario</v>
          </cell>
          <cell r="AA277">
            <v>547</v>
          </cell>
          <cell r="AS277" t="str">
            <v>El Gato</v>
          </cell>
        </row>
        <row r="278">
          <cell r="X278" t="str">
            <v>Agrícola</v>
          </cell>
          <cell r="AA278">
            <v>74752</v>
          </cell>
          <cell r="AS278" t="str">
            <v>El Gato</v>
          </cell>
        </row>
        <row r="279">
          <cell r="X279" t="str">
            <v>Agrícola</v>
          </cell>
          <cell r="AA279">
            <v>65000</v>
          </cell>
          <cell r="AS279" t="str">
            <v>El Gato</v>
          </cell>
        </row>
        <row r="280">
          <cell r="X280" t="str">
            <v>Agrícola</v>
          </cell>
          <cell r="AA280">
            <v>408303</v>
          </cell>
          <cell r="AS280" t="str">
            <v>El Gato</v>
          </cell>
        </row>
        <row r="281">
          <cell r="X281" t="str">
            <v>Agrícola</v>
          </cell>
          <cell r="AA281">
            <v>35765</v>
          </cell>
          <cell r="AS281" t="str">
            <v>El Gato</v>
          </cell>
        </row>
        <row r="282">
          <cell r="X282" t="str">
            <v>Agrícola</v>
          </cell>
          <cell r="AA282">
            <v>36540</v>
          </cell>
          <cell r="AS282" t="str">
            <v>El Gato</v>
          </cell>
        </row>
        <row r="283">
          <cell r="X283" t="str">
            <v>Agrícola</v>
          </cell>
          <cell r="AA283">
            <v>14</v>
          </cell>
          <cell r="AS283" t="str">
            <v>El Gato</v>
          </cell>
        </row>
        <row r="284">
          <cell r="X284" t="str">
            <v>Agrícola</v>
          </cell>
          <cell r="AA284">
            <v>54365</v>
          </cell>
          <cell r="AS284" t="str">
            <v>El Gato</v>
          </cell>
        </row>
        <row r="285">
          <cell r="X285" t="str">
            <v>Agrícola</v>
          </cell>
          <cell r="AA285">
            <v>120000</v>
          </cell>
          <cell r="AS285" t="str">
            <v>El Gato</v>
          </cell>
        </row>
        <row r="286">
          <cell r="X286" t="str">
            <v>Agrícola</v>
          </cell>
          <cell r="AA286">
            <v>36000</v>
          </cell>
          <cell r="AS286" t="str">
            <v>El Gato</v>
          </cell>
        </row>
        <row r="287">
          <cell r="X287" t="str">
            <v>Agrícola</v>
          </cell>
          <cell r="AA287">
            <v>54000</v>
          </cell>
          <cell r="AS287" t="str">
            <v>El Gato</v>
          </cell>
        </row>
        <row r="288">
          <cell r="X288" t="str">
            <v>Agrícola</v>
          </cell>
          <cell r="AA288">
            <v>60000</v>
          </cell>
          <cell r="AS288" t="str">
            <v>El Gato</v>
          </cell>
        </row>
        <row r="289">
          <cell r="X289" t="str">
            <v>Agrícola</v>
          </cell>
          <cell r="AA289">
            <v>48000</v>
          </cell>
          <cell r="AS289" t="str">
            <v>El Gato</v>
          </cell>
        </row>
        <row r="290">
          <cell r="X290" t="str">
            <v>Agrícola</v>
          </cell>
          <cell r="AA290">
            <v>8738</v>
          </cell>
          <cell r="AS290" t="str">
            <v>El Gato</v>
          </cell>
        </row>
        <row r="291">
          <cell r="X291" t="str">
            <v>Doméstico</v>
          </cell>
          <cell r="AA291">
            <v>2372</v>
          </cell>
          <cell r="AS291" t="str">
            <v>El Gato</v>
          </cell>
        </row>
        <row r="292">
          <cell r="X292" t="str">
            <v>Agrícola</v>
          </cell>
          <cell r="AA292">
            <v>96000</v>
          </cell>
          <cell r="AS292" t="str">
            <v>El Gato</v>
          </cell>
        </row>
        <row r="293">
          <cell r="X293" t="str">
            <v>Agrícola</v>
          </cell>
          <cell r="AA293">
            <v>93406</v>
          </cell>
          <cell r="AS293" t="str">
            <v>El Gato</v>
          </cell>
        </row>
        <row r="294">
          <cell r="X294" t="str">
            <v>Agrícola</v>
          </cell>
          <cell r="AA294">
            <v>24000</v>
          </cell>
          <cell r="AS294" t="str">
            <v>El Gato</v>
          </cell>
        </row>
        <row r="295">
          <cell r="X295" t="str">
            <v>Agrícola</v>
          </cell>
          <cell r="AA295">
            <v>96000</v>
          </cell>
          <cell r="AS295" t="str">
            <v>El Gato</v>
          </cell>
        </row>
        <row r="296">
          <cell r="X296" t="str">
            <v>Agrícola</v>
          </cell>
          <cell r="AA296">
            <v>9183</v>
          </cell>
          <cell r="AS296" t="str">
            <v>El Gato</v>
          </cell>
        </row>
        <row r="297">
          <cell r="X297" t="str">
            <v>Agrícola</v>
          </cell>
          <cell r="AA297">
            <v>90000</v>
          </cell>
          <cell r="AS297" t="str">
            <v>El Gato</v>
          </cell>
        </row>
        <row r="298">
          <cell r="X298" t="str">
            <v>Agrícola</v>
          </cell>
          <cell r="AA298">
            <v>247663</v>
          </cell>
          <cell r="AS298" t="str">
            <v>El Gato</v>
          </cell>
        </row>
        <row r="299">
          <cell r="X299" t="str">
            <v>Agrícola</v>
          </cell>
          <cell r="AA299">
            <v>57000</v>
          </cell>
          <cell r="AS299" t="str">
            <v>El Gato</v>
          </cell>
        </row>
        <row r="300">
          <cell r="X300" t="str">
            <v>Agrícola</v>
          </cell>
          <cell r="AA300">
            <v>48000</v>
          </cell>
          <cell r="AS300" t="str">
            <v>El Gato</v>
          </cell>
        </row>
        <row r="301">
          <cell r="X301" t="str">
            <v>Agrícola</v>
          </cell>
          <cell r="AA301">
            <v>54347</v>
          </cell>
          <cell r="AS301" t="str">
            <v>El Gato</v>
          </cell>
        </row>
        <row r="302">
          <cell r="X302" t="str">
            <v>Agrícola</v>
          </cell>
          <cell r="AA302">
            <v>114000</v>
          </cell>
          <cell r="AS302" t="str">
            <v>El Gato</v>
          </cell>
        </row>
        <row r="303">
          <cell r="X303" t="str">
            <v>Agrícola</v>
          </cell>
          <cell r="AA303">
            <v>84000</v>
          </cell>
          <cell r="AS303" t="str">
            <v>El Gato</v>
          </cell>
        </row>
        <row r="304">
          <cell r="X304" t="str">
            <v>Agrícola</v>
          </cell>
          <cell r="AA304">
            <v>60000</v>
          </cell>
          <cell r="AS304" t="str">
            <v>El Gato</v>
          </cell>
        </row>
        <row r="305">
          <cell r="X305" t="str">
            <v>Agrícola</v>
          </cell>
          <cell r="AA305">
            <v>162000</v>
          </cell>
          <cell r="AS305" t="str">
            <v>El Gato</v>
          </cell>
        </row>
        <row r="306">
          <cell r="X306" t="str">
            <v>Agrícola</v>
          </cell>
          <cell r="AA306">
            <v>25510</v>
          </cell>
          <cell r="AS306" t="str">
            <v>El Gato</v>
          </cell>
        </row>
        <row r="307">
          <cell r="X307" t="str">
            <v>Agrícola</v>
          </cell>
          <cell r="AA307">
            <v>12000</v>
          </cell>
          <cell r="AS307" t="str">
            <v>El Gato</v>
          </cell>
        </row>
        <row r="308">
          <cell r="X308" t="str">
            <v>Agrícola</v>
          </cell>
          <cell r="AA308">
            <v>30000</v>
          </cell>
          <cell r="AS308" t="str">
            <v>El Gato</v>
          </cell>
        </row>
        <row r="309">
          <cell r="X309" t="str">
            <v>Agrícola</v>
          </cell>
          <cell r="AA309">
            <v>24000</v>
          </cell>
          <cell r="AS309" t="str">
            <v>El Gato</v>
          </cell>
        </row>
        <row r="310">
          <cell r="X310" t="str">
            <v>Agrícola</v>
          </cell>
          <cell r="AA310">
            <v>18000</v>
          </cell>
          <cell r="AS310" t="str">
            <v>El Gato</v>
          </cell>
        </row>
        <row r="311">
          <cell r="X311" t="str">
            <v>Agrícola</v>
          </cell>
          <cell r="AA311">
            <v>90000</v>
          </cell>
          <cell r="AS311" t="str">
            <v>El Gato</v>
          </cell>
        </row>
        <row r="312">
          <cell r="X312" t="str">
            <v>Agrícola</v>
          </cell>
          <cell r="AA312">
            <v>24000</v>
          </cell>
          <cell r="AS312" t="str">
            <v>El Gato</v>
          </cell>
        </row>
        <row r="313">
          <cell r="X313" t="str">
            <v>Agrícola</v>
          </cell>
          <cell r="AA313">
            <v>78000</v>
          </cell>
          <cell r="AS313" t="str">
            <v>El Gato</v>
          </cell>
        </row>
        <row r="314">
          <cell r="X314" t="str">
            <v>Agrícola</v>
          </cell>
          <cell r="AA314">
            <v>120000</v>
          </cell>
          <cell r="AS314" t="str">
            <v>El Gato</v>
          </cell>
        </row>
        <row r="315">
          <cell r="X315" t="str">
            <v>Agrícola</v>
          </cell>
          <cell r="AA315">
            <v>36000</v>
          </cell>
          <cell r="AS315" t="str">
            <v>El Gato</v>
          </cell>
        </row>
        <row r="316">
          <cell r="X316" t="str">
            <v>Agrícola</v>
          </cell>
          <cell r="AA316">
            <v>12767</v>
          </cell>
          <cell r="AS316" t="str">
            <v>El Gato</v>
          </cell>
        </row>
        <row r="317">
          <cell r="X317" t="str">
            <v>Agrícola</v>
          </cell>
          <cell r="AA317">
            <v>52206</v>
          </cell>
          <cell r="AS317" t="str">
            <v>El Gato</v>
          </cell>
        </row>
        <row r="318">
          <cell r="X318" t="str">
            <v>Agrícola</v>
          </cell>
          <cell r="AA318">
            <v>7285</v>
          </cell>
          <cell r="AS318" t="str">
            <v>El Gato</v>
          </cell>
        </row>
        <row r="319">
          <cell r="X319" t="str">
            <v>Agrícola</v>
          </cell>
          <cell r="AA319">
            <v>96000</v>
          </cell>
          <cell r="AS319" t="str">
            <v>El Gato</v>
          </cell>
        </row>
        <row r="320">
          <cell r="X320" t="str">
            <v>Agrícola</v>
          </cell>
          <cell r="AA320">
            <v>96000</v>
          </cell>
          <cell r="AS320" t="str">
            <v>El Gato</v>
          </cell>
        </row>
        <row r="321">
          <cell r="X321" t="str">
            <v>Pecuario</v>
          </cell>
          <cell r="AA321">
            <v>767</v>
          </cell>
          <cell r="AS321" t="str">
            <v>El Gato</v>
          </cell>
        </row>
        <row r="322">
          <cell r="X322" t="str">
            <v>Agrícola</v>
          </cell>
          <cell r="AA322">
            <v>240000</v>
          </cell>
          <cell r="AS322" t="str">
            <v>El Gato</v>
          </cell>
        </row>
        <row r="323">
          <cell r="X323" t="str">
            <v>Agrícola</v>
          </cell>
          <cell r="AA323">
            <v>216000</v>
          </cell>
          <cell r="AS323" t="str">
            <v>El Gato</v>
          </cell>
        </row>
        <row r="324">
          <cell r="X324" t="str">
            <v>Agrícola</v>
          </cell>
          <cell r="AA324">
            <v>48000</v>
          </cell>
          <cell r="AS324" t="str">
            <v>El Gato</v>
          </cell>
        </row>
        <row r="325">
          <cell r="X325" t="str">
            <v>Agrícola</v>
          </cell>
          <cell r="AA325">
            <v>48000</v>
          </cell>
          <cell r="AS325" t="str">
            <v>El Gato</v>
          </cell>
        </row>
        <row r="326">
          <cell r="X326" t="str">
            <v>Agrícola</v>
          </cell>
          <cell r="AA326">
            <v>87120</v>
          </cell>
          <cell r="AS326" t="str">
            <v>El Gato</v>
          </cell>
        </row>
        <row r="327">
          <cell r="X327" t="str">
            <v>Doméstico</v>
          </cell>
          <cell r="AA327">
            <v>6584</v>
          </cell>
          <cell r="AS327" t="str">
            <v>El Gato</v>
          </cell>
        </row>
        <row r="328">
          <cell r="X328" t="str">
            <v>Agrícola</v>
          </cell>
          <cell r="AA328">
            <v>48730</v>
          </cell>
          <cell r="AS328" t="str">
            <v>El Gato</v>
          </cell>
        </row>
        <row r="329">
          <cell r="X329" t="str">
            <v>Agrícola</v>
          </cell>
          <cell r="AA329">
            <v>84000</v>
          </cell>
          <cell r="AS329" t="str">
            <v>El Gato</v>
          </cell>
        </row>
        <row r="330">
          <cell r="X330" t="str">
            <v>Agrícola</v>
          </cell>
          <cell r="AA330">
            <v>6767</v>
          </cell>
          <cell r="AS330" t="str">
            <v>El Gato</v>
          </cell>
        </row>
        <row r="331">
          <cell r="X331" t="str">
            <v>Agrícola</v>
          </cell>
          <cell r="AA331">
            <v>54000</v>
          </cell>
          <cell r="AS331" t="str">
            <v>El Gato</v>
          </cell>
        </row>
        <row r="332">
          <cell r="X332" t="str">
            <v>Agrícola</v>
          </cell>
          <cell r="AA332">
            <v>120000</v>
          </cell>
          <cell r="AS332" t="str">
            <v>El Gato</v>
          </cell>
        </row>
        <row r="333">
          <cell r="X333" t="str">
            <v>Agrícola</v>
          </cell>
          <cell r="AA333">
            <v>48000</v>
          </cell>
          <cell r="AS333" t="str">
            <v>El Gato</v>
          </cell>
        </row>
        <row r="334">
          <cell r="X334" t="str">
            <v>Agrícola</v>
          </cell>
          <cell r="AA334">
            <v>96000</v>
          </cell>
          <cell r="AS334" t="str">
            <v>El Gato</v>
          </cell>
        </row>
        <row r="335">
          <cell r="X335" t="str">
            <v>Agrícola</v>
          </cell>
          <cell r="AA335">
            <v>138000</v>
          </cell>
          <cell r="AS335" t="str">
            <v>El Gato</v>
          </cell>
        </row>
        <row r="336">
          <cell r="X336" t="str">
            <v>Agrícola</v>
          </cell>
          <cell r="AA336">
            <v>55425</v>
          </cell>
          <cell r="AS336" t="str">
            <v>El Gato</v>
          </cell>
        </row>
        <row r="337">
          <cell r="X337" t="str">
            <v>Agrícola</v>
          </cell>
          <cell r="AA337">
            <v>9000</v>
          </cell>
          <cell r="AS337" t="str">
            <v>El Gato</v>
          </cell>
        </row>
        <row r="338">
          <cell r="X338" t="str">
            <v>Agrícola</v>
          </cell>
          <cell r="AA338">
            <v>6657</v>
          </cell>
          <cell r="AS338" t="str">
            <v>El Gato</v>
          </cell>
        </row>
        <row r="339">
          <cell r="X339" t="str">
            <v>Agrícola</v>
          </cell>
          <cell r="AA339">
            <v>48000</v>
          </cell>
          <cell r="AS339" t="str">
            <v>El Gato</v>
          </cell>
        </row>
        <row r="340">
          <cell r="X340" t="str">
            <v>Agrícola</v>
          </cell>
          <cell r="AA340">
            <v>3730</v>
          </cell>
          <cell r="AS340" t="str">
            <v>El Gato</v>
          </cell>
        </row>
        <row r="341">
          <cell r="X341" t="str">
            <v>Agrícola</v>
          </cell>
          <cell r="AA341">
            <v>72000</v>
          </cell>
          <cell r="AS341" t="str">
            <v>El Gato</v>
          </cell>
        </row>
        <row r="342">
          <cell r="X342" t="str">
            <v>Agrícola</v>
          </cell>
          <cell r="AA342">
            <v>96000</v>
          </cell>
          <cell r="AS342" t="str">
            <v>El Gato</v>
          </cell>
        </row>
        <row r="343">
          <cell r="X343" t="str">
            <v>Agrícola</v>
          </cell>
          <cell r="AA343">
            <v>48000</v>
          </cell>
          <cell r="AS343" t="str">
            <v>El Gato</v>
          </cell>
        </row>
        <row r="344">
          <cell r="X344" t="str">
            <v>Agrícola</v>
          </cell>
          <cell r="AA344">
            <v>18000</v>
          </cell>
          <cell r="AS344" t="str">
            <v>El Gato</v>
          </cell>
        </row>
        <row r="345">
          <cell r="X345" t="str">
            <v>Agrícola</v>
          </cell>
          <cell r="AA345">
            <v>26700</v>
          </cell>
          <cell r="AS345" t="str">
            <v>El Gato</v>
          </cell>
        </row>
        <row r="346">
          <cell r="X346" t="str">
            <v>Agrícola</v>
          </cell>
          <cell r="AA346">
            <v>12000</v>
          </cell>
          <cell r="AS346" t="str">
            <v>El Gato</v>
          </cell>
        </row>
        <row r="347">
          <cell r="X347" t="str">
            <v>Pecuario</v>
          </cell>
          <cell r="AA347">
            <v>1478</v>
          </cell>
          <cell r="AS347" t="str">
            <v>El Gato</v>
          </cell>
        </row>
        <row r="348">
          <cell r="X348" t="str">
            <v>Agrícola</v>
          </cell>
          <cell r="AA348">
            <v>54000</v>
          </cell>
          <cell r="AS348" t="str">
            <v>El Gato</v>
          </cell>
        </row>
        <row r="349">
          <cell r="X349" t="str">
            <v>Agrícola</v>
          </cell>
          <cell r="AA349">
            <v>96000</v>
          </cell>
          <cell r="AS349" t="str">
            <v>El Gato</v>
          </cell>
        </row>
        <row r="350">
          <cell r="X350" t="str">
            <v>Agrícola</v>
          </cell>
          <cell r="AA350">
            <v>216000</v>
          </cell>
          <cell r="AS350" t="str">
            <v>El Gato</v>
          </cell>
        </row>
        <row r="351">
          <cell r="X351" t="str">
            <v>Agrícola</v>
          </cell>
          <cell r="AA351">
            <v>110400</v>
          </cell>
          <cell r="AS351" t="str">
            <v>El Gato</v>
          </cell>
        </row>
        <row r="352">
          <cell r="X352" t="str">
            <v>Agrícola</v>
          </cell>
          <cell r="AA352">
            <v>48000</v>
          </cell>
          <cell r="AS352" t="str">
            <v>El Gato</v>
          </cell>
        </row>
        <row r="353">
          <cell r="X353" t="str">
            <v>Agrícola</v>
          </cell>
          <cell r="AA353">
            <v>60000</v>
          </cell>
          <cell r="AS353" t="str">
            <v>El Gato</v>
          </cell>
        </row>
        <row r="354">
          <cell r="X354" t="str">
            <v>Agrícola</v>
          </cell>
          <cell r="AA354">
            <v>54000</v>
          </cell>
          <cell r="AS354" t="str">
            <v>El Gato</v>
          </cell>
        </row>
        <row r="355">
          <cell r="X355" t="str">
            <v>Agrícola</v>
          </cell>
          <cell r="AA355">
            <v>60000</v>
          </cell>
          <cell r="AS355" t="str">
            <v>El Gato</v>
          </cell>
        </row>
        <row r="356">
          <cell r="X356" t="str">
            <v>Agrícola</v>
          </cell>
          <cell r="AA356">
            <v>60000</v>
          </cell>
          <cell r="AS356" t="str">
            <v>El Gato</v>
          </cell>
        </row>
        <row r="357">
          <cell r="X357" t="str">
            <v>Agrícola</v>
          </cell>
          <cell r="AA357">
            <v>36730</v>
          </cell>
          <cell r="AS357" t="str">
            <v>El Gato</v>
          </cell>
        </row>
        <row r="358">
          <cell r="X358" t="str">
            <v>Agrícola</v>
          </cell>
          <cell r="AA358">
            <v>33274</v>
          </cell>
          <cell r="AS358" t="str">
            <v>El Gato</v>
          </cell>
        </row>
        <row r="359">
          <cell r="X359" t="str">
            <v>Agrícola</v>
          </cell>
          <cell r="AA359">
            <v>66000</v>
          </cell>
          <cell r="AS359" t="str">
            <v>El Gato</v>
          </cell>
        </row>
        <row r="360">
          <cell r="X360" t="str">
            <v>Agrícola</v>
          </cell>
          <cell r="AA360">
            <v>36574</v>
          </cell>
          <cell r="AS360" t="str">
            <v>El Gato</v>
          </cell>
        </row>
        <row r="361">
          <cell r="X361" t="str">
            <v>Agrícola</v>
          </cell>
          <cell r="AA361">
            <v>90000</v>
          </cell>
          <cell r="AS361" t="str">
            <v>El Gato</v>
          </cell>
        </row>
        <row r="362">
          <cell r="X362" t="str">
            <v>Agrícola</v>
          </cell>
          <cell r="AA362">
            <v>42000</v>
          </cell>
          <cell r="AS362" t="str">
            <v>El Gato</v>
          </cell>
        </row>
        <row r="363">
          <cell r="X363" t="str">
            <v>Agrícola</v>
          </cell>
          <cell r="AA363">
            <v>48000</v>
          </cell>
          <cell r="AS363" t="str">
            <v>El Gato</v>
          </cell>
        </row>
        <row r="364">
          <cell r="X364" t="str">
            <v>Agrícola</v>
          </cell>
          <cell r="AA364">
            <v>138000</v>
          </cell>
          <cell r="AS364" t="str">
            <v>El Gato</v>
          </cell>
        </row>
        <row r="365">
          <cell r="X365" t="str">
            <v>Agrícola</v>
          </cell>
          <cell r="AA365">
            <v>9894</v>
          </cell>
          <cell r="AS365" t="str">
            <v>El Gato</v>
          </cell>
        </row>
        <row r="366">
          <cell r="X366" t="str">
            <v>Agrícola</v>
          </cell>
          <cell r="AA366">
            <v>24000</v>
          </cell>
          <cell r="AS366" t="str">
            <v>El Gato</v>
          </cell>
        </row>
        <row r="367">
          <cell r="X367" t="str">
            <v>Agrícola</v>
          </cell>
          <cell r="AA367">
            <v>24000</v>
          </cell>
          <cell r="AS367" t="str">
            <v>El Gato</v>
          </cell>
        </row>
        <row r="368">
          <cell r="X368" t="str">
            <v>Agrícola</v>
          </cell>
          <cell r="AA368">
            <v>24000</v>
          </cell>
          <cell r="AS368" t="str">
            <v>El Gato</v>
          </cell>
        </row>
        <row r="369">
          <cell r="X369" t="str">
            <v>Agrícola</v>
          </cell>
          <cell r="AA369">
            <v>2310</v>
          </cell>
          <cell r="AS369" t="str">
            <v>El Gato</v>
          </cell>
        </row>
        <row r="370">
          <cell r="X370" t="str">
            <v>Agrícola</v>
          </cell>
          <cell r="AA370">
            <v>24000</v>
          </cell>
          <cell r="AS370" t="str">
            <v>El Gato</v>
          </cell>
        </row>
        <row r="371">
          <cell r="X371" t="str">
            <v>Agrícola</v>
          </cell>
          <cell r="AA371">
            <v>171000</v>
          </cell>
          <cell r="AS371" t="str">
            <v>El Gato</v>
          </cell>
        </row>
        <row r="372">
          <cell r="X372" t="str">
            <v>Agrícola</v>
          </cell>
          <cell r="AA372">
            <v>27447</v>
          </cell>
          <cell r="AS372" t="str">
            <v>El Gato</v>
          </cell>
        </row>
        <row r="373">
          <cell r="X373" t="str">
            <v>Agrícola</v>
          </cell>
          <cell r="AA373">
            <v>24000</v>
          </cell>
          <cell r="AS373" t="str">
            <v>El Gato</v>
          </cell>
        </row>
        <row r="374">
          <cell r="X374" t="str">
            <v>Agrícola</v>
          </cell>
          <cell r="AA374">
            <v>18821</v>
          </cell>
          <cell r="AS374" t="str">
            <v>El Gato</v>
          </cell>
        </row>
        <row r="375">
          <cell r="X375" t="str">
            <v>Agrícola</v>
          </cell>
          <cell r="AA375">
            <v>27000</v>
          </cell>
          <cell r="AS375" t="str">
            <v>El Gato</v>
          </cell>
        </row>
        <row r="376">
          <cell r="X376" t="str">
            <v>Agrícola</v>
          </cell>
          <cell r="AA376">
            <v>72000</v>
          </cell>
          <cell r="AS376" t="str">
            <v>El Gato</v>
          </cell>
        </row>
        <row r="377">
          <cell r="X377" t="str">
            <v>Agrícola</v>
          </cell>
          <cell r="AA377">
            <v>12000</v>
          </cell>
          <cell r="AS377" t="str">
            <v>El Gato</v>
          </cell>
        </row>
        <row r="378">
          <cell r="X378" t="str">
            <v>Agrícola</v>
          </cell>
          <cell r="AA378">
            <v>300000</v>
          </cell>
          <cell r="AS378" t="str">
            <v>El Gato</v>
          </cell>
        </row>
        <row r="379">
          <cell r="X379" t="str">
            <v>Agrícola</v>
          </cell>
          <cell r="AA379">
            <v>300000</v>
          </cell>
          <cell r="AS379" t="str">
            <v>La Tinaja</v>
          </cell>
        </row>
        <row r="380">
          <cell r="X380" t="str">
            <v>Agrícola</v>
          </cell>
          <cell r="AA380">
            <v>94260</v>
          </cell>
          <cell r="AS380" t="str">
            <v>La Tinaja</v>
          </cell>
        </row>
        <row r="381">
          <cell r="X381" t="str">
            <v>Pecuario</v>
          </cell>
          <cell r="AA381">
            <v>3650</v>
          </cell>
          <cell r="AS381" t="str">
            <v>La Tinaja</v>
          </cell>
        </row>
        <row r="382">
          <cell r="X382" t="str">
            <v>Agrícola</v>
          </cell>
          <cell r="AA382">
            <v>360000</v>
          </cell>
          <cell r="AS382" t="str">
            <v>La Tinaja</v>
          </cell>
        </row>
        <row r="383">
          <cell r="X383" t="str">
            <v>Pecuario</v>
          </cell>
          <cell r="AA383">
            <v>1095</v>
          </cell>
          <cell r="AS383" t="str">
            <v>La Tinaja</v>
          </cell>
        </row>
        <row r="384">
          <cell r="X384" t="str">
            <v>Pecuario</v>
          </cell>
          <cell r="AA384">
            <v>730</v>
          </cell>
          <cell r="AS384" t="str">
            <v>La Tinaja</v>
          </cell>
        </row>
        <row r="385">
          <cell r="X385" t="str">
            <v>Agrícola</v>
          </cell>
          <cell r="AA385">
            <v>48000</v>
          </cell>
          <cell r="AS385" t="str">
            <v>La Tinaja</v>
          </cell>
        </row>
        <row r="386">
          <cell r="X386" t="str">
            <v>Agrícola</v>
          </cell>
          <cell r="AA386">
            <v>49825</v>
          </cell>
          <cell r="AS386" t="str">
            <v>La Tinaja</v>
          </cell>
        </row>
        <row r="387">
          <cell r="X387" t="str">
            <v>Pecuario</v>
          </cell>
          <cell r="AA387">
            <v>1825</v>
          </cell>
          <cell r="AS387" t="str">
            <v>La Tinaja</v>
          </cell>
        </row>
        <row r="388">
          <cell r="X388" t="str">
            <v>Agrícola</v>
          </cell>
          <cell r="AA388">
            <v>90000</v>
          </cell>
          <cell r="AS388" t="str">
            <v>La Tinaja</v>
          </cell>
        </row>
        <row r="389">
          <cell r="X389" t="str">
            <v>Agrícola</v>
          </cell>
          <cell r="AA389">
            <v>180000</v>
          </cell>
          <cell r="AS389" t="str">
            <v>La Tinaja</v>
          </cell>
        </row>
        <row r="390">
          <cell r="X390" t="str">
            <v>Agrícola</v>
          </cell>
          <cell r="AA390">
            <v>180000</v>
          </cell>
          <cell r="AS390" t="str">
            <v>La Tinaja</v>
          </cell>
        </row>
        <row r="391">
          <cell r="X391" t="str">
            <v>Agrícola</v>
          </cell>
          <cell r="AA391">
            <v>72000</v>
          </cell>
          <cell r="AS391" t="str">
            <v>La Tinaja</v>
          </cell>
        </row>
        <row r="392">
          <cell r="X392" t="str">
            <v>Pecuario</v>
          </cell>
          <cell r="AA392">
            <v>5475</v>
          </cell>
          <cell r="AS392" t="str">
            <v>La Tinaja</v>
          </cell>
        </row>
        <row r="393">
          <cell r="X393" t="str">
            <v>Pecuario</v>
          </cell>
          <cell r="AA393">
            <v>639</v>
          </cell>
          <cell r="AS393" t="str">
            <v>La Tinaja</v>
          </cell>
        </row>
        <row r="394">
          <cell r="X394" t="str">
            <v>Agrícola</v>
          </cell>
          <cell r="AA394">
            <v>30000</v>
          </cell>
          <cell r="AS394" t="str">
            <v>El Trébol</v>
          </cell>
        </row>
        <row r="395">
          <cell r="X395" t="str">
            <v>Agrícola</v>
          </cell>
          <cell r="AA395">
            <v>240000</v>
          </cell>
          <cell r="AS395" t="str">
            <v>El Trébol</v>
          </cell>
        </row>
        <row r="396">
          <cell r="X396" t="str">
            <v>Agrícola</v>
          </cell>
          <cell r="AA396">
            <v>174720</v>
          </cell>
          <cell r="AS396" t="str">
            <v>El Trébol</v>
          </cell>
        </row>
        <row r="397">
          <cell r="X397" t="str">
            <v>Agrícola</v>
          </cell>
          <cell r="AA397">
            <v>240000</v>
          </cell>
          <cell r="AS397" t="str">
            <v>El Trébol</v>
          </cell>
        </row>
        <row r="398">
          <cell r="X398" t="str">
            <v>Agrícola</v>
          </cell>
          <cell r="AA398">
            <v>449280</v>
          </cell>
          <cell r="AS398" t="str">
            <v>El Trébol</v>
          </cell>
        </row>
        <row r="399">
          <cell r="X399" t="str">
            <v>Agrícola</v>
          </cell>
          <cell r="AA399">
            <v>39000</v>
          </cell>
          <cell r="AS399" t="str">
            <v>El Trébol</v>
          </cell>
        </row>
        <row r="400">
          <cell r="X400" t="str">
            <v>Agrícola</v>
          </cell>
          <cell r="AA400">
            <v>18000</v>
          </cell>
          <cell r="AS400" t="str">
            <v>El Trébol</v>
          </cell>
        </row>
        <row r="401">
          <cell r="X401" t="str">
            <v>Agrícola</v>
          </cell>
          <cell r="AA401">
            <v>18000</v>
          </cell>
          <cell r="AS401" t="str">
            <v>El Trébol</v>
          </cell>
        </row>
        <row r="402">
          <cell r="X402" t="str">
            <v>Agrícola</v>
          </cell>
          <cell r="AA402">
            <v>76000</v>
          </cell>
          <cell r="AS402" t="str">
            <v>Torunos</v>
          </cell>
        </row>
        <row r="403">
          <cell r="X403" t="str">
            <v>Agrícola</v>
          </cell>
          <cell r="AA403">
            <v>120000</v>
          </cell>
          <cell r="AS403" t="str">
            <v>Torunos</v>
          </cell>
        </row>
        <row r="404">
          <cell r="X404" t="str">
            <v>Agrícola</v>
          </cell>
          <cell r="AA404">
            <v>72000</v>
          </cell>
          <cell r="AS404" t="str">
            <v>Torunos</v>
          </cell>
        </row>
        <row r="405">
          <cell r="X405" t="str">
            <v>Agrícola</v>
          </cell>
          <cell r="AA405">
            <v>60000</v>
          </cell>
          <cell r="AS405" t="str">
            <v>Torunos</v>
          </cell>
        </row>
        <row r="406">
          <cell r="X406" t="str">
            <v>Agrícola</v>
          </cell>
          <cell r="AA406">
            <v>34000</v>
          </cell>
          <cell r="AS406" t="str">
            <v>Torunos</v>
          </cell>
        </row>
        <row r="407">
          <cell r="X407" t="str">
            <v>Agrícola</v>
          </cell>
          <cell r="AA407">
            <v>60000</v>
          </cell>
          <cell r="AS407" t="str">
            <v>Torunos</v>
          </cell>
        </row>
        <row r="408">
          <cell r="X408" t="str">
            <v>Agrícola</v>
          </cell>
          <cell r="AA408">
            <v>61000</v>
          </cell>
          <cell r="AS408" t="str">
            <v>Torunos</v>
          </cell>
        </row>
        <row r="409">
          <cell r="X409" t="str">
            <v>Agrícola</v>
          </cell>
          <cell r="AA409">
            <v>36000</v>
          </cell>
          <cell r="AS409" t="str">
            <v>Torunos</v>
          </cell>
        </row>
        <row r="410">
          <cell r="X410" t="str">
            <v>Agrícola</v>
          </cell>
          <cell r="AA410">
            <v>79533</v>
          </cell>
          <cell r="AS410" t="str">
            <v>Torunos</v>
          </cell>
        </row>
        <row r="411">
          <cell r="X411" t="str">
            <v>Agrícola</v>
          </cell>
          <cell r="AA411">
            <v>216000</v>
          </cell>
          <cell r="AS411" t="str">
            <v>Torunos</v>
          </cell>
        </row>
        <row r="412">
          <cell r="X412" t="str">
            <v>Pecuario</v>
          </cell>
          <cell r="AA412">
            <v>18250</v>
          </cell>
          <cell r="AS412" t="str">
            <v>Torunos</v>
          </cell>
        </row>
        <row r="413">
          <cell r="X413" t="str">
            <v>Agrícola</v>
          </cell>
          <cell r="AA413">
            <v>48000</v>
          </cell>
          <cell r="AS413" t="str">
            <v>Torunos</v>
          </cell>
        </row>
        <row r="414">
          <cell r="X414" t="str">
            <v>Agrícola</v>
          </cell>
          <cell r="AA414">
            <v>47820</v>
          </cell>
          <cell r="AS414" t="str">
            <v>Torunos</v>
          </cell>
        </row>
        <row r="415">
          <cell r="X415" t="str">
            <v>Agrícola</v>
          </cell>
          <cell r="AA415">
            <v>54000</v>
          </cell>
          <cell r="AS415" t="str">
            <v>Torunos</v>
          </cell>
        </row>
        <row r="416">
          <cell r="X416" t="str">
            <v>Agrícola</v>
          </cell>
          <cell r="AA416">
            <v>66000</v>
          </cell>
          <cell r="AS416" t="str">
            <v>Torunos</v>
          </cell>
        </row>
        <row r="417">
          <cell r="X417" t="str">
            <v>Agrícola</v>
          </cell>
          <cell r="AA417">
            <v>300000</v>
          </cell>
          <cell r="AS417" t="str">
            <v>Las Jarillas</v>
          </cell>
        </row>
        <row r="418">
          <cell r="X418" t="str">
            <v>Agrícola</v>
          </cell>
          <cell r="AA418">
            <v>94260</v>
          </cell>
          <cell r="AS418" t="str">
            <v>Las Jarillas</v>
          </cell>
        </row>
        <row r="419">
          <cell r="X419" t="str">
            <v>Pecuario</v>
          </cell>
          <cell r="AA419">
            <v>3650</v>
          </cell>
          <cell r="AS419" t="str">
            <v>Las Jarillas</v>
          </cell>
        </row>
        <row r="420">
          <cell r="X420" t="str">
            <v>Agrícola</v>
          </cell>
          <cell r="AA420">
            <v>360000</v>
          </cell>
          <cell r="AS420" t="str">
            <v>Las Jarillas</v>
          </cell>
        </row>
        <row r="421">
          <cell r="X421" t="str">
            <v>Pecuario</v>
          </cell>
          <cell r="AA421">
            <v>1095</v>
          </cell>
          <cell r="AS421" t="str">
            <v>Las Jarillas</v>
          </cell>
        </row>
        <row r="422">
          <cell r="X422" t="str">
            <v>Pecuario</v>
          </cell>
          <cell r="AA422">
            <v>730</v>
          </cell>
          <cell r="AS422" t="str">
            <v>Las Jarillas</v>
          </cell>
        </row>
        <row r="423">
          <cell r="X423" t="str">
            <v>Agrícola</v>
          </cell>
          <cell r="AA423">
            <v>48000</v>
          </cell>
          <cell r="AS423" t="str">
            <v>Las Jarillas</v>
          </cell>
        </row>
        <row r="424">
          <cell r="X424" t="str">
            <v>Agrícola</v>
          </cell>
          <cell r="AA424">
            <v>49825</v>
          </cell>
          <cell r="AS424" t="str">
            <v>Las Jarillas</v>
          </cell>
        </row>
        <row r="425">
          <cell r="X425" t="str">
            <v>Pecuario</v>
          </cell>
          <cell r="AA425">
            <v>1825</v>
          </cell>
          <cell r="AS425" t="str">
            <v>Las Jarillas</v>
          </cell>
        </row>
        <row r="426">
          <cell r="X426" t="str">
            <v>Agrícola</v>
          </cell>
          <cell r="AA426">
            <v>90000</v>
          </cell>
          <cell r="AS426" t="str">
            <v>Las Jarillas</v>
          </cell>
        </row>
        <row r="427">
          <cell r="X427" t="str">
            <v>Agrícola</v>
          </cell>
          <cell r="AA427">
            <v>180000</v>
          </cell>
          <cell r="AS427" t="str">
            <v>Las Jarillas</v>
          </cell>
        </row>
        <row r="428">
          <cell r="X428" t="str">
            <v>Agrícola</v>
          </cell>
          <cell r="AA428">
            <v>180000</v>
          </cell>
          <cell r="AS428" t="str">
            <v>Las Jarillas</v>
          </cell>
        </row>
        <row r="429">
          <cell r="X429" t="str">
            <v>Agrícola</v>
          </cell>
          <cell r="AA429">
            <v>72000</v>
          </cell>
          <cell r="AS429" t="str">
            <v>Las Jarillas</v>
          </cell>
        </row>
        <row r="430">
          <cell r="X430" t="str">
            <v>Pecuario</v>
          </cell>
          <cell r="AA430">
            <v>5475</v>
          </cell>
          <cell r="AS430" t="str">
            <v>Las Jarillas</v>
          </cell>
        </row>
        <row r="431">
          <cell r="X431" t="str">
            <v>Pecuario</v>
          </cell>
          <cell r="AA431">
            <v>639</v>
          </cell>
          <cell r="AS431" t="str">
            <v>Las Jarillas</v>
          </cell>
        </row>
        <row r="432">
          <cell r="X432" t="str">
            <v>Público Urbano</v>
          </cell>
          <cell r="AA432">
            <v>49000</v>
          </cell>
          <cell r="AS432" t="str">
            <v>El Colorado</v>
          </cell>
        </row>
        <row r="433">
          <cell r="X433" t="str">
            <v>Agrícola</v>
          </cell>
          <cell r="AA433">
            <v>150000</v>
          </cell>
          <cell r="AS433" t="str">
            <v>El Colorado</v>
          </cell>
        </row>
        <row r="434">
          <cell r="X434" t="str">
            <v>Agrícola</v>
          </cell>
          <cell r="AA434">
            <v>31825</v>
          </cell>
          <cell r="AS434" t="str">
            <v>El Colorado</v>
          </cell>
        </row>
        <row r="435">
          <cell r="X435" t="str">
            <v>Pecuario</v>
          </cell>
          <cell r="AA435">
            <v>1000</v>
          </cell>
          <cell r="AS435" t="str">
            <v>El Colorado</v>
          </cell>
        </row>
        <row r="436">
          <cell r="X436" t="str">
            <v>Agrícola</v>
          </cell>
          <cell r="AA436">
            <v>504000</v>
          </cell>
          <cell r="AS436" t="str">
            <v>El Colorado</v>
          </cell>
        </row>
        <row r="437">
          <cell r="X437" t="str">
            <v>Agrícola</v>
          </cell>
          <cell r="AA437">
            <v>132000</v>
          </cell>
          <cell r="AS437" t="str">
            <v>El Colorado</v>
          </cell>
        </row>
        <row r="438">
          <cell r="X438" t="str">
            <v>Agrícola</v>
          </cell>
          <cell r="AA438">
            <v>60000</v>
          </cell>
          <cell r="AS438" t="str">
            <v>El Colorado</v>
          </cell>
        </row>
        <row r="439">
          <cell r="X439" t="str">
            <v>Agrícola</v>
          </cell>
          <cell r="AA439">
            <v>180000</v>
          </cell>
          <cell r="AS439" t="str">
            <v>El Colorado</v>
          </cell>
        </row>
        <row r="440">
          <cell r="X440" t="str">
            <v>Agrícola</v>
          </cell>
          <cell r="AA440">
            <v>360000</v>
          </cell>
          <cell r="AS440" t="str">
            <v>El Colorado</v>
          </cell>
        </row>
        <row r="441">
          <cell r="X441" t="str">
            <v>Agrícola</v>
          </cell>
          <cell r="AA441">
            <v>78000</v>
          </cell>
          <cell r="AS441" t="str">
            <v>El Colorado</v>
          </cell>
        </row>
        <row r="442">
          <cell r="X442" t="str">
            <v>Agrícola</v>
          </cell>
          <cell r="AA442">
            <v>13460</v>
          </cell>
          <cell r="AS442" t="str">
            <v>El Colorado</v>
          </cell>
        </row>
        <row r="443">
          <cell r="X443" t="str">
            <v>Agrícola</v>
          </cell>
          <cell r="AA443">
            <v>180000</v>
          </cell>
          <cell r="AS443" t="str">
            <v>El Colorado</v>
          </cell>
        </row>
        <row r="444">
          <cell r="X444" t="str">
            <v>Agrícola</v>
          </cell>
          <cell r="AA444">
            <v>108000</v>
          </cell>
          <cell r="AS444" t="str">
            <v>El Colorado</v>
          </cell>
        </row>
        <row r="445">
          <cell r="X445" t="str">
            <v>Agrícola</v>
          </cell>
          <cell r="AA445">
            <v>300000</v>
          </cell>
          <cell r="AS445" t="str">
            <v>El Colorado</v>
          </cell>
        </row>
        <row r="446">
          <cell r="X446" t="str">
            <v>Agrícola</v>
          </cell>
          <cell r="AA446">
            <v>300000</v>
          </cell>
          <cell r="AS446" t="str">
            <v>El Colorado</v>
          </cell>
        </row>
        <row r="447">
          <cell r="X447" t="str">
            <v>Agrícola</v>
          </cell>
          <cell r="AA447">
            <v>78000</v>
          </cell>
          <cell r="AS447" t="str">
            <v>El Colorado</v>
          </cell>
        </row>
        <row r="448">
          <cell r="X448" t="str">
            <v>Agrícola</v>
          </cell>
          <cell r="AA448">
            <v>39000</v>
          </cell>
          <cell r="AS448" t="str">
            <v>Tejamen</v>
          </cell>
        </row>
        <row r="449">
          <cell r="X449" t="str">
            <v>Agrícola</v>
          </cell>
          <cell r="AA449">
            <v>35355</v>
          </cell>
          <cell r="AS449" t="str">
            <v>Tejamen</v>
          </cell>
        </row>
        <row r="450">
          <cell r="X450" t="str">
            <v>Agrícola</v>
          </cell>
          <cell r="AA450">
            <v>6000</v>
          </cell>
          <cell r="AS450" t="str">
            <v>Tejamen</v>
          </cell>
        </row>
        <row r="451">
          <cell r="X451" t="str">
            <v>Agrícola</v>
          </cell>
          <cell r="AA451">
            <v>18000</v>
          </cell>
          <cell r="AS451" t="str">
            <v>Tejamen</v>
          </cell>
        </row>
        <row r="452">
          <cell r="X452" t="str">
            <v>Agrícola</v>
          </cell>
          <cell r="AA452">
            <v>21000</v>
          </cell>
          <cell r="AS452" t="str">
            <v>Tejamen</v>
          </cell>
        </row>
        <row r="453">
          <cell r="X453" t="str">
            <v>Agrícola</v>
          </cell>
          <cell r="AA453">
            <v>60000</v>
          </cell>
          <cell r="AS453" t="str">
            <v>Tejamen</v>
          </cell>
        </row>
        <row r="454">
          <cell r="X454" t="str">
            <v>Agrícola</v>
          </cell>
          <cell r="AA454">
            <v>72000</v>
          </cell>
          <cell r="AS454" t="str">
            <v>Tejamen</v>
          </cell>
        </row>
        <row r="455">
          <cell r="X455" t="str">
            <v>Agrícola</v>
          </cell>
          <cell r="AA455">
            <v>89789</v>
          </cell>
          <cell r="AS455" t="str">
            <v>Tejamen</v>
          </cell>
        </row>
        <row r="456">
          <cell r="X456" t="str">
            <v>Agrícola</v>
          </cell>
          <cell r="AA456">
            <v>36000</v>
          </cell>
          <cell r="AS456" t="str">
            <v>Tejamen</v>
          </cell>
        </row>
        <row r="457">
          <cell r="X457" t="str">
            <v>Agrícola</v>
          </cell>
          <cell r="AA457">
            <v>48000</v>
          </cell>
          <cell r="AS457" t="str">
            <v>Tejamen</v>
          </cell>
        </row>
        <row r="458">
          <cell r="X458" t="str">
            <v>Agrícola</v>
          </cell>
          <cell r="AA458">
            <v>4956</v>
          </cell>
          <cell r="AS458" t="str">
            <v>Tejamen</v>
          </cell>
        </row>
        <row r="459">
          <cell r="X459" t="str">
            <v>Agrícola</v>
          </cell>
          <cell r="AA459">
            <v>18000</v>
          </cell>
          <cell r="AS459" t="str">
            <v>Tejamen</v>
          </cell>
        </row>
        <row r="460">
          <cell r="X460" t="str">
            <v>Agrícola</v>
          </cell>
          <cell r="AA460">
            <v>27000</v>
          </cell>
          <cell r="AS460" t="str">
            <v>Tejamen</v>
          </cell>
        </row>
        <row r="461">
          <cell r="X461" t="str">
            <v>Agrícola</v>
          </cell>
          <cell r="AA461">
            <v>60000</v>
          </cell>
          <cell r="AS461" t="str">
            <v>Tejamen</v>
          </cell>
        </row>
        <row r="462">
          <cell r="X462" t="str">
            <v>Agrícola</v>
          </cell>
          <cell r="AA462">
            <v>120000</v>
          </cell>
          <cell r="AS462" t="str">
            <v>Tejamen</v>
          </cell>
        </row>
        <row r="463">
          <cell r="X463" t="str">
            <v>Agrícola</v>
          </cell>
          <cell r="AA463">
            <v>17838</v>
          </cell>
          <cell r="AS463" t="str">
            <v>Tejamen</v>
          </cell>
        </row>
        <row r="464">
          <cell r="X464" t="str">
            <v>Agrícola</v>
          </cell>
          <cell r="AA464">
            <v>90000</v>
          </cell>
          <cell r="AS464" t="str">
            <v>Tejamen</v>
          </cell>
        </row>
        <row r="465">
          <cell r="X465" t="str">
            <v>Agrícola</v>
          </cell>
          <cell r="AA465">
            <v>96000</v>
          </cell>
          <cell r="AS465" t="str">
            <v>Tejamen</v>
          </cell>
        </row>
        <row r="466">
          <cell r="X466" t="str">
            <v>Agrícola</v>
          </cell>
          <cell r="AA466">
            <v>18000</v>
          </cell>
          <cell r="AS466" t="str">
            <v>Tejamen</v>
          </cell>
        </row>
        <row r="467">
          <cell r="X467" t="str">
            <v>Agrícola</v>
          </cell>
          <cell r="AA467">
            <v>300000</v>
          </cell>
          <cell r="AS467" t="str">
            <v>Tejamen</v>
          </cell>
        </row>
        <row r="468">
          <cell r="X468" t="str">
            <v>Agrícola</v>
          </cell>
          <cell r="AA468">
            <v>45000</v>
          </cell>
          <cell r="AS468" t="str">
            <v>Tejamen</v>
          </cell>
        </row>
        <row r="469">
          <cell r="X469" t="str">
            <v>Agrícola</v>
          </cell>
          <cell r="AA469">
            <v>15960</v>
          </cell>
          <cell r="AS469" t="str">
            <v>Tejamen</v>
          </cell>
        </row>
        <row r="470">
          <cell r="X470" t="str">
            <v>Pecuario</v>
          </cell>
          <cell r="AA470">
            <v>913</v>
          </cell>
          <cell r="AS470" t="str">
            <v>Tejamen</v>
          </cell>
        </row>
        <row r="471">
          <cell r="X471" t="str">
            <v>Agrícola</v>
          </cell>
          <cell r="AA471">
            <v>93000</v>
          </cell>
          <cell r="AS471" t="str">
            <v>Tejamen</v>
          </cell>
        </row>
        <row r="472">
          <cell r="X472" t="str">
            <v>Agrícola</v>
          </cell>
          <cell r="AA472">
            <v>312000</v>
          </cell>
          <cell r="AS472" t="str">
            <v>Tejamen</v>
          </cell>
        </row>
        <row r="473">
          <cell r="X473" t="str">
            <v>Agrícola</v>
          </cell>
          <cell r="AA473">
            <v>12000</v>
          </cell>
          <cell r="AS473" t="str">
            <v>Tejamen</v>
          </cell>
        </row>
        <row r="474">
          <cell r="X474" t="str">
            <v>Agrícola</v>
          </cell>
          <cell r="AA474">
            <v>16500</v>
          </cell>
          <cell r="AS474" t="str">
            <v>Tejamen</v>
          </cell>
        </row>
        <row r="475">
          <cell r="X475" t="str">
            <v>Agrícola</v>
          </cell>
          <cell r="AA475">
            <v>12000</v>
          </cell>
          <cell r="AS475" t="str">
            <v>Tejamen</v>
          </cell>
        </row>
        <row r="476">
          <cell r="X476" t="str">
            <v>Agrícola</v>
          </cell>
          <cell r="AA476">
            <v>90000</v>
          </cell>
          <cell r="AS476" t="str">
            <v>Tejamen</v>
          </cell>
        </row>
        <row r="477">
          <cell r="X477" t="str">
            <v>Agrícola</v>
          </cell>
          <cell r="AA477">
            <v>128917</v>
          </cell>
          <cell r="AS477" t="str">
            <v>Tejamen</v>
          </cell>
        </row>
        <row r="478">
          <cell r="X478" t="str">
            <v>Agrícola</v>
          </cell>
          <cell r="AA478">
            <v>12000</v>
          </cell>
          <cell r="AS478" t="str">
            <v>Tejamen</v>
          </cell>
        </row>
        <row r="479">
          <cell r="X479" t="str">
            <v>Agrícola</v>
          </cell>
          <cell r="AA479">
            <v>30000</v>
          </cell>
          <cell r="AS479" t="str">
            <v>Tejamen</v>
          </cell>
        </row>
        <row r="480">
          <cell r="X480" t="str">
            <v>Agrícola</v>
          </cell>
          <cell r="AA480">
            <v>18000</v>
          </cell>
          <cell r="AS480" t="str">
            <v>Tejamen</v>
          </cell>
        </row>
        <row r="481">
          <cell r="X481" t="str">
            <v>Pecuario</v>
          </cell>
          <cell r="AA481">
            <v>329</v>
          </cell>
          <cell r="AS481" t="str">
            <v>Tejamen</v>
          </cell>
        </row>
        <row r="482">
          <cell r="X482" t="str">
            <v>Agrícola</v>
          </cell>
          <cell r="AA482">
            <v>306000</v>
          </cell>
          <cell r="AS482" t="str">
            <v>Tejamen</v>
          </cell>
        </row>
        <row r="483">
          <cell r="X483" t="str">
            <v>Agrícola</v>
          </cell>
          <cell r="AA483">
            <v>54000</v>
          </cell>
          <cell r="AS483" t="str">
            <v>Tejamen</v>
          </cell>
        </row>
        <row r="484">
          <cell r="X484" t="str">
            <v>Agrícola</v>
          </cell>
          <cell r="AA484">
            <v>30000</v>
          </cell>
          <cell r="AS484" t="str">
            <v>Tejamen</v>
          </cell>
        </row>
        <row r="485">
          <cell r="X485" t="str">
            <v>Agrícola</v>
          </cell>
          <cell r="AA485">
            <v>36000</v>
          </cell>
          <cell r="AS485" t="str">
            <v>Tejamen</v>
          </cell>
        </row>
        <row r="486">
          <cell r="X486" t="str">
            <v>Agrícola</v>
          </cell>
          <cell r="AA486">
            <v>36000</v>
          </cell>
          <cell r="AS486" t="str">
            <v>Tejamen</v>
          </cell>
        </row>
        <row r="487">
          <cell r="X487" t="str">
            <v>Agrícola</v>
          </cell>
          <cell r="AA487">
            <v>36000</v>
          </cell>
          <cell r="AS487" t="str">
            <v>Tejamen</v>
          </cell>
        </row>
        <row r="488">
          <cell r="X488" t="str">
            <v>Agrícola</v>
          </cell>
          <cell r="AA488">
            <v>12502</v>
          </cell>
          <cell r="AS488" t="str">
            <v>Tejamen</v>
          </cell>
        </row>
        <row r="489">
          <cell r="X489" t="str">
            <v>Agrícola</v>
          </cell>
          <cell r="AA489">
            <v>21000</v>
          </cell>
          <cell r="AS489" t="str">
            <v>Tejamen</v>
          </cell>
        </row>
        <row r="490">
          <cell r="X490" t="str">
            <v>Agrícola</v>
          </cell>
          <cell r="AA490">
            <v>11400</v>
          </cell>
          <cell r="AS490" t="str">
            <v>Tejamen</v>
          </cell>
        </row>
        <row r="491">
          <cell r="X491" t="str">
            <v>Agrícola</v>
          </cell>
          <cell r="AA491">
            <v>18000</v>
          </cell>
          <cell r="AS491" t="str">
            <v>Tejamen</v>
          </cell>
        </row>
        <row r="492">
          <cell r="X492" t="str">
            <v>Doméstico</v>
          </cell>
          <cell r="AA492">
            <v>6420</v>
          </cell>
          <cell r="AS492" t="str">
            <v>Tejamen</v>
          </cell>
        </row>
        <row r="493">
          <cell r="X493" t="str">
            <v>Agrícola</v>
          </cell>
          <cell r="AA493">
            <v>36000</v>
          </cell>
          <cell r="AS493" t="str">
            <v>Tejamen</v>
          </cell>
        </row>
        <row r="494">
          <cell r="X494" t="str">
            <v>Agrícola</v>
          </cell>
          <cell r="AA494">
            <v>33548</v>
          </cell>
          <cell r="AS494" t="str">
            <v>Tejamen</v>
          </cell>
        </row>
        <row r="495">
          <cell r="X495" t="str">
            <v>Agrícola</v>
          </cell>
          <cell r="AA495">
            <v>33000</v>
          </cell>
          <cell r="AS495" t="str">
            <v>Tejamen</v>
          </cell>
        </row>
        <row r="496">
          <cell r="X496" t="str">
            <v>Agrícola</v>
          </cell>
          <cell r="AA496">
            <v>55620</v>
          </cell>
          <cell r="AS496" t="str">
            <v>Tejamen</v>
          </cell>
        </row>
        <row r="497">
          <cell r="X497" t="str">
            <v>Agrícola</v>
          </cell>
          <cell r="AA497">
            <v>36548</v>
          </cell>
          <cell r="AS497" t="str">
            <v>Tejamen</v>
          </cell>
        </row>
        <row r="498">
          <cell r="X498" t="str">
            <v>Agrícola</v>
          </cell>
          <cell r="AA498">
            <v>84000</v>
          </cell>
          <cell r="AS498" t="str">
            <v>Tejamen</v>
          </cell>
        </row>
        <row r="499">
          <cell r="X499" t="str">
            <v>Agrícola</v>
          </cell>
          <cell r="AA499">
            <v>29880</v>
          </cell>
          <cell r="AS499" t="str">
            <v>Tejamen</v>
          </cell>
        </row>
        <row r="500">
          <cell r="X500" t="str">
            <v>Agrícola</v>
          </cell>
          <cell r="AA500">
            <v>42821</v>
          </cell>
          <cell r="AS500" t="str">
            <v>Tejamen</v>
          </cell>
        </row>
        <row r="501">
          <cell r="X501" t="str">
            <v>Agrícola</v>
          </cell>
          <cell r="AA501">
            <v>6548</v>
          </cell>
          <cell r="AS501" t="str">
            <v>Tejamen</v>
          </cell>
        </row>
        <row r="502">
          <cell r="X502" t="str">
            <v>Agrícola</v>
          </cell>
          <cell r="AA502">
            <v>54352</v>
          </cell>
          <cell r="AS502" t="str">
            <v>Tejamen</v>
          </cell>
        </row>
        <row r="503">
          <cell r="X503" t="str">
            <v>Agrícola</v>
          </cell>
          <cell r="AA503">
            <v>12000</v>
          </cell>
          <cell r="AS503" t="str">
            <v>Tejamen</v>
          </cell>
        </row>
        <row r="504">
          <cell r="X504" t="str">
            <v>Pecuario</v>
          </cell>
          <cell r="AA504">
            <v>913</v>
          </cell>
          <cell r="AS504" t="str">
            <v>Tejamen</v>
          </cell>
        </row>
        <row r="505">
          <cell r="X505" t="str">
            <v>Agrícola</v>
          </cell>
          <cell r="AA505">
            <v>24000</v>
          </cell>
          <cell r="AS505" t="str">
            <v>Tejamen</v>
          </cell>
        </row>
        <row r="506">
          <cell r="X506" t="str">
            <v>Agrícola</v>
          </cell>
          <cell r="AA506">
            <v>48548</v>
          </cell>
          <cell r="AS506" t="str">
            <v>Tejamen</v>
          </cell>
        </row>
        <row r="507">
          <cell r="X507" t="str">
            <v>Agrícola</v>
          </cell>
          <cell r="AA507">
            <v>12000</v>
          </cell>
          <cell r="AS507" t="str">
            <v>Tejamen</v>
          </cell>
        </row>
        <row r="508">
          <cell r="X508" t="str">
            <v>Agrícola</v>
          </cell>
          <cell r="AA508">
            <v>48821</v>
          </cell>
          <cell r="AS508" t="str">
            <v>Tejamen</v>
          </cell>
        </row>
        <row r="509">
          <cell r="X509" t="str">
            <v>Agrícola</v>
          </cell>
          <cell r="AA509">
            <v>12000</v>
          </cell>
          <cell r="AS509" t="str">
            <v>Tejamen</v>
          </cell>
        </row>
        <row r="510">
          <cell r="X510" t="str">
            <v>Agrícola</v>
          </cell>
          <cell r="AA510">
            <v>12557</v>
          </cell>
          <cell r="AS510" t="str">
            <v>Tejamen</v>
          </cell>
        </row>
        <row r="511">
          <cell r="X511" t="str">
            <v>Agrícola</v>
          </cell>
          <cell r="AA511">
            <v>37169</v>
          </cell>
          <cell r="AS511" t="str">
            <v>Tejamen</v>
          </cell>
        </row>
        <row r="512">
          <cell r="X512" t="str">
            <v>Agrícola</v>
          </cell>
          <cell r="AA512">
            <v>18000</v>
          </cell>
          <cell r="AS512" t="str">
            <v>Tejamen</v>
          </cell>
        </row>
        <row r="513">
          <cell r="X513" t="str">
            <v>Agrícola</v>
          </cell>
          <cell r="AA513">
            <v>30000</v>
          </cell>
          <cell r="AS513" t="str">
            <v>Tejamen</v>
          </cell>
        </row>
        <row r="514">
          <cell r="X514" t="str">
            <v>Agrícola</v>
          </cell>
          <cell r="AA514">
            <v>68808</v>
          </cell>
          <cell r="AS514" t="str">
            <v>Tejamen</v>
          </cell>
        </row>
        <row r="515">
          <cell r="X515" t="str">
            <v>Agrícola</v>
          </cell>
          <cell r="AA515">
            <v>30000</v>
          </cell>
          <cell r="AS515" t="str">
            <v>Tejamen</v>
          </cell>
        </row>
        <row r="516">
          <cell r="X516" t="str">
            <v>Agrícola</v>
          </cell>
          <cell r="AA516">
            <v>96000</v>
          </cell>
          <cell r="AS516" t="str">
            <v>Tejamen</v>
          </cell>
        </row>
        <row r="517">
          <cell r="X517" t="str">
            <v>Agrícola</v>
          </cell>
          <cell r="AA517">
            <v>28735</v>
          </cell>
          <cell r="AS517" t="str">
            <v>Tejamen</v>
          </cell>
        </row>
        <row r="518">
          <cell r="X518" t="str">
            <v>Agrícola</v>
          </cell>
          <cell r="AA518">
            <v>150000</v>
          </cell>
          <cell r="AS518" t="str">
            <v>Tejamen</v>
          </cell>
        </row>
        <row r="519">
          <cell r="X519" t="str">
            <v>Agrícola</v>
          </cell>
          <cell r="AA519">
            <v>21000</v>
          </cell>
          <cell r="AS519" t="str">
            <v>Tejamen</v>
          </cell>
        </row>
        <row r="520">
          <cell r="X520" t="str">
            <v>Agrícola</v>
          </cell>
          <cell r="AA520">
            <v>36000</v>
          </cell>
          <cell r="AS520" t="str">
            <v>Tejamen</v>
          </cell>
        </row>
        <row r="521">
          <cell r="X521" t="str">
            <v>Agrícola</v>
          </cell>
          <cell r="AA521">
            <v>90000</v>
          </cell>
          <cell r="AS521" t="str">
            <v>Tejamen</v>
          </cell>
        </row>
        <row r="522">
          <cell r="X522" t="str">
            <v>Agrícola</v>
          </cell>
          <cell r="AA522">
            <v>48000</v>
          </cell>
          <cell r="AS522" t="str">
            <v>Tejamen</v>
          </cell>
        </row>
        <row r="523">
          <cell r="X523" t="str">
            <v>Agrícola</v>
          </cell>
          <cell r="AA523">
            <v>30000</v>
          </cell>
          <cell r="AS523" t="str">
            <v>Tejamen</v>
          </cell>
        </row>
        <row r="524">
          <cell r="X524" t="str">
            <v>Agrícola</v>
          </cell>
          <cell r="AA524">
            <v>25323</v>
          </cell>
          <cell r="AS524" t="str">
            <v>Tejamen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0"/>
  <sheetViews>
    <sheetView tabSelected="1" topLeftCell="O34" workbookViewId="0">
      <selection activeCell="AC69" sqref="AC69"/>
    </sheetView>
  </sheetViews>
  <sheetFormatPr baseColWidth="10" defaultColWidth="11.44140625" defaultRowHeight="10.199999999999999" x14ac:dyDescent="0.2"/>
  <cols>
    <col min="1" max="1" width="16.6640625" style="1" customWidth="1"/>
    <col min="2" max="2" width="51.6640625" style="1" bestFit="1" customWidth="1"/>
    <col min="3" max="3" width="10.33203125" style="108" customWidth="1"/>
    <col min="4" max="4" width="18.33203125" style="108" bestFit="1" customWidth="1"/>
    <col min="5" max="5" width="12" style="5" bestFit="1" customWidth="1"/>
    <col min="6" max="6" width="12" style="5" customWidth="1"/>
    <col min="7" max="8" width="12" style="109" bestFit="1" customWidth="1"/>
    <col min="9" max="9" width="12" style="5" bestFit="1" customWidth="1"/>
    <col min="10" max="10" width="18.88671875" style="5" bestFit="1" customWidth="1"/>
    <col min="11" max="11" width="18.44140625" style="109" bestFit="1" customWidth="1"/>
    <col min="12" max="12" width="16.33203125" style="5" bestFit="1" customWidth="1"/>
    <col min="13" max="13" width="12.33203125" style="5" bestFit="1" customWidth="1"/>
    <col min="14" max="14" width="14.5546875" style="5" bestFit="1" customWidth="1"/>
    <col min="15" max="15" width="12.33203125" style="5" customWidth="1"/>
    <col min="16" max="16" width="16.33203125" style="5" customWidth="1"/>
    <col min="17" max="17" width="12" style="5" bestFit="1" customWidth="1"/>
    <col min="18" max="18" width="12.109375" style="5" bestFit="1" customWidth="1"/>
    <col min="19" max="19" width="15.5546875" style="5" bestFit="1" customWidth="1"/>
    <col min="20" max="21" width="12" style="5" bestFit="1" customWidth="1"/>
    <col min="22" max="22" width="12.88671875" style="5" customWidth="1"/>
    <col min="23" max="24" width="11.6640625" style="5" bestFit="1" customWidth="1"/>
    <col min="25" max="16384" width="11.44140625" style="5"/>
  </cols>
  <sheetData>
    <row r="1" spans="1:22" x14ac:dyDescent="0.2">
      <c r="B1" s="2" t="s">
        <v>0</v>
      </c>
      <c r="C1" s="2"/>
      <c r="D1" s="2" t="s">
        <v>1</v>
      </c>
      <c r="E1" s="3" t="s">
        <v>2</v>
      </c>
      <c r="F1" s="4" t="s">
        <v>2</v>
      </c>
      <c r="G1" s="4" t="s">
        <v>2</v>
      </c>
      <c r="H1" s="4" t="s">
        <v>2</v>
      </c>
      <c r="I1" s="3" t="s">
        <v>2</v>
      </c>
      <c r="J1" s="3" t="s">
        <v>2</v>
      </c>
      <c r="K1" s="4" t="s">
        <v>2</v>
      </c>
      <c r="L1" s="3" t="s">
        <v>2</v>
      </c>
      <c r="M1" s="3" t="s">
        <v>2</v>
      </c>
      <c r="N1" s="3" t="s">
        <v>2</v>
      </c>
      <c r="O1" s="3" t="s">
        <v>2</v>
      </c>
      <c r="P1" s="3" t="s">
        <v>2</v>
      </c>
      <c r="Q1" s="3" t="s">
        <v>3</v>
      </c>
      <c r="R1" s="3" t="s">
        <v>3</v>
      </c>
      <c r="S1" s="3" t="s">
        <v>3</v>
      </c>
      <c r="T1" s="3" t="s">
        <v>3</v>
      </c>
      <c r="U1" s="3" t="s">
        <v>3</v>
      </c>
      <c r="V1" s="3" t="s">
        <v>3</v>
      </c>
    </row>
    <row r="2" spans="1:22" x14ac:dyDescent="0.2">
      <c r="B2" s="2" t="s">
        <v>62</v>
      </c>
      <c r="C2" s="6"/>
      <c r="D2" s="6"/>
      <c r="E2" s="3"/>
      <c r="F2" s="4"/>
      <c r="G2" s="4"/>
      <c r="H2" s="4"/>
      <c r="I2" s="3"/>
      <c r="J2" s="3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14" customFormat="1" ht="12" x14ac:dyDescent="0.25">
      <c r="A3" s="7"/>
      <c r="B3" s="8" t="s">
        <v>61</v>
      </c>
      <c r="C3" s="9"/>
      <c r="D3" s="9"/>
      <c r="E3" s="10" t="s">
        <v>4</v>
      </c>
      <c r="F3" s="11" t="s">
        <v>5</v>
      </c>
      <c r="G3" s="11" t="s">
        <v>6</v>
      </c>
      <c r="H3" s="11" t="s">
        <v>7</v>
      </c>
      <c r="I3" s="10" t="s">
        <v>8</v>
      </c>
      <c r="J3" s="10" t="s">
        <v>9</v>
      </c>
      <c r="K3" s="11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2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0" t="s">
        <v>20</v>
      </c>
      <c r="V3" s="13" t="s">
        <v>21</v>
      </c>
    </row>
    <row r="4" spans="1:22" x14ac:dyDescent="0.2">
      <c r="B4" s="2" t="s">
        <v>63</v>
      </c>
      <c r="C4" s="6"/>
      <c r="D4" s="6"/>
      <c r="E4" s="3"/>
      <c r="F4" s="4"/>
      <c r="G4" s="4"/>
      <c r="H4" s="4"/>
      <c r="I4" s="3"/>
      <c r="J4" s="3"/>
      <c r="K4" s="4"/>
      <c r="L4" s="3"/>
      <c r="M4" s="3"/>
      <c r="N4" s="3"/>
      <c r="O4" s="3"/>
      <c r="P4" s="15"/>
      <c r="Q4" s="3"/>
      <c r="R4" s="3"/>
      <c r="S4" s="3"/>
      <c r="T4" s="3"/>
      <c r="U4" s="3"/>
      <c r="V4" s="16"/>
    </row>
    <row r="5" spans="1:22" x14ac:dyDescent="0.2">
      <c r="B5" s="2" t="s">
        <v>64</v>
      </c>
      <c r="C5" s="6"/>
      <c r="D5" s="6"/>
      <c r="E5" s="17" t="s">
        <v>15</v>
      </c>
      <c r="F5" s="18" t="s">
        <v>6</v>
      </c>
      <c r="G5" s="18" t="s">
        <v>15</v>
      </c>
      <c r="H5" s="18" t="s">
        <v>15</v>
      </c>
      <c r="I5" s="17" t="s">
        <v>15</v>
      </c>
      <c r="J5" s="18" t="s">
        <v>9</v>
      </c>
      <c r="K5" s="18" t="s">
        <v>15</v>
      </c>
      <c r="L5" s="17" t="s">
        <v>15</v>
      </c>
      <c r="M5" s="17" t="s">
        <v>15</v>
      </c>
      <c r="N5" s="17" t="s">
        <v>22</v>
      </c>
      <c r="O5" s="17" t="s">
        <v>15</v>
      </c>
      <c r="P5" s="19"/>
      <c r="Q5" s="17" t="s">
        <v>21</v>
      </c>
      <c r="R5" s="17" t="s">
        <v>21</v>
      </c>
      <c r="S5" s="17" t="s">
        <v>21</v>
      </c>
      <c r="T5" s="17" t="s">
        <v>21</v>
      </c>
      <c r="U5" s="17" t="s">
        <v>21</v>
      </c>
      <c r="V5" s="20" t="s">
        <v>21</v>
      </c>
    </row>
    <row r="6" spans="1:22" x14ac:dyDescent="0.2">
      <c r="B6" s="21" t="s">
        <v>65</v>
      </c>
      <c r="C6" s="21" t="s">
        <v>23</v>
      </c>
      <c r="D6" s="22">
        <f>SUM(E6:V6)</f>
        <v>2598.0880029999998</v>
      </c>
      <c r="E6" s="3">
        <v>353.81658300000004</v>
      </c>
      <c r="F6" s="4">
        <v>54.143338</v>
      </c>
      <c r="G6" s="4">
        <v>238.83857900000001</v>
      </c>
      <c r="H6" s="4">
        <v>183.87027599999999</v>
      </c>
      <c r="I6" s="3">
        <v>699.79753500000004</v>
      </c>
      <c r="J6" s="4">
        <v>16.058292999999999</v>
      </c>
      <c r="K6" s="4">
        <v>76.559938000000002</v>
      </c>
      <c r="L6" s="3">
        <v>40.765084000000002</v>
      </c>
      <c r="M6" s="3">
        <v>121.09784400000001</v>
      </c>
      <c r="N6" s="3">
        <v>56.143020999999997</v>
      </c>
      <c r="O6" s="3">
        <v>120.38896800000001</v>
      </c>
      <c r="P6" s="15">
        <v>81.384265999999997</v>
      </c>
      <c r="Q6" s="3">
        <v>46.280031000000001</v>
      </c>
      <c r="R6" s="3">
        <v>109.39086800000001</v>
      </c>
      <c r="S6" s="3">
        <v>38.870092999999997</v>
      </c>
      <c r="T6" s="3">
        <v>147.04315800000001</v>
      </c>
      <c r="U6" s="3">
        <v>77.426713000000007</v>
      </c>
      <c r="V6" s="16">
        <v>136.213415</v>
      </c>
    </row>
    <row r="7" spans="1:22" s="31" customFormat="1" x14ac:dyDescent="0.2">
      <c r="A7" s="23"/>
      <c r="B7" s="24" t="s">
        <v>66</v>
      </c>
      <c r="C7" s="25" t="s">
        <v>69</v>
      </c>
      <c r="D7" s="22">
        <f>SUM(E7:V7)</f>
        <v>1416865446.5122004</v>
      </c>
      <c r="E7" s="26">
        <v>204259423.16510004</v>
      </c>
      <c r="F7" s="27">
        <v>37905750.933800004</v>
      </c>
      <c r="G7" s="27">
        <v>138950990.75710002</v>
      </c>
      <c r="H7" s="27">
        <v>114823761.36899999</v>
      </c>
      <c r="I7" s="26">
        <v>358815714.84130007</v>
      </c>
      <c r="J7" s="27">
        <v>7144334.5556999994</v>
      </c>
      <c r="K7" s="28">
        <v>42121250.126199998</v>
      </c>
      <c r="L7" s="26">
        <v>22537647.901099999</v>
      </c>
      <c r="M7" s="26">
        <v>56551085.887099996</v>
      </c>
      <c r="N7" s="26">
        <v>37316901.909099996</v>
      </c>
      <c r="O7" s="26">
        <v>77918637.909400001</v>
      </c>
      <c r="P7" s="29">
        <v>44179602.757399999</v>
      </c>
      <c r="Q7" s="26">
        <v>23746283.906100001</v>
      </c>
      <c r="R7" s="26">
        <v>50357432.9102</v>
      </c>
      <c r="S7" s="26">
        <v>19944244.7183</v>
      </c>
      <c r="T7" s="26">
        <v>67922547.522599995</v>
      </c>
      <c r="U7" s="26">
        <v>39727646.440300003</v>
      </c>
      <c r="V7" s="30">
        <v>72642188.902400017</v>
      </c>
    </row>
    <row r="8" spans="1:22" x14ac:dyDescent="0.2">
      <c r="B8" s="32" t="s">
        <v>25</v>
      </c>
      <c r="C8" s="33" t="s">
        <v>26</v>
      </c>
      <c r="D8" s="33"/>
      <c r="E8" s="34">
        <v>577.30313665117274</v>
      </c>
      <c r="F8" s="35">
        <v>700.10000000000014</v>
      </c>
      <c r="G8" s="35">
        <v>581.77783228688531</v>
      </c>
      <c r="H8" s="35">
        <v>624.48245505978355</v>
      </c>
      <c r="I8" s="34">
        <v>512.74218169588164</v>
      </c>
      <c r="J8" s="36">
        <v>444.9</v>
      </c>
      <c r="K8" s="36">
        <v>550.17351406684782</v>
      </c>
      <c r="L8" s="34">
        <v>552.86646535795182</v>
      </c>
      <c r="M8" s="34">
        <v>466.98672758451414</v>
      </c>
      <c r="N8" s="5">
        <v>664.67570224088934</v>
      </c>
      <c r="O8" s="34">
        <v>647.22407047629144</v>
      </c>
      <c r="P8" s="37">
        <v>542.85189175755431</v>
      </c>
      <c r="Q8" s="34">
        <v>513.1</v>
      </c>
      <c r="R8" s="34">
        <v>460.34402899335248</v>
      </c>
      <c r="S8" s="34">
        <v>513.1</v>
      </c>
      <c r="T8" s="34">
        <v>461.92252972831278</v>
      </c>
      <c r="U8" s="34">
        <v>513.1</v>
      </c>
      <c r="V8" s="38">
        <v>533.29687756818976</v>
      </c>
    </row>
    <row r="9" spans="1:22" x14ac:dyDescent="0.2">
      <c r="B9" s="32" t="s">
        <v>67</v>
      </c>
      <c r="C9" s="33"/>
      <c r="D9" s="33"/>
      <c r="E9" s="3">
        <v>0.23043991095239305</v>
      </c>
      <c r="F9" s="4">
        <v>0.22308667923121622</v>
      </c>
      <c r="G9" s="4">
        <v>0.27103928896515117</v>
      </c>
      <c r="H9" s="4">
        <v>0.26815122185300244</v>
      </c>
      <c r="I9" s="3">
        <v>0.25574592230952647</v>
      </c>
      <c r="J9" s="4">
        <v>0.22280695463708375</v>
      </c>
      <c r="K9" s="36">
        <v>0.25418260127356163</v>
      </c>
      <c r="L9" s="3">
        <v>0.23141724426269414</v>
      </c>
      <c r="M9" s="3">
        <v>0.2464928228325256</v>
      </c>
      <c r="N9" s="3">
        <v>0.2230426032827838</v>
      </c>
      <c r="O9" s="3">
        <v>0.25969221382733165</v>
      </c>
      <c r="P9" s="15"/>
      <c r="Q9" s="3">
        <v>0.26688289614332583</v>
      </c>
      <c r="R9" s="3">
        <v>0.26497462786383558</v>
      </c>
      <c r="S9" s="3">
        <v>0.2587503487578483</v>
      </c>
      <c r="T9" s="3">
        <v>0.25877269916069606</v>
      </c>
      <c r="U9" s="3">
        <v>0.27840110077256025</v>
      </c>
      <c r="V9" s="16"/>
    </row>
    <row r="10" spans="1:22" x14ac:dyDescent="0.2">
      <c r="B10" s="39" t="s">
        <v>68</v>
      </c>
      <c r="C10" s="39"/>
      <c r="D10" s="39"/>
      <c r="E10" s="3">
        <f>((E9*(E8-250))/2000)+(E9-0.15)/1.5</f>
        <v>9.1338460133762955E-2</v>
      </c>
      <c r="F10" s="3">
        <f>((F9*(F8-250))/2000)+(F9-0.15)/1.5</f>
        <v>9.8930109981796049E-2</v>
      </c>
      <c r="G10" s="3">
        <f>((G9*(G8-250))/2000)+(G9-0.15)/1.5</f>
        <v>0.12565527318881908</v>
      </c>
      <c r="H10" s="4">
        <f>((H9*(H8-250))/2000)+(H9-0.15)/1.5</f>
        <v>0.12897644517873147</v>
      </c>
      <c r="I10" s="3">
        <f>((I9*(I8-250))/2000)+(I9-0.15)/1.5</f>
        <v>0.10409490233339953</v>
      </c>
      <c r="J10" s="4">
        <v>7.0250507487439634E-2</v>
      </c>
      <c r="K10" s="4">
        <v>0.10760450983517647</v>
      </c>
      <c r="L10" s="3">
        <f>((L9*(L8-250))/2000)+(L9-0.15)/1.5</f>
        <v>8.9322424238156062E-2</v>
      </c>
      <c r="M10" s="3">
        <f>((M9*(M8-250))/2000)+(M9-0.15)/1.5</f>
        <v>9.1071384054766641E-2</v>
      </c>
      <c r="N10" s="3">
        <v>9.4940242928151605E-2</v>
      </c>
      <c r="O10" s="3">
        <f>((O9*(O8-250))/2000)+(O9-0.15)/1.5</f>
        <v>0.1247061416753005</v>
      </c>
      <c r="P10" s="15">
        <v>1</v>
      </c>
      <c r="Q10" s="3">
        <f>((Q9*(Q8-250))/2000)+((Q9-0.15)/1.5)</f>
        <v>0.11303037574987174</v>
      </c>
      <c r="R10" s="3">
        <f>((R9*(R8-250))/2000)+(R9-0.15)/1.5</f>
        <v>0.10451766731217044</v>
      </c>
      <c r="S10" s="3">
        <f>((S9*(S8-250))/2000)+(S9-0.15)/1.5</f>
        <v>0.10653884088432715</v>
      </c>
      <c r="T10" s="3">
        <f>((T9*(T8-250))/2000)+(T9-0.15)/1.5</f>
        <v>9.993501528917656E-2</v>
      </c>
      <c r="U10" s="3">
        <f>((U9*(U8-250))/2000)+(U9-0.15)/1.5</f>
        <v>0.12222439865500381</v>
      </c>
      <c r="V10" s="16">
        <v>1</v>
      </c>
    </row>
    <row r="11" spans="1:22" s="46" customFormat="1" ht="10.8" thickBot="1" x14ac:dyDescent="0.25">
      <c r="A11" s="40"/>
      <c r="B11" s="41"/>
      <c r="C11" s="41"/>
      <c r="D11" s="41"/>
      <c r="E11" s="42"/>
      <c r="F11" s="43"/>
      <c r="G11" s="43"/>
      <c r="H11" s="43"/>
      <c r="I11" s="42"/>
      <c r="J11" s="43"/>
      <c r="K11" s="43"/>
      <c r="L11" s="42"/>
      <c r="M11" s="42"/>
      <c r="N11" s="42"/>
      <c r="O11" s="42"/>
      <c r="P11" s="44"/>
      <c r="Q11" s="42"/>
      <c r="R11" s="42"/>
      <c r="S11" s="42"/>
      <c r="T11" s="42"/>
      <c r="U11" s="42"/>
      <c r="V11" s="45"/>
    </row>
    <row r="12" spans="1:22" x14ac:dyDescent="0.2">
      <c r="A12" s="204" t="s">
        <v>57</v>
      </c>
      <c r="B12" s="47" t="s">
        <v>70</v>
      </c>
      <c r="C12" s="48" t="s">
        <v>27</v>
      </c>
      <c r="D12" s="22">
        <f>SUM(E12:V12)</f>
        <v>256022024.0965775</v>
      </c>
      <c r="E12" s="49">
        <f t="shared" ref="E12:V12" si="0">E7*E10</f>
        <v>18656741.179710906</v>
      </c>
      <c r="F12" s="50">
        <f t="shared" si="0"/>
        <v>3750020.1088234028</v>
      </c>
      <c r="G12" s="51">
        <f t="shared" si="0"/>
        <v>17459924.703440476</v>
      </c>
      <c r="H12" s="51">
        <f t="shared" si="0"/>
        <v>14809560.56342457</v>
      </c>
      <c r="I12" s="52">
        <f t="shared" si="0"/>
        <v>37350886.792094067</v>
      </c>
      <c r="J12" s="50">
        <f t="shared" si="0"/>
        <v>501893.1281979765</v>
      </c>
      <c r="K12" s="50">
        <f t="shared" si="0"/>
        <v>4532436.4734746162</v>
      </c>
      <c r="L12" s="52">
        <f t="shared" si="0"/>
        <v>2013117.3471522415</v>
      </c>
      <c r="M12" s="52">
        <f t="shared" si="0"/>
        <v>5150185.6615381772</v>
      </c>
      <c r="N12" s="52">
        <f t="shared" si="0"/>
        <v>3542875.7325759581</v>
      </c>
      <c r="O12" s="52">
        <f t="shared" si="0"/>
        <v>9716932.6982760765</v>
      </c>
      <c r="P12" s="53">
        <f t="shared" si="0"/>
        <v>44179602.757399999</v>
      </c>
      <c r="Q12" s="52">
        <f t="shared" si="0"/>
        <v>2684051.392569615</v>
      </c>
      <c r="R12" s="52">
        <f t="shared" si="0"/>
        <v>5263241.4196032267</v>
      </c>
      <c r="S12" s="52">
        <f t="shared" si="0"/>
        <v>2124836.7146010459</v>
      </c>
      <c r="T12" s="52">
        <f t="shared" si="0"/>
        <v>6787840.8251508521</v>
      </c>
      <c r="U12" s="52">
        <f t="shared" si="0"/>
        <v>4855687.6961442707</v>
      </c>
      <c r="V12" s="54">
        <f t="shared" si="0"/>
        <v>72642188.902400017</v>
      </c>
    </row>
    <row r="13" spans="1:22" x14ac:dyDescent="0.2">
      <c r="A13" s="205"/>
      <c r="B13" s="47" t="s">
        <v>71</v>
      </c>
      <c r="C13" s="48" t="s">
        <v>28</v>
      </c>
      <c r="D13" s="48"/>
      <c r="E13" s="49">
        <v>0</v>
      </c>
      <c r="F13" s="50">
        <v>0</v>
      </c>
      <c r="G13" s="51">
        <f>F47</f>
        <v>3609525.22141995</v>
      </c>
      <c r="H13" s="51">
        <v>0</v>
      </c>
      <c r="I13" s="52">
        <v>0</v>
      </c>
      <c r="J13" s="50">
        <v>0</v>
      </c>
      <c r="K13" s="55">
        <f>J47</f>
        <v>416262.83672826871</v>
      </c>
      <c r="L13" s="52">
        <v>0</v>
      </c>
      <c r="M13" s="52">
        <v>0</v>
      </c>
      <c r="N13" s="52">
        <v>0</v>
      </c>
      <c r="O13" s="52">
        <f>N47</f>
        <v>3330085.4577627294</v>
      </c>
      <c r="P13" s="53">
        <f>I47+K47+L47+M47+O47</f>
        <v>58313018.696254052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4">
        <f>Q47+R47+S47+T47+U47</f>
        <v>21468799.980576344</v>
      </c>
    </row>
    <row r="14" spans="1:22" x14ac:dyDescent="0.2">
      <c r="A14" s="205"/>
      <c r="B14" s="47" t="s">
        <v>72</v>
      </c>
      <c r="C14" s="48"/>
      <c r="D14" s="22">
        <f>SUM(E14:V14)</f>
        <v>343159716.2893188</v>
      </c>
      <c r="E14" s="49">
        <f>E12+E13</f>
        <v>18656741.179710906</v>
      </c>
      <c r="F14" s="49">
        <f t="shared" ref="F14:V14" si="1">F12+F13</f>
        <v>3750020.1088234028</v>
      </c>
      <c r="G14" s="49">
        <f t="shared" si="1"/>
        <v>21069449.924860425</v>
      </c>
      <c r="H14" s="49">
        <f t="shared" si="1"/>
        <v>14809560.56342457</v>
      </c>
      <c r="I14" s="49">
        <f t="shared" si="1"/>
        <v>37350886.792094067</v>
      </c>
      <c r="J14" s="49">
        <f t="shared" si="1"/>
        <v>501893.1281979765</v>
      </c>
      <c r="K14" s="49">
        <f t="shared" si="1"/>
        <v>4948699.3102028845</v>
      </c>
      <c r="L14" s="49">
        <f t="shared" si="1"/>
        <v>2013117.3471522415</v>
      </c>
      <c r="M14" s="49">
        <f t="shared" si="1"/>
        <v>5150185.6615381772</v>
      </c>
      <c r="N14" s="49">
        <f t="shared" si="1"/>
        <v>3542875.7325759581</v>
      </c>
      <c r="O14" s="49">
        <f t="shared" si="1"/>
        <v>13047018.156038806</v>
      </c>
      <c r="P14" s="56">
        <f t="shared" si="1"/>
        <v>102492621.45365405</v>
      </c>
      <c r="Q14" s="49">
        <f t="shared" si="1"/>
        <v>2684051.392569615</v>
      </c>
      <c r="R14" s="49">
        <f t="shared" si="1"/>
        <v>5263241.4196032267</v>
      </c>
      <c r="S14" s="49">
        <f t="shared" si="1"/>
        <v>2124836.7146010459</v>
      </c>
      <c r="T14" s="49">
        <f t="shared" si="1"/>
        <v>6787840.8251508521</v>
      </c>
      <c r="U14" s="49">
        <f t="shared" si="1"/>
        <v>4855687.6961442707</v>
      </c>
      <c r="V14" s="57">
        <f t="shared" si="1"/>
        <v>94110988.882976353</v>
      </c>
    </row>
    <row r="15" spans="1:22" x14ac:dyDescent="0.2">
      <c r="A15" s="205"/>
      <c r="B15" s="47"/>
      <c r="C15" s="48"/>
      <c r="D15" s="48"/>
      <c r="E15" s="49"/>
      <c r="F15" s="50"/>
      <c r="G15" s="51"/>
      <c r="H15" s="51"/>
      <c r="I15" s="52"/>
      <c r="J15" s="50"/>
      <c r="K15" s="55"/>
      <c r="L15" s="52"/>
      <c r="M15" s="52"/>
      <c r="N15" s="52"/>
      <c r="O15" s="52"/>
      <c r="P15" s="53"/>
      <c r="Q15" s="52"/>
      <c r="R15" s="52"/>
      <c r="S15" s="52"/>
      <c r="T15" s="52"/>
      <c r="U15" s="52"/>
      <c r="V15" s="54"/>
    </row>
    <row r="16" spans="1:22" x14ac:dyDescent="0.2">
      <c r="A16" s="205"/>
      <c r="B16" s="58" t="s">
        <v>73</v>
      </c>
      <c r="C16" s="59"/>
      <c r="D16" s="59"/>
      <c r="E16" s="3"/>
      <c r="F16" s="27" t="s">
        <v>5</v>
      </c>
      <c r="G16" s="4"/>
      <c r="H16" s="4"/>
      <c r="I16" s="3"/>
      <c r="J16" s="4" t="s">
        <v>29</v>
      </c>
      <c r="K16" s="36"/>
      <c r="L16" s="3"/>
      <c r="M16" s="3"/>
      <c r="N16" s="3" t="s">
        <v>13</v>
      </c>
      <c r="O16" s="3"/>
      <c r="P16" s="19" t="s">
        <v>15</v>
      </c>
      <c r="Q16" s="3"/>
      <c r="R16" s="3"/>
      <c r="S16" s="3"/>
      <c r="T16" s="3"/>
      <c r="U16" s="3"/>
      <c r="V16" s="16"/>
    </row>
    <row r="17" spans="1:22" x14ac:dyDescent="0.2">
      <c r="A17" s="205"/>
      <c r="B17" s="58" t="s">
        <v>74</v>
      </c>
      <c r="C17" s="59" t="s">
        <v>30</v>
      </c>
      <c r="D17" s="22">
        <f>SUM(E17:V17)</f>
        <v>10980000</v>
      </c>
      <c r="E17" s="3"/>
      <c r="F17" s="27">
        <v>3080000</v>
      </c>
      <c r="G17" s="4"/>
      <c r="H17" s="60"/>
      <c r="I17" s="3"/>
      <c r="J17" s="61">
        <v>900000</v>
      </c>
      <c r="K17" s="60"/>
      <c r="L17" s="3"/>
      <c r="M17" s="3"/>
      <c r="N17" s="61">
        <v>7000000</v>
      </c>
      <c r="O17" s="3"/>
      <c r="P17" s="15"/>
      <c r="Q17" s="3"/>
      <c r="R17" s="3"/>
      <c r="S17" s="3"/>
      <c r="T17" s="3"/>
      <c r="U17" s="3"/>
      <c r="V17" s="16"/>
    </row>
    <row r="18" spans="1:22" x14ac:dyDescent="0.2">
      <c r="A18" s="205"/>
      <c r="B18" s="58" t="s">
        <v>75</v>
      </c>
      <c r="C18" s="59"/>
      <c r="D18" s="22">
        <f>SUM(E18:V18)</f>
        <v>7794788.9695973378</v>
      </c>
      <c r="E18" s="3"/>
      <c r="F18" s="50">
        <f>F12</f>
        <v>3750020.1088234028</v>
      </c>
      <c r="G18" s="60"/>
      <c r="H18" s="60"/>
      <c r="I18" s="3"/>
      <c r="J18" s="49">
        <f>J12</f>
        <v>501893.1281979765</v>
      </c>
      <c r="K18" s="60"/>
      <c r="L18" s="3"/>
      <c r="M18" s="52"/>
      <c r="N18" s="52">
        <f>N12</f>
        <v>3542875.7325759581</v>
      </c>
      <c r="O18" s="3"/>
      <c r="P18" s="15"/>
      <c r="Q18" s="3"/>
      <c r="R18" s="3"/>
      <c r="S18" s="3"/>
      <c r="T18" s="3"/>
      <c r="U18" s="3"/>
      <c r="V18" s="16"/>
    </row>
    <row r="19" spans="1:22" x14ac:dyDescent="0.2">
      <c r="A19" s="205"/>
      <c r="B19" s="62" t="s">
        <v>76</v>
      </c>
      <c r="C19" s="59" t="s">
        <v>31</v>
      </c>
      <c r="D19" s="22">
        <f>SUM(E19:V19)</f>
        <v>408</v>
      </c>
      <c r="E19" s="3"/>
      <c r="F19" s="4"/>
      <c r="G19" s="4">
        <v>300</v>
      </c>
      <c r="H19" s="60"/>
      <c r="I19" s="3"/>
      <c r="J19" s="3"/>
      <c r="K19" s="60">
        <v>108</v>
      </c>
      <c r="L19" s="3"/>
      <c r="M19" s="3"/>
      <c r="N19" s="3"/>
      <c r="O19" s="3"/>
      <c r="P19" s="15"/>
      <c r="Q19" s="3"/>
      <c r="R19" s="3"/>
      <c r="S19" s="3"/>
      <c r="T19" s="3"/>
      <c r="U19" s="3"/>
      <c r="V19" s="16"/>
    </row>
    <row r="20" spans="1:22" x14ac:dyDescent="0.2">
      <c r="A20" s="205"/>
      <c r="B20" s="62" t="s">
        <v>77</v>
      </c>
      <c r="C20" s="59" t="s">
        <v>32</v>
      </c>
      <c r="D20" s="59"/>
      <c r="E20" s="3"/>
      <c r="F20" s="63"/>
      <c r="G20" s="63">
        <f>G21/10000</f>
        <v>1.9509439999999998</v>
      </c>
      <c r="H20" s="60"/>
      <c r="I20" s="3"/>
      <c r="J20" s="3"/>
      <c r="K20" s="63">
        <f>K21/10000</f>
        <v>0.69444444444444442</v>
      </c>
      <c r="L20" s="3"/>
      <c r="M20" s="3"/>
      <c r="N20" s="3"/>
      <c r="O20" s="3"/>
      <c r="P20" s="15"/>
      <c r="Q20" s="3"/>
      <c r="R20" s="3"/>
      <c r="S20" s="3"/>
      <c r="T20" s="3"/>
      <c r="U20" s="3"/>
      <c r="V20" s="16"/>
    </row>
    <row r="21" spans="1:22" x14ac:dyDescent="0.2">
      <c r="A21" s="205"/>
      <c r="B21" s="59" t="s">
        <v>78</v>
      </c>
      <c r="C21" s="59" t="s">
        <v>33</v>
      </c>
      <c r="D21" s="59"/>
      <c r="E21" s="3"/>
      <c r="F21" s="63"/>
      <c r="G21" s="63">
        <f>G31/G19</f>
        <v>19509.439999999999</v>
      </c>
      <c r="H21" s="60"/>
      <c r="I21" s="3"/>
      <c r="J21" s="3"/>
      <c r="K21" s="63">
        <f>K31/K19</f>
        <v>6944.4444444444443</v>
      </c>
      <c r="L21" s="3"/>
      <c r="M21" s="3"/>
      <c r="N21" s="3"/>
      <c r="O21" s="3"/>
      <c r="P21" s="15"/>
      <c r="Q21" s="3"/>
      <c r="R21" s="3"/>
      <c r="S21" s="3"/>
      <c r="T21" s="3"/>
      <c r="U21" s="3"/>
      <c r="V21" s="16"/>
    </row>
    <row r="22" spans="1:22" x14ac:dyDescent="0.2">
      <c r="A22" s="205"/>
      <c r="B22" s="59" t="s">
        <v>79</v>
      </c>
      <c r="C22" s="64" t="s">
        <v>24</v>
      </c>
      <c r="D22" s="22">
        <f>SUM(E22:V22)</f>
        <v>1523707.9472802409</v>
      </c>
      <c r="E22" s="49">
        <f t="shared" ref="E22:V22" si="2">E31*E10</f>
        <v>72066.045045538965</v>
      </c>
      <c r="F22" s="49">
        <f t="shared" si="2"/>
        <v>0</v>
      </c>
      <c r="G22" s="49">
        <f t="shared" si="2"/>
        <v>735439.20388826239</v>
      </c>
      <c r="H22" s="49">
        <f t="shared" si="2"/>
        <v>6190.8693685791104</v>
      </c>
      <c r="I22" s="49">
        <f t="shared" si="2"/>
        <v>1873.7082420011916</v>
      </c>
      <c r="J22" s="49">
        <f t="shared" si="2"/>
        <v>0</v>
      </c>
      <c r="K22" s="49">
        <f t="shared" si="2"/>
        <v>80703.38237638236</v>
      </c>
      <c r="L22" s="49">
        <f t="shared" si="2"/>
        <v>0</v>
      </c>
      <c r="M22" s="49">
        <f t="shared" si="2"/>
        <v>21857.132173143993</v>
      </c>
      <c r="N22" s="49">
        <f t="shared" si="2"/>
        <v>0</v>
      </c>
      <c r="O22" s="49">
        <f t="shared" si="2"/>
        <v>589899.95608950744</v>
      </c>
      <c r="P22" s="56">
        <f t="shared" si="2"/>
        <v>0</v>
      </c>
      <c r="Q22" s="49">
        <f t="shared" si="2"/>
        <v>0</v>
      </c>
      <c r="R22" s="49">
        <f t="shared" si="2"/>
        <v>15677.650096825566</v>
      </c>
      <c r="S22" s="49">
        <f t="shared" si="2"/>
        <v>0</v>
      </c>
      <c r="T22" s="49">
        <f t="shared" si="2"/>
        <v>0</v>
      </c>
      <c r="U22" s="49">
        <f t="shared" si="2"/>
        <v>0</v>
      </c>
      <c r="V22" s="57">
        <f t="shared" si="2"/>
        <v>0</v>
      </c>
    </row>
    <row r="23" spans="1:22" x14ac:dyDescent="0.2">
      <c r="A23" s="205"/>
      <c r="B23" s="59" t="s">
        <v>80</v>
      </c>
      <c r="C23" s="64"/>
      <c r="D23" s="22">
        <f t="shared" ref="D23:D43" si="3">SUM(E23:V23)</f>
        <v>386533.45424060803</v>
      </c>
      <c r="E23" s="49">
        <f>SUM(E32:E34)*0.7*E10</f>
        <v>360.60424060809612</v>
      </c>
      <c r="F23" s="49">
        <f t="shared" ref="F23:V23" si="4">SUM(F32:F34)*0.7</f>
        <v>0</v>
      </c>
      <c r="G23" s="49">
        <f t="shared" si="4"/>
        <v>80957.099999999991</v>
      </c>
      <c r="H23" s="49">
        <f t="shared" si="4"/>
        <v>179.2</v>
      </c>
      <c r="I23" s="49">
        <f t="shared" si="4"/>
        <v>119386.04999999999</v>
      </c>
      <c r="J23" s="49">
        <f t="shared" si="4"/>
        <v>0</v>
      </c>
      <c r="K23" s="49">
        <f t="shared" si="4"/>
        <v>40345.899999999994</v>
      </c>
      <c r="L23" s="49">
        <f t="shared" si="4"/>
        <v>0</v>
      </c>
      <c r="M23" s="49">
        <f t="shared" si="4"/>
        <v>33530</v>
      </c>
      <c r="N23" s="49">
        <f t="shared" si="4"/>
        <v>0</v>
      </c>
      <c r="O23" s="49">
        <f t="shared" si="4"/>
        <v>23608.199999999997</v>
      </c>
      <c r="P23" s="56">
        <f t="shared" si="4"/>
        <v>0</v>
      </c>
      <c r="Q23" s="49">
        <f t="shared" si="4"/>
        <v>4944.7999999999993</v>
      </c>
      <c r="R23" s="49">
        <f t="shared" si="4"/>
        <v>12529.3</v>
      </c>
      <c r="S23" s="49">
        <f t="shared" si="4"/>
        <v>0</v>
      </c>
      <c r="T23" s="49">
        <f t="shared" si="4"/>
        <v>24485.3</v>
      </c>
      <c r="U23" s="49">
        <f t="shared" si="4"/>
        <v>46207</v>
      </c>
      <c r="V23" s="57">
        <f t="shared" si="4"/>
        <v>0</v>
      </c>
    </row>
    <row r="24" spans="1:22" x14ac:dyDescent="0.2">
      <c r="A24" s="205"/>
      <c r="B24" s="59" t="s">
        <v>81</v>
      </c>
      <c r="C24" s="64" t="s">
        <v>34</v>
      </c>
      <c r="D24" s="22">
        <f t="shared" si="3"/>
        <v>1910241.4015208492</v>
      </c>
      <c r="E24" s="49">
        <f>E23+E22</f>
        <v>72426.649286147062</v>
      </c>
      <c r="F24" s="49">
        <f t="shared" ref="F24:V24" si="5">F23+F22</f>
        <v>0</v>
      </c>
      <c r="G24" s="49">
        <f t="shared" si="5"/>
        <v>816396.30388826237</v>
      </c>
      <c r="H24" s="49">
        <f t="shared" si="5"/>
        <v>6370.0693685791102</v>
      </c>
      <c r="I24" s="49">
        <f t="shared" si="5"/>
        <v>121259.75824200117</v>
      </c>
      <c r="J24" s="49">
        <f t="shared" si="5"/>
        <v>0</v>
      </c>
      <c r="K24" s="49">
        <f t="shared" si="5"/>
        <v>121049.28237638235</v>
      </c>
      <c r="L24" s="49">
        <f t="shared" si="5"/>
        <v>0</v>
      </c>
      <c r="M24" s="49">
        <f t="shared" si="5"/>
        <v>55387.132173143997</v>
      </c>
      <c r="N24" s="49">
        <f t="shared" si="5"/>
        <v>0</v>
      </c>
      <c r="O24" s="49">
        <f t="shared" si="5"/>
        <v>613508.15608950739</v>
      </c>
      <c r="P24" s="56">
        <f t="shared" si="5"/>
        <v>0</v>
      </c>
      <c r="Q24" s="49">
        <f t="shared" si="5"/>
        <v>4944.7999999999993</v>
      </c>
      <c r="R24" s="49">
        <f t="shared" si="5"/>
        <v>28206.950096825567</v>
      </c>
      <c r="S24" s="49">
        <f t="shared" si="5"/>
        <v>0</v>
      </c>
      <c r="T24" s="49">
        <f t="shared" si="5"/>
        <v>24485.3</v>
      </c>
      <c r="U24" s="49">
        <f t="shared" si="5"/>
        <v>46207</v>
      </c>
      <c r="V24" s="57">
        <f t="shared" si="5"/>
        <v>0</v>
      </c>
    </row>
    <row r="25" spans="1:22" x14ac:dyDescent="0.2">
      <c r="A25" s="205"/>
      <c r="B25" s="59" t="s">
        <v>82</v>
      </c>
      <c r="C25" s="64"/>
      <c r="D25" s="22">
        <f t="shared" si="3"/>
        <v>9410918.6016827859</v>
      </c>
      <c r="E25" s="49">
        <f>E90*E10</f>
        <v>220790.63291214252</v>
      </c>
      <c r="F25" s="49">
        <f t="shared" ref="F25:V25" si="6">F90*F10</f>
        <v>0</v>
      </c>
      <c r="G25" s="49">
        <f t="shared" si="6"/>
        <v>1491145.8494102422</v>
      </c>
      <c r="H25" s="49">
        <f t="shared" si="6"/>
        <v>1552775.6048600196</v>
      </c>
      <c r="I25" s="49">
        <f t="shared" si="6"/>
        <v>3875715.702701035</v>
      </c>
      <c r="J25" s="49">
        <f t="shared" si="6"/>
        <v>0</v>
      </c>
      <c r="K25" s="49">
        <f t="shared" si="6"/>
        <v>496115.00437998434</v>
      </c>
      <c r="L25" s="49">
        <f t="shared" si="6"/>
        <v>137485.16470979404</v>
      </c>
      <c r="M25" s="49">
        <f t="shared" si="6"/>
        <v>338481.04240400635</v>
      </c>
      <c r="N25" s="49">
        <f t="shared" si="6"/>
        <v>0</v>
      </c>
      <c r="O25" s="49">
        <f t="shared" si="6"/>
        <v>522014.24739397585</v>
      </c>
      <c r="P25" s="49">
        <f t="shared" si="6"/>
        <v>0</v>
      </c>
      <c r="Q25" s="49">
        <f t="shared" si="6"/>
        <v>2147.5771392475631</v>
      </c>
      <c r="R25" s="49">
        <f t="shared" si="6"/>
        <v>219220.58130391189</v>
      </c>
      <c r="S25" s="49">
        <f t="shared" si="6"/>
        <v>0</v>
      </c>
      <c r="T25" s="49">
        <f t="shared" si="6"/>
        <v>538893.5738459673</v>
      </c>
      <c r="U25" s="49">
        <f t="shared" si="6"/>
        <v>16133.620622460503</v>
      </c>
      <c r="V25" s="49">
        <f t="shared" si="6"/>
        <v>0</v>
      </c>
    </row>
    <row r="26" spans="1:22" x14ac:dyDescent="0.2">
      <c r="A26" s="205"/>
      <c r="B26" s="59" t="s">
        <v>83</v>
      </c>
      <c r="C26" s="64"/>
      <c r="D26" s="22">
        <f t="shared" si="3"/>
        <v>259376.00897503612</v>
      </c>
      <c r="E26" s="49">
        <f>(E89+E91+E92+E93+E94+E95)*0.7*E10</f>
        <v>7571.218503561865</v>
      </c>
      <c r="F26" s="49">
        <f t="shared" ref="F26:V26" si="7">(F89+F91+F92+F93+F94+F95)*0.7*F10</f>
        <v>0</v>
      </c>
      <c r="G26" s="49">
        <f t="shared" si="7"/>
        <v>27794.528625583425</v>
      </c>
      <c r="H26" s="49">
        <f t="shared" si="7"/>
        <v>74750.143166499867</v>
      </c>
      <c r="I26" s="49">
        <f t="shared" si="7"/>
        <v>58728.568870229428</v>
      </c>
      <c r="J26" s="49">
        <f t="shared" si="7"/>
        <v>0</v>
      </c>
      <c r="K26" s="49">
        <f t="shared" si="7"/>
        <v>11669.477741928742</v>
      </c>
      <c r="L26" s="49">
        <f t="shared" si="7"/>
        <v>1721.8951687662059</v>
      </c>
      <c r="M26" s="49">
        <f t="shared" si="7"/>
        <v>6823.5416645802015</v>
      </c>
      <c r="N26" s="49">
        <f t="shared" si="7"/>
        <v>0</v>
      </c>
      <c r="O26" s="49">
        <f t="shared" si="7"/>
        <v>48511.362524856937</v>
      </c>
      <c r="P26" s="49">
        <f t="shared" si="7"/>
        <v>0</v>
      </c>
      <c r="Q26" s="49">
        <f t="shared" si="7"/>
        <v>47.631000340995946</v>
      </c>
      <c r="R26" s="49">
        <f t="shared" si="7"/>
        <v>7355.9272960137278</v>
      </c>
      <c r="S26" s="49">
        <f t="shared" si="7"/>
        <v>51.681991712987099</v>
      </c>
      <c r="T26" s="49">
        <f t="shared" si="7"/>
        <v>11804.281533576037</v>
      </c>
      <c r="U26" s="49">
        <f t="shared" si="7"/>
        <v>2545.7508873857469</v>
      </c>
      <c r="V26" s="49">
        <f t="shared" si="7"/>
        <v>0</v>
      </c>
    </row>
    <row r="27" spans="1:22" x14ac:dyDescent="0.2">
      <c r="A27" s="205"/>
      <c r="B27" s="59" t="s">
        <v>84</v>
      </c>
      <c r="C27" s="64" t="s">
        <v>35</v>
      </c>
      <c r="D27" s="22">
        <f t="shared" si="3"/>
        <v>9670294.6106578261</v>
      </c>
      <c r="E27" s="49">
        <f>E25+E26</f>
        <v>228361.85141570438</v>
      </c>
      <c r="F27" s="49">
        <f>F25+F26</f>
        <v>0</v>
      </c>
      <c r="G27" s="49">
        <f t="shared" ref="G27:V27" si="8">G25+G26</f>
        <v>1518940.3780358257</v>
      </c>
      <c r="H27" s="49">
        <f t="shared" si="8"/>
        <v>1627525.7480265195</v>
      </c>
      <c r="I27" s="49">
        <f t="shared" si="8"/>
        <v>3934444.2715712646</v>
      </c>
      <c r="J27" s="49">
        <f t="shared" si="8"/>
        <v>0</v>
      </c>
      <c r="K27" s="49">
        <f t="shared" si="8"/>
        <v>507784.48212191311</v>
      </c>
      <c r="L27" s="49">
        <f t="shared" si="8"/>
        <v>139207.05987856025</v>
      </c>
      <c r="M27" s="49">
        <f t="shared" si="8"/>
        <v>345304.58406858653</v>
      </c>
      <c r="N27" s="49">
        <f t="shared" si="8"/>
        <v>0</v>
      </c>
      <c r="O27" s="49">
        <f>O25+O26</f>
        <v>570525.60991883278</v>
      </c>
      <c r="P27" s="56">
        <f t="shared" si="8"/>
        <v>0</v>
      </c>
      <c r="Q27" s="49">
        <f t="shared" si="8"/>
        <v>2195.2081395885589</v>
      </c>
      <c r="R27" s="49">
        <f t="shared" si="8"/>
        <v>226576.50859992561</v>
      </c>
      <c r="S27" s="49">
        <f t="shared" si="8"/>
        <v>51.681991712987099</v>
      </c>
      <c r="T27" s="49">
        <f t="shared" si="8"/>
        <v>550697.85537954338</v>
      </c>
      <c r="U27" s="49">
        <f t="shared" si="8"/>
        <v>18679.371509846249</v>
      </c>
      <c r="V27" s="57">
        <f t="shared" si="8"/>
        <v>0</v>
      </c>
    </row>
    <row r="28" spans="1:22" x14ac:dyDescent="0.2">
      <c r="A28" s="205"/>
      <c r="B28" s="59" t="s">
        <v>85</v>
      </c>
      <c r="C28" s="65" t="s">
        <v>36</v>
      </c>
      <c r="D28" s="22">
        <f t="shared" si="3"/>
        <v>11580536.012178671</v>
      </c>
      <c r="E28" s="49">
        <f>E24+E27</f>
        <v>300788.50070185144</v>
      </c>
      <c r="F28" s="49">
        <f t="shared" ref="F28:O28" si="9">F24+F27</f>
        <v>0</v>
      </c>
      <c r="G28" s="49">
        <f t="shared" si="9"/>
        <v>2335336.6819240879</v>
      </c>
      <c r="H28" s="49">
        <f t="shared" si="9"/>
        <v>1633895.8173950987</v>
      </c>
      <c r="I28" s="49">
        <f t="shared" si="9"/>
        <v>4055704.0298132659</v>
      </c>
      <c r="J28" s="49">
        <f t="shared" si="9"/>
        <v>0</v>
      </c>
      <c r="K28" s="49">
        <f t="shared" si="9"/>
        <v>628833.7644982955</v>
      </c>
      <c r="L28" s="49">
        <f t="shared" si="9"/>
        <v>139207.05987856025</v>
      </c>
      <c r="M28" s="49">
        <f t="shared" si="9"/>
        <v>400691.71624173049</v>
      </c>
      <c r="N28" s="49">
        <f t="shared" si="9"/>
        <v>0</v>
      </c>
      <c r="O28" s="49">
        <f t="shared" si="9"/>
        <v>1184033.7660083403</v>
      </c>
      <c r="P28" s="56"/>
      <c r="Q28" s="49">
        <f t="shared" ref="Q28:U28" si="10">Q24+Q27</f>
        <v>7140.0081395885582</v>
      </c>
      <c r="R28" s="49">
        <f t="shared" si="10"/>
        <v>254783.45869675119</v>
      </c>
      <c r="S28" s="49">
        <f t="shared" si="10"/>
        <v>51.681991712987099</v>
      </c>
      <c r="T28" s="49">
        <f t="shared" si="10"/>
        <v>575183.15537954343</v>
      </c>
      <c r="U28" s="49">
        <f t="shared" si="10"/>
        <v>64886.371509846249</v>
      </c>
      <c r="V28" s="57"/>
    </row>
    <row r="29" spans="1:22" x14ac:dyDescent="0.2">
      <c r="A29" s="205"/>
      <c r="B29" s="47" t="s">
        <v>86</v>
      </c>
      <c r="C29" s="59"/>
      <c r="D29" s="22">
        <f t="shared" si="3"/>
        <v>267602560.10875615</v>
      </c>
      <c r="E29" s="49">
        <f t="shared" ref="E29:V29" si="11">E12+E24+E27</f>
        <v>18957529.680412758</v>
      </c>
      <c r="F29" s="49">
        <f t="shared" si="11"/>
        <v>3750020.1088234028</v>
      </c>
      <c r="G29" s="49">
        <f t="shared" si="11"/>
        <v>19795261.385364562</v>
      </c>
      <c r="H29" s="49">
        <f t="shared" si="11"/>
        <v>16443456.380819669</v>
      </c>
      <c r="I29" s="49">
        <f t="shared" si="11"/>
        <v>41406590.821907334</v>
      </c>
      <c r="J29" s="49">
        <f>J12+J24+J27</f>
        <v>501893.1281979765</v>
      </c>
      <c r="K29" s="49">
        <f t="shared" si="11"/>
        <v>5161270.2379729114</v>
      </c>
      <c r="L29" s="49">
        <f t="shared" si="11"/>
        <v>2152324.4070308018</v>
      </c>
      <c r="M29" s="49">
        <f t="shared" si="11"/>
        <v>5550877.3777799075</v>
      </c>
      <c r="N29" s="49">
        <f t="shared" si="11"/>
        <v>3542875.7325759581</v>
      </c>
      <c r="O29" s="49">
        <f t="shared" si="11"/>
        <v>10900966.464284416</v>
      </c>
      <c r="P29" s="56">
        <f t="shared" si="11"/>
        <v>44179602.757399999</v>
      </c>
      <c r="Q29" s="49">
        <f t="shared" si="11"/>
        <v>2691191.4007092034</v>
      </c>
      <c r="R29" s="49">
        <f t="shared" si="11"/>
        <v>5518024.8782999776</v>
      </c>
      <c r="S29" s="49">
        <f t="shared" si="11"/>
        <v>2124888.3965927591</v>
      </c>
      <c r="T29" s="49">
        <f t="shared" si="11"/>
        <v>7363023.9805303952</v>
      </c>
      <c r="U29" s="49">
        <f t="shared" si="11"/>
        <v>4920574.067654117</v>
      </c>
      <c r="V29" s="57">
        <f t="shared" si="11"/>
        <v>72642188.902400017</v>
      </c>
    </row>
    <row r="30" spans="1:22" ht="10.8" thickBot="1" x14ac:dyDescent="0.25">
      <c r="A30" s="206"/>
      <c r="B30" s="66" t="s">
        <v>87</v>
      </c>
      <c r="C30" s="59"/>
      <c r="D30" s="59"/>
      <c r="E30" s="3"/>
      <c r="F30" s="3"/>
      <c r="G30" s="60"/>
      <c r="H30" s="60"/>
      <c r="I30" s="3"/>
      <c r="J30" s="3"/>
      <c r="K30" s="60"/>
      <c r="L30" s="3"/>
      <c r="M30" s="3"/>
      <c r="N30" s="3"/>
      <c r="O30" s="3"/>
      <c r="P30" s="15"/>
      <c r="Q30" s="3"/>
      <c r="R30" s="3"/>
      <c r="S30" s="3"/>
      <c r="T30" s="3"/>
      <c r="U30" s="3"/>
      <c r="V30" s="16"/>
    </row>
    <row r="31" spans="1:22" x14ac:dyDescent="0.2">
      <c r="A31" s="205" t="s">
        <v>58</v>
      </c>
      <c r="B31" s="67" t="s">
        <v>88</v>
      </c>
      <c r="C31" s="59"/>
      <c r="D31" s="22">
        <f t="shared" si="3"/>
        <v>12578152</v>
      </c>
      <c r="E31" s="68">
        <f>SUMIFS('[1]REPDA Superficial'!$J$2:$J$150,'[1]REPDA Superficial'!$N$2:$N$150,'[1]Balance Superficial'!E$3,'[1]REPDA Superficial'!$M$2:$M$150,'[1]Balance Superficial'!$B31)</f>
        <v>789000</v>
      </c>
      <c r="F31" s="68">
        <f>SUMIFS('[1]REPDA Superficial'!$J$2:$J$150,'[1]REPDA Superficial'!$N$2:$N$150,'[1]Balance Superficial'!F$3,'[1]REPDA Superficial'!$M$2:$M$150,'[1]Balance Superficial'!$B31)</f>
        <v>0</v>
      </c>
      <c r="G31" s="68">
        <f>SUMIFS('[1]REPDA Superficial'!$J$2:$J$150,'[1]REPDA Superficial'!$N$2:$N$150,'[1]Balance Superficial'!G$3,'[1]REPDA Superficial'!$M$2:$M$150,'[1]Balance Superficial'!$B31)</f>
        <v>5852832</v>
      </c>
      <c r="H31" s="68">
        <f>SUMIFS('[1]REPDA Superficial'!$J$2:$J$150,'[1]REPDA Superficial'!$N$2:$N$150,'[1]Balance Superficial'!H$3,'[1]REPDA Superficial'!$M$2:$M$150,'[1]Balance Superficial'!$B31)</f>
        <v>48000</v>
      </c>
      <c r="I31" s="68">
        <f>SUMIFS('[1]REPDA Superficial'!$J$2:$J$150,'[1]REPDA Superficial'!$N$2:$N$150,'[1]Balance Superficial'!I$3,'[1]REPDA Superficial'!$M$2:$M$150,'[1]Balance Superficial'!$B31)</f>
        <v>18000</v>
      </c>
      <c r="J31" s="68">
        <f>SUMIFS('[1]REPDA Superficial'!$J$2:$J$150,'[1]REPDA Superficial'!$N$2:$N$150,'[1]Balance Superficial'!J$3,'[1]REPDA Superficial'!$M$2:$M$150,'[1]Balance Superficial'!$B31)</f>
        <v>0</v>
      </c>
      <c r="K31" s="68">
        <f>SUMIFS('[1]REPDA Superficial'!$J$2:$J$150,'[1]REPDA Superficial'!$N$2:$N$150,'[1]Balance Superficial'!K$3,'[1]REPDA Superficial'!$M$2:$M$150,'[1]Balance Superficial'!$B31)</f>
        <v>750000</v>
      </c>
      <c r="L31" s="68">
        <f>SUMIFS('[1]REPDA Superficial'!$J$2:$J$150,'[1]REPDA Superficial'!$N$2:$N$150,'[1]Balance Superficial'!L$3,'[1]REPDA Superficial'!$M$2:$M$150,'[1]Balance Superficial'!$B31)</f>
        <v>0</v>
      </c>
      <c r="M31" s="68">
        <f>SUMIFS('[1]REPDA Superficial'!$J$2:$J$150,'[1]REPDA Superficial'!$N$2:$N$150,'[1]Balance Superficial'!M$3,'[1]REPDA Superficial'!$M$2:$M$150,'[1]Balance Superficial'!$B31)</f>
        <v>240000</v>
      </c>
      <c r="N31" s="68">
        <f>SUMIFS('[1]REPDA Superficial'!$J$2:$J$150,'[1]REPDA Superficial'!$N$2:$N$150,'[1]Balance Superficial'!N$3,'[1]REPDA Superficial'!$M$2:$M$150,'[1]Balance Superficial'!$B31)</f>
        <v>0</v>
      </c>
      <c r="O31" s="68">
        <f>SUMIFS('[1]REPDA Superficial'!$J$2:$J$150,'[1]REPDA Superficial'!$N$2:$N$150,'[1]Balance Superficial'!O$3,'[1]REPDA Superficial'!$M$2:$M$150,'[1]Balance Superficial'!$B31)</f>
        <v>4730320</v>
      </c>
      <c r="P31" s="69">
        <f>SUMIFS('[1]REPDA Superficial'!$J$2:$J$150,'[1]REPDA Superficial'!$N$2:$N$150,'[1]Balance Superficial'!P$3,'[1]REPDA Superficial'!$M$2:$M$150,'[1]Balance Superficial'!$B31)</f>
        <v>0</v>
      </c>
      <c r="Q31" s="68">
        <f>SUMIFS('[1]REPDA Superficial'!$J$2:$J$150,'[1]REPDA Superficial'!$N$2:$N$150,'[1]Balance Superficial'!Q$3,'[1]REPDA Superficial'!$M$2:$M$150,'[1]Balance Superficial'!$B31)</f>
        <v>0</v>
      </c>
      <c r="R31" s="68">
        <f>SUMIFS('[1]REPDA Superficial'!$J$2:$J$150,'[1]REPDA Superficial'!$N$2:$N$150,'[1]Balance Superficial'!R$3,'[1]REPDA Superficial'!$M$2:$M$150,'[1]Balance Superficial'!$B31)</f>
        <v>150000</v>
      </c>
      <c r="S31" s="68">
        <f>SUMIFS('[1]REPDA Superficial'!$J$2:$J$150,'[1]REPDA Superficial'!$N$2:$N$150,'[1]Balance Superficial'!S$3,'[1]REPDA Superficial'!$M$2:$M$150,'[1]Balance Superficial'!$B31)</f>
        <v>0</v>
      </c>
      <c r="T31" s="68">
        <f>SUMIFS('[1]REPDA Superficial'!$J$2:$J$150,'[1]REPDA Superficial'!$N$2:$N$150,'[1]Balance Superficial'!T$3,'[1]REPDA Superficial'!$M$2:$M$150,'[1]Balance Superficial'!$B31)</f>
        <v>0</v>
      </c>
      <c r="U31" s="68">
        <f>SUMIFS('[1]REPDA Superficial'!$J$2:$J$150,'[1]REPDA Superficial'!$N$2:$N$150,'[1]Balance Superficial'!U$3,'[1]REPDA Superficial'!$M$2:$M$150,'[1]Balance Superficial'!$B31)</f>
        <v>0</v>
      </c>
      <c r="V31" s="70">
        <f>SUMIFS('[1]REPDA Superficial'!$J$2:$J$150,'[1]REPDA Superficial'!$N$2:$N$150,'[1]Balance Superficial'!V$3,'[1]REPDA Superficial'!$M$2:$M$150,'[1]Balance Superficial'!$B31)</f>
        <v>0</v>
      </c>
    </row>
    <row r="32" spans="1:22" x14ac:dyDescent="0.2">
      <c r="A32" s="205"/>
      <c r="B32" s="67" t="s">
        <v>89</v>
      </c>
      <c r="C32" s="59"/>
      <c r="D32" s="22">
        <f t="shared" si="3"/>
        <v>0</v>
      </c>
      <c r="E32" s="68">
        <f>SUMIFS('[1]REPDA Superficial'!$J$2:$J$150,'[1]REPDA Superficial'!$N$2:$N$150,'[1]Balance Superficial'!E$3,'[1]REPDA Superficial'!$M$2:$M$150,'[1]Balance Superficial'!$B32)</f>
        <v>0</v>
      </c>
      <c r="F32" s="68">
        <f>SUMIFS('[1]REPDA Superficial'!$J$2:$J$150,'[1]REPDA Superficial'!$N$2:$N$150,'[1]Balance Superficial'!F$3,'[1]REPDA Superficial'!$M$2:$M$150,'[1]Balance Superficial'!$B32)</f>
        <v>0</v>
      </c>
      <c r="G32" s="68">
        <f>SUMIFS('[1]REPDA Superficial'!$J$2:$J$150,'[1]REPDA Superficial'!$N$2:$N$150,'[1]Balance Superficial'!G$3,'[1]REPDA Superficial'!$M$2:$M$150,'[1]Balance Superficial'!$B32)</f>
        <v>0</v>
      </c>
      <c r="H32" s="68">
        <f>SUMIFS('[1]REPDA Superficial'!$J$2:$J$150,'[1]REPDA Superficial'!$N$2:$N$150,'[1]Balance Superficial'!H$3,'[1]REPDA Superficial'!$M$2:$M$150,'[1]Balance Superficial'!$B32)</f>
        <v>0</v>
      </c>
      <c r="I32" s="68">
        <f>SUMIFS('[1]REPDA Superficial'!$J$2:$J$150,'[1]REPDA Superficial'!$N$2:$N$150,'[1]Balance Superficial'!I$3,'[1]REPDA Superficial'!$M$2:$M$150,'[1]Balance Superficial'!$B32)</f>
        <v>0</v>
      </c>
      <c r="J32" s="68">
        <f>SUMIFS('[1]REPDA Superficial'!$J$2:$J$150,'[1]REPDA Superficial'!$N$2:$N$150,'[1]Balance Superficial'!J$3,'[1]REPDA Superficial'!$M$2:$M$150,'[1]Balance Superficial'!$B32)</f>
        <v>0</v>
      </c>
      <c r="K32" s="68">
        <f>SUMIFS('[1]REPDA Superficial'!$J$2:$J$150,'[1]REPDA Superficial'!$N$2:$N$150,'[1]Balance Superficial'!K$3,'[1]REPDA Superficial'!$M$2:$M$150,'[1]Balance Superficial'!$B32)</f>
        <v>0</v>
      </c>
      <c r="L32" s="68">
        <f>SUMIFS('[1]REPDA Superficial'!$J$2:$J$150,'[1]REPDA Superficial'!$N$2:$N$150,'[1]Balance Superficial'!L$3,'[1]REPDA Superficial'!$M$2:$M$150,'[1]Balance Superficial'!$B32)</f>
        <v>0</v>
      </c>
      <c r="M32" s="68">
        <f>SUMIFS('[1]REPDA Superficial'!$J$2:$J$150,'[1]REPDA Superficial'!$N$2:$N$150,'[1]Balance Superficial'!M$3,'[1]REPDA Superficial'!$M$2:$M$150,'[1]Balance Superficial'!$B32)</f>
        <v>0</v>
      </c>
      <c r="N32" s="68">
        <f>SUMIFS('[1]REPDA Superficial'!$J$2:$J$150,'[1]REPDA Superficial'!$N$2:$N$150,'[1]Balance Superficial'!N$3,'[1]REPDA Superficial'!$M$2:$M$150,'[1]Balance Superficial'!$B32)</f>
        <v>0</v>
      </c>
      <c r="O32" s="68">
        <f>SUMIFS('[1]REPDA Superficial'!$J$2:$J$150,'[1]REPDA Superficial'!$N$2:$N$150,'[1]Balance Superficial'!O$3,'[1]REPDA Superficial'!$M$2:$M$150,'[1]Balance Superficial'!$B32)</f>
        <v>0</v>
      </c>
      <c r="P32" s="69">
        <f>SUMIFS('[1]REPDA Superficial'!$J$2:$J$150,'[1]REPDA Superficial'!$N$2:$N$150,'[1]Balance Superficial'!P$3,'[1]REPDA Superficial'!$M$2:$M$150,'[1]Balance Superficial'!$B32)</f>
        <v>0</v>
      </c>
      <c r="Q32" s="68">
        <f>SUMIFS('[1]REPDA Superficial'!$J$2:$J$150,'[1]REPDA Superficial'!$N$2:$N$150,'[1]Balance Superficial'!Q$3,'[1]REPDA Superficial'!$M$2:$M$150,'[1]Balance Superficial'!$B32)</f>
        <v>0</v>
      </c>
      <c r="R32" s="68">
        <f>SUMIFS('[1]REPDA Superficial'!$J$2:$J$150,'[1]REPDA Superficial'!$N$2:$N$150,'[1]Balance Superficial'!R$3,'[1]REPDA Superficial'!$M$2:$M$150,'[1]Balance Superficial'!$B32)</f>
        <v>0</v>
      </c>
      <c r="S32" s="68">
        <f>SUMIFS('[1]REPDA Superficial'!$J$2:$J$150,'[1]REPDA Superficial'!$N$2:$N$150,'[1]Balance Superficial'!S$3,'[1]REPDA Superficial'!$M$2:$M$150,'[1]Balance Superficial'!$B32)</f>
        <v>0</v>
      </c>
      <c r="T32" s="68">
        <f>SUMIFS('[1]REPDA Superficial'!$J$2:$J$150,'[1]REPDA Superficial'!$N$2:$N$150,'[1]Balance Superficial'!T$3,'[1]REPDA Superficial'!$M$2:$M$150,'[1]Balance Superficial'!$B32)</f>
        <v>0</v>
      </c>
      <c r="U32" s="68">
        <f>SUMIFS('[1]REPDA Superficial'!$J$2:$J$150,'[1]REPDA Superficial'!$N$2:$N$150,'[1]Balance Superficial'!U$3,'[1]REPDA Superficial'!$M$2:$M$150,'[1]Balance Superficial'!$B32)</f>
        <v>0</v>
      </c>
      <c r="V32" s="70">
        <f>SUMIFS('[1]REPDA Superficial'!$J$2:$J$150,'[1]REPDA Superficial'!$N$2:$N$150,'[1]Balance Superficial'!V$3,'[1]REPDA Superficial'!$M$2:$M$150,'[1]Balance Superficial'!$B32)</f>
        <v>0</v>
      </c>
    </row>
    <row r="33" spans="1:24" x14ac:dyDescent="0.2">
      <c r="A33" s="205"/>
      <c r="B33" s="67" t="s">
        <v>90</v>
      </c>
      <c r="C33" s="59"/>
      <c r="D33" s="22">
        <f t="shared" si="3"/>
        <v>330079.5</v>
      </c>
      <c r="E33" s="68">
        <f>SUMIFS('[1]REPDA Superficial'!$J$2:$J$150,'[1]REPDA Superficial'!$N$2:$N$150,'[1]Balance Superficial'!E$3,'[1]REPDA Superficial'!$M$2:$M$150,'[1]Balance Superficial'!$B33)</f>
        <v>767</v>
      </c>
      <c r="F33" s="68">
        <f>SUMIFS('[1]REPDA Superficial'!$J$2:$J$150,'[1]REPDA Superficial'!$N$2:$N$150,'[1]Balance Superficial'!F$3,'[1]REPDA Superficial'!$M$2:$M$150,'[1]Balance Superficial'!$B33)</f>
        <v>0</v>
      </c>
      <c r="G33" s="68">
        <f>SUMIFS('[1]REPDA Superficial'!$J$2:$J$150,'[1]REPDA Superficial'!$N$2:$N$150,'[1]Balance Superficial'!G$3,'[1]REPDA Superficial'!$M$2:$M$150,'[1]Balance Superficial'!$B33)</f>
        <v>34295</v>
      </c>
      <c r="H33" s="68">
        <f>SUMIFS('[1]REPDA Superficial'!$J$2:$J$150,'[1]REPDA Superficial'!$N$2:$N$150,'[1]Balance Superficial'!H$3,'[1]REPDA Superficial'!$M$2:$M$150,'[1]Balance Superficial'!$B33)</f>
        <v>0</v>
      </c>
      <c r="I33" s="68">
        <f>SUMIFS('[1]REPDA Superficial'!$J$2:$J$150,'[1]REPDA Superficial'!$N$2:$N$150,'[1]Balance Superficial'!I$3,'[1]REPDA Superficial'!$M$2:$M$150,'[1]Balance Superficial'!$B33)</f>
        <v>65610.5</v>
      </c>
      <c r="J33" s="68">
        <f>SUMIFS('[1]REPDA Superficial'!$J$2:$J$150,'[1]REPDA Superficial'!$N$2:$N$150,'[1]Balance Superficial'!J$3,'[1]REPDA Superficial'!$M$2:$M$150,'[1]Balance Superficial'!$B33)</f>
        <v>0</v>
      </c>
      <c r="K33" s="68">
        <f>SUMIFS('[1]REPDA Superficial'!$J$2:$J$150,'[1]REPDA Superficial'!$N$2:$N$150,'[1]Balance Superficial'!K$3,'[1]REPDA Superficial'!$M$2:$M$150,'[1]Balance Superficial'!$B33)</f>
        <v>57637</v>
      </c>
      <c r="L33" s="68">
        <f>SUMIFS('[1]REPDA Superficial'!$J$2:$J$150,'[1]REPDA Superficial'!$N$2:$N$150,'[1]Balance Superficial'!L$3,'[1]REPDA Superficial'!$M$2:$M$150,'[1]Balance Superficial'!$B33)</f>
        <v>0</v>
      </c>
      <c r="M33" s="68">
        <f>SUMIFS('[1]REPDA Superficial'!$J$2:$J$150,'[1]REPDA Superficial'!$N$2:$N$150,'[1]Balance Superficial'!M$3,'[1]REPDA Superficial'!$M$2:$M$150,'[1]Balance Superficial'!$B33)</f>
        <v>47900</v>
      </c>
      <c r="N33" s="68">
        <f>SUMIFS('[1]REPDA Superficial'!$J$2:$J$150,'[1]REPDA Superficial'!$N$2:$N$150,'[1]Balance Superficial'!N$3,'[1]REPDA Superficial'!$M$2:$M$150,'[1]Balance Superficial'!$B33)</f>
        <v>0</v>
      </c>
      <c r="O33" s="68">
        <f>SUMIFS('[1]REPDA Superficial'!$J$2:$J$150,'[1]REPDA Superficial'!$N$2:$N$150,'[1]Balance Superficial'!O$3,'[1]REPDA Superficial'!$M$2:$M$150,'[1]Balance Superficial'!$B33)</f>
        <v>0</v>
      </c>
      <c r="P33" s="69">
        <f>SUMIFS('[1]REPDA Superficial'!$J$2:$J$150,'[1]REPDA Superficial'!$N$2:$N$150,'[1]Balance Superficial'!P$3,'[1]REPDA Superficial'!$M$2:$M$150,'[1]Balance Superficial'!$B33)</f>
        <v>0</v>
      </c>
      <c r="Q33" s="68">
        <f>SUMIFS('[1]REPDA Superficial'!$J$2:$J$150,'[1]REPDA Superficial'!$N$2:$N$150,'[1]Balance Superficial'!Q$3,'[1]REPDA Superficial'!$M$2:$M$150,'[1]Balance Superficial'!$B33)</f>
        <v>5475</v>
      </c>
      <c r="R33" s="68">
        <f>SUMIFS('[1]REPDA Superficial'!$J$2:$J$150,'[1]REPDA Superficial'!$N$2:$N$150,'[1]Balance Superficial'!R$3,'[1]REPDA Superficial'!$M$2:$M$150,'[1]Balance Superficial'!$B33)</f>
        <v>17899</v>
      </c>
      <c r="S33" s="68">
        <f>SUMIFS('[1]REPDA Superficial'!$J$2:$J$150,'[1]REPDA Superficial'!$N$2:$N$150,'[1]Balance Superficial'!S$3,'[1]REPDA Superficial'!$M$2:$M$150,'[1]Balance Superficial'!$B33)</f>
        <v>0</v>
      </c>
      <c r="T33" s="68">
        <f>SUMIFS('[1]REPDA Superficial'!$J$2:$J$150,'[1]REPDA Superficial'!$N$2:$N$150,'[1]Balance Superficial'!T$3,'[1]REPDA Superficial'!$M$2:$M$150,'[1]Balance Superficial'!$B33)</f>
        <v>34979</v>
      </c>
      <c r="U33" s="68">
        <f>SUMIFS('[1]REPDA Superficial'!$J$2:$J$150,'[1]REPDA Superficial'!$N$2:$N$150,'[1]Balance Superficial'!U$3,'[1]REPDA Superficial'!$M$2:$M$150,'[1]Balance Superficial'!$B33)</f>
        <v>65517</v>
      </c>
      <c r="V33" s="70">
        <f>SUMIFS('[1]REPDA Superficial'!$J$2:$J$150,'[1]REPDA Superficial'!$N$2:$N$150,'[1]Balance Superficial'!V$3,'[1]REPDA Superficial'!$M$2:$M$150,'[1]Balance Superficial'!$B33)</f>
        <v>0</v>
      </c>
    </row>
    <row r="34" spans="1:24" ht="10.8" thickBot="1" x14ac:dyDescent="0.25">
      <c r="A34" s="205"/>
      <c r="B34" s="67" t="s">
        <v>91</v>
      </c>
      <c r="C34" s="59"/>
      <c r="D34" s="22">
        <f t="shared" si="3"/>
        <v>227236</v>
      </c>
      <c r="E34" s="68">
        <f>SUMIFS('[1]REPDA Superficial'!$J$2:$J$150,'[1]REPDA Superficial'!$N$2:$N$150,'[1]Balance Superficial'!E$3,'[1]REPDA Superficial'!$M$2:$M$150,'[1]Balance Superficial'!$B34)</f>
        <v>4873</v>
      </c>
      <c r="F34" s="68">
        <f>SUMIFS('[1]REPDA Superficial'!$J$2:$J$150,'[1]REPDA Superficial'!$N$2:$N$150,'[1]Balance Superficial'!F$3,'[1]REPDA Superficial'!$M$2:$M$150,'[1]Balance Superficial'!$B34)</f>
        <v>0</v>
      </c>
      <c r="G34" s="68">
        <f>SUMIFS('[1]REPDA Superficial'!$J$2:$J$150,'[1]REPDA Superficial'!$N$2:$N$150,'[1]Balance Superficial'!G$3,'[1]REPDA Superficial'!$M$2:$M$150,'[1]Balance Superficial'!$B34)</f>
        <v>81358</v>
      </c>
      <c r="H34" s="68">
        <f>SUMIFS('[1]REPDA Superficial'!$J$2:$J$150,'[1]REPDA Superficial'!$N$2:$N$150,'[1]Balance Superficial'!H$3,'[1]REPDA Superficial'!$M$2:$M$150,'[1]Balance Superficial'!$B34)</f>
        <v>256</v>
      </c>
      <c r="I34" s="68">
        <f>SUMIFS('[1]REPDA Superficial'!$J$2:$J$150,'[1]REPDA Superficial'!$N$2:$N$150,'[1]Balance Superficial'!I$3,'[1]REPDA Superficial'!$M$2:$M$150,'[1]Balance Superficial'!$B34)</f>
        <v>104941</v>
      </c>
      <c r="J34" s="68">
        <f>SUMIFS('[1]REPDA Superficial'!$J$2:$J$150,'[1]REPDA Superficial'!$N$2:$N$150,'[1]Balance Superficial'!J$3,'[1]REPDA Superficial'!$M$2:$M$150,'[1]Balance Superficial'!$B34)</f>
        <v>0</v>
      </c>
      <c r="K34" s="68">
        <f>SUMIFS('[1]REPDA Superficial'!$J$2:$J$150,'[1]REPDA Superficial'!$N$2:$N$150,'[1]Balance Superficial'!K$3,'[1]REPDA Superficial'!$M$2:$M$150,'[1]Balance Superficial'!$B34)</f>
        <v>0</v>
      </c>
      <c r="L34" s="68">
        <f>SUMIFS('[1]REPDA Superficial'!$J$2:$J$150,'[1]REPDA Superficial'!$N$2:$N$150,'[1]Balance Superficial'!L$3,'[1]REPDA Superficial'!$M$2:$M$150,'[1]Balance Superficial'!$B34)</f>
        <v>0</v>
      </c>
      <c r="M34" s="68">
        <f>SUMIFS('[1]REPDA Superficial'!$J$2:$J$150,'[1]REPDA Superficial'!$N$2:$N$150,'[1]Balance Superficial'!M$3,'[1]REPDA Superficial'!$M$2:$M$150,'[1]Balance Superficial'!$B34)</f>
        <v>0</v>
      </c>
      <c r="N34" s="68">
        <f>SUMIFS('[1]REPDA Superficial'!$J$2:$J$150,'[1]REPDA Superficial'!$N$2:$N$150,'[1]Balance Superficial'!N$3,'[1]REPDA Superficial'!$M$2:$M$150,'[1]Balance Superficial'!$B34)</f>
        <v>0</v>
      </c>
      <c r="O34" s="68">
        <f>SUMIFS('[1]REPDA Superficial'!$J$2:$J$150,'[1]REPDA Superficial'!$N$2:$N$150,'[1]Balance Superficial'!O$3,'[1]REPDA Superficial'!$M$2:$M$150,'[1]Balance Superficial'!$B34)</f>
        <v>33726</v>
      </c>
      <c r="P34" s="69">
        <f>SUMIFS('[1]REPDA Superficial'!$J$2:$J$150,'[1]REPDA Superficial'!$N$2:$N$150,'[1]Balance Superficial'!P$3,'[1]REPDA Superficial'!$M$2:$M$150,'[1]Balance Superficial'!$B34)</f>
        <v>0</v>
      </c>
      <c r="Q34" s="68">
        <f>SUMIFS('[1]REPDA Superficial'!$J$2:$J$150,'[1]REPDA Superficial'!$N$2:$N$150,'[1]Balance Superficial'!Q$3,'[1]REPDA Superficial'!$M$2:$M$150,'[1]Balance Superficial'!$B34)</f>
        <v>1589</v>
      </c>
      <c r="R34" s="68">
        <f>SUMIFS('[1]REPDA Superficial'!$J$2:$J$150,'[1]REPDA Superficial'!$N$2:$N$150,'[1]Balance Superficial'!R$3,'[1]REPDA Superficial'!$M$2:$M$150,'[1]Balance Superficial'!$B34)</f>
        <v>0</v>
      </c>
      <c r="S34" s="68">
        <f>SUMIFS('[1]REPDA Superficial'!$J$2:$J$150,'[1]REPDA Superficial'!$N$2:$N$150,'[1]Balance Superficial'!S$3,'[1]REPDA Superficial'!$M$2:$M$150,'[1]Balance Superficial'!$B34)</f>
        <v>0</v>
      </c>
      <c r="T34" s="68">
        <f>SUMIFS('[1]REPDA Superficial'!$J$2:$J$150,'[1]REPDA Superficial'!$N$2:$N$150,'[1]Balance Superficial'!T$3,'[1]REPDA Superficial'!$M$2:$M$150,'[1]Balance Superficial'!$B34)</f>
        <v>0</v>
      </c>
      <c r="U34" s="68">
        <f>SUMIFS('[1]REPDA Superficial'!$J$2:$J$150,'[1]REPDA Superficial'!$N$2:$N$150,'[1]Balance Superficial'!U$3,'[1]REPDA Superficial'!$M$2:$M$150,'[1]Balance Superficial'!$B34)</f>
        <v>493</v>
      </c>
      <c r="V34" s="70">
        <f>SUMIFS('[1]REPDA Superficial'!$J$2:$J$150,'[1]REPDA Superficial'!$N$2:$N$150,'[1]Balance Superficial'!V$3,'[1]REPDA Superficial'!$M$2:$M$150,'[1]Balance Superficial'!$B34)</f>
        <v>0</v>
      </c>
    </row>
    <row r="35" spans="1:24" s="75" customFormat="1" ht="10.8" thickBot="1" x14ac:dyDescent="0.25">
      <c r="A35" s="206"/>
      <c r="B35" s="71" t="s">
        <v>92</v>
      </c>
      <c r="C35" s="47" t="s">
        <v>37</v>
      </c>
      <c r="D35" s="22">
        <f t="shared" si="3"/>
        <v>13135467.5</v>
      </c>
      <c r="E35" s="72">
        <f t="shared" ref="E35:V35" si="12">SUM(E31:E34)</f>
        <v>794640</v>
      </c>
      <c r="F35" s="72">
        <f t="shared" si="12"/>
        <v>0</v>
      </c>
      <c r="G35" s="72">
        <f t="shared" si="12"/>
        <v>5968485</v>
      </c>
      <c r="H35" s="72">
        <f t="shared" si="12"/>
        <v>48256</v>
      </c>
      <c r="I35" s="72">
        <f t="shared" si="12"/>
        <v>188551.5</v>
      </c>
      <c r="J35" s="72">
        <f t="shared" si="12"/>
        <v>0</v>
      </c>
      <c r="K35" s="72">
        <f t="shared" si="12"/>
        <v>807637</v>
      </c>
      <c r="L35" s="72">
        <f t="shared" si="12"/>
        <v>0</v>
      </c>
      <c r="M35" s="72">
        <f t="shared" si="12"/>
        <v>287900</v>
      </c>
      <c r="N35" s="72">
        <f t="shared" si="12"/>
        <v>0</v>
      </c>
      <c r="O35" s="72">
        <f t="shared" si="12"/>
        <v>4764046</v>
      </c>
      <c r="P35" s="73">
        <f t="shared" si="12"/>
        <v>0</v>
      </c>
      <c r="Q35" s="72">
        <f t="shared" si="12"/>
        <v>7064</v>
      </c>
      <c r="R35" s="72">
        <f t="shared" si="12"/>
        <v>167899</v>
      </c>
      <c r="S35" s="72">
        <f t="shared" si="12"/>
        <v>0</v>
      </c>
      <c r="T35" s="72">
        <f t="shared" si="12"/>
        <v>34979</v>
      </c>
      <c r="U35" s="72">
        <f t="shared" si="12"/>
        <v>66010</v>
      </c>
      <c r="V35" s="74">
        <f t="shared" si="12"/>
        <v>0</v>
      </c>
    </row>
    <row r="36" spans="1:24" x14ac:dyDescent="0.2">
      <c r="A36" s="76"/>
      <c r="B36" s="77"/>
      <c r="C36" s="64"/>
      <c r="D36" s="64"/>
      <c r="E36" s="3"/>
      <c r="F36" s="3"/>
      <c r="G36" s="60"/>
      <c r="H36" s="60"/>
      <c r="I36" s="3"/>
      <c r="J36" s="3"/>
      <c r="K36" s="60"/>
      <c r="L36" s="3"/>
      <c r="M36" s="3"/>
      <c r="N36" s="3"/>
      <c r="O36" s="3"/>
      <c r="P36" s="15"/>
      <c r="Q36" s="3"/>
      <c r="R36" s="3"/>
      <c r="S36" s="3"/>
      <c r="T36" s="3"/>
      <c r="U36" s="3"/>
      <c r="V36" s="16"/>
    </row>
    <row r="37" spans="1:24" ht="15" customHeight="1" x14ac:dyDescent="0.2">
      <c r="A37" s="205" t="s">
        <v>59</v>
      </c>
      <c r="B37" s="77" t="s">
        <v>93</v>
      </c>
      <c r="C37" s="47" t="s">
        <v>38</v>
      </c>
      <c r="D37" s="22">
        <f t="shared" si="3"/>
        <v>226305242.65260932</v>
      </c>
      <c r="E37" s="78">
        <v>255487.977837502</v>
      </c>
      <c r="F37" s="78">
        <v>382145.65075505996</v>
      </c>
      <c r="G37" s="78">
        <v>2967340.3665122394</v>
      </c>
      <c r="H37" s="79">
        <v>224605.28151043196</v>
      </c>
      <c r="I37" s="78">
        <v>1196400.7773390347</v>
      </c>
      <c r="J37" s="78">
        <v>179803.31708899999</v>
      </c>
      <c r="K37" s="79">
        <v>37250.867865179796</v>
      </c>
      <c r="L37" s="78">
        <v>31740.5</v>
      </c>
      <c r="M37" s="78">
        <v>140882.43778800001</v>
      </c>
      <c r="N37" s="78">
        <v>556632.58283522003</v>
      </c>
      <c r="O37" s="78">
        <v>430515.40415635001</v>
      </c>
      <c r="P37" s="15">
        <v>81384266</v>
      </c>
      <c r="Q37" s="78">
        <v>72487.467260959995</v>
      </c>
      <c r="R37" s="78">
        <v>1042277.9959438597</v>
      </c>
      <c r="S37" s="78">
        <v>179148.59863242001</v>
      </c>
      <c r="T37" s="78">
        <v>976600.3467701599</v>
      </c>
      <c r="U37" s="78">
        <v>34242.080313890001</v>
      </c>
      <c r="V37" s="80">
        <v>136213415</v>
      </c>
    </row>
    <row r="38" spans="1:24" x14ac:dyDescent="0.2">
      <c r="A38" s="205"/>
      <c r="B38" s="77" t="s">
        <v>94</v>
      </c>
      <c r="C38" s="47" t="s">
        <v>39</v>
      </c>
      <c r="D38" s="47"/>
      <c r="E38" s="79">
        <v>0.5</v>
      </c>
      <c r="F38" s="79">
        <v>0.5</v>
      </c>
      <c r="G38" s="79">
        <v>0.5</v>
      </c>
      <c r="H38" s="79">
        <v>0.5</v>
      </c>
      <c r="I38" s="79">
        <v>0.5</v>
      </c>
      <c r="J38" s="79">
        <v>0.5</v>
      </c>
      <c r="K38" s="79">
        <v>0.5</v>
      </c>
      <c r="L38" s="79">
        <v>0.5</v>
      </c>
      <c r="M38" s="79">
        <v>0.5</v>
      </c>
      <c r="N38" s="79">
        <v>0.5</v>
      </c>
      <c r="O38" s="79">
        <v>0.5</v>
      </c>
      <c r="P38" s="81">
        <v>0.5</v>
      </c>
      <c r="Q38" s="78">
        <v>0.4</v>
      </c>
      <c r="R38" s="78">
        <v>0.4</v>
      </c>
      <c r="S38" s="78">
        <v>0.4</v>
      </c>
      <c r="T38" s="78">
        <v>0.4</v>
      </c>
      <c r="U38" s="78">
        <v>0.4</v>
      </c>
      <c r="V38" s="80">
        <v>0.13</v>
      </c>
    </row>
    <row r="39" spans="1:24" x14ac:dyDescent="0.2">
      <c r="A39" s="205"/>
      <c r="B39" s="77" t="s">
        <v>95</v>
      </c>
      <c r="C39" s="47"/>
      <c r="D39" s="22">
        <f t="shared" si="3"/>
        <v>62523182.127412528</v>
      </c>
      <c r="E39" s="78">
        <f>E37*E38</f>
        <v>127743.988918751</v>
      </c>
      <c r="F39" s="78">
        <f t="shared" ref="F39:V39" si="13">F37*F38</f>
        <v>191072.82537752998</v>
      </c>
      <c r="G39" s="78">
        <f t="shared" si="13"/>
        <v>1483670.1832561197</v>
      </c>
      <c r="H39" s="78">
        <f t="shared" si="13"/>
        <v>112302.64075521598</v>
      </c>
      <c r="I39" s="78">
        <f t="shared" si="13"/>
        <v>598200.38866951736</v>
      </c>
      <c r="J39" s="78">
        <f t="shared" si="13"/>
        <v>89901.658544499995</v>
      </c>
      <c r="K39" s="78">
        <f t="shared" si="13"/>
        <v>18625.433932589898</v>
      </c>
      <c r="L39" s="78">
        <f t="shared" si="13"/>
        <v>15870.25</v>
      </c>
      <c r="M39" s="78">
        <f t="shared" si="13"/>
        <v>70441.218894000005</v>
      </c>
      <c r="N39" s="78">
        <f t="shared" si="13"/>
        <v>278316.29141761002</v>
      </c>
      <c r="O39" s="78">
        <f t="shared" si="13"/>
        <v>215257.702078175</v>
      </c>
      <c r="P39" s="82">
        <f t="shared" si="13"/>
        <v>40692133</v>
      </c>
      <c r="Q39" s="78">
        <f t="shared" si="13"/>
        <v>28994.986904384001</v>
      </c>
      <c r="R39" s="78">
        <f t="shared" si="13"/>
        <v>416911.19837754389</v>
      </c>
      <c r="S39" s="78">
        <f t="shared" si="13"/>
        <v>71659.439452967999</v>
      </c>
      <c r="T39" s="78">
        <f t="shared" si="13"/>
        <v>390640.13870806398</v>
      </c>
      <c r="U39" s="78">
        <f t="shared" si="13"/>
        <v>13696.832125556</v>
      </c>
      <c r="V39" s="80">
        <f t="shared" si="13"/>
        <v>17707743.949999999</v>
      </c>
    </row>
    <row r="40" spans="1:24" x14ac:dyDescent="0.2">
      <c r="A40" s="205"/>
      <c r="B40" s="83" t="s">
        <v>96</v>
      </c>
      <c r="C40" s="64"/>
      <c r="D40" s="22">
        <f t="shared" si="3"/>
        <v>1844957.9960405414</v>
      </c>
      <c r="E40" s="3"/>
      <c r="F40" s="27">
        <f>G22+F43</f>
        <v>875934.09129171516</v>
      </c>
      <c r="G40" s="60"/>
      <c r="H40" s="60"/>
      <c r="I40" s="3"/>
      <c r="J40" s="27">
        <f>K22+J43</f>
        <v>166333.67384609015</v>
      </c>
      <c r="K40" s="60"/>
      <c r="L40" s="3"/>
      <c r="M40" s="3"/>
      <c r="N40" s="27">
        <f>O22+N43</f>
        <v>802690.23090273608</v>
      </c>
      <c r="O40" s="3"/>
      <c r="P40" s="15"/>
      <c r="Q40" s="3"/>
      <c r="R40" s="3"/>
      <c r="S40" s="3"/>
      <c r="T40" s="3"/>
      <c r="U40" s="3"/>
      <c r="V40" s="16"/>
    </row>
    <row r="41" spans="1:24" x14ac:dyDescent="0.2">
      <c r="A41" s="205"/>
      <c r="B41" s="83" t="s">
        <v>97</v>
      </c>
      <c r="C41" s="84">
        <f>1774.2</f>
        <v>1774.2</v>
      </c>
      <c r="D41" s="84"/>
      <c r="E41" s="68"/>
      <c r="F41" s="68"/>
      <c r="G41" s="85"/>
      <c r="H41" s="85"/>
      <c r="I41" s="68"/>
      <c r="J41" s="68"/>
      <c r="K41" s="85"/>
      <c r="L41" s="68"/>
      <c r="M41" s="68"/>
      <c r="N41" s="68"/>
      <c r="O41" s="68"/>
      <c r="P41" s="69"/>
      <c r="Q41" s="68"/>
      <c r="R41" s="68"/>
      <c r="S41" s="68"/>
      <c r="T41" s="68"/>
      <c r="U41" s="68"/>
      <c r="V41" s="70"/>
    </row>
    <row r="42" spans="1:24" x14ac:dyDescent="0.2">
      <c r="A42" s="205"/>
      <c r="B42" s="86" t="s">
        <v>98</v>
      </c>
      <c r="C42" s="84"/>
      <c r="D42" s="22">
        <f t="shared" si="3"/>
        <v>16730.461147379185</v>
      </c>
      <c r="E42" s="68">
        <f t="shared" ref="E42:V42" si="14">0.77*$C41-E8*(1-E10)</f>
        <v>841.56084288093678</v>
      </c>
      <c r="F42" s="68">
        <f>0.77*$C41-F8*(1-F10)</f>
        <v>735.29496999825528</v>
      </c>
      <c r="G42" s="85">
        <f t="shared" si="14"/>
        <v>857.45962016432225</v>
      </c>
      <c r="H42" s="85">
        <f t="shared" si="14"/>
        <v>822.19507207031427</v>
      </c>
      <c r="I42" s="68">
        <f t="shared" si="14"/>
        <v>906.76566562996538</v>
      </c>
      <c r="J42" s="68">
        <f t="shared" si="14"/>
        <v>952.48845078116187</v>
      </c>
      <c r="K42" s="85">
        <f t="shared" si="14"/>
        <v>875.16163723861189</v>
      </c>
      <c r="L42" s="68">
        <f t="shared" si="14"/>
        <v>862.65090760780095</v>
      </c>
      <c r="M42" s="68">
        <f t="shared" si="14"/>
        <v>941.67640003181384</v>
      </c>
      <c r="N42" s="68">
        <f t="shared" si="14"/>
        <v>764.56277039830047</v>
      </c>
      <c r="O42" s="68">
        <f t="shared" si="14"/>
        <v>799.62274615218962</v>
      </c>
      <c r="P42" s="69">
        <f t="shared" si="14"/>
        <v>1366.134</v>
      </c>
      <c r="Q42" s="68">
        <f t="shared" si="14"/>
        <v>911.02988579725911</v>
      </c>
      <c r="R42" s="68">
        <f t="shared" si="14"/>
        <v>953.90405507811886</v>
      </c>
      <c r="S42" s="68">
        <f t="shared" si="14"/>
        <v>907.69907925774828</v>
      </c>
      <c r="T42" s="68">
        <f t="shared" si="14"/>
        <v>950.37370534250135</v>
      </c>
      <c r="U42" s="68">
        <f t="shared" si="14"/>
        <v>915.74733894988242</v>
      </c>
      <c r="V42" s="70">
        <f t="shared" si="14"/>
        <v>1366.134</v>
      </c>
    </row>
    <row r="43" spans="1:24" ht="10.8" thickBot="1" x14ac:dyDescent="0.25">
      <c r="A43" s="206"/>
      <c r="B43" s="87" t="s">
        <v>99</v>
      </c>
      <c r="C43" s="88" t="s">
        <v>40</v>
      </c>
      <c r="D43" s="22">
        <f t="shared" si="3"/>
        <v>83376826.0954099</v>
      </c>
      <c r="E43" s="89">
        <f>E42*E39/1000</f>
        <v>107504.33898743715</v>
      </c>
      <c r="F43" s="89">
        <f t="shared" ref="F43:V43" si="15">F42*F39/1000</f>
        <v>140494.8874034528</v>
      </c>
      <c r="G43" s="89">
        <f t="shared" si="15"/>
        <v>1272187.2717839228</v>
      </c>
      <c r="H43" s="89">
        <f t="shared" si="15"/>
        <v>92334.677809421424</v>
      </c>
      <c r="I43" s="89">
        <f t="shared" si="15"/>
        <v>542427.57361201895</v>
      </c>
      <c r="J43" s="89">
        <f>J42*J39/1000</f>
        <v>85630.291469707809</v>
      </c>
      <c r="K43" s="89">
        <f t="shared" si="15"/>
        <v>16300.265254724975</v>
      </c>
      <c r="L43" s="89">
        <f t="shared" si="15"/>
        <v>13690.485566462703</v>
      </c>
      <c r="M43" s="89">
        <f t="shared" si="15"/>
        <v>66332.833421954914</v>
      </c>
      <c r="N43" s="89">
        <f t="shared" si="15"/>
        <v>212790.27481322864</v>
      </c>
      <c r="O43" s="89">
        <f t="shared" si="15"/>
        <v>172124.95486616017</v>
      </c>
      <c r="P43" s="90">
        <f t="shared" si="15"/>
        <v>55590906.423822001</v>
      </c>
      <c r="Q43" s="89">
        <f t="shared" si="15"/>
        <v>26415.299608193978</v>
      </c>
      <c r="R43" s="89">
        <f t="shared" si="15"/>
        <v>397693.28273981716</v>
      </c>
      <c r="S43" s="89">
        <f t="shared" si="15"/>
        <v>65045.207211585417</v>
      </c>
      <c r="T43" s="89">
        <f t="shared" si="15"/>
        <v>371254.11607949145</v>
      </c>
      <c r="U43" s="89">
        <f t="shared" si="15"/>
        <v>12542.837571021169</v>
      </c>
      <c r="V43" s="91">
        <f t="shared" si="15"/>
        <v>24191151.073389299</v>
      </c>
    </row>
    <row r="44" spans="1:24" x14ac:dyDescent="0.2">
      <c r="A44" s="92"/>
      <c r="B44" s="67" t="s">
        <v>100</v>
      </c>
      <c r="C44" s="93" t="s">
        <v>41</v>
      </c>
      <c r="D44" s="9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5"/>
      <c r="Q44" s="94"/>
      <c r="R44" s="94"/>
      <c r="S44" s="94"/>
      <c r="T44" s="94"/>
      <c r="U44" s="94"/>
      <c r="V44" s="96"/>
    </row>
    <row r="45" spans="1:24" x14ac:dyDescent="0.2">
      <c r="A45" s="92"/>
      <c r="B45" s="67" t="s">
        <v>101</v>
      </c>
      <c r="C45" s="93" t="s">
        <v>42</v>
      </c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5"/>
      <c r="Q45" s="94"/>
      <c r="R45" s="94"/>
      <c r="S45" s="94"/>
      <c r="T45" s="94"/>
      <c r="U45" s="94"/>
      <c r="V45" s="96"/>
    </row>
    <row r="46" spans="1:24" x14ac:dyDescent="0.2">
      <c r="A46" s="92"/>
      <c r="B46" s="67" t="s">
        <v>102</v>
      </c>
      <c r="C46" s="93" t="s">
        <v>43</v>
      </c>
      <c r="D46" s="22">
        <f t="shared" ref="D46:D47" si="16">SUM(E46:V46)</f>
        <v>96512293.59540993</v>
      </c>
      <c r="E46" s="94">
        <f>E35+E43</f>
        <v>902144.33898743719</v>
      </c>
      <c r="F46" s="94">
        <f t="shared" ref="F46:V46" si="17">F35+F43</f>
        <v>140494.8874034528</v>
      </c>
      <c r="G46" s="94">
        <f t="shared" si="17"/>
        <v>7240672.2717839228</v>
      </c>
      <c r="H46" s="94">
        <f t="shared" si="17"/>
        <v>140590.67780942144</v>
      </c>
      <c r="I46" s="94">
        <f t="shared" si="17"/>
        <v>730979.07361201895</v>
      </c>
      <c r="J46" s="94">
        <f t="shared" si="17"/>
        <v>85630.291469707809</v>
      </c>
      <c r="K46" s="94">
        <f t="shared" si="17"/>
        <v>823937.265254725</v>
      </c>
      <c r="L46" s="94">
        <f t="shared" si="17"/>
        <v>13690.485566462703</v>
      </c>
      <c r="M46" s="94">
        <f t="shared" si="17"/>
        <v>354232.83342195489</v>
      </c>
      <c r="N46" s="94">
        <f t="shared" si="17"/>
        <v>212790.27481322864</v>
      </c>
      <c r="O46" s="94">
        <f t="shared" si="17"/>
        <v>4936170.9548661597</v>
      </c>
      <c r="P46" s="94">
        <f t="shared" si="17"/>
        <v>55590906.423822001</v>
      </c>
      <c r="Q46" s="94">
        <f t="shared" si="17"/>
        <v>33479.299608193978</v>
      </c>
      <c r="R46" s="94">
        <f t="shared" si="17"/>
        <v>565592.28273981716</v>
      </c>
      <c r="S46" s="94">
        <f t="shared" si="17"/>
        <v>65045.207211585417</v>
      </c>
      <c r="T46" s="94">
        <f t="shared" si="17"/>
        <v>406233.11607949145</v>
      </c>
      <c r="U46" s="94">
        <f t="shared" si="17"/>
        <v>78552.837571021169</v>
      </c>
      <c r="V46" s="94">
        <f t="shared" si="17"/>
        <v>24191151.073389299</v>
      </c>
      <c r="X46" s="97">
        <f>SUM(E46:V46)</f>
        <v>96512293.59540993</v>
      </c>
    </row>
    <row r="47" spans="1:24" x14ac:dyDescent="0.2">
      <c r="A47" s="92"/>
      <c r="B47" s="98" t="s">
        <v>103</v>
      </c>
      <c r="C47" s="93" t="s">
        <v>44</v>
      </c>
      <c r="D47" s="22">
        <f t="shared" si="16"/>
        <v>171090266.51334625</v>
      </c>
      <c r="E47" s="94">
        <f t="shared" ref="E47:V47" si="18">E29-E46</f>
        <v>18055385.341425322</v>
      </c>
      <c r="F47" s="94">
        <f t="shared" si="18"/>
        <v>3609525.22141995</v>
      </c>
      <c r="G47" s="94">
        <f t="shared" si="18"/>
        <v>12554589.11358064</v>
      </c>
      <c r="H47" s="94">
        <f t="shared" si="18"/>
        <v>16302865.703010248</v>
      </c>
      <c r="I47" s="94">
        <f t="shared" si="18"/>
        <v>40675611.748295315</v>
      </c>
      <c r="J47" s="94">
        <f t="shared" si="18"/>
        <v>416262.83672826871</v>
      </c>
      <c r="K47" s="94">
        <f t="shared" si="18"/>
        <v>4337332.9727181867</v>
      </c>
      <c r="L47" s="94">
        <f t="shared" si="18"/>
        <v>2138633.9214643389</v>
      </c>
      <c r="M47" s="94">
        <f t="shared" si="18"/>
        <v>5196644.5443579527</v>
      </c>
      <c r="N47" s="94">
        <f t="shared" si="18"/>
        <v>3330085.4577627294</v>
      </c>
      <c r="O47" s="94">
        <f t="shared" si="18"/>
        <v>5964795.5094182566</v>
      </c>
      <c r="P47" s="94">
        <f t="shared" si="18"/>
        <v>-11411303.666422002</v>
      </c>
      <c r="Q47" s="94">
        <f t="shared" si="18"/>
        <v>2657712.1011010096</v>
      </c>
      <c r="R47" s="94">
        <f t="shared" si="18"/>
        <v>4952432.5955601605</v>
      </c>
      <c r="S47" s="94">
        <f t="shared" si="18"/>
        <v>2059843.1893811736</v>
      </c>
      <c r="T47" s="94">
        <f t="shared" si="18"/>
        <v>6956790.8644509036</v>
      </c>
      <c r="U47" s="94">
        <f t="shared" si="18"/>
        <v>4842021.2300830958</v>
      </c>
      <c r="V47" s="94">
        <f t="shared" si="18"/>
        <v>48451037.829010718</v>
      </c>
      <c r="X47" s="97">
        <f>SUM(E47:V47)</f>
        <v>171090266.51334625</v>
      </c>
    </row>
    <row r="48" spans="1:24" x14ac:dyDescent="0.2">
      <c r="A48" s="92"/>
      <c r="B48" s="98" t="s">
        <v>104</v>
      </c>
      <c r="C48" s="93"/>
      <c r="D48" s="93"/>
      <c r="E48" s="99">
        <f>E6/($E$6+$G$6+$H$6+$I$6+$K$6+$L$6+$M$6+$O$6)</f>
        <v>0.19280141254494773</v>
      </c>
      <c r="F48" s="99">
        <v>1</v>
      </c>
      <c r="G48" s="99">
        <f>G6/($E$6+$G$6+$H$6+$I$6+$K$6+$L$6+$M$6+$O$6)</f>
        <v>0.13014770254967978</v>
      </c>
      <c r="H48" s="99">
        <f>H6/($E$6+$G$6+$H$6+$I$6+$K$6+$L$6+$M$6+$O$6)</f>
        <v>0.10019442457231971</v>
      </c>
      <c r="I48" s="99">
        <f>I6/($E$6+$G$6+$H$6+$I$6+$K$6+$L$6+$M$6+$O$6)</f>
        <v>0.38133304012907865</v>
      </c>
      <c r="J48" s="99">
        <v>1</v>
      </c>
      <c r="K48" s="99">
        <f>K6/($E$6+$G$6+$H$6+$I$6+$K$6+$L$6+$M$6+$O$6)</f>
        <v>4.1718972201915193E-2</v>
      </c>
      <c r="L48" s="99">
        <f>L6/($E$6+$G$6+$H$6+$I$6+$K$6+$L$6+$M$6+$O$6)</f>
        <v>2.2213672720120772E-2</v>
      </c>
      <c r="M48" s="99">
        <f>M6/($E$6+$G$6+$H$6+$I$6+$K$6+$L$6+$M$6+$O$6)</f>
        <v>6.5988527675503894E-2</v>
      </c>
      <c r="N48" s="99">
        <v>1</v>
      </c>
      <c r="O48" s="99">
        <f>O6/($E$6+$G$6+$H$6+$I$6+$K$6+$L$6+$M$6+$O$6)</f>
        <v>6.560224760643428E-2</v>
      </c>
      <c r="P48" s="100">
        <v>1</v>
      </c>
      <c r="Q48" s="99">
        <f>Q6/($Q$6+$R$6+$S$6+$T$6+$U$6)</f>
        <v>0.1104506710605257</v>
      </c>
      <c r="R48" s="99">
        <f>R6/($Q$6+$R$6+$S$6+$T$6+$U$6)</f>
        <v>0.26106928879311658</v>
      </c>
      <c r="S48" s="99">
        <f>S6/($Q$6+$R$6+$S$6+$T$6+$U$6)</f>
        <v>9.2766313316320861E-2</v>
      </c>
      <c r="T48" s="99">
        <f>T6/($Q$6+$R$6+$S$6+$T$6+$U$6)</f>
        <v>0.35092922638619034</v>
      </c>
      <c r="U48" s="99">
        <f>U6/($Q$6+$R$6+$S$6+$T$6+$U$6)</f>
        <v>0.18478450044384648</v>
      </c>
      <c r="V48" s="96"/>
    </row>
    <row r="49" spans="1:24" x14ac:dyDescent="0.2">
      <c r="A49" s="92"/>
      <c r="B49" s="98"/>
      <c r="C49" s="93"/>
      <c r="D49" s="93"/>
      <c r="E49" s="101">
        <f>P43+P35</f>
        <v>55590906.423822001</v>
      </c>
      <c r="F49" s="94">
        <f>G35+G43</f>
        <v>7240672.2717839228</v>
      </c>
      <c r="G49" s="101">
        <f>E49</f>
        <v>55590906.423822001</v>
      </c>
      <c r="H49" s="101">
        <f>G49</f>
        <v>55590906.423822001</v>
      </c>
      <c r="I49" s="101">
        <f>G49</f>
        <v>55590906.423822001</v>
      </c>
      <c r="J49" s="94">
        <f>K35+K43</f>
        <v>823937.265254725</v>
      </c>
      <c r="K49" s="101">
        <f>I49</f>
        <v>55590906.423822001</v>
      </c>
      <c r="L49" s="101">
        <f>K49</f>
        <v>55590906.423822001</v>
      </c>
      <c r="M49" s="101">
        <f>L49</f>
        <v>55590906.423822001</v>
      </c>
      <c r="N49" s="94">
        <f>O35+O43</f>
        <v>4936170.9548661597</v>
      </c>
      <c r="O49" s="101">
        <f>M49</f>
        <v>55590906.423822001</v>
      </c>
      <c r="P49" s="95"/>
      <c r="Q49" s="94">
        <f>V35+V43</f>
        <v>24191151.073389299</v>
      </c>
      <c r="R49" s="94">
        <f>Q49</f>
        <v>24191151.073389299</v>
      </c>
      <c r="S49" s="94">
        <f t="shared" ref="S49:U49" si="19">R49</f>
        <v>24191151.073389299</v>
      </c>
      <c r="T49" s="94">
        <f t="shared" si="19"/>
        <v>24191151.073389299</v>
      </c>
      <c r="U49" s="94">
        <f t="shared" si="19"/>
        <v>24191151.073389299</v>
      </c>
      <c r="V49" s="96"/>
      <c r="X49" s="97"/>
    </row>
    <row r="50" spans="1:24" x14ac:dyDescent="0.2">
      <c r="A50" s="92"/>
      <c r="B50" s="102" t="s">
        <v>105</v>
      </c>
      <c r="C50" s="93" t="s">
        <v>45</v>
      </c>
      <c r="D50" s="22">
        <f t="shared" ref="D50" si="20">SUM(E50:V50)</f>
        <v>92782837.989116132</v>
      </c>
      <c r="E50" s="94">
        <f t="shared" ref="E50:V50" si="21">E48*E49</f>
        <v>10718005.283166891</v>
      </c>
      <c r="F50" s="94">
        <f t="shared" si="21"/>
        <v>7240672.2717839228</v>
      </c>
      <c r="G50" s="94">
        <f t="shared" si="21"/>
        <v>7235028.7537146686</v>
      </c>
      <c r="H50" s="94">
        <f t="shared" si="21"/>
        <v>5569898.8805885166</v>
      </c>
      <c r="I50" s="94">
        <f t="shared" si="21"/>
        <v>21198649.350127172</v>
      </c>
      <c r="J50" s="94">
        <f t="shared" si="21"/>
        <v>823937.265254725</v>
      </c>
      <c r="K50" s="94">
        <f t="shared" si="21"/>
        <v>2319195.4797746986</v>
      </c>
      <c r="L50" s="94">
        <f t="shared" si="21"/>
        <v>1234878.2015136413</v>
      </c>
      <c r="M50" s="94">
        <f t="shared" si="21"/>
        <v>3668362.0670547253</v>
      </c>
      <c r="N50" s="94">
        <f t="shared" si="21"/>
        <v>4936170.9548661597</v>
      </c>
      <c r="O50" s="94">
        <f t="shared" si="21"/>
        <v>3646888.4078816888</v>
      </c>
      <c r="P50" s="95">
        <f t="shared" si="21"/>
        <v>0</v>
      </c>
      <c r="Q50" s="94">
        <f t="shared" si="21"/>
        <v>2671928.8697824045</v>
      </c>
      <c r="R50" s="94">
        <f t="shared" si="21"/>
        <v>6315566.6058165831</v>
      </c>
      <c r="S50" s="94">
        <f t="shared" si="21"/>
        <v>2244123.8999564834</v>
      </c>
      <c r="T50" s="94">
        <f t="shared" si="21"/>
        <v>8489381.9315759651</v>
      </c>
      <c r="U50" s="94">
        <f t="shared" si="21"/>
        <v>4470149.7662578626</v>
      </c>
      <c r="V50" s="96">
        <f t="shared" si="21"/>
        <v>0</v>
      </c>
      <c r="X50" s="97">
        <f>SUM(E50:V50)</f>
        <v>92782837.989116132</v>
      </c>
    </row>
    <row r="51" spans="1:24" s="46" customFormat="1" ht="10.8" thickBot="1" x14ac:dyDescent="0.25">
      <c r="A51" s="92"/>
      <c r="B51" s="67"/>
      <c r="C51" s="93"/>
      <c r="D51" s="93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5"/>
      <c r="Q51" s="94"/>
      <c r="R51" s="94"/>
      <c r="S51" s="94"/>
      <c r="T51" s="94"/>
      <c r="U51" s="94"/>
      <c r="V51" s="96"/>
    </row>
    <row r="52" spans="1:24" x14ac:dyDescent="0.2">
      <c r="A52" s="204" t="s">
        <v>60</v>
      </c>
      <c r="B52" s="103" t="s">
        <v>106</v>
      </c>
      <c r="C52" s="88" t="s">
        <v>27</v>
      </c>
      <c r="D52" s="22">
        <f t="shared" ref="D52:D63" si="22">SUM(E52:V52)</f>
        <v>256022024.0965775</v>
      </c>
      <c r="E52" s="26">
        <f t="shared" ref="E52:V53" si="23">E12</f>
        <v>18656741.179710906</v>
      </c>
      <c r="F52" s="26">
        <f t="shared" si="23"/>
        <v>3750020.1088234028</v>
      </c>
      <c r="G52" s="26">
        <f t="shared" si="23"/>
        <v>17459924.703440476</v>
      </c>
      <c r="H52" s="26">
        <f t="shared" si="23"/>
        <v>14809560.56342457</v>
      </c>
      <c r="I52" s="26">
        <f t="shared" si="23"/>
        <v>37350886.792094067</v>
      </c>
      <c r="J52" s="26">
        <f t="shared" si="23"/>
        <v>501893.1281979765</v>
      </c>
      <c r="K52" s="26">
        <f t="shared" si="23"/>
        <v>4532436.4734746162</v>
      </c>
      <c r="L52" s="26">
        <f t="shared" si="23"/>
        <v>2013117.3471522415</v>
      </c>
      <c r="M52" s="26">
        <f t="shared" si="23"/>
        <v>5150185.6615381772</v>
      </c>
      <c r="N52" s="26">
        <f t="shared" si="23"/>
        <v>3542875.7325759581</v>
      </c>
      <c r="O52" s="26">
        <f t="shared" si="23"/>
        <v>9716932.6982760765</v>
      </c>
      <c r="P52" s="29">
        <f t="shared" si="23"/>
        <v>44179602.757399999</v>
      </c>
      <c r="Q52" s="26">
        <f t="shared" si="23"/>
        <v>2684051.392569615</v>
      </c>
      <c r="R52" s="26">
        <f t="shared" si="23"/>
        <v>5263241.4196032267</v>
      </c>
      <c r="S52" s="26">
        <f t="shared" si="23"/>
        <v>2124836.7146010459</v>
      </c>
      <c r="T52" s="26">
        <f t="shared" si="23"/>
        <v>6787840.8251508521</v>
      </c>
      <c r="U52" s="26">
        <f t="shared" si="23"/>
        <v>4855687.6961442707</v>
      </c>
      <c r="V52" s="30">
        <f t="shared" si="23"/>
        <v>72642188.902400017</v>
      </c>
    </row>
    <row r="53" spans="1:24" x14ac:dyDescent="0.2">
      <c r="A53" s="205"/>
      <c r="B53" s="104" t="s">
        <v>107</v>
      </c>
      <c r="C53" s="88" t="s">
        <v>46</v>
      </c>
      <c r="D53" s="22">
        <f t="shared" si="22"/>
        <v>87137692.192741334</v>
      </c>
      <c r="E53" s="26">
        <f t="shared" si="23"/>
        <v>0</v>
      </c>
      <c r="F53" s="26">
        <f t="shared" si="23"/>
        <v>0</v>
      </c>
      <c r="G53" s="26">
        <f t="shared" si="23"/>
        <v>3609525.22141995</v>
      </c>
      <c r="H53" s="26">
        <f t="shared" si="23"/>
        <v>0</v>
      </c>
      <c r="I53" s="26">
        <f t="shared" si="23"/>
        <v>0</v>
      </c>
      <c r="J53" s="26">
        <f t="shared" si="23"/>
        <v>0</v>
      </c>
      <c r="K53" s="26">
        <f t="shared" si="23"/>
        <v>416262.83672826871</v>
      </c>
      <c r="L53" s="26">
        <f t="shared" si="23"/>
        <v>0</v>
      </c>
      <c r="M53" s="26">
        <f t="shared" si="23"/>
        <v>0</v>
      </c>
      <c r="N53" s="26">
        <f t="shared" si="23"/>
        <v>0</v>
      </c>
      <c r="O53" s="26">
        <f t="shared" si="23"/>
        <v>3330085.4577627294</v>
      </c>
      <c r="P53" s="29">
        <f t="shared" si="23"/>
        <v>58313018.696254052</v>
      </c>
      <c r="Q53" s="26">
        <f t="shared" si="23"/>
        <v>0</v>
      </c>
      <c r="R53" s="26">
        <f t="shared" si="23"/>
        <v>0</v>
      </c>
      <c r="S53" s="26">
        <f t="shared" si="23"/>
        <v>0</v>
      </c>
      <c r="T53" s="26">
        <f t="shared" si="23"/>
        <v>0</v>
      </c>
      <c r="U53" s="26">
        <f t="shared" si="23"/>
        <v>0</v>
      </c>
      <c r="V53" s="30">
        <f t="shared" si="23"/>
        <v>21468799.980576344</v>
      </c>
    </row>
    <row r="54" spans="1:24" x14ac:dyDescent="0.2">
      <c r="A54" s="205"/>
      <c r="B54" s="104" t="s">
        <v>108</v>
      </c>
      <c r="C54" s="88"/>
      <c r="D54" s="22">
        <f t="shared" si="22"/>
        <v>343159716.2893188</v>
      </c>
      <c r="E54" s="26">
        <f>SUM(E52:E53)</f>
        <v>18656741.179710906</v>
      </c>
      <c r="F54" s="26">
        <f t="shared" ref="F54:V54" si="24">SUM(F52:F53)</f>
        <v>3750020.1088234028</v>
      </c>
      <c r="G54" s="26">
        <f t="shared" si="24"/>
        <v>21069449.924860425</v>
      </c>
      <c r="H54" s="26">
        <f t="shared" si="24"/>
        <v>14809560.56342457</v>
      </c>
      <c r="I54" s="26">
        <f t="shared" si="24"/>
        <v>37350886.792094067</v>
      </c>
      <c r="J54" s="26">
        <f t="shared" si="24"/>
        <v>501893.1281979765</v>
      </c>
      <c r="K54" s="26">
        <f t="shared" si="24"/>
        <v>4948699.3102028845</v>
      </c>
      <c r="L54" s="26">
        <f t="shared" si="24"/>
        <v>2013117.3471522415</v>
      </c>
      <c r="M54" s="26">
        <f t="shared" si="24"/>
        <v>5150185.6615381772</v>
      </c>
      <c r="N54" s="26">
        <f t="shared" si="24"/>
        <v>3542875.7325759581</v>
      </c>
      <c r="O54" s="26">
        <f t="shared" si="24"/>
        <v>13047018.156038806</v>
      </c>
      <c r="P54" s="29">
        <f t="shared" si="24"/>
        <v>102492621.45365405</v>
      </c>
      <c r="Q54" s="26">
        <f t="shared" si="24"/>
        <v>2684051.392569615</v>
      </c>
      <c r="R54" s="26">
        <f t="shared" si="24"/>
        <v>5263241.4196032267</v>
      </c>
      <c r="S54" s="26">
        <f t="shared" si="24"/>
        <v>2124836.7146010459</v>
      </c>
      <c r="T54" s="26">
        <f t="shared" si="24"/>
        <v>6787840.8251508521</v>
      </c>
      <c r="U54" s="26">
        <f t="shared" si="24"/>
        <v>4855687.6961442707</v>
      </c>
      <c r="V54" s="30">
        <f t="shared" si="24"/>
        <v>94110988.882976353</v>
      </c>
    </row>
    <row r="55" spans="1:24" x14ac:dyDescent="0.2">
      <c r="A55" s="205"/>
      <c r="B55" s="102" t="s">
        <v>109</v>
      </c>
      <c r="C55" s="105" t="s">
        <v>37</v>
      </c>
      <c r="D55" s="22">
        <f t="shared" si="22"/>
        <v>13135467.5</v>
      </c>
      <c r="E55" s="26">
        <f t="shared" ref="E55:V55" si="25">E35</f>
        <v>794640</v>
      </c>
      <c r="F55" s="26">
        <f t="shared" si="25"/>
        <v>0</v>
      </c>
      <c r="G55" s="26">
        <f t="shared" si="25"/>
        <v>5968485</v>
      </c>
      <c r="H55" s="26">
        <f t="shared" si="25"/>
        <v>48256</v>
      </c>
      <c r="I55" s="26">
        <f t="shared" si="25"/>
        <v>188551.5</v>
      </c>
      <c r="J55" s="26">
        <f t="shared" si="25"/>
        <v>0</v>
      </c>
      <c r="K55" s="26">
        <f t="shared" si="25"/>
        <v>807637</v>
      </c>
      <c r="L55" s="26">
        <f t="shared" si="25"/>
        <v>0</v>
      </c>
      <c r="M55" s="26">
        <f t="shared" si="25"/>
        <v>287900</v>
      </c>
      <c r="N55" s="26">
        <f t="shared" si="25"/>
        <v>0</v>
      </c>
      <c r="O55" s="26">
        <f t="shared" si="25"/>
        <v>4764046</v>
      </c>
      <c r="P55" s="29">
        <f t="shared" si="25"/>
        <v>0</v>
      </c>
      <c r="Q55" s="26">
        <f t="shared" si="25"/>
        <v>7064</v>
      </c>
      <c r="R55" s="26">
        <f t="shared" si="25"/>
        <v>167899</v>
      </c>
      <c r="S55" s="26">
        <f t="shared" si="25"/>
        <v>0</v>
      </c>
      <c r="T55" s="26">
        <f t="shared" si="25"/>
        <v>34979</v>
      </c>
      <c r="U55" s="26">
        <f t="shared" si="25"/>
        <v>66010</v>
      </c>
      <c r="V55" s="30">
        <f t="shared" si="25"/>
        <v>0</v>
      </c>
    </row>
    <row r="56" spans="1:24" x14ac:dyDescent="0.2">
      <c r="A56" s="205"/>
      <c r="B56" s="102" t="s">
        <v>110</v>
      </c>
      <c r="C56" s="105" t="s">
        <v>36</v>
      </c>
      <c r="D56" s="22">
        <f t="shared" si="22"/>
        <v>11580536.012178671</v>
      </c>
      <c r="E56" s="26">
        <f>E28</f>
        <v>300788.50070185144</v>
      </c>
      <c r="F56" s="26">
        <f t="shared" ref="F56:O56" si="26">F28</f>
        <v>0</v>
      </c>
      <c r="G56" s="26">
        <f t="shared" si="26"/>
        <v>2335336.6819240879</v>
      </c>
      <c r="H56" s="26">
        <f t="shared" si="26"/>
        <v>1633895.8173950987</v>
      </c>
      <c r="I56" s="26">
        <f t="shared" si="26"/>
        <v>4055704.0298132659</v>
      </c>
      <c r="J56" s="26">
        <f t="shared" si="26"/>
        <v>0</v>
      </c>
      <c r="K56" s="26">
        <f t="shared" si="26"/>
        <v>628833.7644982955</v>
      </c>
      <c r="L56" s="26">
        <f t="shared" si="26"/>
        <v>139207.05987856025</v>
      </c>
      <c r="M56" s="26">
        <f t="shared" si="26"/>
        <v>400691.71624173049</v>
      </c>
      <c r="N56" s="26">
        <f t="shared" si="26"/>
        <v>0</v>
      </c>
      <c r="O56" s="26">
        <f t="shared" si="26"/>
        <v>1184033.7660083403</v>
      </c>
      <c r="P56" s="29"/>
      <c r="Q56" s="26">
        <f t="shared" ref="Q56:U56" si="27">Q28</f>
        <v>7140.0081395885582</v>
      </c>
      <c r="R56" s="26">
        <f t="shared" si="27"/>
        <v>254783.45869675119</v>
      </c>
      <c r="S56" s="26">
        <f t="shared" si="27"/>
        <v>51.681991712987099</v>
      </c>
      <c r="T56" s="26">
        <f t="shared" si="27"/>
        <v>575183.15537954343</v>
      </c>
      <c r="U56" s="26">
        <f t="shared" si="27"/>
        <v>64886.371509846249</v>
      </c>
      <c r="V56" s="30"/>
    </row>
    <row r="57" spans="1:24" x14ac:dyDescent="0.2">
      <c r="A57" s="205"/>
      <c r="B57" s="102" t="s">
        <v>111</v>
      </c>
      <c r="C57" s="105" t="s">
        <v>41</v>
      </c>
      <c r="D57" s="22">
        <f t="shared" si="22"/>
        <v>0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9"/>
      <c r="Q57" s="26"/>
      <c r="R57" s="26"/>
      <c r="S57" s="26"/>
      <c r="T57" s="26"/>
      <c r="U57" s="26"/>
      <c r="V57" s="30"/>
    </row>
    <row r="58" spans="1:24" x14ac:dyDescent="0.2">
      <c r="A58" s="205"/>
      <c r="B58" s="102" t="s">
        <v>112</v>
      </c>
      <c r="C58" s="105" t="s">
        <v>42</v>
      </c>
      <c r="D58" s="22">
        <f t="shared" si="22"/>
        <v>0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9"/>
      <c r="Q58" s="26"/>
      <c r="R58" s="26"/>
      <c r="S58" s="26"/>
      <c r="T58" s="26"/>
      <c r="U58" s="26"/>
      <c r="V58" s="30"/>
    </row>
    <row r="59" spans="1:24" x14ac:dyDescent="0.2">
      <c r="A59" s="205"/>
      <c r="B59" s="102" t="s">
        <v>113</v>
      </c>
      <c r="C59" s="6" t="s">
        <v>47</v>
      </c>
      <c r="D59" s="22">
        <f t="shared" si="22"/>
        <v>1844957.9960405414</v>
      </c>
      <c r="E59" s="26">
        <f>E40</f>
        <v>0</v>
      </c>
      <c r="F59" s="26">
        <f t="shared" ref="F59:I59" si="28">F40</f>
        <v>875934.09129171516</v>
      </c>
      <c r="G59" s="26">
        <f t="shared" si="28"/>
        <v>0</v>
      </c>
      <c r="H59" s="26">
        <f t="shared" si="28"/>
        <v>0</v>
      </c>
      <c r="I59" s="26">
        <f t="shared" si="28"/>
        <v>0</v>
      </c>
      <c r="J59" s="26">
        <f>J40</f>
        <v>166333.67384609015</v>
      </c>
      <c r="K59" s="26">
        <f t="shared" ref="K59:O59" si="29">K40</f>
        <v>0</v>
      </c>
      <c r="L59" s="26">
        <f t="shared" si="29"/>
        <v>0</v>
      </c>
      <c r="M59" s="26">
        <f t="shared" si="29"/>
        <v>0</v>
      </c>
      <c r="N59" s="26">
        <f t="shared" si="29"/>
        <v>802690.23090273608</v>
      </c>
      <c r="O59" s="26">
        <f t="shared" si="29"/>
        <v>0</v>
      </c>
      <c r="P59" s="29"/>
      <c r="Q59" s="26">
        <f t="shared" ref="Q59:U59" si="30">Q18</f>
        <v>0</v>
      </c>
      <c r="R59" s="26">
        <f t="shared" si="30"/>
        <v>0</v>
      </c>
      <c r="S59" s="26">
        <f t="shared" si="30"/>
        <v>0</v>
      </c>
      <c r="T59" s="26">
        <f t="shared" si="30"/>
        <v>0</v>
      </c>
      <c r="U59" s="26">
        <f t="shared" si="30"/>
        <v>0</v>
      </c>
      <c r="V59" s="30"/>
    </row>
    <row r="60" spans="1:24" x14ac:dyDescent="0.2">
      <c r="A60" s="205"/>
      <c r="B60" s="102" t="s">
        <v>114</v>
      </c>
      <c r="C60" s="6" t="s">
        <v>40</v>
      </c>
      <c r="D60" s="22">
        <f t="shared" si="22"/>
        <v>83376826.0954099</v>
      </c>
      <c r="E60" s="26">
        <f t="shared" ref="E60:V60" si="31">E43</f>
        <v>107504.33898743715</v>
      </c>
      <c r="F60" s="26">
        <f t="shared" si="31"/>
        <v>140494.8874034528</v>
      </c>
      <c r="G60" s="26">
        <f t="shared" si="31"/>
        <v>1272187.2717839228</v>
      </c>
      <c r="H60" s="26">
        <f t="shared" si="31"/>
        <v>92334.677809421424</v>
      </c>
      <c r="I60" s="26">
        <f t="shared" si="31"/>
        <v>542427.57361201895</v>
      </c>
      <c r="J60" s="26">
        <f t="shared" si="31"/>
        <v>85630.291469707809</v>
      </c>
      <c r="K60" s="26">
        <f t="shared" si="31"/>
        <v>16300.265254724975</v>
      </c>
      <c r="L60" s="26">
        <f t="shared" si="31"/>
        <v>13690.485566462703</v>
      </c>
      <c r="M60" s="26">
        <f t="shared" si="31"/>
        <v>66332.833421954914</v>
      </c>
      <c r="N60" s="26">
        <f t="shared" si="31"/>
        <v>212790.27481322864</v>
      </c>
      <c r="O60" s="26">
        <f t="shared" si="31"/>
        <v>172124.95486616017</v>
      </c>
      <c r="P60" s="29">
        <f t="shared" si="31"/>
        <v>55590906.423822001</v>
      </c>
      <c r="Q60" s="26">
        <f t="shared" si="31"/>
        <v>26415.299608193978</v>
      </c>
      <c r="R60" s="26">
        <f t="shared" si="31"/>
        <v>397693.28273981716</v>
      </c>
      <c r="S60" s="26">
        <f t="shared" si="31"/>
        <v>65045.207211585417</v>
      </c>
      <c r="T60" s="26">
        <f t="shared" si="31"/>
        <v>371254.11607949145</v>
      </c>
      <c r="U60" s="26">
        <f t="shared" si="31"/>
        <v>12542.837571021169</v>
      </c>
      <c r="V60" s="30">
        <f t="shared" si="31"/>
        <v>24191151.073389299</v>
      </c>
    </row>
    <row r="61" spans="1:24" x14ac:dyDescent="0.2">
      <c r="A61" s="205"/>
      <c r="B61" s="102" t="s">
        <v>103</v>
      </c>
      <c r="C61" s="6" t="s">
        <v>44</v>
      </c>
      <c r="D61" s="22">
        <f t="shared" si="22"/>
        <v>336165058.20725834</v>
      </c>
      <c r="E61" s="26">
        <f>E52+E53+E56+E57-(E55+E60+E58+E59)</f>
        <v>18055385.341425322</v>
      </c>
      <c r="F61" s="26">
        <f t="shared" ref="F61:O61" si="32">F52+F53+F56+F57-(F55+F60+F58+F59)</f>
        <v>2733591.1301282346</v>
      </c>
      <c r="G61" s="26">
        <f t="shared" si="32"/>
        <v>16164114.335000593</v>
      </c>
      <c r="H61" s="26">
        <f t="shared" si="32"/>
        <v>16302865.703010248</v>
      </c>
      <c r="I61" s="26">
        <f t="shared" si="32"/>
        <v>40675611.748295315</v>
      </c>
      <c r="J61" s="26">
        <f t="shared" si="32"/>
        <v>249929.16288217856</v>
      </c>
      <c r="K61" s="26">
        <f t="shared" si="32"/>
        <v>4753595.809446455</v>
      </c>
      <c r="L61" s="26">
        <f t="shared" si="32"/>
        <v>2138633.9214643389</v>
      </c>
      <c r="M61" s="26">
        <f t="shared" si="32"/>
        <v>5196644.5443579527</v>
      </c>
      <c r="N61" s="26">
        <f t="shared" si="32"/>
        <v>2527395.2268599933</v>
      </c>
      <c r="O61" s="26">
        <f t="shared" si="32"/>
        <v>9294880.967180986</v>
      </c>
      <c r="P61" s="29">
        <f t="shared" ref="P61:V61" si="33">P52+P53+P57+P59</f>
        <v>102492621.45365405</v>
      </c>
      <c r="Q61" s="26">
        <f t="shared" ref="Q61:U61" si="34">Q52+Q53+Q56+Q57-(Q55+Q60+Q58+Q59)</f>
        <v>2657712.1011010096</v>
      </c>
      <c r="R61" s="26">
        <f t="shared" si="34"/>
        <v>4952432.5955601605</v>
      </c>
      <c r="S61" s="26">
        <f t="shared" si="34"/>
        <v>2059843.1893811736</v>
      </c>
      <c r="T61" s="26">
        <f t="shared" si="34"/>
        <v>6956790.8644509036</v>
      </c>
      <c r="U61" s="26">
        <f t="shared" si="34"/>
        <v>4842021.2300830958</v>
      </c>
      <c r="V61" s="30">
        <f t="shared" si="33"/>
        <v>94110988.882976353</v>
      </c>
    </row>
    <row r="62" spans="1:24" x14ac:dyDescent="0.2">
      <c r="A62" s="205"/>
      <c r="B62" s="102" t="s">
        <v>105</v>
      </c>
      <c r="C62" s="6" t="s">
        <v>45</v>
      </c>
      <c r="D62" s="22">
        <f t="shared" si="22"/>
        <v>92782837.989116132</v>
      </c>
      <c r="E62" s="26">
        <f>E50</f>
        <v>10718005.283166891</v>
      </c>
      <c r="F62" s="26">
        <f t="shared" ref="F62:V62" si="35">F50</f>
        <v>7240672.2717839228</v>
      </c>
      <c r="G62" s="26">
        <f t="shared" si="35"/>
        <v>7235028.7537146686</v>
      </c>
      <c r="H62" s="26">
        <f t="shared" si="35"/>
        <v>5569898.8805885166</v>
      </c>
      <c r="I62" s="26">
        <f t="shared" si="35"/>
        <v>21198649.350127172</v>
      </c>
      <c r="J62" s="26">
        <f t="shared" si="35"/>
        <v>823937.265254725</v>
      </c>
      <c r="K62" s="26">
        <f t="shared" si="35"/>
        <v>2319195.4797746986</v>
      </c>
      <c r="L62" s="26">
        <f t="shared" si="35"/>
        <v>1234878.2015136413</v>
      </c>
      <c r="M62" s="26">
        <f t="shared" si="35"/>
        <v>3668362.0670547253</v>
      </c>
      <c r="N62" s="26">
        <f t="shared" si="35"/>
        <v>4936170.9548661597</v>
      </c>
      <c r="O62" s="26">
        <f t="shared" si="35"/>
        <v>3646888.4078816888</v>
      </c>
      <c r="P62" s="29">
        <f t="shared" si="35"/>
        <v>0</v>
      </c>
      <c r="Q62" s="26">
        <f t="shared" si="35"/>
        <v>2671928.8697824045</v>
      </c>
      <c r="R62" s="26">
        <f t="shared" si="35"/>
        <v>6315566.6058165831</v>
      </c>
      <c r="S62" s="26">
        <f t="shared" si="35"/>
        <v>2244123.8999564834</v>
      </c>
      <c r="T62" s="26">
        <f t="shared" si="35"/>
        <v>8489381.9315759651</v>
      </c>
      <c r="U62" s="26">
        <f t="shared" si="35"/>
        <v>4470149.7662578626</v>
      </c>
      <c r="V62" s="30">
        <f t="shared" si="35"/>
        <v>0</v>
      </c>
    </row>
    <row r="63" spans="1:24" x14ac:dyDescent="0.2">
      <c r="A63" s="205"/>
      <c r="B63" s="102" t="s">
        <v>115</v>
      </c>
      <c r="C63" s="6" t="s">
        <v>48</v>
      </c>
      <c r="D63" s="22">
        <f t="shared" si="22"/>
        <v>253966307.74681485</v>
      </c>
      <c r="E63" s="26">
        <f>IF(E61-E62&gt;0,E61-E62,0)</f>
        <v>7337380.058258431</v>
      </c>
      <c r="F63" s="26">
        <f>IF(F61-F62&gt;0,F61-F62,0)</f>
        <v>0</v>
      </c>
      <c r="G63" s="26">
        <f t="shared" ref="G63:V63" si="36">IF(G61-G62&gt;0,G61-G62,0)</f>
        <v>8929085.5812859237</v>
      </c>
      <c r="H63" s="26">
        <f t="shared" si="36"/>
        <v>10732966.822421731</v>
      </c>
      <c r="I63" s="26">
        <f t="shared" si="36"/>
        <v>19476962.398168143</v>
      </c>
      <c r="J63" s="26">
        <f t="shared" si="36"/>
        <v>0</v>
      </c>
      <c r="K63" s="26">
        <f t="shared" si="36"/>
        <v>2434400.3296717564</v>
      </c>
      <c r="L63" s="26">
        <f t="shared" si="36"/>
        <v>903755.71995069762</v>
      </c>
      <c r="M63" s="26">
        <f t="shared" si="36"/>
        <v>1528282.4773032274</v>
      </c>
      <c r="N63" s="26">
        <f t="shared" si="36"/>
        <v>0</v>
      </c>
      <c r="O63" s="26">
        <f t="shared" si="36"/>
        <v>5647992.5592992976</v>
      </c>
      <c r="P63" s="26">
        <f t="shared" si="36"/>
        <v>102492621.45365405</v>
      </c>
      <c r="Q63" s="26">
        <f t="shared" si="36"/>
        <v>0</v>
      </c>
      <c r="R63" s="26">
        <f t="shared" si="36"/>
        <v>0</v>
      </c>
      <c r="S63" s="26">
        <f t="shared" si="36"/>
        <v>0</v>
      </c>
      <c r="T63" s="26">
        <f t="shared" si="36"/>
        <v>0</v>
      </c>
      <c r="U63" s="26">
        <f t="shared" si="36"/>
        <v>371871.46382523328</v>
      </c>
      <c r="V63" s="26">
        <f t="shared" si="36"/>
        <v>94110988.882976353</v>
      </c>
    </row>
    <row r="64" spans="1:24" ht="10.8" thickBot="1" x14ac:dyDescent="0.25">
      <c r="A64" s="205"/>
      <c r="B64" s="106" t="s">
        <v>116</v>
      </c>
      <c r="C64" s="6"/>
      <c r="D64" s="34">
        <f>D61/D62</f>
        <v>3.6231383464115647</v>
      </c>
      <c r="E64" s="34">
        <f>E61/E62</f>
        <v>1.6845844785859656</v>
      </c>
      <c r="F64" s="34">
        <f t="shared" ref="F64:U64" si="37">F61/F62</f>
        <v>0.37753277976421179</v>
      </c>
      <c r="G64" s="34">
        <f t="shared" si="37"/>
        <v>2.234146523149819</v>
      </c>
      <c r="H64" s="34">
        <f t="shared" si="37"/>
        <v>2.9269590081476817</v>
      </c>
      <c r="I64" s="34">
        <f t="shared" si="37"/>
        <v>1.9187831770070436</v>
      </c>
      <c r="J64" s="34">
        <f t="shared" si="37"/>
        <v>0.30333518511862856</v>
      </c>
      <c r="K64" s="34">
        <f t="shared" si="37"/>
        <v>2.0496744888051652</v>
      </c>
      <c r="L64" s="34">
        <f t="shared" si="37"/>
        <v>1.7318581855626951</v>
      </c>
      <c r="M64" s="34">
        <f t="shared" si="37"/>
        <v>1.4166116782824176</v>
      </c>
      <c r="N64" s="34">
        <f t="shared" si="37"/>
        <v>0.51201533536200661</v>
      </c>
      <c r="O64" s="34">
        <f t="shared" si="37"/>
        <v>2.5487154877272373</v>
      </c>
      <c r="P64" s="37"/>
      <c r="Q64" s="34">
        <f t="shared" si="37"/>
        <v>0.99467921139586601</v>
      </c>
      <c r="R64" s="34">
        <f t="shared" si="37"/>
        <v>0.78416283204091497</v>
      </c>
      <c r="S64" s="34">
        <f t="shared" si="37"/>
        <v>0.91788300522137689</v>
      </c>
      <c r="T64" s="34">
        <f t="shared" si="37"/>
        <v>0.81946965285839701</v>
      </c>
      <c r="U64" s="34">
        <f t="shared" si="37"/>
        <v>1.0831899339552871</v>
      </c>
      <c r="V64" s="38"/>
    </row>
    <row r="65" spans="1:23" ht="10.8" hidden="1" thickBot="1" x14ac:dyDescent="0.25">
      <c r="A65" s="206"/>
      <c r="B65" s="107" t="s">
        <v>117</v>
      </c>
      <c r="C65" s="6"/>
      <c r="D65" s="3" t="str">
        <f>IF(D64&gt;9,"ABUNDANCIA",IF(D64&gt;3, "DISPONIBILIDAD", IF(D64&gt;1.4, "EQUILIBRIO", "DEFICIT")))</f>
        <v>DISPONIBILIDAD</v>
      </c>
      <c r="E65" s="3" t="str">
        <f t="shared" ref="E65:U65" si="38">IF(E64&gt;9,"ABUNDANCIA",IF(E64&gt;3, "DISPONIBILIDAD", IF(E64&gt;1.4, "EQUILIBRIO", "DEFICIT")))</f>
        <v>EQUILIBRIO</v>
      </c>
      <c r="F65" s="3" t="str">
        <f t="shared" si="38"/>
        <v>DEFICIT</v>
      </c>
      <c r="G65" s="3" t="str">
        <f t="shared" si="38"/>
        <v>EQUILIBRIO</v>
      </c>
      <c r="H65" s="3" t="str">
        <f t="shared" si="38"/>
        <v>EQUILIBRIO</v>
      </c>
      <c r="I65" s="3" t="str">
        <f t="shared" si="38"/>
        <v>EQUILIBRIO</v>
      </c>
      <c r="J65" s="3" t="str">
        <f t="shared" si="38"/>
        <v>DEFICIT</v>
      </c>
      <c r="K65" s="3" t="str">
        <f t="shared" si="38"/>
        <v>EQUILIBRIO</v>
      </c>
      <c r="L65" s="3" t="str">
        <f t="shared" si="38"/>
        <v>EQUILIBRIO</v>
      </c>
      <c r="M65" s="3" t="str">
        <f t="shared" si="38"/>
        <v>EQUILIBRIO</v>
      </c>
      <c r="N65" s="3" t="str">
        <f t="shared" si="38"/>
        <v>DEFICIT</v>
      </c>
      <c r="O65" s="3" t="str">
        <f t="shared" si="38"/>
        <v>EQUILIBRIO</v>
      </c>
      <c r="P65" s="3"/>
      <c r="Q65" s="3" t="str">
        <f t="shared" si="38"/>
        <v>DEFICIT</v>
      </c>
      <c r="R65" s="3" t="str">
        <f t="shared" si="38"/>
        <v>DEFICIT</v>
      </c>
      <c r="S65" s="3" t="str">
        <f t="shared" si="38"/>
        <v>DEFICIT</v>
      </c>
      <c r="T65" s="3" t="str">
        <f t="shared" si="38"/>
        <v>DEFICIT</v>
      </c>
      <c r="U65" s="3" t="str">
        <f t="shared" si="38"/>
        <v>DEFICIT</v>
      </c>
      <c r="V65" s="16"/>
    </row>
    <row r="66" spans="1:23" ht="10.8" thickBot="1" x14ac:dyDescent="0.25">
      <c r="B66" s="107" t="s">
        <v>117</v>
      </c>
      <c r="D66" s="126" t="s">
        <v>118</v>
      </c>
      <c r="E66" s="127" t="s">
        <v>119</v>
      </c>
      <c r="F66" s="128" t="s">
        <v>120</v>
      </c>
      <c r="G66" s="127" t="s">
        <v>119</v>
      </c>
      <c r="H66" s="127" t="s">
        <v>119</v>
      </c>
      <c r="I66" s="127" t="s">
        <v>119</v>
      </c>
      <c r="J66" s="128" t="s">
        <v>120</v>
      </c>
      <c r="K66" s="127" t="s">
        <v>119</v>
      </c>
      <c r="L66" s="127" t="s">
        <v>119</v>
      </c>
      <c r="M66" s="127" t="s">
        <v>119</v>
      </c>
      <c r="N66" s="128" t="s">
        <v>120</v>
      </c>
      <c r="O66" s="127" t="s">
        <v>119</v>
      </c>
      <c r="Q66" s="128" t="s">
        <v>120</v>
      </c>
      <c r="R66" s="128" t="s">
        <v>120</v>
      </c>
      <c r="S66" s="128" t="s">
        <v>120</v>
      </c>
      <c r="T66" s="128" t="s">
        <v>120</v>
      </c>
      <c r="U66" s="128" t="s">
        <v>120</v>
      </c>
    </row>
    <row r="67" spans="1:23" x14ac:dyDescent="0.2">
      <c r="P67" s="97">
        <f>E47+G47+H47+I47+K47+L47+M47+O47</f>
        <v>105225858.85427028</v>
      </c>
      <c r="V67" s="97">
        <f>Q47+R47+S47+T47+U47</f>
        <v>21468799.980576344</v>
      </c>
    </row>
    <row r="68" spans="1:23" x14ac:dyDescent="0.2">
      <c r="B68" s="1" t="s">
        <v>121</v>
      </c>
    </row>
    <row r="69" spans="1:23" s="113" customFormat="1" x14ac:dyDescent="0.2">
      <c r="A69" s="110"/>
      <c r="B69" s="129" t="s">
        <v>122</v>
      </c>
      <c r="C69" s="111"/>
      <c r="D69" s="111"/>
      <c r="E69" s="112">
        <f>SUMIFS('[1]REPDA Subterranea'!$J$2:$J$1415,'[1]REPDA Subterranea'!$N$2:$N$1415,'[1]Balance Superficial'!E$3,'[1]REPDA Subterranea'!$K$2:$K$1415,'[1]Balance Superficial'!$B69)</f>
        <v>113832</v>
      </c>
      <c r="F69" s="112">
        <f>SUMIFS('[1]REPDA Subterranea'!$J$2:$J$1415,'[1]REPDA Subterranea'!$N$2:$N$1415,'[1]Balance Superficial'!F$3,'[1]REPDA Subterranea'!$K$2:$K$1415,'[1]Balance Superficial'!$B69)</f>
        <v>0</v>
      </c>
      <c r="G69" s="112">
        <f>SUMIFS('[1]REPDA Subterranea'!$J$2:$J$1415,'[1]REPDA Subterranea'!$N$2:$N$1415,'[1]Balance Superficial'!G$3,'[1]REPDA Subterranea'!$K$2:$K$1415,'[1]Balance Superficial'!$B69)</f>
        <v>264720</v>
      </c>
      <c r="H69" s="112">
        <f>SUMIFS('[1]REPDA Subterranea'!$J$2:$J$1415,'[1]REPDA Subterranea'!$N$2:$N$1415,'[1]Balance Superficial'!H$3,'[1]REPDA Subterranea'!$K$2:$K$1415,'[1]Balance Superficial'!$B69)</f>
        <v>412636</v>
      </c>
      <c r="I69" s="112">
        <f>SUMIFS('[1]REPDA Subterranea'!$J$2:$J$1415,'[1]REPDA Subterranea'!$N$2:$N$1415,'[1]Balance Superficial'!I$3,'[1]REPDA Subterranea'!$K$2:$K$1415,'[1]Balance Superficial'!$B69)</f>
        <v>367622</v>
      </c>
      <c r="J69" s="112">
        <f>SUMIFS('[1]REPDA Subterranea'!$J$2:$J$1415,'[1]REPDA Subterranea'!$N$2:$N$1415,'[1]Balance Superficial'!J$3,'[1]REPDA Subterranea'!$K$2:$K$1415,'[1]Balance Superficial'!$B69)</f>
        <v>0</v>
      </c>
      <c r="K69" s="112">
        <f>SUMIFS('[1]REPDA Subterranea'!$J$2:$J$1415,'[1]REPDA Subterranea'!$N$2:$N$1415,'[1]Balance Superficial'!K$3,'[1]REPDA Subterranea'!$K$2:$K$1415,'[1]Balance Superficial'!$B69)</f>
        <v>134685</v>
      </c>
      <c r="L69" s="112">
        <f>SUMIFS('[1]REPDA Subterranea'!$J$2:$J$1415,'[1]REPDA Subterranea'!$N$2:$N$1415,'[1]Balance Superficial'!L$3,'[1]REPDA Subterranea'!$K$2:$K$1415,'[1]Balance Superficial'!$B69)</f>
        <v>27539</v>
      </c>
      <c r="M69" s="112">
        <f>SUMIFS('[1]REPDA Subterranea'!$J$2:$J$1415,'[1]REPDA Subterranea'!$N$2:$N$1415,'[1]Balance Superficial'!M$3,'[1]REPDA Subterranea'!$K$2:$K$1415,'[1]Balance Superficial'!$B69)</f>
        <v>85136</v>
      </c>
      <c r="N69" s="112">
        <f>SUMIFS('[1]REPDA Subterranea'!$J$2:$J$1415,'[1]REPDA Subterranea'!$N$2:$N$1415,'[1]Balance Superficial'!N$3,'[1]REPDA Subterranea'!$K$2:$K$1415,'[1]Balance Superficial'!$B69)</f>
        <v>0</v>
      </c>
      <c r="O69" s="112">
        <f>SUMIFS('[1]REPDA Subterranea'!$J$2:$J$1415,'[1]REPDA Subterranea'!$N$2:$N$1415,'[1]Balance Superficial'!O$3,'[1]REPDA Subterranea'!$K$2:$K$1415,'[1]Balance Superficial'!$B69)</f>
        <v>457208</v>
      </c>
      <c r="P69" s="112">
        <f>SUMIFS('[1]REPDA Subterranea'!$J$2:$J$1415,'[1]REPDA Subterranea'!$N$2:$N$1415,'[1]Balance Superficial'!P$3,'[1]REPDA Subterranea'!$K$2:$K$1415,'[1]Balance Superficial'!$B69)</f>
        <v>0</v>
      </c>
      <c r="Q69" s="112">
        <f>SUMIFS('[1]REPDA Subterranea'!$J$2:$J$1415,'[1]REPDA Subterranea'!$N$2:$N$1415,'[1]Balance Superficial'!Q$3,'[1]REPDA Subterranea'!$K$2:$K$1415,'[1]Balance Superficial'!$B69)</f>
        <v>602</v>
      </c>
      <c r="R69" s="112">
        <f>SUMIFS('[1]REPDA Subterranea'!$J$2:$J$1415,'[1]REPDA Subterranea'!$N$2:$N$1415,'[1]Balance Superficial'!R$3,'[1]REPDA Subterranea'!$K$2:$K$1415,'[1]Balance Superficial'!$B69)</f>
        <v>66688</v>
      </c>
      <c r="S69" s="112">
        <f>SUMIFS('[1]REPDA Subterranea'!$J$2:$J$1415,'[1]REPDA Subterranea'!$N$2:$N$1415,'[1]Balance Superficial'!S$3,'[1]REPDA Subterranea'!$K$2:$K$1415,'[1]Balance Superficial'!$B69)</f>
        <v>0</v>
      </c>
      <c r="T69" s="112">
        <f>SUMIFS('[1]REPDA Subterranea'!$J$2:$J$1415,'[1]REPDA Subterranea'!$N$2:$N$1415,'[1]Balance Superficial'!T$3,'[1]REPDA Subterranea'!$K$2:$K$1415,'[1]Balance Superficial'!$B69)</f>
        <v>98065</v>
      </c>
      <c r="U69" s="112">
        <f>SUMIFS('[1]REPDA Subterranea'!$J$2:$J$1415,'[1]REPDA Subterranea'!$N$2:$N$1415,'[1]Balance Superficial'!U$3,'[1]REPDA Subterranea'!$K$2:$K$1415,'[1]Balance Superficial'!$B69)</f>
        <v>987</v>
      </c>
      <c r="V69" s="112">
        <f>SUMIFS('[1]REPDA Subterranea'!$J$2:$J$1415,'[1]REPDA Subterranea'!$N$2:$N$1415,'[1]Balance Superficial'!V$3,'[1]REPDA Subterranea'!$K$2:$K$1415,'[1]Balance Superficial'!$B69)</f>
        <v>0</v>
      </c>
    </row>
    <row r="70" spans="1:23" s="113" customFormat="1" x14ac:dyDescent="0.2">
      <c r="A70" s="110"/>
      <c r="B70" s="129" t="s">
        <v>123</v>
      </c>
      <c r="C70" s="111"/>
      <c r="D70" s="111"/>
      <c r="E70" s="112">
        <f>SUMIFS('[1]REPDA Subterranea'!$J$2:$J$1415,'[1]REPDA Subterranea'!$N$2:$N$1415,'[1]Balance Superficial'!E$3,'[1]REPDA Subterranea'!$K$2:$K$1415,'[1]Balance Superficial'!$B70)</f>
        <v>2321280</v>
      </c>
      <c r="F70" s="112">
        <f>SUMIFS('[1]REPDA Subterranea'!$J$2:$J$1415,'[1]REPDA Subterranea'!$N$2:$N$1415,'[1]Balance Superficial'!F$3,'[1]REPDA Subterranea'!$K$2:$K$1415,'[1]Balance Superficial'!$B70)</f>
        <v>0</v>
      </c>
      <c r="G70" s="112">
        <f>SUMIFS('[1]REPDA Subterranea'!$J$2:$J$1415,'[1]REPDA Subterranea'!$N$2:$N$1415,'[1]Balance Superficial'!G$3,'[1]REPDA Subterranea'!$K$2:$K$1415,'[1]Balance Superficial'!$B70)</f>
        <v>8052463</v>
      </c>
      <c r="H70" s="112">
        <f>SUMIFS('[1]REPDA Subterranea'!$J$2:$J$1415,'[1]REPDA Subterranea'!$N$2:$N$1415,'[1]Balance Superficial'!H$3,'[1]REPDA Subterranea'!$K$2:$K$1415,'[1]Balance Superficial'!$B70)</f>
        <v>5047806.5</v>
      </c>
      <c r="I70" s="112">
        <f>SUMIFS('[1]REPDA Subterranea'!$J$2:$J$1415,'[1]REPDA Subterranea'!$N$2:$N$1415,'[1]Balance Superficial'!I$3,'[1]REPDA Subterranea'!$K$2:$K$1415,'[1]Balance Superficial'!$B70)</f>
        <v>19596822.629999999</v>
      </c>
      <c r="J70" s="112">
        <f>SUMIFS('[1]REPDA Subterranea'!$J$2:$J$1415,'[1]REPDA Subterranea'!$N$2:$N$1415,'[1]Balance Superficial'!J$3,'[1]REPDA Subterranea'!$K$2:$K$1415,'[1]Balance Superficial'!$B70)</f>
        <v>0</v>
      </c>
      <c r="K70" s="112">
        <f>SUMIFS('[1]REPDA Subterranea'!$J$2:$J$1415,'[1]REPDA Subterranea'!$N$2:$N$1415,'[1]Balance Superficial'!K$3,'[1]REPDA Subterranea'!$K$2:$K$1415,'[1]Balance Superficial'!$B70)</f>
        <v>3236456</v>
      </c>
      <c r="L70" s="112">
        <f>SUMIFS('[1]REPDA Subterranea'!$J$2:$J$1415,'[1]REPDA Subterranea'!$N$2:$N$1415,'[1]Balance Superficial'!L$3,'[1]REPDA Subterranea'!$K$2:$K$1415,'[1]Balance Superficial'!$B70)</f>
        <v>330201</v>
      </c>
      <c r="M70" s="112">
        <f>SUMIFS('[1]REPDA Subterranea'!$J$2:$J$1415,'[1]REPDA Subterranea'!$N$2:$N$1415,'[1]Balance Superficial'!M$3,'[1]REPDA Subterranea'!$K$2:$K$1415,'[1]Balance Superficial'!$B70)</f>
        <v>2686303.4</v>
      </c>
      <c r="N70" s="112">
        <f>SUMIFS('[1]REPDA Subterranea'!$J$2:$J$1415,'[1]REPDA Subterranea'!$N$2:$N$1415,'[1]Balance Superficial'!N$3,'[1]REPDA Subterranea'!$K$2:$K$1415,'[1]Balance Superficial'!$B70)</f>
        <v>0</v>
      </c>
      <c r="O70" s="112">
        <f>SUMIFS('[1]REPDA Subterranea'!$J$2:$J$1415,'[1]REPDA Subterranea'!$N$2:$N$1415,'[1]Balance Superficial'!O$3,'[1]REPDA Subterranea'!$K$2:$K$1415,'[1]Balance Superficial'!$B70)</f>
        <v>1582894.6</v>
      </c>
      <c r="P70" s="112">
        <f>SUMIFS('[1]REPDA Subterranea'!$J$2:$J$1415,'[1]REPDA Subterranea'!$N$2:$N$1415,'[1]Balance Superficial'!P$3,'[1]REPDA Subterranea'!$K$2:$K$1415,'[1]Balance Superficial'!$B70)</f>
        <v>0</v>
      </c>
      <c r="Q70" s="112">
        <f>SUMIFS('[1]REPDA Subterranea'!$J$2:$J$1415,'[1]REPDA Subterranea'!$N$2:$N$1415,'[1]Balance Superficial'!Q$3,'[1]REPDA Subterranea'!$K$2:$K$1415,'[1]Balance Superficial'!$B70)</f>
        <v>19000</v>
      </c>
      <c r="R70" s="112">
        <f>SUMIFS('[1]REPDA Subterranea'!$J$2:$J$1415,'[1]REPDA Subterranea'!$N$2:$N$1415,'[1]Balance Superficial'!R$3,'[1]REPDA Subterranea'!$K$2:$K$1415,'[1]Balance Superficial'!$B70)</f>
        <v>723365</v>
      </c>
      <c r="S70" s="112">
        <f>SUMIFS('[1]REPDA Subterranea'!$J$2:$J$1415,'[1]REPDA Subterranea'!$N$2:$N$1415,'[1]Balance Superficial'!S$3,'[1]REPDA Subterranea'!$K$2:$K$1415,'[1]Balance Superficial'!$B70)</f>
        <v>0</v>
      </c>
      <c r="T70" s="112">
        <f>SUMIFS('[1]REPDA Subterranea'!$J$2:$J$1415,'[1]REPDA Subterranea'!$N$2:$N$1415,'[1]Balance Superficial'!T$3,'[1]REPDA Subterranea'!$K$2:$K$1415,'[1]Balance Superficial'!$B70)</f>
        <v>2917155</v>
      </c>
      <c r="U70" s="112">
        <f>SUMIFS('[1]REPDA Subterranea'!$J$2:$J$1415,'[1]REPDA Subterranea'!$N$2:$N$1415,'[1]Balance Superficial'!U$3,'[1]REPDA Subterranea'!$K$2:$K$1415,'[1]Balance Superficial'!$B70)</f>
        <v>0</v>
      </c>
      <c r="V70" s="112">
        <f>SUMIFS('[1]REPDA Subterranea'!$J$2:$J$1415,'[1]REPDA Subterranea'!$N$2:$N$1415,'[1]Balance Superficial'!V$3,'[1]REPDA Subterranea'!$K$2:$K$1415,'[1]Balance Superficial'!$B70)</f>
        <v>0</v>
      </c>
    </row>
    <row r="71" spans="1:23" s="113" customFormat="1" x14ac:dyDescent="0.2">
      <c r="A71" s="110"/>
      <c r="B71" s="110" t="s">
        <v>124</v>
      </c>
      <c r="C71" s="111"/>
      <c r="D71" s="111"/>
      <c r="E71" s="112">
        <f>SUMIFS('[1]REPDA Subterranea'!$J$2:$J$1415,'[1]REPDA Subterranea'!$N$2:$N$1415,'[1]Balance Superficial'!E$3,'[1]REPDA Subterranea'!$K$2:$K$1415,'[1]Balance Superficial'!$B71)</f>
        <v>4585</v>
      </c>
      <c r="F71" s="112">
        <f>SUMIFS('[1]REPDA Subterranea'!$J$2:$J$1415,'[1]REPDA Subterranea'!$N$2:$N$1415,'[1]Balance Superficial'!F$3,'[1]REPDA Subterranea'!$K$2:$K$1415,'[1]Balance Superficial'!$B71)</f>
        <v>0</v>
      </c>
      <c r="G71" s="112">
        <f>SUMIFS('[1]REPDA Subterranea'!$J$2:$J$1415,'[1]REPDA Subterranea'!$N$2:$N$1415,'[1]Balance Superficial'!G$3,'[1]REPDA Subterranea'!$K$2:$K$1415,'[1]Balance Superficial'!$B71)</f>
        <v>30838.5</v>
      </c>
      <c r="H71" s="112">
        <f>SUMIFS('[1]REPDA Subterranea'!$J$2:$J$1415,'[1]REPDA Subterranea'!$N$2:$N$1415,'[1]Balance Superficial'!H$3,'[1]REPDA Subterranea'!$K$2:$K$1415,'[1]Balance Superficial'!$B71)</f>
        <v>104420</v>
      </c>
      <c r="I71" s="112">
        <f>SUMIFS('[1]REPDA Subterranea'!$J$2:$J$1415,'[1]REPDA Subterranea'!$N$2:$N$1415,'[1]Balance Superficial'!I$3,'[1]REPDA Subterranea'!$K$2:$K$1415,'[1]Balance Superficial'!$B71)</f>
        <v>150125.26</v>
      </c>
      <c r="J71" s="112">
        <f>SUMIFS('[1]REPDA Subterranea'!$J$2:$J$1415,'[1]REPDA Subterranea'!$N$2:$N$1415,'[1]Balance Superficial'!J$3,'[1]REPDA Subterranea'!$K$2:$K$1415,'[1]Balance Superficial'!$B71)</f>
        <v>0</v>
      </c>
      <c r="K71" s="112">
        <f>SUMIFS('[1]REPDA Subterranea'!$J$2:$J$1415,'[1]REPDA Subterranea'!$N$2:$N$1415,'[1]Balance Superficial'!K$3,'[1]REPDA Subterranea'!$K$2:$K$1415,'[1]Balance Superficial'!$B71)</f>
        <v>6826.5</v>
      </c>
      <c r="L71" s="112">
        <f>SUMIFS('[1]REPDA Subterranea'!$J$2:$J$1415,'[1]REPDA Subterranea'!$N$2:$N$1415,'[1]Balance Superficial'!L$3,'[1]REPDA Subterranea'!$K$2:$K$1415,'[1]Balance Superficial'!$B71)</f>
        <v>0</v>
      </c>
      <c r="M71" s="112">
        <f>SUMIFS('[1]REPDA Subterranea'!$J$2:$J$1415,'[1]REPDA Subterranea'!$N$2:$N$1415,'[1]Balance Superficial'!M$3,'[1]REPDA Subterranea'!$K$2:$K$1415,'[1]Balance Superficial'!$B71)</f>
        <v>3650</v>
      </c>
      <c r="N71" s="112">
        <f>SUMIFS('[1]REPDA Subterranea'!$J$2:$J$1415,'[1]REPDA Subterranea'!$N$2:$N$1415,'[1]Balance Superficial'!N$3,'[1]REPDA Subterranea'!$K$2:$K$1415,'[1]Balance Superficial'!$B71)</f>
        <v>0</v>
      </c>
      <c r="O71" s="112">
        <f>SUMIFS('[1]REPDA Subterranea'!$J$2:$J$1415,'[1]REPDA Subterranea'!$N$2:$N$1415,'[1]Balance Superficial'!O$3,'[1]REPDA Subterranea'!$K$2:$K$1415,'[1]Balance Superficial'!$B71)</f>
        <v>40887</v>
      </c>
      <c r="P71" s="112">
        <f>SUMIFS('[1]REPDA Subterranea'!$J$2:$J$1415,'[1]REPDA Subterranea'!$N$2:$N$1415,'[1]Balance Superficial'!P$3,'[1]REPDA Subterranea'!$K$2:$K$1415,'[1]Balance Superficial'!$B71)</f>
        <v>0</v>
      </c>
      <c r="Q71" s="112">
        <f>SUMIFS('[1]REPDA Subterranea'!$J$2:$J$1415,'[1]REPDA Subterranea'!$N$2:$N$1415,'[1]Balance Superficial'!Q$3,'[1]REPDA Subterranea'!$K$2:$K$1415,'[1]Balance Superficial'!$B71)</f>
        <v>0</v>
      </c>
      <c r="R71" s="112">
        <f>SUMIFS('[1]REPDA Subterranea'!$J$2:$J$1415,'[1]REPDA Subterranea'!$N$2:$N$1415,'[1]Balance Superficial'!R$3,'[1]REPDA Subterranea'!$K$2:$K$1415,'[1]Balance Superficial'!$B71)</f>
        <v>20440.5</v>
      </c>
      <c r="S71" s="112">
        <f>SUMIFS('[1]REPDA Subterranea'!$J$2:$J$1415,'[1]REPDA Subterranea'!$N$2:$N$1415,'[1]Balance Superficial'!S$3,'[1]REPDA Subterranea'!$K$2:$K$1415,'[1]Balance Superficial'!$B71)</f>
        <v>693</v>
      </c>
      <c r="T71" s="112">
        <f>SUMIFS('[1]REPDA Subterranea'!$J$2:$J$1415,'[1]REPDA Subterranea'!$N$2:$N$1415,'[1]Balance Superficial'!T$3,'[1]REPDA Subterranea'!$K$2:$K$1415,'[1]Balance Superficial'!$B71)</f>
        <v>20075</v>
      </c>
      <c r="U71" s="112">
        <f>SUMIFS('[1]REPDA Subterranea'!$J$2:$J$1415,'[1]REPDA Subterranea'!$N$2:$N$1415,'[1]Balance Superficial'!U$3,'[1]REPDA Subterranea'!$K$2:$K$1415,'[1]Balance Superficial'!$B71)</f>
        <v>9490</v>
      </c>
      <c r="V71" s="112">
        <f>SUMIFS('[1]REPDA Subterranea'!$J$2:$J$1415,'[1]REPDA Subterranea'!$N$2:$N$1415,'[1]Balance Superficial'!V$3,'[1]REPDA Subterranea'!$K$2:$K$1415,'[1]Balance Superficial'!$B71)</f>
        <v>0</v>
      </c>
    </row>
    <row r="72" spans="1:23" s="113" customFormat="1" x14ac:dyDescent="0.2">
      <c r="A72" s="110"/>
      <c r="B72" s="110" t="s">
        <v>125</v>
      </c>
      <c r="C72" s="111"/>
      <c r="D72" s="111"/>
      <c r="E72" s="112">
        <f>SUMIFS('[1]REPDA Subterranea'!$J$2:$J$1415,'[1]REPDA Subterranea'!$N$2:$N$1415,'[1]Balance Superficial'!E$3,'[1]REPDA Subterranea'!$K$2:$K$1415,'[1]Balance Superficial'!$B72)</f>
        <v>0</v>
      </c>
      <c r="F72" s="112">
        <f>SUMIFS('[1]REPDA Subterranea'!$J$2:$J$1415,'[1]REPDA Subterranea'!$N$2:$N$1415,'[1]Balance Superficial'!F$3,'[1]REPDA Subterranea'!$K$2:$K$1415,'[1]Balance Superficial'!$B72)</f>
        <v>0</v>
      </c>
      <c r="G72" s="112">
        <f>SUMIFS('[1]REPDA Subterranea'!$J$2:$J$1415,'[1]REPDA Subterranea'!$N$2:$N$1415,'[1]Balance Superficial'!G$3,'[1]REPDA Subterranea'!$K$2:$K$1415,'[1]Balance Superficial'!$B72)</f>
        <v>2781.75</v>
      </c>
      <c r="H72" s="112">
        <f>SUMIFS('[1]REPDA Subterranea'!$J$2:$J$1415,'[1]REPDA Subterranea'!$N$2:$N$1415,'[1]Balance Superficial'!H$3,'[1]REPDA Subterranea'!$K$2:$K$1415,'[1]Balance Superficial'!$B72)</f>
        <v>7084</v>
      </c>
      <c r="I72" s="112">
        <f>SUMIFS('[1]REPDA Subterranea'!$J$2:$J$1415,'[1]REPDA Subterranea'!$N$2:$N$1415,'[1]Balance Superficial'!I$3,'[1]REPDA Subterranea'!$K$2:$K$1415,'[1]Balance Superficial'!$B72)</f>
        <v>10167</v>
      </c>
      <c r="J72" s="112">
        <f>SUMIFS('[1]REPDA Subterranea'!$J$2:$J$1415,'[1]REPDA Subterranea'!$N$2:$N$1415,'[1]Balance Superficial'!J$3,'[1]REPDA Subterranea'!$K$2:$K$1415,'[1]Balance Superficial'!$B72)</f>
        <v>0</v>
      </c>
      <c r="K72" s="112">
        <f>SUMIFS('[1]REPDA Subterranea'!$J$2:$J$1415,'[1]REPDA Subterranea'!$N$2:$N$1415,'[1]Balance Superficial'!K$3,'[1]REPDA Subterranea'!$K$2:$K$1415,'[1]Balance Superficial'!$B72)</f>
        <v>0</v>
      </c>
      <c r="L72" s="112">
        <f>SUMIFS('[1]REPDA Subterranea'!$J$2:$J$1415,'[1]REPDA Subterranea'!$N$2:$N$1415,'[1]Balance Superficial'!L$3,'[1]REPDA Subterranea'!$K$2:$K$1415,'[1]Balance Superficial'!$B72)</f>
        <v>0</v>
      </c>
      <c r="M72" s="112">
        <f>SUMIFS('[1]REPDA Subterranea'!$J$2:$J$1415,'[1]REPDA Subterranea'!$N$2:$N$1415,'[1]Balance Superficial'!M$3,'[1]REPDA Subterranea'!$K$2:$K$1415,'[1]Balance Superficial'!$B72)</f>
        <v>0</v>
      </c>
      <c r="N72" s="112">
        <f>SUMIFS('[1]REPDA Subterranea'!$J$2:$J$1415,'[1]REPDA Subterranea'!$N$2:$N$1415,'[1]Balance Superficial'!N$3,'[1]REPDA Subterranea'!$K$2:$K$1415,'[1]Balance Superficial'!$B72)</f>
        <v>0</v>
      </c>
      <c r="O72" s="112">
        <f>SUMIFS('[1]REPDA Subterranea'!$J$2:$J$1415,'[1]REPDA Subterranea'!$N$2:$N$1415,'[1]Balance Superficial'!O$3,'[1]REPDA Subterranea'!$K$2:$K$1415,'[1]Balance Superficial'!$B72)</f>
        <v>730</v>
      </c>
      <c r="P72" s="112">
        <f>SUMIFS('[1]REPDA Subterranea'!$J$2:$J$1415,'[1]REPDA Subterranea'!$N$2:$N$1415,'[1]Balance Superficial'!P$3,'[1]REPDA Subterranea'!$K$2:$K$1415,'[1]Balance Superficial'!$B72)</f>
        <v>0</v>
      </c>
      <c r="Q72" s="112">
        <f>SUMIFS('[1]REPDA Subterranea'!$J$2:$J$1415,'[1]REPDA Subterranea'!$N$2:$N$1415,'[1]Balance Superficial'!Q$3,'[1]REPDA Subterranea'!$K$2:$K$1415,'[1]Balance Superficial'!$B72)</f>
        <v>0</v>
      </c>
      <c r="R72" s="112">
        <f>SUMIFS('[1]REPDA Subterranea'!$J$2:$J$1415,'[1]REPDA Subterranea'!$N$2:$N$1415,'[1]Balance Superficial'!R$3,'[1]REPDA Subterranea'!$K$2:$K$1415,'[1]Balance Superficial'!$B72)</f>
        <v>0</v>
      </c>
      <c r="S72" s="112">
        <f>SUMIFS('[1]REPDA Subterranea'!$J$2:$J$1415,'[1]REPDA Subterranea'!$N$2:$N$1415,'[1]Balance Superficial'!S$3,'[1]REPDA Subterranea'!$K$2:$K$1415,'[1]Balance Superficial'!$B72)</f>
        <v>0</v>
      </c>
      <c r="T72" s="112">
        <f>SUMIFS('[1]REPDA Subterranea'!$J$2:$J$1415,'[1]REPDA Subterranea'!$N$2:$N$1415,'[1]Balance Superficial'!T$3,'[1]REPDA Subterranea'!$K$2:$K$1415,'[1]Balance Superficial'!$B72)</f>
        <v>0</v>
      </c>
      <c r="U72" s="112">
        <f>SUMIFS('[1]REPDA Subterranea'!$J$2:$J$1415,'[1]REPDA Subterranea'!$N$2:$N$1415,'[1]Balance Superficial'!U$3,'[1]REPDA Subterranea'!$K$2:$K$1415,'[1]Balance Superficial'!$B72)</f>
        <v>0</v>
      </c>
      <c r="V72" s="112">
        <f>SUMIFS('[1]REPDA Subterranea'!$J$2:$J$1415,'[1]REPDA Subterranea'!$N$2:$N$1415,'[1]Balance Superficial'!V$3,'[1]REPDA Subterranea'!$K$2:$K$1415,'[1]Balance Superficial'!$B72)</f>
        <v>0</v>
      </c>
    </row>
    <row r="73" spans="1:23" s="113" customFormat="1" x14ac:dyDescent="0.2">
      <c r="A73" s="110"/>
      <c r="B73" s="110" t="s">
        <v>49</v>
      </c>
      <c r="C73" s="111"/>
      <c r="D73" s="111"/>
      <c r="E73" s="112">
        <f>SUMIFS('[1]REPDA Subterranea'!$J$2:$J$1415,'[1]REPDA Subterranea'!$N$2:$N$1415,'[1]Balance Superficial'!E$3,'[1]REPDA Subterranea'!$K$2:$K$1415,'[1]Balance Superficial'!$B73)</f>
        <v>0</v>
      </c>
      <c r="F73" s="112">
        <f>SUMIFS('[1]REPDA Subterranea'!$J$2:$J$1415,'[1]REPDA Subterranea'!$N$2:$N$1415,'[1]Balance Superficial'!F$3,'[1]REPDA Subterranea'!$K$2:$K$1415,'[1]Balance Superficial'!$B73)</f>
        <v>0</v>
      </c>
      <c r="G73" s="112">
        <f>SUMIFS('[1]REPDA Subterranea'!$J$2:$J$1415,'[1]REPDA Subterranea'!$N$2:$N$1415,'[1]Balance Superficial'!G$3,'[1]REPDA Subterranea'!$K$2:$K$1415,'[1]Balance Superficial'!$B73)</f>
        <v>9080</v>
      </c>
      <c r="H73" s="112">
        <f>SUMIFS('[1]REPDA Subterranea'!$J$2:$J$1415,'[1]REPDA Subterranea'!$N$2:$N$1415,'[1]Balance Superficial'!H$3,'[1]REPDA Subterranea'!$K$2:$K$1415,'[1]Balance Superficial'!$B73)</f>
        <v>290236</v>
      </c>
      <c r="I73" s="112">
        <f>SUMIFS('[1]REPDA Subterranea'!$J$2:$J$1415,'[1]REPDA Subterranea'!$N$2:$N$1415,'[1]Balance Superficial'!I$3,'[1]REPDA Subterranea'!$K$2:$K$1415,'[1]Balance Superficial'!$B73)</f>
        <v>259777</v>
      </c>
      <c r="J73" s="112">
        <f>SUMIFS('[1]REPDA Subterranea'!$J$2:$J$1415,'[1]REPDA Subterranea'!$N$2:$N$1415,'[1]Balance Superficial'!J$3,'[1]REPDA Subterranea'!$K$2:$K$1415,'[1]Balance Superficial'!$B73)</f>
        <v>0</v>
      </c>
      <c r="K73" s="112">
        <f>SUMIFS('[1]REPDA Subterranea'!$J$2:$J$1415,'[1]REPDA Subterranea'!$N$2:$N$1415,'[1]Balance Superficial'!K$3,'[1]REPDA Subterranea'!$K$2:$K$1415,'[1]Balance Superficial'!$B73)</f>
        <v>0</v>
      </c>
      <c r="L73" s="112">
        <f>SUMIFS('[1]REPDA Subterranea'!$J$2:$J$1415,'[1]REPDA Subterranea'!$N$2:$N$1415,'[1]Balance Superficial'!L$3,'[1]REPDA Subterranea'!$K$2:$K$1415,'[1]Balance Superficial'!$B73)</f>
        <v>0</v>
      </c>
      <c r="M73" s="112">
        <f>SUMIFS('[1]REPDA Subterranea'!$J$2:$J$1415,'[1]REPDA Subterranea'!$N$2:$N$1415,'[1]Balance Superficial'!M$3,'[1]REPDA Subterranea'!$K$2:$K$1415,'[1]Balance Superficial'!$B73)</f>
        <v>0</v>
      </c>
      <c r="N73" s="112">
        <f>SUMIFS('[1]REPDA Subterranea'!$J$2:$J$1415,'[1]REPDA Subterranea'!$N$2:$N$1415,'[1]Balance Superficial'!N$3,'[1]REPDA Subterranea'!$K$2:$K$1415,'[1]Balance Superficial'!$B73)</f>
        <v>0</v>
      </c>
      <c r="O73" s="112">
        <f>SUMIFS('[1]REPDA Subterranea'!$J$2:$J$1415,'[1]REPDA Subterranea'!$N$2:$N$1415,'[1]Balance Superficial'!O$3,'[1]REPDA Subterranea'!$K$2:$K$1415,'[1]Balance Superficial'!$B73)</f>
        <v>48768</v>
      </c>
      <c r="P73" s="112">
        <f>SUMIFS('[1]REPDA Subterranea'!$J$2:$J$1415,'[1]REPDA Subterranea'!$N$2:$N$1415,'[1]Balance Superficial'!P$3,'[1]REPDA Subterranea'!$K$2:$K$1415,'[1]Balance Superficial'!$B73)</f>
        <v>0</v>
      </c>
      <c r="Q73" s="112">
        <f>SUMIFS('[1]REPDA Subterranea'!$J$2:$J$1415,'[1]REPDA Subterranea'!$N$2:$N$1415,'[1]Balance Superficial'!Q$3,'[1]REPDA Subterranea'!$K$2:$K$1415,'[1]Balance Superficial'!$B73)</f>
        <v>0</v>
      </c>
      <c r="R73" s="112">
        <f>SUMIFS('[1]REPDA Subterranea'!$J$2:$J$1415,'[1]REPDA Subterranea'!$N$2:$N$1415,'[1]Balance Superficial'!R$3,'[1]REPDA Subterranea'!$K$2:$K$1415,'[1]Balance Superficial'!$B73)</f>
        <v>0</v>
      </c>
      <c r="S73" s="112">
        <f>SUMIFS('[1]REPDA Subterranea'!$J$2:$J$1415,'[1]REPDA Subterranea'!$N$2:$N$1415,'[1]Balance Superficial'!S$3,'[1]REPDA Subterranea'!$K$2:$K$1415,'[1]Balance Superficial'!$B73)</f>
        <v>0</v>
      </c>
      <c r="T73" s="112">
        <f>SUMIFS('[1]REPDA Subterranea'!$J$2:$J$1415,'[1]REPDA Subterranea'!$N$2:$N$1415,'[1]Balance Superficial'!T$3,'[1]REPDA Subterranea'!$K$2:$K$1415,'[1]Balance Superficial'!$B73)</f>
        <v>0</v>
      </c>
      <c r="U73" s="112">
        <f>SUMIFS('[1]REPDA Subterranea'!$J$2:$J$1415,'[1]REPDA Subterranea'!$N$2:$N$1415,'[1]Balance Superficial'!U$3,'[1]REPDA Subterranea'!$K$2:$K$1415,'[1]Balance Superficial'!$B73)</f>
        <v>0</v>
      </c>
      <c r="V73" s="112">
        <f>SUMIFS('[1]REPDA Subterranea'!$J$2:$J$1415,'[1]REPDA Subterranea'!$N$2:$N$1415,'[1]Balance Superficial'!V$3,'[1]REPDA Subterranea'!$K$2:$K$1415,'[1]Balance Superficial'!$B73)</f>
        <v>0</v>
      </c>
    </row>
    <row r="74" spans="1:23" s="113" customFormat="1" x14ac:dyDescent="0.2">
      <c r="A74" s="110"/>
      <c r="B74" s="110" t="s">
        <v>126</v>
      </c>
      <c r="C74" s="111"/>
      <c r="D74" s="111"/>
      <c r="E74" s="112">
        <f>SUMIFS('[1]REPDA Subterranea'!$J$2:$J$1415,'[1]REPDA Subterranea'!$N$2:$N$1415,'[1]Balance Superficial'!E$3,'[1]REPDA Subterranea'!$K$2:$K$1415,'[1]Balance Superficial'!$B74)</f>
        <v>0</v>
      </c>
      <c r="F74" s="112">
        <f>SUMIFS('[1]REPDA Subterranea'!$J$2:$J$1415,'[1]REPDA Subterranea'!$N$2:$N$1415,'[1]Balance Superficial'!F$3,'[1]REPDA Subterranea'!$K$2:$K$1415,'[1]Balance Superficial'!$B74)</f>
        <v>0</v>
      </c>
      <c r="G74" s="112">
        <f>SUMIFS('[1]REPDA Subterranea'!$J$2:$J$1415,'[1]REPDA Subterranea'!$N$2:$N$1415,'[1]Balance Superficial'!G$3,'[1]REPDA Subterranea'!$K$2:$K$1415,'[1]Balance Superficial'!$B74)</f>
        <v>0</v>
      </c>
      <c r="H74" s="112">
        <f>SUMIFS('[1]REPDA Subterranea'!$J$2:$J$1415,'[1]REPDA Subterranea'!$N$2:$N$1415,'[1]Balance Superficial'!H$3,'[1]REPDA Subterranea'!$K$2:$K$1415,'[1]Balance Superficial'!$B74)</f>
        <v>0</v>
      </c>
      <c r="I74" s="112">
        <f>SUMIFS('[1]REPDA Subterranea'!$J$2:$J$1415,'[1]REPDA Subterranea'!$N$2:$N$1415,'[1]Balance Superficial'!I$3,'[1]REPDA Subterranea'!$K$2:$K$1415,'[1]Balance Superficial'!$B74)</f>
        <v>0</v>
      </c>
      <c r="J74" s="112">
        <f>SUMIFS('[1]REPDA Subterranea'!$J$2:$J$1415,'[1]REPDA Subterranea'!$N$2:$N$1415,'[1]Balance Superficial'!J$3,'[1]REPDA Subterranea'!$K$2:$K$1415,'[1]Balance Superficial'!$B74)</f>
        <v>0</v>
      </c>
      <c r="K74" s="112">
        <f>SUMIFS('[1]REPDA Subterranea'!$J$2:$J$1415,'[1]REPDA Subterranea'!$N$2:$N$1415,'[1]Balance Superficial'!K$3,'[1]REPDA Subterranea'!$K$2:$K$1415,'[1]Balance Superficial'!$B74)</f>
        <v>0</v>
      </c>
      <c r="L74" s="112">
        <f>SUMIFS('[1]REPDA Subterranea'!$J$2:$J$1415,'[1]REPDA Subterranea'!$N$2:$N$1415,'[1]Balance Superficial'!L$3,'[1]REPDA Subterranea'!$K$2:$K$1415,'[1]Balance Superficial'!$B74)</f>
        <v>0</v>
      </c>
      <c r="M74" s="112">
        <f>SUMIFS('[1]REPDA Subterranea'!$J$2:$J$1415,'[1]REPDA Subterranea'!$N$2:$N$1415,'[1]Balance Superficial'!M$3,'[1]REPDA Subterranea'!$K$2:$K$1415,'[1]Balance Superficial'!$B74)</f>
        <v>0</v>
      </c>
      <c r="N74" s="112">
        <f>SUMIFS('[1]REPDA Subterranea'!$J$2:$J$1415,'[1]REPDA Subterranea'!$N$2:$N$1415,'[1]Balance Superficial'!N$3,'[1]REPDA Subterranea'!$K$2:$K$1415,'[1]Balance Superficial'!$B74)</f>
        <v>0</v>
      </c>
      <c r="O74" s="112">
        <f>SUMIFS('[1]REPDA Subterranea'!$J$2:$J$1415,'[1]REPDA Subterranea'!$N$2:$N$1415,'[1]Balance Superficial'!O$3,'[1]REPDA Subterranea'!$K$2:$K$1415,'[1]Balance Superficial'!$B74)</f>
        <v>0</v>
      </c>
      <c r="P74" s="112">
        <f>SUMIFS('[1]REPDA Subterranea'!$J$2:$J$1415,'[1]REPDA Subterranea'!$N$2:$N$1415,'[1]Balance Superficial'!P$3,'[1]REPDA Subterranea'!$K$2:$K$1415,'[1]Balance Superficial'!$B74)</f>
        <v>0</v>
      </c>
      <c r="Q74" s="112">
        <f>SUMIFS('[1]REPDA Subterranea'!$J$2:$J$1415,'[1]REPDA Subterranea'!$N$2:$N$1415,'[1]Balance Superficial'!Q$3,'[1]REPDA Subterranea'!$K$2:$K$1415,'[1]Balance Superficial'!$B74)</f>
        <v>0</v>
      </c>
      <c r="R74" s="112">
        <f>SUMIFS('[1]REPDA Subterranea'!$J$2:$J$1415,'[1]REPDA Subterranea'!$N$2:$N$1415,'[1]Balance Superficial'!R$3,'[1]REPDA Subterranea'!$K$2:$K$1415,'[1]Balance Superficial'!$B74)</f>
        <v>0</v>
      </c>
      <c r="S74" s="112">
        <f>SUMIFS('[1]REPDA Subterranea'!$J$2:$J$1415,'[1]REPDA Subterranea'!$N$2:$N$1415,'[1]Balance Superficial'!S$3,'[1]REPDA Subterranea'!$K$2:$K$1415,'[1]Balance Superficial'!$B74)</f>
        <v>0</v>
      </c>
      <c r="T74" s="112">
        <f>SUMIFS('[1]REPDA Subterranea'!$J$2:$J$1415,'[1]REPDA Subterranea'!$N$2:$N$1415,'[1]Balance Superficial'!T$3,'[1]REPDA Subterranea'!$K$2:$K$1415,'[1]Balance Superficial'!$B74)</f>
        <v>602.25</v>
      </c>
      <c r="U74" s="112">
        <f>SUMIFS('[1]REPDA Subterranea'!$J$2:$J$1415,'[1]REPDA Subterranea'!$N$2:$N$1415,'[1]Balance Superficial'!U$3,'[1]REPDA Subterranea'!$K$2:$K$1415,'[1]Balance Superficial'!$B74)</f>
        <v>19278</v>
      </c>
      <c r="V74" s="112">
        <f>SUMIFS('[1]REPDA Subterranea'!$J$2:$J$1415,'[1]REPDA Subterranea'!$N$2:$N$1415,'[1]Balance Superficial'!V$3,'[1]REPDA Subterranea'!$K$2:$K$1415,'[1]Balance Superficial'!$B74)</f>
        <v>0</v>
      </c>
    </row>
    <row r="75" spans="1:23" s="113" customFormat="1" x14ac:dyDescent="0.2">
      <c r="A75" s="110"/>
      <c r="B75" s="110" t="s">
        <v>50</v>
      </c>
      <c r="C75" s="111"/>
      <c r="D75" s="111"/>
      <c r="E75" s="112">
        <f>SUMIFS('[1]REPDA Subterranea'!$J$2:$J$1415,'[1]REPDA Subterranea'!$N$2:$N$1415,'[1]Balance Superficial'!E$3,'[1]REPDA Subterranea'!$K$2:$K$1415,'[1]Balance Superficial'!$B75)</f>
        <v>0</v>
      </c>
      <c r="F75" s="112">
        <f>SUMIFS('[1]REPDA Subterranea'!$J$2:$J$1415,'[1]REPDA Subterranea'!$N$2:$N$1415,'[1]Balance Superficial'!F$3,'[1]REPDA Subterranea'!$K$2:$K$1415,'[1]Balance Superficial'!$B75)</f>
        <v>0</v>
      </c>
      <c r="G75" s="112">
        <f>SUMIFS('[1]REPDA Subterranea'!$J$2:$J$1415,'[1]REPDA Subterranea'!$N$2:$N$1415,'[1]Balance Superficial'!G$3,'[1]REPDA Subterranea'!$K$2:$K$1415,'[1]Balance Superficial'!$B75)</f>
        <v>0</v>
      </c>
      <c r="H75" s="112">
        <f>SUMIFS('[1]REPDA Subterranea'!$J$2:$J$1415,'[1]REPDA Subterranea'!$N$2:$N$1415,'[1]Balance Superficial'!H$3,'[1]REPDA Subterranea'!$K$2:$K$1415,'[1]Balance Superficial'!$B75)</f>
        <v>1825</v>
      </c>
      <c r="I75" s="112">
        <f>SUMIFS('[1]REPDA Subterranea'!$J$2:$J$1415,'[1]REPDA Subterranea'!$N$2:$N$1415,'[1]Balance Superficial'!I$3,'[1]REPDA Subterranea'!$K$2:$K$1415,'[1]Balance Superficial'!$B75)</f>
        <v>3582.38</v>
      </c>
      <c r="J75" s="112">
        <f>SUMIFS('[1]REPDA Subterranea'!$J$2:$J$1415,'[1]REPDA Subterranea'!$N$2:$N$1415,'[1]Balance Superficial'!J$3,'[1]REPDA Subterranea'!$K$2:$K$1415,'[1]Balance Superficial'!$B75)</f>
        <v>0</v>
      </c>
      <c r="K75" s="112">
        <f>SUMIFS('[1]REPDA Subterranea'!$J$2:$J$1415,'[1]REPDA Subterranea'!$N$2:$N$1415,'[1]Balance Superficial'!K$3,'[1]REPDA Subterranea'!$K$2:$K$1415,'[1]Balance Superficial'!$B75)</f>
        <v>0</v>
      </c>
      <c r="L75" s="112">
        <f>SUMIFS('[1]REPDA Subterranea'!$J$2:$J$1415,'[1]REPDA Subterranea'!$N$2:$N$1415,'[1]Balance Superficial'!L$3,'[1]REPDA Subterranea'!$K$2:$K$1415,'[1]Balance Superficial'!$B75)</f>
        <v>0</v>
      </c>
      <c r="M75" s="112">
        <f>SUMIFS('[1]REPDA Subterranea'!$J$2:$J$1415,'[1]REPDA Subterranea'!$N$2:$N$1415,'[1]Balance Superficial'!M$3,'[1]REPDA Subterranea'!$K$2:$K$1415,'[1]Balance Superficial'!$B75)</f>
        <v>0</v>
      </c>
      <c r="N75" s="112">
        <f>SUMIFS('[1]REPDA Subterranea'!$J$2:$J$1415,'[1]REPDA Subterranea'!$N$2:$N$1415,'[1]Balance Superficial'!N$3,'[1]REPDA Subterranea'!$K$2:$K$1415,'[1]Balance Superficial'!$B75)</f>
        <v>0</v>
      </c>
      <c r="O75" s="112">
        <f>SUMIFS('[1]REPDA Subterranea'!$J$2:$J$1415,'[1]REPDA Subterranea'!$N$2:$N$1415,'[1]Balance Superficial'!O$3,'[1]REPDA Subterranea'!$K$2:$K$1415,'[1]Balance Superficial'!$B75)</f>
        <v>1460</v>
      </c>
      <c r="P75" s="112">
        <f>SUMIFS('[1]REPDA Subterranea'!$J$2:$J$1415,'[1]REPDA Subterranea'!$N$2:$N$1415,'[1]Balance Superficial'!P$3,'[1]REPDA Subterranea'!$K$2:$K$1415,'[1]Balance Superficial'!$B75)</f>
        <v>0</v>
      </c>
      <c r="Q75" s="112">
        <f>SUMIFS('[1]REPDA Subterranea'!$J$2:$J$1415,'[1]REPDA Subterranea'!$N$2:$N$1415,'[1]Balance Superficial'!Q$3,'[1]REPDA Subterranea'!$K$2:$K$1415,'[1]Balance Superficial'!$B75)</f>
        <v>0</v>
      </c>
      <c r="R75" s="112">
        <f>SUMIFS('[1]REPDA Subterranea'!$J$2:$J$1415,'[1]REPDA Subterranea'!$N$2:$N$1415,'[1]Balance Superficial'!R$3,'[1]REPDA Subterranea'!$K$2:$K$1415,'[1]Balance Superficial'!$B75)</f>
        <v>0</v>
      </c>
      <c r="S75" s="112">
        <f>SUMIFS('[1]REPDA Subterranea'!$J$2:$J$1415,'[1]REPDA Subterranea'!$N$2:$N$1415,'[1]Balance Superficial'!S$3,'[1]REPDA Subterranea'!$K$2:$K$1415,'[1]Balance Superficial'!$B75)</f>
        <v>0</v>
      </c>
      <c r="T75" s="112">
        <f>SUMIFS('[1]REPDA Subterranea'!$J$2:$J$1415,'[1]REPDA Subterranea'!$N$2:$N$1415,'[1]Balance Superficial'!T$3,'[1]REPDA Subterranea'!$K$2:$K$1415,'[1]Balance Superficial'!$B75)</f>
        <v>0</v>
      </c>
      <c r="U75" s="112">
        <f>SUMIFS('[1]REPDA Subterranea'!$J$2:$J$1415,'[1]REPDA Subterranea'!$N$2:$N$1415,'[1]Balance Superficial'!U$3,'[1]REPDA Subterranea'!$K$2:$K$1415,'[1]Balance Superficial'!$B75)</f>
        <v>0</v>
      </c>
      <c r="V75" s="112">
        <f>SUMIFS('[1]REPDA Subterranea'!$J$2:$J$1415,'[1]REPDA Subterranea'!$N$2:$N$1415,'[1]Balance Superficial'!V$3,'[1]REPDA Subterranea'!$K$2:$K$1415,'[1]Balance Superficial'!$B75)</f>
        <v>0</v>
      </c>
    </row>
    <row r="76" spans="1:23" s="113" customFormat="1" x14ac:dyDescent="0.2">
      <c r="A76" s="110"/>
      <c r="B76" s="110"/>
      <c r="C76" s="111"/>
      <c r="D76" s="111"/>
      <c r="E76" s="114">
        <f>SUM(E69:E75)</f>
        <v>2439697</v>
      </c>
      <c r="F76" s="114">
        <f t="shared" ref="F76:V76" si="39">SUM(F69:F75)</f>
        <v>0</v>
      </c>
      <c r="G76" s="114">
        <f t="shared" si="39"/>
        <v>8359883.25</v>
      </c>
      <c r="H76" s="114">
        <f t="shared" si="39"/>
        <v>5864007.5</v>
      </c>
      <c r="I76" s="114">
        <f t="shared" si="39"/>
        <v>20388096.27</v>
      </c>
      <c r="J76" s="114">
        <f t="shared" si="39"/>
        <v>0</v>
      </c>
      <c r="K76" s="114">
        <f t="shared" si="39"/>
        <v>3377967.5</v>
      </c>
      <c r="L76" s="114">
        <f t="shared" si="39"/>
        <v>357740</v>
      </c>
      <c r="M76" s="114">
        <f t="shared" si="39"/>
        <v>2775089.4</v>
      </c>
      <c r="N76" s="114">
        <f t="shared" si="39"/>
        <v>0</v>
      </c>
      <c r="O76" s="114">
        <f t="shared" si="39"/>
        <v>2131947.6</v>
      </c>
      <c r="P76" s="114">
        <f t="shared" si="39"/>
        <v>0</v>
      </c>
      <c r="Q76" s="114">
        <f t="shared" si="39"/>
        <v>19602</v>
      </c>
      <c r="R76" s="114">
        <f t="shared" si="39"/>
        <v>810493.5</v>
      </c>
      <c r="S76" s="114">
        <f t="shared" si="39"/>
        <v>693</v>
      </c>
      <c r="T76" s="114">
        <f t="shared" si="39"/>
        <v>3035897.25</v>
      </c>
      <c r="U76" s="114">
        <f t="shared" si="39"/>
        <v>29755</v>
      </c>
      <c r="V76" s="114">
        <f t="shared" si="39"/>
        <v>0</v>
      </c>
      <c r="W76" s="115">
        <f>SUM(E76:V76)</f>
        <v>49590869.269999996</v>
      </c>
    </row>
    <row r="77" spans="1:23" x14ac:dyDescent="0.2">
      <c r="B77" s="1" t="s">
        <v>51</v>
      </c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6"/>
    </row>
    <row r="78" spans="1:23" x14ac:dyDescent="0.2">
      <c r="B78" s="1" t="s">
        <v>127</v>
      </c>
    </row>
    <row r="79" spans="1:23" s="109" customFormat="1" x14ac:dyDescent="0.2">
      <c r="A79" s="117"/>
      <c r="B79" s="130" t="s">
        <v>122</v>
      </c>
      <c r="C79" s="118"/>
      <c r="D79" s="118"/>
      <c r="E79" s="63">
        <f t="array" ref="E79">SUMIFS('[1]Folio 8'!$AA$2:$AA$524,'[1]Folio 8'!$AS$2:$AS$524,'[1]Balance Superficial'!E$3,'[1]Folio 8'!$X$2:$X$524,'[1]Balance Superficial'!$B79)</f>
        <v>0</v>
      </c>
      <c r="F79" s="63">
        <f t="array" ref="F79">SUMIFS('[1]Folio 8'!$AA$2:$AA$524,'[1]Folio 8'!$AS$2:$AS$524,'[1]Balance Superficial'!F$3,'[1]Folio 8'!$X$2:$X$524,'[1]Balance Superficial'!$B79)</f>
        <v>0</v>
      </c>
      <c r="G79" s="63">
        <f t="array" ref="G79">SUMIFS('[1]Folio 8'!$AA$2:$AA$524,'[1]Folio 8'!$AS$2:$AS$524,'[1]Balance Superficial'!G$3,'[1]Folio 8'!$X$2:$X$524,'[1]Balance Superficial'!$B79)</f>
        <v>0</v>
      </c>
      <c r="H79" s="63">
        <f t="array" ref="H79">SUMIFS('[1]Folio 8'!$AA$2:$AA$524,'[1]Folio 8'!$AS$2:$AS$524,'[1]Balance Superficial'!H$3,'[1]Folio 8'!$X$2:$X$524,'[1]Balance Superficial'!$B79)</f>
        <v>0</v>
      </c>
      <c r="I79" s="63">
        <f t="array" ref="I79">SUMIFS('[1]Folio 8'!$AA$2:$AA$524,'[1]Folio 8'!$AS$2:$AS$524,'[1]Balance Superficial'!I$3,'[1]Folio 8'!$X$2:$X$524,'[1]Balance Superficial'!$B79)</f>
        <v>0</v>
      </c>
      <c r="J79" s="63">
        <f t="array" ref="J79">SUMIFS('[1]Folio 8'!$AA$2:$AA$524,'[1]Folio 8'!$AS$2:$AS$524,'[1]Balance Superficial'!J$3,'[1]Folio 8'!$X$2:$X$524,'[1]Balance Superficial'!$B79)</f>
        <v>0</v>
      </c>
      <c r="K79" s="63">
        <f t="array" ref="K79">SUMIFS('[1]Folio 8'!$AA$2:$AA$524,'[1]Folio 8'!$AS$2:$AS$524,'[1]Balance Superficial'!K$3,'[1]Folio 8'!$X$2:$X$524,'[1]Balance Superficial'!$B79)</f>
        <v>0</v>
      </c>
      <c r="L79" s="63">
        <f t="array" ref="L79">SUMIFS('[1]Folio 8'!$AA$2:$AA$524,'[1]Folio 8'!$AS$2:$AS$524,'[1]Balance Superficial'!L$3,'[1]Folio 8'!$X$2:$X$524,'[1]Balance Superficial'!$B79)</f>
        <v>0</v>
      </c>
      <c r="M79" s="63">
        <f t="array" ref="M79">SUMIFS('[1]Folio 8'!$AA$2:$AA$524,'[1]Folio 8'!$AS$2:$AS$524,'[1]Balance Superficial'!M$3,'[1]Folio 8'!$X$2:$X$524,'[1]Balance Superficial'!$B79)</f>
        <v>0</v>
      </c>
      <c r="N79" s="63">
        <f t="array" ref="N79">SUMIFS('[1]Folio 8'!$AA$2:$AA$524,'[1]Folio 8'!$AS$2:$AS$524,'[1]Balance Superficial'!N$3,'[1]Folio 8'!$X$2:$X$524,'[1]Balance Superficial'!$B79)</f>
        <v>0</v>
      </c>
      <c r="O79" s="63">
        <f t="array" ref="O79">SUMIFS('[1]Folio 8'!$AA$2:$AA$524,'[1]Folio 8'!$AS$2:$AS$524,'[1]Balance Superficial'!O$3,'[1]Folio 8'!$X$2:$X$524,'[1]Balance Superficial'!$B79)</f>
        <v>0</v>
      </c>
      <c r="P79" s="63">
        <f t="array" ref="P79">SUMIFS('[1]Folio 8'!$AA$2:$AA$524,'[1]Folio 8'!$AS$2:$AS$524,'[1]Balance Superficial'!P$3,'[1]Folio 8'!$X$2:$X$524,'[1]Balance Superficial'!$B79)</f>
        <v>0</v>
      </c>
      <c r="Q79" s="63">
        <f t="array" ref="Q79">SUMIFS('[1]Folio 8'!$AA$2:$AA$524,'[1]Folio 8'!$AS$2:$AS$524,'[1]Balance Superficial'!Q$3,'[1]Folio 8'!$X$2:$X$524,'[1]Balance Superficial'!$B79)</f>
        <v>0</v>
      </c>
      <c r="R79" s="63">
        <f t="array" ref="R79">SUMIFS('[1]Folio 8'!$AA$2:$AA$524,'[1]Folio 8'!$AS$2:$AS$524,'[1]Balance Superficial'!R$3,'[1]Folio 8'!$X$2:$X$524,'[1]Balance Superficial'!$B79)</f>
        <v>0</v>
      </c>
      <c r="S79" s="63">
        <f t="array" ref="S79">SUMIFS('[1]Folio 8'!$AA$2:$AA$524,'[1]Folio 8'!$AS$2:$AS$524,'[1]Balance Superficial'!S$3,'[1]Folio 8'!$X$2:$X$524,'[1]Balance Superficial'!$B79)</f>
        <v>0</v>
      </c>
      <c r="T79" s="63">
        <f t="array" ref="T79">SUMIFS('[1]Folio 8'!$AA$2:$AA$524,'[1]Folio 8'!$AS$2:$AS$524,'[1]Balance Superficial'!T$3,'[1]Folio 8'!$X$2:$X$524,'[1]Balance Superficial'!$B79)</f>
        <v>49000</v>
      </c>
      <c r="U79" s="63">
        <f t="array" ref="U79">SUMIFS('[1]Folio 8'!$AA$2:$AA$524,'[1]Folio 8'!$AS$2:$AS$524,'[1]Balance Superficial'!U$3,'[1]Folio 8'!$X$2:$X$524,'[1]Balance Superficial'!$B79)</f>
        <v>0</v>
      </c>
      <c r="V79" s="63">
        <f t="array" ref="V79">SUMIFS('[1]Folio 8'!$AA$2:$AA$524,'[1]Folio 8'!$AS$2:$AS$524,'[1]Balance Superficial'!V$3,'[1]Folio 8'!$X$2:$X$524,'[1]Balance Superficial'!$B79)</f>
        <v>0</v>
      </c>
    </row>
    <row r="80" spans="1:23" s="109" customFormat="1" x14ac:dyDescent="0.2">
      <c r="A80" s="117"/>
      <c r="B80" s="130" t="s">
        <v>123</v>
      </c>
      <c r="C80" s="118"/>
      <c r="D80" s="118"/>
      <c r="E80" s="63">
        <f t="array" ref="E80">SUMIFS('[1]Folio 8'!$AA$2:$AA$524,'[1]Folio 8'!$AS$2:$AS$524,'[1]Balance Superficial'!E$3,'[1]Folio 8'!$X$2:$X$524,'[1]Balance Superficial'!$B80)</f>
        <v>96000</v>
      </c>
      <c r="F80" s="63">
        <f t="array" ref="F80">SUMIFS('[1]Folio 8'!$AA$2:$AA$524,'[1]Folio 8'!$AS$2:$AS$524,'[1]Balance Superficial'!F$3,'[1]Folio 8'!$X$2:$X$524,'[1]Balance Superficial'!$B80)</f>
        <v>0</v>
      </c>
      <c r="G80" s="63">
        <f t="array" ref="G80">SUMIFS('[1]Folio 8'!$AA$2:$AA$524,'[1]Folio 8'!$AS$2:$AS$524,'[1]Balance Superficial'!G$3,'[1]Folio 8'!$X$2:$X$524,'[1]Balance Superficial'!$B80)</f>
        <v>3814495</v>
      </c>
      <c r="H80" s="63">
        <f t="array" ref="H80">SUMIFS('[1]Folio 8'!$AA$2:$AA$524,'[1]Folio 8'!$AS$2:$AS$524,'[1]Balance Superficial'!H$3,'[1]Folio 8'!$X$2:$X$524,'[1]Balance Superficial'!$B80)</f>
        <v>6991412</v>
      </c>
      <c r="I80" s="63">
        <f t="array" ref="I80">SUMIFS('[1]Folio 8'!$AA$2:$AA$524,'[1]Folio 8'!$AS$2:$AS$524,'[1]Balance Superficial'!I$3,'[1]Folio 8'!$X$2:$X$524,'[1]Balance Superficial'!$B80)</f>
        <v>17635699</v>
      </c>
      <c r="J80" s="63">
        <f t="array" ref="J80">SUMIFS('[1]Folio 8'!$AA$2:$AA$524,'[1]Folio 8'!$AS$2:$AS$524,'[1]Balance Superficial'!J$3,'[1]Folio 8'!$X$2:$X$524,'[1]Balance Superficial'!$B80)</f>
        <v>0</v>
      </c>
      <c r="K80" s="63">
        <f t="array" ref="K80">SUMIFS('[1]Folio 8'!$AA$2:$AA$524,'[1]Folio 8'!$AS$2:$AS$524,'[1]Balance Superficial'!K$3,'[1]Folio 8'!$X$2:$X$524,'[1]Balance Superficial'!$B80)</f>
        <v>1374085</v>
      </c>
      <c r="L80" s="63">
        <f t="array" ref="L80">SUMIFS('[1]Folio 8'!$AA$2:$AA$524,'[1]Folio 8'!$AS$2:$AS$524,'[1]Balance Superficial'!L$3,'[1]Folio 8'!$X$2:$X$524,'[1]Balance Superficial'!$B80)</f>
        <v>1209000</v>
      </c>
      <c r="M80" s="63">
        <f t="array" ref="M80">SUMIFS('[1]Folio 8'!$AA$2:$AA$524,'[1]Folio 8'!$AS$2:$AS$524,'[1]Balance Superficial'!M$3,'[1]Folio 8'!$X$2:$X$524,'[1]Balance Superficial'!$B80)</f>
        <v>1030353</v>
      </c>
      <c r="N80" s="63">
        <f t="array" ref="N80">SUMIFS('[1]Folio 8'!$AA$2:$AA$524,'[1]Folio 8'!$AS$2:$AS$524,'[1]Balance Superficial'!N$3,'[1]Folio 8'!$X$2:$X$524,'[1]Balance Superficial'!$B80)</f>
        <v>0</v>
      </c>
      <c r="O80" s="63">
        <f t="array" ref="O80">SUMIFS('[1]Folio 8'!$AA$2:$AA$524,'[1]Folio 8'!$AS$2:$AS$524,'[1]Balance Superficial'!O$3,'[1]Folio 8'!$X$2:$X$524,'[1]Balance Superficial'!$B80)</f>
        <v>2603060</v>
      </c>
      <c r="P80" s="63">
        <f t="array" ref="P80">SUMIFS('[1]Folio 8'!$AA$2:$AA$524,'[1]Folio 8'!$AS$2:$AS$524,'[1]Balance Superficial'!P$3,'[1]Folio 8'!$X$2:$X$524,'[1]Balance Superficial'!$B80)</f>
        <v>0</v>
      </c>
      <c r="Q80" s="63">
        <f t="array" ref="Q80">SUMIFS('[1]Folio 8'!$AA$2:$AA$524,'[1]Folio 8'!$AS$2:$AS$524,'[1]Balance Superficial'!Q$3,'[1]Folio 8'!$X$2:$X$524,'[1]Balance Superficial'!$B80)</f>
        <v>0</v>
      </c>
      <c r="R80" s="63">
        <f t="array" ref="R80">SUMIFS('[1]Folio 8'!$AA$2:$AA$524,'[1]Folio 8'!$AS$2:$AS$524,'[1]Balance Superficial'!R$3,'[1]Folio 8'!$X$2:$X$524,'[1]Balance Superficial'!$B80)</f>
        <v>1374085</v>
      </c>
      <c r="S80" s="63">
        <f t="array" ref="S80">SUMIFS('[1]Folio 8'!$AA$2:$AA$524,'[1]Folio 8'!$AS$2:$AS$524,'[1]Balance Superficial'!S$3,'[1]Folio 8'!$X$2:$X$524,'[1]Balance Superficial'!$B80)</f>
        <v>0</v>
      </c>
      <c r="T80" s="63">
        <f t="array" ref="T80">SUMIFS('[1]Folio 8'!$AA$2:$AA$524,'[1]Folio 8'!$AS$2:$AS$524,'[1]Balance Superficial'!T$3,'[1]Folio 8'!$X$2:$X$524,'[1]Balance Superficial'!$B80)</f>
        <v>2475285</v>
      </c>
      <c r="U80" s="63">
        <f t="array" ref="U80">SUMIFS('[1]Folio 8'!$AA$2:$AA$524,'[1]Folio 8'!$AS$2:$AS$524,'[1]Balance Superficial'!U$3,'[1]Folio 8'!$X$2:$X$524,'[1]Balance Superficial'!$B80)</f>
        <v>132000</v>
      </c>
      <c r="V80" s="63">
        <f t="array" ref="V80">SUMIFS('[1]Folio 8'!$AA$2:$AA$524,'[1]Folio 8'!$AS$2:$AS$524,'[1]Balance Superficial'!V$3,'[1]Folio 8'!$X$2:$X$524,'[1]Balance Superficial'!$B80)</f>
        <v>0</v>
      </c>
    </row>
    <row r="81" spans="1:23" s="109" customFormat="1" x14ac:dyDescent="0.2">
      <c r="A81" s="117"/>
      <c r="B81" s="117" t="s">
        <v>124</v>
      </c>
      <c r="C81" s="118"/>
      <c r="D81" s="118"/>
      <c r="E81" s="63">
        <f t="array" ref="E81">SUMIFS('[1]Folio 8'!$AA$2:$AA$524,'[1]Folio 8'!$AS$2:$AS$524,'[1]Balance Superficial'!E$3,'[1]Folio 8'!$X$2:$X$524,'[1]Balance Superficial'!$B81)</f>
        <v>0</v>
      </c>
      <c r="F81" s="63">
        <f t="array" ref="F81">SUMIFS('[1]Folio 8'!$AA$2:$AA$524,'[1]Folio 8'!$AS$2:$AS$524,'[1]Balance Superficial'!F$3,'[1]Folio 8'!$X$2:$X$524,'[1]Balance Superficial'!$B81)</f>
        <v>0</v>
      </c>
      <c r="G81" s="63">
        <f t="array" ref="G81">SUMIFS('[1]Folio 8'!$AA$2:$AA$524,'[1]Folio 8'!$AS$2:$AS$524,'[1]Balance Superficial'!G$3,'[1]Folio 8'!$X$2:$X$524,'[1]Balance Superficial'!$B81)</f>
        <v>2155</v>
      </c>
      <c r="H81" s="63">
        <f t="array" ref="H81">SUMIFS('[1]Folio 8'!$AA$2:$AA$524,'[1]Folio 8'!$AS$2:$AS$524,'[1]Balance Superficial'!H$3,'[1]Folio 8'!$X$2:$X$524,'[1]Balance Superficial'!$B81)</f>
        <v>2792</v>
      </c>
      <c r="I81" s="63">
        <f t="array" ref="I81">SUMIFS('[1]Folio 8'!$AA$2:$AA$524,'[1]Folio 8'!$AS$2:$AS$524,'[1]Balance Superficial'!I$3,'[1]Folio 8'!$X$2:$X$524,'[1]Balance Superficial'!$B81)</f>
        <v>8557</v>
      </c>
      <c r="J81" s="63">
        <f t="array" ref="J81">SUMIFS('[1]Folio 8'!$AA$2:$AA$524,'[1]Folio 8'!$AS$2:$AS$524,'[1]Balance Superficial'!J$3,'[1]Folio 8'!$X$2:$X$524,'[1]Balance Superficial'!$B81)</f>
        <v>0</v>
      </c>
      <c r="K81" s="63">
        <f t="array" ref="K81">SUMIFS('[1]Folio 8'!$AA$2:$AA$524,'[1]Folio 8'!$AS$2:$AS$524,'[1]Balance Superficial'!K$3,'[1]Folio 8'!$X$2:$X$524,'[1]Balance Superficial'!$B81)</f>
        <v>13414</v>
      </c>
      <c r="L81" s="63">
        <f t="array" ref="L81">SUMIFS('[1]Folio 8'!$AA$2:$AA$524,'[1]Folio 8'!$AS$2:$AS$524,'[1]Balance Superficial'!L$3,'[1]Folio 8'!$X$2:$X$524,'[1]Balance Superficial'!$B81)</f>
        <v>0</v>
      </c>
      <c r="M81" s="63">
        <f t="array" ref="M81">SUMIFS('[1]Folio 8'!$AA$2:$AA$524,'[1]Folio 8'!$AS$2:$AS$524,'[1]Balance Superficial'!M$3,'[1]Folio 8'!$X$2:$X$524,'[1]Balance Superficial'!$B81)</f>
        <v>18250</v>
      </c>
      <c r="N81" s="63">
        <f t="array" ref="N81">SUMIFS('[1]Folio 8'!$AA$2:$AA$524,'[1]Folio 8'!$AS$2:$AS$524,'[1]Balance Superficial'!N$3,'[1]Folio 8'!$X$2:$X$524,'[1]Balance Superficial'!$B81)</f>
        <v>0</v>
      </c>
      <c r="O81" s="63">
        <f t="array" ref="O81">SUMIFS('[1]Folio 8'!$AA$2:$AA$524,'[1]Folio 8'!$AS$2:$AS$524,'[1]Balance Superficial'!O$3,'[1]Folio 8'!$X$2:$X$524,'[1]Balance Superficial'!$B81)</f>
        <v>2245</v>
      </c>
      <c r="P81" s="63">
        <f t="array" ref="P81">SUMIFS('[1]Folio 8'!$AA$2:$AA$524,'[1]Folio 8'!$AS$2:$AS$524,'[1]Balance Superficial'!P$3,'[1]Folio 8'!$X$2:$X$524,'[1]Balance Superficial'!$B81)</f>
        <v>0</v>
      </c>
      <c r="Q81" s="63">
        <f t="array" ref="Q81">SUMIFS('[1]Folio 8'!$AA$2:$AA$524,'[1]Folio 8'!$AS$2:$AS$524,'[1]Balance Superficial'!Q$3,'[1]Folio 8'!$X$2:$X$524,'[1]Balance Superficial'!$B81)</f>
        <v>0</v>
      </c>
      <c r="R81" s="63">
        <f t="array" ref="R81">SUMIFS('[1]Folio 8'!$AA$2:$AA$524,'[1]Folio 8'!$AS$2:$AS$524,'[1]Balance Superficial'!R$3,'[1]Folio 8'!$X$2:$X$524,'[1]Balance Superficial'!$B81)</f>
        <v>13414</v>
      </c>
      <c r="S81" s="63">
        <f t="array" ref="S81">SUMIFS('[1]Folio 8'!$AA$2:$AA$524,'[1]Folio 8'!$AS$2:$AS$524,'[1]Balance Superficial'!S$3,'[1]Folio 8'!$X$2:$X$524,'[1]Balance Superficial'!$B81)</f>
        <v>0</v>
      </c>
      <c r="T81" s="63">
        <f t="array" ref="T81">SUMIFS('[1]Folio 8'!$AA$2:$AA$524,'[1]Folio 8'!$AS$2:$AS$524,'[1]Balance Superficial'!T$3,'[1]Folio 8'!$X$2:$X$524,'[1]Balance Superficial'!$B81)</f>
        <v>1000</v>
      </c>
      <c r="U81" s="63">
        <f t="array" ref="U81">SUMIFS('[1]Folio 8'!$AA$2:$AA$524,'[1]Folio 8'!$AS$2:$AS$524,'[1]Balance Superficial'!U$3,'[1]Folio 8'!$X$2:$X$524,'[1]Balance Superficial'!$B81)</f>
        <v>0</v>
      </c>
      <c r="V81" s="63">
        <f t="array" ref="V81">SUMIFS('[1]Folio 8'!$AA$2:$AA$524,'[1]Folio 8'!$AS$2:$AS$524,'[1]Balance Superficial'!V$3,'[1]Folio 8'!$X$2:$X$524,'[1]Balance Superficial'!$B81)</f>
        <v>0</v>
      </c>
    </row>
    <row r="82" spans="1:23" s="109" customFormat="1" x14ac:dyDescent="0.2">
      <c r="A82" s="117"/>
      <c r="B82" s="117" t="s">
        <v>125</v>
      </c>
      <c r="C82" s="118"/>
      <c r="D82" s="118"/>
      <c r="E82" s="63">
        <f t="array" ref="E82">SUMIFS('[1]Folio 8'!$AA$2:$AA$524,'[1]Folio 8'!$AS$2:$AS$524,'[1]Balance Superficial'!E$3,'[1]Folio 8'!$X$2:$X$524,'[1]Balance Superficial'!$B82)</f>
        <v>0</v>
      </c>
      <c r="F82" s="63">
        <f t="array" ref="F82">SUMIFS('[1]Folio 8'!$AA$2:$AA$524,'[1]Folio 8'!$AS$2:$AS$524,'[1]Balance Superficial'!F$3,'[1]Folio 8'!$X$2:$X$524,'[1]Balance Superficial'!$B82)</f>
        <v>0</v>
      </c>
      <c r="G82" s="63">
        <f t="array" ref="G82">SUMIFS('[1]Folio 8'!$AA$2:$AA$524,'[1]Folio 8'!$AS$2:$AS$524,'[1]Balance Superficial'!G$3,'[1]Folio 8'!$X$2:$X$524,'[1]Balance Superficial'!$B82)</f>
        <v>6420</v>
      </c>
      <c r="H82" s="63">
        <f t="array" ref="H82">SUMIFS('[1]Folio 8'!$AA$2:$AA$524,'[1]Folio 8'!$AS$2:$AS$524,'[1]Balance Superficial'!H$3,'[1]Folio 8'!$X$2:$X$524,'[1]Balance Superficial'!$B82)</f>
        <v>8956</v>
      </c>
      <c r="I82" s="63">
        <f t="array" ref="I82">SUMIFS('[1]Folio 8'!$AA$2:$AA$524,'[1]Folio 8'!$AS$2:$AS$524,'[1]Balance Superficial'!I$3,'[1]Folio 8'!$X$2:$X$524,'[1]Balance Superficial'!$B82)</f>
        <v>5795</v>
      </c>
      <c r="J82" s="63">
        <f t="array" ref="J82">SUMIFS('[1]Folio 8'!$AA$2:$AA$524,'[1]Folio 8'!$AS$2:$AS$524,'[1]Balance Superficial'!J$3,'[1]Folio 8'!$X$2:$X$524,'[1]Balance Superficial'!$B82)</f>
        <v>0</v>
      </c>
      <c r="K82" s="63">
        <f t="array" ref="K82">SUMIFS('[1]Folio 8'!$AA$2:$AA$524,'[1]Folio 8'!$AS$2:$AS$524,'[1]Balance Superficial'!K$3,'[1]Folio 8'!$X$2:$X$524,'[1]Balance Superficial'!$B82)</f>
        <v>0</v>
      </c>
      <c r="L82" s="63">
        <f t="array" ref="L82">SUMIFS('[1]Folio 8'!$AA$2:$AA$524,'[1]Folio 8'!$AS$2:$AS$524,'[1]Balance Superficial'!L$3,'[1]Folio 8'!$X$2:$X$524,'[1]Balance Superficial'!$B82)</f>
        <v>0</v>
      </c>
      <c r="M82" s="63">
        <f t="array" ref="M82">SUMIFS('[1]Folio 8'!$AA$2:$AA$524,'[1]Folio 8'!$AS$2:$AS$524,'[1]Balance Superficial'!M$3,'[1]Folio 8'!$X$2:$X$524,'[1]Balance Superficial'!$B82)</f>
        <v>0</v>
      </c>
      <c r="N82" s="63">
        <f t="array" ref="N82">SUMIFS('[1]Folio 8'!$AA$2:$AA$524,'[1]Folio 8'!$AS$2:$AS$524,'[1]Balance Superficial'!N$3,'[1]Folio 8'!$X$2:$X$524,'[1]Balance Superficial'!$B82)</f>
        <v>0</v>
      </c>
      <c r="O82" s="63">
        <f t="array" ref="O82">SUMIFS('[1]Folio 8'!$AA$2:$AA$524,'[1]Folio 8'!$AS$2:$AS$524,'[1]Balance Superficial'!O$3,'[1]Folio 8'!$X$2:$X$524,'[1]Balance Superficial'!$B82)</f>
        <v>4424</v>
      </c>
      <c r="P82" s="63">
        <f t="array" ref="P82">SUMIFS('[1]Folio 8'!$AA$2:$AA$524,'[1]Folio 8'!$AS$2:$AS$524,'[1]Balance Superficial'!P$3,'[1]Folio 8'!$X$2:$X$524,'[1]Balance Superficial'!$B82)</f>
        <v>0</v>
      </c>
      <c r="Q82" s="63">
        <f t="array" ref="Q82">SUMIFS('[1]Folio 8'!$AA$2:$AA$524,'[1]Folio 8'!$AS$2:$AS$524,'[1]Balance Superficial'!Q$3,'[1]Folio 8'!$X$2:$X$524,'[1]Balance Superficial'!$B82)</f>
        <v>0</v>
      </c>
      <c r="R82" s="63">
        <f t="array" ref="R82">SUMIFS('[1]Folio 8'!$AA$2:$AA$524,'[1]Folio 8'!$AS$2:$AS$524,'[1]Balance Superficial'!R$3,'[1]Folio 8'!$X$2:$X$524,'[1]Balance Superficial'!$B82)</f>
        <v>0</v>
      </c>
      <c r="S82" s="63">
        <f t="array" ref="S82">SUMIFS('[1]Folio 8'!$AA$2:$AA$524,'[1]Folio 8'!$AS$2:$AS$524,'[1]Balance Superficial'!S$3,'[1]Folio 8'!$X$2:$X$524,'[1]Balance Superficial'!$B82)</f>
        <v>0</v>
      </c>
      <c r="T82" s="63">
        <f t="array" ref="T82">SUMIFS('[1]Folio 8'!$AA$2:$AA$524,'[1]Folio 8'!$AS$2:$AS$524,'[1]Balance Superficial'!T$3,'[1]Folio 8'!$X$2:$X$524,'[1]Balance Superficial'!$B82)</f>
        <v>0</v>
      </c>
      <c r="U82" s="63">
        <f t="array" ref="U82">SUMIFS('[1]Folio 8'!$AA$2:$AA$524,'[1]Folio 8'!$AS$2:$AS$524,'[1]Balance Superficial'!U$3,'[1]Folio 8'!$X$2:$X$524,'[1]Balance Superficial'!$B82)</f>
        <v>0</v>
      </c>
      <c r="V82" s="63">
        <f t="array" ref="V82">SUMIFS('[1]Folio 8'!$AA$2:$AA$524,'[1]Folio 8'!$AS$2:$AS$524,'[1]Balance Superficial'!V$3,'[1]Folio 8'!$X$2:$X$524,'[1]Balance Superficial'!$B82)</f>
        <v>0</v>
      </c>
    </row>
    <row r="83" spans="1:23" s="109" customFormat="1" x14ac:dyDescent="0.2">
      <c r="A83" s="117"/>
      <c r="B83" s="117" t="s">
        <v>49</v>
      </c>
      <c r="C83" s="118"/>
      <c r="D83" s="118"/>
      <c r="E83" s="63">
        <f t="array" ref="E83">SUMIFS('[1]Folio 8'!$AA$2:$AA$524,'[1]Folio 8'!$AS$2:$AS$524,'[1]Balance Superficial'!E$3,'[1]Folio 8'!$X$2:$X$524,'[1]Balance Superficial'!$B83)</f>
        <v>0</v>
      </c>
      <c r="F83" s="63">
        <f t="array" ref="F83">SUMIFS('[1]Folio 8'!$AA$2:$AA$524,'[1]Folio 8'!$AS$2:$AS$524,'[1]Balance Superficial'!F$3,'[1]Folio 8'!$X$2:$X$524,'[1]Balance Superficial'!$B83)</f>
        <v>0</v>
      </c>
      <c r="G83" s="63">
        <f t="array" ref="G83">SUMIFS('[1]Folio 8'!$AA$2:$AA$524,'[1]Folio 8'!$AS$2:$AS$524,'[1]Balance Superficial'!G$3,'[1]Folio 8'!$X$2:$X$524,'[1]Balance Superficial'!$B83)</f>
        <v>0</v>
      </c>
      <c r="H83" s="63">
        <f t="array" ref="H83">SUMIFS('[1]Folio 8'!$AA$2:$AA$524,'[1]Folio 8'!$AS$2:$AS$524,'[1]Balance Superficial'!H$3,'[1]Folio 8'!$X$2:$X$524,'[1]Balance Superficial'!$B83)</f>
        <v>0</v>
      </c>
      <c r="I83" s="63">
        <f t="array" ref="I83">SUMIFS('[1]Folio 8'!$AA$2:$AA$524,'[1]Folio 8'!$AS$2:$AS$524,'[1]Balance Superficial'!I$3,'[1]Folio 8'!$X$2:$X$524,'[1]Balance Superficial'!$B83)</f>
        <v>0</v>
      </c>
      <c r="J83" s="63">
        <f t="array" ref="J83">SUMIFS('[1]Folio 8'!$AA$2:$AA$524,'[1]Folio 8'!$AS$2:$AS$524,'[1]Balance Superficial'!J$3,'[1]Folio 8'!$X$2:$X$524,'[1]Balance Superficial'!$B83)</f>
        <v>0</v>
      </c>
      <c r="K83" s="63">
        <f t="array" ref="K83">SUMIFS('[1]Folio 8'!$AA$2:$AA$524,'[1]Folio 8'!$AS$2:$AS$524,'[1]Balance Superficial'!K$3,'[1]Folio 8'!$X$2:$X$524,'[1]Balance Superficial'!$B83)</f>
        <v>0</v>
      </c>
      <c r="L83" s="63">
        <f t="array" ref="L83">SUMIFS('[1]Folio 8'!$AA$2:$AA$524,'[1]Folio 8'!$AS$2:$AS$524,'[1]Balance Superficial'!L$3,'[1]Folio 8'!$X$2:$X$524,'[1]Balance Superficial'!$B83)</f>
        <v>0</v>
      </c>
      <c r="M83" s="63">
        <f t="array" ref="M83">SUMIFS('[1]Folio 8'!$AA$2:$AA$524,'[1]Folio 8'!$AS$2:$AS$524,'[1]Balance Superficial'!M$3,'[1]Folio 8'!$X$2:$X$524,'[1]Balance Superficial'!$B83)</f>
        <v>0</v>
      </c>
      <c r="N83" s="63">
        <f t="array" ref="N83">SUMIFS('[1]Folio 8'!$AA$2:$AA$524,'[1]Folio 8'!$AS$2:$AS$524,'[1]Balance Superficial'!N$3,'[1]Folio 8'!$X$2:$X$524,'[1]Balance Superficial'!$B83)</f>
        <v>0</v>
      </c>
      <c r="O83" s="63">
        <f t="array" ref="O83">SUMIFS('[1]Folio 8'!$AA$2:$AA$524,'[1]Folio 8'!$AS$2:$AS$524,'[1]Balance Superficial'!O$3,'[1]Folio 8'!$X$2:$X$524,'[1]Balance Superficial'!$B83)</f>
        <v>0</v>
      </c>
      <c r="P83" s="63">
        <f t="array" ref="P83">SUMIFS('[1]Folio 8'!$AA$2:$AA$524,'[1]Folio 8'!$AS$2:$AS$524,'[1]Balance Superficial'!P$3,'[1]Folio 8'!$X$2:$X$524,'[1]Balance Superficial'!$B83)</f>
        <v>0</v>
      </c>
      <c r="Q83" s="63">
        <f t="array" ref="Q83">SUMIFS('[1]Folio 8'!$AA$2:$AA$524,'[1]Folio 8'!$AS$2:$AS$524,'[1]Balance Superficial'!Q$3,'[1]Folio 8'!$X$2:$X$524,'[1]Balance Superficial'!$B83)</f>
        <v>0</v>
      </c>
      <c r="R83" s="63">
        <f t="array" ref="R83">SUMIFS('[1]Folio 8'!$AA$2:$AA$524,'[1]Folio 8'!$AS$2:$AS$524,'[1]Balance Superficial'!R$3,'[1]Folio 8'!$X$2:$X$524,'[1]Balance Superficial'!$B83)</f>
        <v>0</v>
      </c>
      <c r="S83" s="63">
        <f t="array" ref="S83">SUMIFS('[1]Folio 8'!$AA$2:$AA$524,'[1]Folio 8'!$AS$2:$AS$524,'[1]Balance Superficial'!S$3,'[1]Folio 8'!$X$2:$X$524,'[1]Balance Superficial'!$B83)</f>
        <v>0</v>
      </c>
      <c r="T83" s="63">
        <f t="array" ref="T83">SUMIFS('[1]Folio 8'!$AA$2:$AA$524,'[1]Folio 8'!$AS$2:$AS$524,'[1]Balance Superficial'!T$3,'[1]Folio 8'!$X$2:$X$524,'[1]Balance Superficial'!$B83)</f>
        <v>0</v>
      </c>
      <c r="U83" s="63">
        <f t="array" ref="U83">SUMIFS('[1]Folio 8'!$AA$2:$AA$524,'[1]Folio 8'!$AS$2:$AS$524,'[1]Balance Superficial'!U$3,'[1]Folio 8'!$X$2:$X$524,'[1]Balance Superficial'!$B83)</f>
        <v>0</v>
      </c>
      <c r="V83" s="63">
        <f t="array" ref="V83">SUMIFS('[1]Folio 8'!$AA$2:$AA$524,'[1]Folio 8'!$AS$2:$AS$524,'[1]Balance Superficial'!V$3,'[1]Folio 8'!$X$2:$X$524,'[1]Balance Superficial'!$B83)</f>
        <v>0</v>
      </c>
    </row>
    <row r="84" spans="1:23" s="109" customFormat="1" x14ac:dyDescent="0.2">
      <c r="A84" s="117"/>
      <c r="B84" s="117" t="s">
        <v>126</v>
      </c>
      <c r="C84" s="118"/>
      <c r="D84" s="118"/>
      <c r="E84" s="63">
        <f t="array" ref="E84">SUMIFS('[1]Folio 8'!$AA$2:$AA$524,'[1]Folio 8'!$AS$2:$AS$524,'[1]Balance Superficial'!E$3,'[1]Folio 8'!$X$2:$X$524,'[1]Balance Superficial'!$B84)</f>
        <v>0</v>
      </c>
      <c r="F84" s="63">
        <f t="array" ref="F84">SUMIFS('[1]Folio 8'!$AA$2:$AA$524,'[1]Folio 8'!$AS$2:$AS$524,'[1]Balance Superficial'!F$3,'[1]Folio 8'!$X$2:$X$524,'[1]Balance Superficial'!$B84)</f>
        <v>0</v>
      </c>
      <c r="G84" s="63">
        <f t="array" ref="G84">SUMIFS('[1]Folio 8'!$AA$2:$AA$524,'[1]Folio 8'!$AS$2:$AS$524,'[1]Balance Superficial'!G$3,'[1]Folio 8'!$X$2:$X$524,'[1]Balance Superficial'!$B84)</f>
        <v>0</v>
      </c>
      <c r="H84" s="63">
        <f t="array" ref="H84">SUMIFS('[1]Folio 8'!$AA$2:$AA$524,'[1]Folio 8'!$AS$2:$AS$524,'[1]Balance Superficial'!H$3,'[1]Folio 8'!$X$2:$X$524,'[1]Balance Superficial'!$B84)</f>
        <v>0</v>
      </c>
      <c r="I84" s="63">
        <f t="array" ref="I84">SUMIFS('[1]Folio 8'!$AA$2:$AA$524,'[1]Folio 8'!$AS$2:$AS$524,'[1]Balance Superficial'!I$3,'[1]Folio 8'!$X$2:$X$524,'[1]Balance Superficial'!$B84)</f>
        <v>0</v>
      </c>
      <c r="J84" s="63">
        <f t="array" ref="J84">SUMIFS('[1]Folio 8'!$AA$2:$AA$524,'[1]Folio 8'!$AS$2:$AS$524,'[1]Balance Superficial'!J$3,'[1]Folio 8'!$X$2:$X$524,'[1]Balance Superficial'!$B84)</f>
        <v>0</v>
      </c>
      <c r="K84" s="63">
        <f t="array" ref="K84">SUMIFS('[1]Folio 8'!$AA$2:$AA$524,'[1]Folio 8'!$AS$2:$AS$524,'[1]Balance Superficial'!K$3,'[1]Folio 8'!$X$2:$X$524,'[1]Balance Superficial'!$B84)</f>
        <v>0</v>
      </c>
      <c r="L84" s="63">
        <f t="array" ref="L84">SUMIFS('[1]Folio 8'!$AA$2:$AA$524,'[1]Folio 8'!$AS$2:$AS$524,'[1]Balance Superficial'!L$3,'[1]Folio 8'!$X$2:$X$524,'[1]Balance Superficial'!$B84)</f>
        <v>0</v>
      </c>
      <c r="M84" s="63">
        <f t="array" ref="M84">SUMIFS('[1]Folio 8'!$AA$2:$AA$524,'[1]Folio 8'!$AS$2:$AS$524,'[1]Balance Superficial'!M$3,'[1]Folio 8'!$X$2:$X$524,'[1]Balance Superficial'!$B84)</f>
        <v>0</v>
      </c>
      <c r="N84" s="63">
        <f t="array" ref="N84">SUMIFS('[1]Folio 8'!$AA$2:$AA$524,'[1]Folio 8'!$AS$2:$AS$524,'[1]Balance Superficial'!N$3,'[1]Folio 8'!$X$2:$X$524,'[1]Balance Superficial'!$B84)</f>
        <v>0</v>
      </c>
      <c r="O84" s="63">
        <f t="array" ref="O84">SUMIFS('[1]Folio 8'!$AA$2:$AA$524,'[1]Folio 8'!$AS$2:$AS$524,'[1]Balance Superficial'!O$3,'[1]Folio 8'!$X$2:$X$524,'[1]Balance Superficial'!$B84)</f>
        <v>0</v>
      </c>
      <c r="P84" s="63">
        <f t="array" ref="P84">SUMIFS('[1]Folio 8'!$AA$2:$AA$524,'[1]Folio 8'!$AS$2:$AS$524,'[1]Balance Superficial'!P$3,'[1]Folio 8'!$X$2:$X$524,'[1]Balance Superficial'!$B84)</f>
        <v>0</v>
      </c>
      <c r="Q84" s="63">
        <f t="array" ref="Q84">SUMIFS('[1]Folio 8'!$AA$2:$AA$524,'[1]Folio 8'!$AS$2:$AS$524,'[1]Balance Superficial'!Q$3,'[1]Folio 8'!$X$2:$X$524,'[1]Balance Superficial'!$B84)</f>
        <v>0</v>
      </c>
      <c r="R84" s="63">
        <f t="array" ref="R84">SUMIFS('[1]Folio 8'!$AA$2:$AA$524,'[1]Folio 8'!$AS$2:$AS$524,'[1]Balance Superficial'!R$3,'[1]Folio 8'!$X$2:$X$524,'[1]Balance Superficial'!$B84)</f>
        <v>0</v>
      </c>
      <c r="S84" s="63">
        <f t="array" ref="S84">SUMIFS('[1]Folio 8'!$AA$2:$AA$524,'[1]Folio 8'!$AS$2:$AS$524,'[1]Balance Superficial'!S$3,'[1]Folio 8'!$X$2:$X$524,'[1]Balance Superficial'!$B84)</f>
        <v>0</v>
      </c>
      <c r="T84" s="63">
        <f t="array" ref="T84">SUMIFS('[1]Folio 8'!$AA$2:$AA$524,'[1]Folio 8'!$AS$2:$AS$524,'[1]Balance Superficial'!T$3,'[1]Folio 8'!$X$2:$X$524,'[1]Balance Superficial'!$B84)</f>
        <v>0</v>
      </c>
      <c r="U84" s="63">
        <f t="array" ref="U84">SUMIFS('[1]Folio 8'!$AA$2:$AA$524,'[1]Folio 8'!$AS$2:$AS$524,'[1]Balance Superficial'!U$3,'[1]Folio 8'!$X$2:$X$524,'[1]Balance Superficial'!$B84)</f>
        <v>0</v>
      </c>
      <c r="V84" s="63">
        <f t="array" ref="V84">SUMIFS('[1]Folio 8'!$AA$2:$AA$524,'[1]Folio 8'!$AS$2:$AS$524,'[1]Balance Superficial'!V$3,'[1]Folio 8'!$X$2:$X$524,'[1]Balance Superficial'!$B84)</f>
        <v>0</v>
      </c>
    </row>
    <row r="85" spans="1:23" s="109" customFormat="1" x14ac:dyDescent="0.2">
      <c r="A85" s="117"/>
      <c r="B85" s="117" t="s">
        <v>50</v>
      </c>
      <c r="C85" s="118"/>
      <c r="D85" s="118"/>
      <c r="E85" s="63">
        <f t="array" ref="E85">SUMIFS('[1]Folio 8'!$AA$2:$AA$524,'[1]Folio 8'!$AS$2:$AS$524,'[1]Balance Superficial'!E$3,'[1]Folio 8'!$X$2:$X$524,'[1]Balance Superficial'!$B85)</f>
        <v>0</v>
      </c>
      <c r="F85" s="63">
        <f t="array" ref="F85">SUMIFS('[1]Folio 8'!$AA$2:$AA$524,'[1]Folio 8'!$AS$2:$AS$524,'[1]Balance Superficial'!F$3,'[1]Folio 8'!$X$2:$X$524,'[1]Balance Superficial'!$B85)</f>
        <v>0</v>
      </c>
      <c r="G85" s="63">
        <f t="array" ref="G85">SUMIFS('[1]Folio 8'!$AA$2:$AA$524,'[1]Folio 8'!$AS$2:$AS$524,'[1]Balance Superficial'!G$3,'[1]Folio 8'!$X$2:$X$524,'[1]Balance Superficial'!$B85)</f>
        <v>0</v>
      </c>
      <c r="H85" s="63">
        <f t="array" ref="H85">SUMIFS('[1]Folio 8'!$AA$2:$AA$524,'[1]Folio 8'!$AS$2:$AS$524,'[1]Balance Superficial'!H$3,'[1]Folio 8'!$X$2:$X$524,'[1]Balance Superficial'!$B85)</f>
        <v>0</v>
      </c>
      <c r="I85" s="63">
        <f t="array" ref="I85">SUMIFS('[1]Folio 8'!$AA$2:$AA$524,'[1]Folio 8'!$AS$2:$AS$524,'[1]Balance Superficial'!I$3,'[1]Folio 8'!$X$2:$X$524,'[1]Balance Superficial'!$B85)</f>
        <v>350</v>
      </c>
      <c r="J85" s="63">
        <f t="array" ref="J85">SUMIFS('[1]Folio 8'!$AA$2:$AA$524,'[1]Folio 8'!$AS$2:$AS$524,'[1]Balance Superficial'!J$3,'[1]Folio 8'!$X$2:$X$524,'[1]Balance Superficial'!$B85)</f>
        <v>0</v>
      </c>
      <c r="K85" s="63">
        <f t="array" ref="K85">SUMIFS('[1]Folio 8'!$AA$2:$AA$524,'[1]Folio 8'!$AS$2:$AS$524,'[1]Balance Superficial'!K$3,'[1]Folio 8'!$X$2:$X$524,'[1]Balance Superficial'!$B85)</f>
        <v>0</v>
      </c>
      <c r="L85" s="63">
        <f t="array" ref="L85">SUMIFS('[1]Folio 8'!$AA$2:$AA$524,'[1]Folio 8'!$AS$2:$AS$524,'[1]Balance Superficial'!L$3,'[1]Folio 8'!$X$2:$X$524,'[1]Balance Superficial'!$B85)</f>
        <v>0</v>
      </c>
      <c r="M85" s="63">
        <f t="array" ref="M85">SUMIFS('[1]Folio 8'!$AA$2:$AA$524,'[1]Folio 8'!$AS$2:$AS$524,'[1]Balance Superficial'!M$3,'[1]Folio 8'!$X$2:$X$524,'[1]Balance Superficial'!$B85)</f>
        <v>0</v>
      </c>
      <c r="N85" s="63">
        <f t="array" ref="N85">SUMIFS('[1]Folio 8'!$AA$2:$AA$524,'[1]Folio 8'!$AS$2:$AS$524,'[1]Balance Superficial'!N$3,'[1]Folio 8'!$X$2:$X$524,'[1]Balance Superficial'!$B85)</f>
        <v>0</v>
      </c>
      <c r="O85" s="63">
        <f t="array" ref="O85">SUMIFS('[1]Folio 8'!$AA$2:$AA$524,'[1]Folio 8'!$AS$2:$AS$524,'[1]Balance Superficial'!O$3,'[1]Folio 8'!$X$2:$X$524,'[1]Balance Superficial'!$B85)</f>
        <v>0</v>
      </c>
      <c r="P85" s="63">
        <f t="array" ref="P85">SUMIFS('[1]Folio 8'!$AA$2:$AA$524,'[1]Folio 8'!$AS$2:$AS$524,'[1]Balance Superficial'!P$3,'[1]Folio 8'!$X$2:$X$524,'[1]Balance Superficial'!$B85)</f>
        <v>0</v>
      </c>
      <c r="Q85" s="63">
        <f t="array" ref="Q85">SUMIFS('[1]Folio 8'!$AA$2:$AA$524,'[1]Folio 8'!$AS$2:$AS$524,'[1]Balance Superficial'!Q$3,'[1]Folio 8'!$X$2:$X$524,'[1]Balance Superficial'!$B85)</f>
        <v>0</v>
      </c>
      <c r="R85" s="63">
        <f t="array" ref="R85">SUMIFS('[1]Folio 8'!$AA$2:$AA$524,'[1]Folio 8'!$AS$2:$AS$524,'[1]Balance Superficial'!R$3,'[1]Folio 8'!$X$2:$X$524,'[1]Balance Superficial'!$B85)</f>
        <v>0</v>
      </c>
      <c r="S85" s="63">
        <f t="array" ref="S85">SUMIFS('[1]Folio 8'!$AA$2:$AA$524,'[1]Folio 8'!$AS$2:$AS$524,'[1]Balance Superficial'!S$3,'[1]Folio 8'!$X$2:$X$524,'[1]Balance Superficial'!$B85)</f>
        <v>0</v>
      </c>
      <c r="T85" s="63">
        <f t="array" ref="T85">SUMIFS('[1]Folio 8'!$AA$2:$AA$524,'[1]Folio 8'!$AS$2:$AS$524,'[1]Balance Superficial'!T$3,'[1]Folio 8'!$X$2:$X$524,'[1]Balance Superficial'!$B85)</f>
        <v>0</v>
      </c>
      <c r="U85" s="63">
        <f t="array" ref="U85">SUMIFS('[1]Folio 8'!$AA$2:$AA$524,'[1]Folio 8'!$AS$2:$AS$524,'[1]Balance Superficial'!U$3,'[1]Folio 8'!$X$2:$X$524,'[1]Balance Superficial'!$B85)</f>
        <v>0</v>
      </c>
      <c r="V85" s="63">
        <f t="array" ref="V85">SUMIFS('[1]Folio 8'!$AA$2:$AA$524,'[1]Folio 8'!$AS$2:$AS$524,'[1]Balance Superficial'!V$3,'[1]Folio 8'!$X$2:$X$524,'[1]Balance Superficial'!$B85)</f>
        <v>0</v>
      </c>
    </row>
    <row r="86" spans="1:23" x14ac:dyDescent="0.2">
      <c r="E86" s="119">
        <f>SUM(E79:E85)</f>
        <v>96000</v>
      </c>
      <c r="F86" s="119">
        <f t="shared" ref="F86:V86" si="40">SUM(F79:F85)</f>
        <v>0</v>
      </c>
      <c r="G86" s="119">
        <f t="shared" si="40"/>
        <v>3823070</v>
      </c>
      <c r="H86" s="119">
        <f t="shared" si="40"/>
        <v>7003160</v>
      </c>
      <c r="I86" s="119">
        <f t="shared" si="40"/>
        <v>17650401</v>
      </c>
      <c r="J86" s="119">
        <f t="shared" si="40"/>
        <v>0</v>
      </c>
      <c r="K86" s="119">
        <f t="shared" si="40"/>
        <v>1387499</v>
      </c>
      <c r="L86" s="119">
        <f t="shared" si="40"/>
        <v>1209000</v>
      </c>
      <c r="M86" s="119">
        <f t="shared" si="40"/>
        <v>1048603</v>
      </c>
      <c r="N86" s="119">
        <f t="shared" si="40"/>
        <v>0</v>
      </c>
      <c r="O86" s="119">
        <f t="shared" si="40"/>
        <v>2609729</v>
      </c>
      <c r="P86" s="119">
        <f t="shared" si="40"/>
        <v>0</v>
      </c>
      <c r="Q86" s="119">
        <f t="shared" si="40"/>
        <v>0</v>
      </c>
      <c r="R86" s="119">
        <f t="shared" si="40"/>
        <v>1387499</v>
      </c>
      <c r="S86" s="119">
        <f t="shared" si="40"/>
        <v>0</v>
      </c>
      <c r="T86" s="119">
        <f t="shared" si="40"/>
        <v>2525285</v>
      </c>
      <c r="U86" s="119">
        <f t="shared" si="40"/>
        <v>132000</v>
      </c>
      <c r="V86" s="119">
        <f t="shared" si="40"/>
        <v>0</v>
      </c>
      <c r="W86" s="119">
        <f>SUM(E86:V86)</f>
        <v>38872246</v>
      </c>
    </row>
    <row r="87" spans="1:23" x14ac:dyDescent="0.2"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>
        <v>2609729</v>
      </c>
      <c r="P87" s="119"/>
      <c r="Q87" s="119"/>
      <c r="R87" s="119"/>
      <c r="S87" s="119"/>
      <c r="T87" s="119"/>
      <c r="U87" s="119"/>
      <c r="V87" s="119"/>
    </row>
    <row r="88" spans="1:23" x14ac:dyDescent="0.2">
      <c r="B88" s="1" t="s">
        <v>52</v>
      </c>
    </row>
    <row r="89" spans="1:23" x14ac:dyDescent="0.2">
      <c r="B89" s="131" t="s">
        <v>122</v>
      </c>
      <c r="E89" s="120">
        <f>E69+E79</f>
        <v>113832</v>
      </c>
      <c r="F89" s="120">
        <f t="shared" ref="F89:V95" si="41">F69+F79</f>
        <v>0</v>
      </c>
      <c r="G89" s="120">
        <f t="shared" si="41"/>
        <v>264720</v>
      </c>
      <c r="H89" s="120">
        <f t="shared" si="41"/>
        <v>412636</v>
      </c>
      <c r="I89" s="120">
        <f t="shared" si="41"/>
        <v>367622</v>
      </c>
      <c r="J89" s="120">
        <f t="shared" si="41"/>
        <v>0</v>
      </c>
      <c r="K89" s="120">
        <f t="shared" si="41"/>
        <v>134685</v>
      </c>
      <c r="L89" s="120">
        <f t="shared" si="41"/>
        <v>27539</v>
      </c>
      <c r="M89" s="120">
        <f t="shared" si="41"/>
        <v>85136</v>
      </c>
      <c r="N89" s="120">
        <f t="shared" si="41"/>
        <v>0</v>
      </c>
      <c r="O89" s="120">
        <f t="shared" si="41"/>
        <v>457208</v>
      </c>
      <c r="P89" s="120">
        <f t="shared" si="41"/>
        <v>0</v>
      </c>
      <c r="Q89" s="120">
        <f t="shared" si="41"/>
        <v>602</v>
      </c>
      <c r="R89" s="120">
        <f t="shared" si="41"/>
        <v>66688</v>
      </c>
      <c r="S89" s="120">
        <f t="shared" si="41"/>
        <v>0</v>
      </c>
      <c r="T89" s="120">
        <f t="shared" si="41"/>
        <v>147065</v>
      </c>
      <c r="U89" s="120">
        <f t="shared" si="41"/>
        <v>987</v>
      </c>
      <c r="V89" s="120">
        <f t="shared" si="41"/>
        <v>0</v>
      </c>
    </row>
    <row r="90" spans="1:23" x14ac:dyDescent="0.2">
      <c r="B90" s="131" t="s">
        <v>123</v>
      </c>
      <c r="E90" s="120">
        <f t="shared" ref="E90:T95" si="42">E70+E80</f>
        <v>2417280</v>
      </c>
      <c r="F90" s="120">
        <f t="shared" si="42"/>
        <v>0</v>
      </c>
      <c r="G90" s="120">
        <f t="shared" si="42"/>
        <v>11866958</v>
      </c>
      <c r="H90" s="120">
        <f t="shared" si="42"/>
        <v>12039218.5</v>
      </c>
      <c r="I90" s="120">
        <f t="shared" si="42"/>
        <v>37232521.629999995</v>
      </c>
      <c r="J90" s="120">
        <f t="shared" si="42"/>
        <v>0</v>
      </c>
      <c r="K90" s="120">
        <f t="shared" si="42"/>
        <v>4610541</v>
      </c>
      <c r="L90" s="120">
        <f t="shared" si="42"/>
        <v>1539201</v>
      </c>
      <c r="M90" s="120">
        <f t="shared" si="42"/>
        <v>3716656.4</v>
      </c>
      <c r="N90" s="120">
        <f t="shared" si="42"/>
        <v>0</v>
      </c>
      <c r="O90" s="120">
        <f t="shared" si="42"/>
        <v>4185954.6</v>
      </c>
      <c r="P90" s="120">
        <f t="shared" si="42"/>
        <v>0</v>
      </c>
      <c r="Q90" s="120">
        <f t="shared" si="42"/>
        <v>19000</v>
      </c>
      <c r="R90" s="120">
        <f t="shared" si="42"/>
        <v>2097450</v>
      </c>
      <c r="S90" s="120">
        <f t="shared" si="42"/>
        <v>0</v>
      </c>
      <c r="T90" s="120">
        <f t="shared" si="42"/>
        <v>5392440</v>
      </c>
      <c r="U90" s="120">
        <f t="shared" si="41"/>
        <v>132000</v>
      </c>
      <c r="V90" s="120">
        <f t="shared" si="41"/>
        <v>0</v>
      </c>
    </row>
    <row r="91" spans="1:23" x14ac:dyDescent="0.2">
      <c r="B91" s="1" t="s">
        <v>124</v>
      </c>
      <c r="E91" s="120">
        <f t="shared" si="42"/>
        <v>4585</v>
      </c>
      <c r="F91" s="120">
        <f t="shared" si="41"/>
        <v>0</v>
      </c>
      <c r="G91" s="120">
        <f t="shared" si="41"/>
        <v>32993.5</v>
      </c>
      <c r="H91" s="120">
        <f t="shared" si="41"/>
        <v>107212</v>
      </c>
      <c r="I91" s="120">
        <f t="shared" si="41"/>
        <v>158682.26</v>
      </c>
      <c r="J91" s="120">
        <f t="shared" si="41"/>
        <v>0</v>
      </c>
      <c r="K91" s="120">
        <f t="shared" si="41"/>
        <v>20240.5</v>
      </c>
      <c r="L91" s="120">
        <f t="shared" si="41"/>
        <v>0</v>
      </c>
      <c r="M91" s="120">
        <f t="shared" si="41"/>
        <v>21900</v>
      </c>
      <c r="N91" s="120">
        <f t="shared" si="41"/>
        <v>0</v>
      </c>
      <c r="O91" s="120">
        <f t="shared" si="41"/>
        <v>43132</v>
      </c>
      <c r="P91" s="120">
        <f t="shared" si="41"/>
        <v>0</v>
      </c>
      <c r="Q91" s="120">
        <f t="shared" si="41"/>
        <v>0</v>
      </c>
      <c r="R91" s="120">
        <f t="shared" si="41"/>
        <v>33854.5</v>
      </c>
      <c r="S91" s="120">
        <f t="shared" si="41"/>
        <v>693</v>
      </c>
      <c r="T91" s="120">
        <f t="shared" si="41"/>
        <v>21075</v>
      </c>
      <c r="U91" s="120">
        <f t="shared" si="41"/>
        <v>9490</v>
      </c>
      <c r="V91" s="120">
        <f t="shared" si="41"/>
        <v>0</v>
      </c>
    </row>
    <row r="92" spans="1:23" x14ac:dyDescent="0.2">
      <c r="B92" s="1" t="s">
        <v>125</v>
      </c>
      <c r="E92" s="120">
        <f t="shared" si="42"/>
        <v>0</v>
      </c>
      <c r="F92" s="120">
        <f t="shared" si="41"/>
        <v>0</v>
      </c>
      <c r="G92" s="120">
        <f t="shared" si="41"/>
        <v>9201.75</v>
      </c>
      <c r="H92" s="120">
        <f t="shared" si="41"/>
        <v>16040</v>
      </c>
      <c r="I92" s="120">
        <f t="shared" si="41"/>
        <v>15962</v>
      </c>
      <c r="J92" s="120">
        <f t="shared" si="41"/>
        <v>0</v>
      </c>
      <c r="K92" s="120">
        <f t="shared" si="41"/>
        <v>0</v>
      </c>
      <c r="L92" s="120">
        <f t="shared" si="41"/>
        <v>0</v>
      </c>
      <c r="M92" s="120">
        <f t="shared" si="41"/>
        <v>0</v>
      </c>
      <c r="N92" s="120">
        <f t="shared" si="41"/>
        <v>0</v>
      </c>
      <c r="O92" s="120">
        <f t="shared" si="41"/>
        <v>5154</v>
      </c>
      <c r="P92" s="120">
        <f t="shared" si="41"/>
        <v>0</v>
      </c>
      <c r="Q92" s="120">
        <f t="shared" si="41"/>
        <v>0</v>
      </c>
      <c r="R92" s="120">
        <f t="shared" si="41"/>
        <v>0</v>
      </c>
      <c r="S92" s="120">
        <f t="shared" si="41"/>
        <v>0</v>
      </c>
      <c r="T92" s="120">
        <f t="shared" si="41"/>
        <v>0</v>
      </c>
      <c r="U92" s="120">
        <f t="shared" si="41"/>
        <v>0</v>
      </c>
      <c r="V92" s="120">
        <f t="shared" si="41"/>
        <v>0</v>
      </c>
    </row>
    <row r="93" spans="1:23" x14ac:dyDescent="0.2">
      <c r="B93" s="1" t="s">
        <v>49</v>
      </c>
      <c r="E93" s="120">
        <f t="shared" si="42"/>
        <v>0</v>
      </c>
      <c r="F93" s="120">
        <f t="shared" si="41"/>
        <v>0</v>
      </c>
      <c r="G93" s="120">
        <f t="shared" si="41"/>
        <v>9080</v>
      </c>
      <c r="H93" s="120">
        <f t="shared" si="41"/>
        <v>290236</v>
      </c>
      <c r="I93" s="120">
        <f t="shared" si="41"/>
        <v>259777</v>
      </c>
      <c r="J93" s="120">
        <f t="shared" si="41"/>
        <v>0</v>
      </c>
      <c r="K93" s="120">
        <f t="shared" si="41"/>
        <v>0</v>
      </c>
      <c r="L93" s="120">
        <f t="shared" si="41"/>
        <v>0</v>
      </c>
      <c r="M93" s="120">
        <f t="shared" si="41"/>
        <v>0</v>
      </c>
      <c r="N93" s="120">
        <f t="shared" si="41"/>
        <v>0</v>
      </c>
      <c r="O93" s="120">
        <f t="shared" si="41"/>
        <v>48768</v>
      </c>
      <c r="P93" s="120">
        <f t="shared" si="41"/>
        <v>0</v>
      </c>
      <c r="Q93" s="120">
        <f t="shared" si="41"/>
        <v>0</v>
      </c>
      <c r="R93" s="120">
        <f t="shared" si="41"/>
        <v>0</v>
      </c>
      <c r="S93" s="120">
        <f t="shared" si="41"/>
        <v>0</v>
      </c>
      <c r="T93" s="120">
        <f t="shared" si="41"/>
        <v>0</v>
      </c>
      <c r="U93" s="120">
        <f t="shared" si="41"/>
        <v>0</v>
      </c>
      <c r="V93" s="120">
        <f t="shared" si="41"/>
        <v>0</v>
      </c>
    </row>
    <row r="94" spans="1:23" x14ac:dyDescent="0.2">
      <c r="B94" s="1" t="s">
        <v>126</v>
      </c>
      <c r="E94" s="120">
        <f t="shared" si="42"/>
        <v>0</v>
      </c>
      <c r="F94" s="120">
        <f t="shared" si="41"/>
        <v>0</v>
      </c>
      <c r="G94" s="120">
        <f t="shared" si="41"/>
        <v>0</v>
      </c>
      <c r="H94" s="120">
        <f t="shared" si="41"/>
        <v>0</v>
      </c>
      <c r="I94" s="120">
        <f t="shared" si="41"/>
        <v>0</v>
      </c>
      <c r="J94" s="120">
        <f t="shared" si="41"/>
        <v>0</v>
      </c>
      <c r="K94" s="120">
        <f t="shared" si="41"/>
        <v>0</v>
      </c>
      <c r="L94" s="120">
        <f t="shared" si="41"/>
        <v>0</v>
      </c>
      <c r="M94" s="120">
        <f t="shared" si="41"/>
        <v>0</v>
      </c>
      <c r="N94" s="120">
        <f t="shared" si="41"/>
        <v>0</v>
      </c>
      <c r="O94" s="120">
        <f t="shared" si="41"/>
        <v>0</v>
      </c>
      <c r="P94" s="120">
        <f t="shared" si="41"/>
        <v>0</v>
      </c>
      <c r="Q94" s="120">
        <f t="shared" si="41"/>
        <v>0</v>
      </c>
      <c r="R94" s="120">
        <f t="shared" si="41"/>
        <v>0</v>
      </c>
      <c r="S94" s="120">
        <f t="shared" si="41"/>
        <v>0</v>
      </c>
      <c r="T94" s="120">
        <f t="shared" si="41"/>
        <v>602.25</v>
      </c>
      <c r="U94" s="120">
        <f t="shared" si="41"/>
        <v>19278</v>
      </c>
      <c r="V94" s="120">
        <f t="shared" si="41"/>
        <v>0</v>
      </c>
    </row>
    <row r="95" spans="1:23" x14ac:dyDescent="0.2">
      <c r="B95" s="1" t="s">
        <v>50</v>
      </c>
      <c r="E95" s="120">
        <f t="shared" si="42"/>
        <v>0</v>
      </c>
      <c r="F95" s="120">
        <f t="shared" si="41"/>
        <v>0</v>
      </c>
      <c r="G95" s="120">
        <f t="shared" si="41"/>
        <v>0</v>
      </c>
      <c r="H95" s="120">
        <f t="shared" si="41"/>
        <v>1825</v>
      </c>
      <c r="I95" s="120">
        <f t="shared" si="41"/>
        <v>3932.38</v>
      </c>
      <c r="J95" s="120">
        <f t="shared" si="41"/>
        <v>0</v>
      </c>
      <c r="K95" s="120">
        <f t="shared" si="41"/>
        <v>0</v>
      </c>
      <c r="L95" s="120">
        <f t="shared" si="41"/>
        <v>0</v>
      </c>
      <c r="M95" s="120">
        <f t="shared" si="41"/>
        <v>0</v>
      </c>
      <c r="N95" s="120">
        <f t="shared" si="41"/>
        <v>0</v>
      </c>
      <c r="O95" s="120">
        <f t="shared" si="41"/>
        <v>1460</v>
      </c>
      <c r="P95" s="120">
        <f t="shared" si="41"/>
        <v>0</v>
      </c>
      <c r="Q95" s="120">
        <f t="shared" si="41"/>
        <v>0</v>
      </c>
      <c r="R95" s="120">
        <f t="shared" si="41"/>
        <v>0</v>
      </c>
      <c r="S95" s="120">
        <f t="shared" si="41"/>
        <v>0</v>
      </c>
      <c r="T95" s="120">
        <f t="shared" si="41"/>
        <v>0</v>
      </c>
      <c r="U95" s="120">
        <f t="shared" si="41"/>
        <v>0</v>
      </c>
      <c r="V95" s="120">
        <f t="shared" si="41"/>
        <v>0</v>
      </c>
    </row>
    <row r="96" spans="1:23" x14ac:dyDescent="0.2">
      <c r="E96" s="119">
        <f>SUM(E89:E95)</f>
        <v>2535697</v>
      </c>
      <c r="F96" s="119">
        <f t="shared" ref="F96:V96" si="43">SUM(F89:F95)</f>
        <v>0</v>
      </c>
      <c r="G96" s="119">
        <f t="shared" si="43"/>
        <v>12182953.25</v>
      </c>
      <c r="H96" s="119">
        <f t="shared" si="43"/>
        <v>12867167.5</v>
      </c>
      <c r="I96" s="119">
        <f t="shared" si="43"/>
        <v>38038497.269999996</v>
      </c>
      <c r="J96" s="119">
        <f t="shared" si="43"/>
        <v>0</v>
      </c>
      <c r="K96" s="119">
        <f t="shared" si="43"/>
        <v>4765466.5</v>
      </c>
      <c r="L96" s="119">
        <f t="shared" si="43"/>
        <v>1566740</v>
      </c>
      <c r="M96" s="119">
        <f t="shared" si="43"/>
        <v>3823692.4</v>
      </c>
      <c r="N96" s="119">
        <f t="shared" si="43"/>
        <v>0</v>
      </c>
      <c r="O96" s="119">
        <f t="shared" si="43"/>
        <v>4741676.5999999996</v>
      </c>
      <c r="P96" s="119">
        <f t="shared" si="43"/>
        <v>0</v>
      </c>
      <c r="Q96" s="119">
        <f t="shared" si="43"/>
        <v>19602</v>
      </c>
      <c r="R96" s="119">
        <f t="shared" si="43"/>
        <v>2197992.5</v>
      </c>
      <c r="S96" s="119">
        <f t="shared" si="43"/>
        <v>693</v>
      </c>
      <c r="T96" s="119">
        <f t="shared" si="43"/>
        <v>5561182.25</v>
      </c>
      <c r="U96" s="119">
        <f t="shared" si="43"/>
        <v>161755</v>
      </c>
      <c r="V96" s="119">
        <f t="shared" si="43"/>
        <v>0</v>
      </c>
      <c r="W96" s="119">
        <f>SUM(E96:V96)</f>
        <v>88463115.269999996</v>
      </c>
    </row>
    <row r="97" spans="1:22" x14ac:dyDescent="0.2"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</row>
    <row r="98" spans="1:22" x14ac:dyDescent="0.2">
      <c r="B98" s="1" t="s">
        <v>53</v>
      </c>
    </row>
    <row r="99" spans="1:22" x14ac:dyDescent="0.2">
      <c r="B99" s="131" t="s">
        <v>122</v>
      </c>
      <c r="E99" s="120">
        <f>SUMIFS('[1]REPDA Superficial'!$J$2:$J$150,'[1]REPDA Superficial'!$N$2:$N$150,'[1]Balance Superficial'!E$3,'[1]REPDA Superficial'!$M$2:$M$150,'[1]Balance Superficial'!$B99)</f>
        <v>4873</v>
      </c>
      <c r="F99" s="120">
        <f>SUMIFS('[1]REPDA Superficial'!$J$2:$J$150,'[1]REPDA Superficial'!$N$2:$N$150,'[1]Balance Superficial'!F$3,'[1]REPDA Superficial'!$M$2:$M$150,'[1]Balance Superficial'!$B99)</f>
        <v>0</v>
      </c>
      <c r="G99" s="120">
        <f>SUMIFS('[1]REPDA Superficial'!$J$2:$J$150,'[1]REPDA Superficial'!$N$2:$N$150,'[1]Balance Superficial'!G$3,'[1]REPDA Superficial'!$M$2:$M$150,'[1]Balance Superficial'!$B99)</f>
        <v>81358</v>
      </c>
      <c r="H99" s="120">
        <f>SUMIFS('[1]REPDA Superficial'!$J$2:$J$150,'[1]REPDA Superficial'!$N$2:$N$150,'[1]Balance Superficial'!H$3,'[1]REPDA Superficial'!$M$2:$M$150,'[1]Balance Superficial'!$B99)</f>
        <v>256</v>
      </c>
      <c r="I99" s="120">
        <f>SUMIFS('[1]REPDA Superficial'!$J$2:$J$150,'[1]REPDA Superficial'!$N$2:$N$150,'[1]Balance Superficial'!I$3,'[1]REPDA Superficial'!$M$2:$M$150,'[1]Balance Superficial'!$B99)</f>
        <v>104941</v>
      </c>
      <c r="J99" s="120">
        <f>SUMIFS('[1]REPDA Superficial'!$J$2:$J$150,'[1]REPDA Superficial'!$N$2:$N$150,'[1]Balance Superficial'!J$3,'[1]REPDA Superficial'!$M$2:$M$150,'[1]Balance Superficial'!$B99)</f>
        <v>0</v>
      </c>
      <c r="K99" s="120">
        <f>SUMIFS('[1]REPDA Superficial'!$J$2:$J$150,'[1]REPDA Superficial'!$N$2:$N$150,'[1]Balance Superficial'!K$3,'[1]REPDA Superficial'!$M$2:$M$150,'[1]Balance Superficial'!$B99)</f>
        <v>0</v>
      </c>
      <c r="L99" s="120">
        <f>SUMIFS('[1]REPDA Superficial'!$J$2:$J$150,'[1]REPDA Superficial'!$N$2:$N$150,'[1]Balance Superficial'!L$3,'[1]REPDA Superficial'!$M$2:$M$150,'[1]Balance Superficial'!$B99)</f>
        <v>0</v>
      </c>
      <c r="M99" s="120">
        <f>SUMIFS('[1]REPDA Superficial'!$J$2:$J$150,'[1]REPDA Superficial'!$N$2:$N$150,'[1]Balance Superficial'!M$3,'[1]REPDA Superficial'!$M$2:$M$150,'[1]Balance Superficial'!$B99)</f>
        <v>0</v>
      </c>
      <c r="N99" s="120">
        <f>SUMIFS('[1]REPDA Superficial'!$J$2:$J$150,'[1]REPDA Superficial'!$N$2:$N$150,'[1]Balance Superficial'!N$3,'[1]REPDA Superficial'!$M$2:$M$150,'[1]Balance Superficial'!$B99)</f>
        <v>0</v>
      </c>
      <c r="O99" s="120">
        <f>SUMIFS('[1]REPDA Superficial'!$J$2:$J$150,'[1]REPDA Superficial'!$N$2:$N$150,'[1]Balance Superficial'!O$3,'[1]REPDA Superficial'!$M$2:$M$150,'[1]Balance Superficial'!$B99)</f>
        <v>33726</v>
      </c>
      <c r="P99" s="120">
        <f>SUMIFS('[1]REPDA Superficial'!$J$2:$J$150,'[1]REPDA Superficial'!$N$2:$N$150,'[1]Balance Superficial'!P$3,'[1]REPDA Superficial'!$M$2:$M$150,'[1]Balance Superficial'!$B99)</f>
        <v>0</v>
      </c>
      <c r="Q99" s="120">
        <f>SUMIFS('[1]REPDA Superficial'!$J$2:$J$150,'[1]REPDA Superficial'!$N$2:$N$150,'[1]Balance Superficial'!Q$3,'[1]REPDA Superficial'!$M$2:$M$150,'[1]Balance Superficial'!$B99)</f>
        <v>1589</v>
      </c>
      <c r="R99" s="120">
        <f>SUMIFS('[1]REPDA Superficial'!$J$2:$J$150,'[1]REPDA Superficial'!$N$2:$N$150,'[1]Balance Superficial'!R$3,'[1]REPDA Superficial'!$M$2:$M$150,'[1]Balance Superficial'!$B99)</f>
        <v>0</v>
      </c>
      <c r="S99" s="120">
        <f>SUMIFS('[1]REPDA Superficial'!$J$2:$J$150,'[1]REPDA Superficial'!$N$2:$N$150,'[1]Balance Superficial'!S$3,'[1]REPDA Superficial'!$M$2:$M$150,'[1]Balance Superficial'!$B99)</f>
        <v>0</v>
      </c>
      <c r="T99" s="120">
        <f>SUMIFS('[1]REPDA Superficial'!$J$2:$J$150,'[1]REPDA Superficial'!$N$2:$N$150,'[1]Balance Superficial'!T$3,'[1]REPDA Superficial'!$M$2:$M$150,'[1]Balance Superficial'!$B99)</f>
        <v>0</v>
      </c>
      <c r="U99" s="120">
        <f>SUMIFS('[1]REPDA Superficial'!$J$2:$J$150,'[1]REPDA Superficial'!$N$2:$N$150,'[1]Balance Superficial'!U$3,'[1]REPDA Superficial'!$M$2:$M$150,'[1]Balance Superficial'!$B99)</f>
        <v>493</v>
      </c>
      <c r="V99" s="120">
        <f>SUMIFS('[1]REPDA Superficial'!$J$2:$J$150,'[1]REPDA Superficial'!$N$2:$N$150,'[1]Balance Superficial'!V$3,'[1]REPDA Superficial'!$M$2:$M$150,'[1]Balance Superficial'!$B99)</f>
        <v>0</v>
      </c>
    </row>
    <row r="100" spans="1:22" x14ac:dyDescent="0.2">
      <c r="B100" s="131" t="s">
        <v>123</v>
      </c>
      <c r="E100" s="120">
        <f>SUMIFS('[1]REPDA Superficial'!$J$2:$J$150,'[1]REPDA Superficial'!$N$2:$N$150,'[1]Balance Superficial'!E$3,'[1]REPDA Superficial'!$M$2:$M$150,'[1]Balance Superficial'!$B100)</f>
        <v>789000</v>
      </c>
      <c r="F100" s="120">
        <f>SUMIFS('[1]REPDA Superficial'!$J$2:$J$150,'[1]REPDA Superficial'!$N$2:$N$150,'[1]Balance Superficial'!F$3,'[1]REPDA Superficial'!$M$2:$M$150,'[1]Balance Superficial'!$B100)</f>
        <v>0</v>
      </c>
      <c r="G100" s="120">
        <f>SUMIFS('[1]REPDA Superficial'!$J$2:$J$150,'[1]REPDA Superficial'!$N$2:$N$150,'[1]Balance Superficial'!G$3,'[1]REPDA Superficial'!$M$2:$M$150,'[1]Balance Superficial'!$B100)</f>
        <v>5852832</v>
      </c>
      <c r="H100" s="120">
        <f>SUMIFS('[1]REPDA Superficial'!$J$2:$J$150,'[1]REPDA Superficial'!$N$2:$N$150,'[1]Balance Superficial'!H$3,'[1]REPDA Superficial'!$M$2:$M$150,'[1]Balance Superficial'!$B100)</f>
        <v>48000</v>
      </c>
      <c r="I100" s="120">
        <f>SUMIFS('[1]REPDA Superficial'!$J$2:$J$150,'[1]REPDA Superficial'!$N$2:$N$150,'[1]Balance Superficial'!I$3,'[1]REPDA Superficial'!$M$2:$M$150,'[1]Balance Superficial'!$B100)</f>
        <v>18000</v>
      </c>
      <c r="J100" s="120">
        <f>SUMIFS('[1]REPDA Superficial'!$J$2:$J$150,'[1]REPDA Superficial'!$N$2:$N$150,'[1]Balance Superficial'!J$3,'[1]REPDA Superficial'!$M$2:$M$150,'[1]Balance Superficial'!$B100)</f>
        <v>0</v>
      </c>
      <c r="K100" s="120">
        <f>SUMIFS('[1]REPDA Superficial'!$J$2:$J$150,'[1]REPDA Superficial'!$N$2:$N$150,'[1]Balance Superficial'!K$3,'[1]REPDA Superficial'!$M$2:$M$150,'[1]Balance Superficial'!$B100)</f>
        <v>750000</v>
      </c>
      <c r="L100" s="120">
        <f>SUMIFS('[1]REPDA Superficial'!$J$2:$J$150,'[1]REPDA Superficial'!$N$2:$N$150,'[1]Balance Superficial'!L$3,'[1]REPDA Superficial'!$M$2:$M$150,'[1]Balance Superficial'!$B100)</f>
        <v>0</v>
      </c>
      <c r="M100" s="120">
        <f>SUMIFS('[1]REPDA Superficial'!$J$2:$J$150,'[1]REPDA Superficial'!$N$2:$N$150,'[1]Balance Superficial'!M$3,'[1]REPDA Superficial'!$M$2:$M$150,'[1]Balance Superficial'!$B100)</f>
        <v>240000</v>
      </c>
      <c r="N100" s="120">
        <f>SUMIFS('[1]REPDA Superficial'!$J$2:$J$150,'[1]REPDA Superficial'!$N$2:$N$150,'[1]Balance Superficial'!N$3,'[1]REPDA Superficial'!$M$2:$M$150,'[1]Balance Superficial'!$B100)</f>
        <v>0</v>
      </c>
      <c r="O100" s="120">
        <f>SUMIFS('[1]REPDA Superficial'!$J$2:$J$150,'[1]REPDA Superficial'!$N$2:$N$150,'[1]Balance Superficial'!O$3,'[1]REPDA Superficial'!$M$2:$M$150,'[1]Balance Superficial'!$B100)</f>
        <v>4730320</v>
      </c>
      <c r="P100" s="120">
        <f>SUMIFS('[1]REPDA Superficial'!$J$2:$J$150,'[1]REPDA Superficial'!$N$2:$N$150,'[1]Balance Superficial'!P$3,'[1]REPDA Superficial'!$M$2:$M$150,'[1]Balance Superficial'!$B100)</f>
        <v>0</v>
      </c>
      <c r="Q100" s="120">
        <f>SUMIFS('[1]REPDA Superficial'!$J$2:$J$150,'[1]REPDA Superficial'!$N$2:$N$150,'[1]Balance Superficial'!Q$3,'[1]REPDA Superficial'!$M$2:$M$150,'[1]Balance Superficial'!$B100)</f>
        <v>0</v>
      </c>
      <c r="R100" s="120">
        <f>SUMIFS('[1]REPDA Superficial'!$J$2:$J$150,'[1]REPDA Superficial'!$N$2:$N$150,'[1]Balance Superficial'!R$3,'[1]REPDA Superficial'!$M$2:$M$150,'[1]Balance Superficial'!$B100)</f>
        <v>150000</v>
      </c>
      <c r="S100" s="120">
        <f>SUMIFS('[1]REPDA Superficial'!$J$2:$J$150,'[1]REPDA Superficial'!$N$2:$N$150,'[1]Balance Superficial'!S$3,'[1]REPDA Superficial'!$M$2:$M$150,'[1]Balance Superficial'!$B100)</f>
        <v>0</v>
      </c>
      <c r="T100" s="120">
        <f>SUMIFS('[1]REPDA Superficial'!$J$2:$J$150,'[1]REPDA Superficial'!$N$2:$N$150,'[1]Balance Superficial'!T$3,'[1]REPDA Superficial'!$M$2:$M$150,'[1]Balance Superficial'!$B100)</f>
        <v>0</v>
      </c>
      <c r="U100" s="120">
        <f>SUMIFS('[1]REPDA Superficial'!$J$2:$J$150,'[1]REPDA Superficial'!$N$2:$N$150,'[1]Balance Superficial'!U$3,'[1]REPDA Superficial'!$M$2:$M$150,'[1]Balance Superficial'!$B100)</f>
        <v>0</v>
      </c>
      <c r="V100" s="120">
        <f>SUMIFS('[1]REPDA Superficial'!$J$2:$J$150,'[1]REPDA Superficial'!$N$2:$N$150,'[1]Balance Superficial'!V$3,'[1]REPDA Superficial'!$M$2:$M$150,'[1]Balance Superficial'!$B100)</f>
        <v>0</v>
      </c>
    </row>
    <row r="101" spans="1:22" x14ac:dyDescent="0.2">
      <c r="A101" s="5"/>
      <c r="B101" s="1" t="s">
        <v>124</v>
      </c>
      <c r="E101" s="120">
        <f>SUMIFS('[1]REPDA Superficial'!$J$2:$J$150,'[1]REPDA Superficial'!$N$2:$N$150,'[1]Balance Superficial'!E$3,'[1]REPDA Superficial'!$M$2:$M$150,'[1]Balance Superficial'!$B101)</f>
        <v>767</v>
      </c>
      <c r="F101" s="120">
        <f>SUMIFS('[1]REPDA Superficial'!$J$2:$J$150,'[1]REPDA Superficial'!$N$2:$N$150,'[1]Balance Superficial'!F$3,'[1]REPDA Superficial'!$M$2:$M$150,'[1]Balance Superficial'!$B101)</f>
        <v>0</v>
      </c>
      <c r="G101" s="120">
        <f>SUMIFS('[1]REPDA Superficial'!$J$2:$J$150,'[1]REPDA Superficial'!$N$2:$N$150,'[1]Balance Superficial'!G$3,'[1]REPDA Superficial'!$M$2:$M$150,'[1]Balance Superficial'!$B101)</f>
        <v>34295</v>
      </c>
      <c r="H101" s="120">
        <f>SUMIFS('[1]REPDA Superficial'!$J$2:$J$150,'[1]REPDA Superficial'!$N$2:$N$150,'[1]Balance Superficial'!H$3,'[1]REPDA Superficial'!$M$2:$M$150,'[1]Balance Superficial'!$B101)</f>
        <v>0</v>
      </c>
      <c r="I101" s="120">
        <f>SUMIFS('[1]REPDA Superficial'!$J$2:$J$150,'[1]REPDA Superficial'!$N$2:$N$150,'[1]Balance Superficial'!I$3,'[1]REPDA Superficial'!$M$2:$M$150,'[1]Balance Superficial'!$B101)</f>
        <v>65610.5</v>
      </c>
      <c r="J101" s="120">
        <f>SUMIFS('[1]REPDA Superficial'!$J$2:$J$150,'[1]REPDA Superficial'!$N$2:$N$150,'[1]Balance Superficial'!J$3,'[1]REPDA Superficial'!$M$2:$M$150,'[1]Balance Superficial'!$B101)</f>
        <v>0</v>
      </c>
      <c r="K101" s="120">
        <f>SUMIFS('[1]REPDA Superficial'!$J$2:$J$150,'[1]REPDA Superficial'!$N$2:$N$150,'[1]Balance Superficial'!K$3,'[1]REPDA Superficial'!$M$2:$M$150,'[1]Balance Superficial'!$B101)</f>
        <v>57637</v>
      </c>
      <c r="L101" s="120">
        <f>SUMIFS('[1]REPDA Superficial'!$J$2:$J$150,'[1]REPDA Superficial'!$N$2:$N$150,'[1]Balance Superficial'!L$3,'[1]REPDA Superficial'!$M$2:$M$150,'[1]Balance Superficial'!$B101)</f>
        <v>0</v>
      </c>
      <c r="M101" s="120">
        <f>SUMIFS('[1]REPDA Superficial'!$J$2:$J$150,'[1]REPDA Superficial'!$N$2:$N$150,'[1]Balance Superficial'!M$3,'[1]REPDA Superficial'!$M$2:$M$150,'[1]Balance Superficial'!$B101)</f>
        <v>47900</v>
      </c>
      <c r="N101" s="120">
        <f>SUMIFS('[1]REPDA Superficial'!$J$2:$J$150,'[1]REPDA Superficial'!$N$2:$N$150,'[1]Balance Superficial'!N$3,'[1]REPDA Superficial'!$M$2:$M$150,'[1]Balance Superficial'!$B101)</f>
        <v>0</v>
      </c>
      <c r="O101" s="120">
        <f>SUMIFS('[1]REPDA Superficial'!$J$2:$J$150,'[1]REPDA Superficial'!$N$2:$N$150,'[1]Balance Superficial'!O$3,'[1]REPDA Superficial'!$M$2:$M$150,'[1]Balance Superficial'!$B101)</f>
        <v>0</v>
      </c>
      <c r="P101" s="120">
        <f>SUMIFS('[1]REPDA Superficial'!$J$2:$J$150,'[1]REPDA Superficial'!$N$2:$N$150,'[1]Balance Superficial'!P$3,'[1]REPDA Superficial'!$M$2:$M$150,'[1]Balance Superficial'!$B101)</f>
        <v>0</v>
      </c>
      <c r="Q101" s="120">
        <f>SUMIFS('[1]REPDA Superficial'!$J$2:$J$150,'[1]REPDA Superficial'!$N$2:$N$150,'[1]Balance Superficial'!Q$3,'[1]REPDA Superficial'!$M$2:$M$150,'[1]Balance Superficial'!$B101)</f>
        <v>5475</v>
      </c>
      <c r="R101" s="120">
        <f>SUMIFS('[1]REPDA Superficial'!$J$2:$J$150,'[1]REPDA Superficial'!$N$2:$N$150,'[1]Balance Superficial'!R$3,'[1]REPDA Superficial'!$M$2:$M$150,'[1]Balance Superficial'!$B101)</f>
        <v>17899</v>
      </c>
      <c r="S101" s="120">
        <f>SUMIFS('[1]REPDA Superficial'!$J$2:$J$150,'[1]REPDA Superficial'!$N$2:$N$150,'[1]Balance Superficial'!S$3,'[1]REPDA Superficial'!$M$2:$M$150,'[1]Balance Superficial'!$B101)</f>
        <v>0</v>
      </c>
      <c r="T101" s="120">
        <f>SUMIFS('[1]REPDA Superficial'!$J$2:$J$150,'[1]REPDA Superficial'!$N$2:$N$150,'[1]Balance Superficial'!T$3,'[1]REPDA Superficial'!$M$2:$M$150,'[1]Balance Superficial'!$B101)</f>
        <v>34979</v>
      </c>
      <c r="U101" s="120">
        <f>SUMIFS('[1]REPDA Superficial'!$J$2:$J$150,'[1]REPDA Superficial'!$N$2:$N$150,'[1]Balance Superficial'!U$3,'[1]REPDA Superficial'!$M$2:$M$150,'[1]Balance Superficial'!$B101)</f>
        <v>65517</v>
      </c>
      <c r="V101" s="120">
        <f>SUMIFS('[1]REPDA Superficial'!$J$2:$J$150,'[1]REPDA Superficial'!$N$2:$N$150,'[1]Balance Superficial'!V$3,'[1]REPDA Superficial'!$M$2:$M$150,'[1]Balance Superficial'!$B101)</f>
        <v>0</v>
      </c>
    </row>
    <row r="105" spans="1:22" x14ac:dyDescent="0.2">
      <c r="A105" s="5"/>
      <c r="E105" s="119">
        <f>SUM(E69:E74)</f>
        <v>2439697</v>
      </c>
      <c r="F105" s="119">
        <f>SUM(F69:F74)</f>
        <v>0</v>
      </c>
      <c r="G105" s="119">
        <f>SUM(G69:G74)</f>
        <v>8359883.25</v>
      </c>
      <c r="H105" s="119">
        <f>SUM(H69:H75)</f>
        <v>5864007.5</v>
      </c>
      <c r="I105" s="119">
        <f>SUM(I69:I75)</f>
        <v>20388096.27</v>
      </c>
      <c r="J105" s="119">
        <f>SUM(J69:J74)</f>
        <v>0</v>
      </c>
      <c r="K105" s="119">
        <f>SUM(K69:K74)</f>
        <v>3377967.5</v>
      </c>
      <c r="L105" s="119">
        <f>SUM(L69:L74)</f>
        <v>357740</v>
      </c>
      <c r="M105" s="119">
        <f>SUM(M69:M74)</f>
        <v>2775089.4</v>
      </c>
      <c r="N105" s="119">
        <f>SUM(N69:N74)</f>
        <v>0</v>
      </c>
      <c r="O105" s="119">
        <f>SUM(O69:O75)</f>
        <v>2131947.6</v>
      </c>
      <c r="P105" s="119">
        <f t="shared" ref="P105:V105" si="44">SUM(P69:P74)</f>
        <v>0</v>
      </c>
      <c r="Q105" s="119">
        <f t="shared" si="44"/>
        <v>19602</v>
      </c>
      <c r="R105" s="119">
        <f t="shared" si="44"/>
        <v>810493.5</v>
      </c>
      <c r="S105" s="119">
        <f t="shared" si="44"/>
        <v>693</v>
      </c>
      <c r="T105" s="119">
        <f t="shared" si="44"/>
        <v>3035897.25</v>
      </c>
      <c r="U105" s="119">
        <f t="shared" si="44"/>
        <v>29755</v>
      </c>
      <c r="V105" s="119">
        <f t="shared" si="44"/>
        <v>0</v>
      </c>
    </row>
    <row r="106" spans="1:22" x14ac:dyDescent="0.2">
      <c r="A106" s="5"/>
      <c r="E106" s="119">
        <f t="shared" ref="E106:V106" si="45">SUM(E99:E101)</f>
        <v>794640</v>
      </c>
      <c r="F106" s="119">
        <f t="shared" si="45"/>
        <v>0</v>
      </c>
      <c r="G106" s="119">
        <f t="shared" si="45"/>
        <v>5968485</v>
      </c>
      <c r="H106" s="119">
        <f t="shared" si="45"/>
        <v>48256</v>
      </c>
      <c r="I106" s="119">
        <f t="shared" si="45"/>
        <v>188551.5</v>
      </c>
      <c r="J106" s="119">
        <f t="shared" si="45"/>
        <v>0</v>
      </c>
      <c r="K106" s="119">
        <f t="shared" si="45"/>
        <v>807637</v>
      </c>
      <c r="L106" s="119">
        <f t="shared" si="45"/>
        <v>0</v>
      </c>
      <c r="M106" s="119">
        <f t="shared" si="45"/>
        <v>287900</v>
      </c>
      <c r="N106" s="119">
        <f t="shared" si="45"/>
        <v>0</v>
      </c>
      <c r="O106" s="119">
        <f t="shared" si="45"/>
        <v>4764046</v>
      </c>
      <c r="P106" s="119">
        <f t="shared" si="45"/>
        <v>0</v>
      </c>
      <c r="Q106" s="119">
        <f t="shared" si="45"/>
        <v>7064</v>
      </c>
      <c r="R106" s="119">
        <f t="shared" si="45"/>
        <v>167899</v>
      </c>
      <c r="S106" s="119">
        <f t="shared" si="45"/>
        <v>0</v>
      </c>
      <c r="T106" s="119">
        <f t="shared" si="45"/>
        <v>34979</v>
      </c>
      <c r="U106" s="119">
        <f t="shared" si="45"/>
        <v>66010</v>
      </c>
      <c r="V106" s="119">
        <f t="shared" si="45"/>
        <v>0</v>
      </c>
    </row>
    <row r="108" spans="1:22" x14ac:dyDescent="0.2">
      <c r="A108" s="5"/>
      <c r="E108" s="5" t="s">
        <v>54</v>
      </c>
      <c r="F108" s="5" t="s">
        <v>54</v>
      </c>
      <c r="G108" s="5" t="s">
        <v>54</v>
      </c>
      <c r="H108" s="5" t="s">
        <v>54</v>
      </c>
      <c r="I108" s="5" t="s">
        <v>54</v>
      </c>
      <c r="J108" s="5" t="s">
        <v>54</v>
      </c>
      <c r="K108" s="5" t="s">
        <v>54</v>
      </c>
      <c r="L108" s="5" t="s">
        <v>54</v>
      </c>
      <c r="M108" s="5" t="s">
        <v>54</v>
      </c>
      <c r="N108" s="5" t="s">
        <v>54</v>
      </c>
      <c r="O108" s="5" t="s">
        <v>54</v>
      </c>
      <c r="P108" s="5" t="s">
        <v>54</v>
      </c>
      <c r="Q108" s="5" t="s">
        <v>54</v>
      </c>
      <c r="R108" s="5" t="s">
        <v>54</v>
      </c>
      <c r="S108" s="5" t="s">
        <v>54</v>
      </c>
      <c r="T108" s="5" t="s">
        <v>54</v>
      </c>
      <c r="U108" s="5" t="s">
        <v>54</v>
      </c>
      <c r="V108" s="5" t="s">
        <v>54</v>
      </c>
    </row>
    <row r="109" spans="1:22" x14ac:dyDescent="0.2">
      <c r="A109" s="5"/>
      <c r="E109" s="97">
        <v>2439697</v>
      </c>
      <c r="F109" s="97"/>
      <c r="G109" s="97">
        <v>8551993.25</v>
      </c>
      <c r="H109" s="122">
        <v>5842745.5</v>
      </c>
      <c r="I109" s="97">
        <v>20381900.270000003</v>
      </c>
      <c r="K109" s="97">
        <v>3285325.5</v>
      </c>
      <c r="L109" s="97">
        <v>373958</v>
      </c>
      <c r="M109" s="97">
        <v>2775089.4</v>
      </c>
      <c r="N109" s="97"/>
      <c r="O109" s="97">
        <v>2113684.6</v>
      </c>
      <c r="P109" s="97"/>
      <c r="Q109" s="5">
        <v>931</v>
      </c>
      <c r="R109" s="97">
        <v>821243</v>
      </c>
      <c r="S109" s="97">
        <v>12000</v>
      </c>
      <c r="T109" s="97">
        <v>3376018.25</v>
      </c>
      <c r="U109" s="97">
        <v>29426</v>
      </c>
      <c r="V109" s="97"/>
    </row>
    <row r="110" spans="1:22" x14ac:dyDescent="0.2">
      <c r="A110" s="5"/>
      <c r="E110" s="5" t="s">
        <v>55</v>
      </c>
      <c r="F110" s="5" t="s">
        <v>55</v>
      </c>
      <c r="G110" s="5" t="s">
        <v>55</v>
      </c>
      <c r="H110" s="36" t="s">
        <v>55</v>
      </c>
      <c r="I110" s="5" t="s">
        <v>55</v>
      </c>
      <c r="J110" s="5" t="s">
        <v>55</v>
      </c>
      <c r="K110" s="5" t="s">
        <v>55</v>
      </c>
      <c r="L110" s="5" t="s">
        <v>55</v>
      </c>
      <c r="M110" s="5" t="s">
        <v>55</v>
      </c>
      <c r="N110" s="5" t="s">
        <v>55</v>
      </c>
      <c r="O110" s="5" t="s">
        <v>55</v>
      </c>
      <c r="P110" s="5" t="s">
        <v>55</v>
      </c>
      <c r="Q110" s="5" t="s">
        <v>55</v>
      </c>
      <c r="R110" s="5" t="s">
        <v>55</v>
      </c>
      <c r="S110" s="5" t="s">
        <v>55</v>
      </c>
      <c r="T110" s="5" t="s">
        <v>55</v>
      </c>
      <c r="U110" s="5" t="s">
        <v>55</v>
      </c>
      <c r="V110" s="5" t="s">
        <v>55</v>
      </c>
    </row>
    <row r="111" spans="1:22" x14ac:dyDescent="0.2">
      <c r="A111" s="5"/>
      <c r="E111" s="97">
        <v>794640</v>
      </c>
      <c r="F111" s="97"/>
      <c r="G111" s="97">
        <v>5968485</v>
      </c>
      <c r="H111" s="122">
        <v>48256</v>
      </c>
      <c r="I111" s="97">
        <v>188551.5</v>
      </c>
      <c r="K111" s="97">
        <v>807637</v>
      </c>
      <c r="L111" s="97">
        <v>48255</v>
      </c>
      <c r="M111" s="97">
        <v>287900</v>
      </c>
      <c r="N111" s="97"/>
      <c r="O111" s="97">
        <v>4764046</v>
      </c>
      <c r="P111" s="97"/>
      <c r="Q111" s="97">
        <v>7064</v>
      </c>
      <c r="R111" s="97">
        <v>167899</v>
      </c>
      <c r="S111" s="97"/>
      <c r="T111" s="97">
        <v>34979</v>
      </c>
      <c r="U111" s="97">
        <v>66010</v>
      </c>
      <c r="V111" s="97"/>
    </row>
    <row r="112" spans="1:22" x14ac:dyDescent="0.2">
      <c r="A112" s="5"/>
      <c r="H112" s="36"/>
    </row>
    <row r="113" spans="1:22" x14ac:dyDescent="0.2">
      <c r="A113" s="5"/>
      <c r="H113" s="36"/>
    </row>
    <row r="114" spans="1:22" x14ac:dyDescent="0.2">
      <c r="A114" s="5"/>
      <c r="H114" s="36"/>
    </row>
    <row r="115" spans="1:22" x14ac:dyDescent="0.2">
      <c r="A115" s="5"/>
      <c r="E115" s="5" t="s">
        <v>56</v>
      </c>
      <c r="F115" s="5" t="s">
        <v>56</v>
      </c>
      <c r="G115" s="5" t="s">
        <v>56</v>
      </c>
      <c r="H115" s="36" t="s">
        <v>56</v>
      </c>
      <c r="I115" s="5" t="s">
        <v>56</v>
      </c>
      <c r="J115" s="5" t="s">
        <v>56</v>
      </c>
      <c r="K115" s="5" t="s">
        <v>56</v>
      </c>
      <c r="L115" s="5" t="s">
        <v>56</v>
      </c>
      <c r="M115" s="5" t="s">
        <v>56</v>
      </c>
      <c r="N115" s="5" t="s">
        <v>56</v>
      </c>
      <c r="O115" s="5" t="s">
        <v>56</v>
      </c>
      <c r="P115" s="5" t="s">
        <v>56</v>
      </c>
      <c r="Q115" s="5" t="s">
        <v>56</v>
      </c>
      <c r="R115" s="5" t="s">
        <v>56</v>
      </c>
      <c r="S115" s="5" t="s">
        <v>56</v>
      </c>
      <c r="T115" s="5" t="s">
        <v>56</v>
      </c>
      <c r="U115" s="5" t="s">
        <v>56</v>
      </c>
      <c r="V115" s="5" t="s">
        <v>56</v>
      </c>
    </row>
    <row r="116" spans="1:22" x14ac:dyDescent="0.2">
      <c r="A116" s="5"/>
      <c r="E116" s="97">
        <v>255487.977837502</v>
      </c>
      <c r="F116" s="97">
        <v>382145.65075505996</v>
      </c>
      <c r="G116" s="36">
        <v>2585194.7157562417</v>
      </c>
      <c r="H116" s="122">
        <v>224605.28151043196</v>
      </c>
      <c r="I116" s="97">
        <v>1196400.7773390347</v>
      </c>
      <c r="J116" s="123">
        <v>179803.31708899999</v>
      </c>
      <c r="K116" s="124">
        <v>37250.867865179796</v>
      </c>
      <c r="L116" s="123">
        <v>31740.5</v>
      </c>
      <c r="M116" s="97">
        <v>140882.43778800001</v>
      </c>
      <c r="N116" s="97">
        <v>556632.58283522003</v>
      </c>
      <c r="O116" s="97">
        <v>430515.40415635001</v>
      </c>
      <c r="Q116" s="97">
        <v>72487.467260959995</v>
      </c>
      <c r="R116" s="97">
        <v>1042277.9959438597</v>
      </c>
      <c r="S116" s="97">
        <v>179148.59863242001</v>
      </c>
      <c r="T116" s="97">
        <v>976600.3467701599</v>
      </c>
      <c r="U116" s="97">
        <v>34242.080313890001</v>
      </c>
      <c r="V116" s="97">
        <v>136213415</v>
      </c>
    </row>
    <row r="117" spans="1:22" ht="14.4" x14ac:dyDescent="0.3">
      <c r="A117" s="5"/>
      <c r="B117" s="5"/>
      <c r="C117" s="5"/>
      <c r="D117" s="5"/>
      <c r="K117" s="125"/>
    </row>
    <row r="118" spans="1:22" x14ac:dyDescent="0.2">
      <c r="A118" s="5"/>
      <c r="B118" s="5"/>
      <c r="C118" s="5"/>
      <c r="D118" s="5"/>
      <c r="F118" s="97">
        <f>SUM(F116:G116)</f>
        <v>2967340.3665113016</v>
      </c>
      <c r="G118" s="97">
        <v>2967340.3665122394</v>
      </c>
      <c r="J118" s="97"/>
    </row>
    <row r="120" spans="1:22" x14ac:dyDescent="0.2">
      <c r="A120" s="5"/>
      <c r="B120" s="5"/>
      <c r="C120" s="5"/>
      <c r="D120" s="5"/>
      <c r="K120" s="122">
        <v>217054.18495475</v>
      </c>
      <c r="N120" s="97"/>
      <c r="O120" s="97">
        <v>987147.98699156987</v>
      </c>
    </row>
  </sheetData>
  <mergeCells count="4">
    <mergeCell ref="A12:A30"/>
    <mergeCell ref="A31:A35"/>
    <mergeCell ref="A37:A43"/>
    <mergeCell ref="A52:A65"/>
  </mergeCells>
  <conditionalFormatting sqref="E65:P65">
    <cfRule type="cellIs" dxfId="185" priority="9" operator="equal">
      <formula>"deficit"</formula>
    </cfRule>
    <cfRule type="cellIs" dxfId="184" priority="10" operator="equal">
      <formula>"Equilibrio"</formula>
    </cfRule>
    <cfRule type="cellIs" dxfId="183" priority="11" operator="equal">
      <formula>"Disponibilidad"</formula>
    </cfRule>
    <cfRule type="cellIs" dxfId="182" priority="12" operator="equal">
      <formula>"ABUNDANCIA"</formula>
    </cfRule>
  </conditionalFormatting>
  <conditionalFormatting sqref="F65:V65">
    <cfRule type="cellIs" dxfId="181" priority="5" operator="equal">
      <formula>"deficit"</formula>
    </cfRule>
    <cfRule type="cellIs" dxfId="180" priority="6" operator="equal">
      <formula>"Equilibrio"</formula>
    </cfRule>
    <cfRule type="cellIs" dxfId="179" priority="7" operator="equal">
      <formula>"Disponibilidad"</formula>
    </cfRule>
    <cfRule type="cellIs" dxfId="178" priority="8" operator="equal">
      <formula>"ABUNDANCIA"</formula>
    </cfRule>
  </conditionalFormatting>
  <conditionalFormatting sqref="D65">
    <cfRule type="cellIs" dxfId="177" priority="1" operator="equal">
      <formula>"deficit"</formula>
    </cfRule>
    <cfRule type="cellIs" dxfId="176" priority="2" operator="equal">
      <formula>"Equilibrio"</formula>
    </cfRule>
    <cfRule type="cellIs" dxfId="175" priority="3" operator="equal">
      <formula>"Disponibilidad"</formula>
    </cfRule>
    <cfRule type="cellIs" dxfId="174" priority="4" operator="equal">
      <formula>"ABUNDANCIA"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8"/>
  <sheetViews>
    <sheetView topLeftCell="A16" workbookViewId="0">
      <selection activeCell="C5" sqref="C5"/>
    </sheetView>
  </sheetViews>
  <sheetFormatPr baseColWidth="10" defaultColWidth="11.44140625" defaultRowHeight="10.199999999999999" x14ac:dyDescent="0.2"/>
  <cols>
    <col min="1" max="2" width="15.44140625" style="5" customWidth="1"/>
    <col min="3" max="3" width="24.44140625" style="5" customWidth="1"/>
    <col min="4" max="4" width="37.5546875" style="5" customWidth="1"/>
    <col min="5" max="5" width="22.88671875" style="5" customWidth="1"/>
    <col min="6" max="6" width="5.5546875" style="5" customWidth="1"/>
    <col min="7" max="7" width="14.6640625" style="5" bestFit="1" customWidth="1"/>
    <col min="8" max="8" width="14.6640625" style="5" hidden="1" customWidth="1"/>
    <col min="9" max="10" width="14.6640625" style="5" bestFit="1" customWidth="1"/>
    <col min="11" max="11" width="15.5546875" style="5" bestFit="1" customWidth="1"/>
    <col min="12" max="12" width="15.5546875" style="5" hidden="1" customWidth="1"/>
    <col min="13" max="13" width="13.88671875" style="5" bestFit="1" customWidth="1"/>
    <col min="14" max="14" width="12.5546875" style="5" bestFit="1" customWidth="1"/>
    <col min="15" max="15" width="13.88671875" style="5" bestFit="1" customWidth="1"/>
    <col min="16" max="16" width="13.88671875" style="5" hidden="1" customWidth="1"/>
    <col min="17" max="20" width="13.88671875" style="5" bestFit="1" customWidth="1"/>
    <col min="21" max="21" width="12.5546875" style="5" bestFit="1" customWidth="1"/>
    <col min="22" max="24" width="13.88671875" style="5" bestFit="1" customWidth="1"/>
    <col min="25" max="16384" width="11.44140625" style="5"/>
  </cols>
  <sheetData>
    <row r="1" spans="1:24" x14ac:dyDescent="0.2">
      <c r="D1" s="2" t="s">
        <v>0</v>
      </c>
      <c r="E1" s="2"/>
      <c r="F1" s="2"/>
      <c r="G1" s="3" t="s">
        <v>2</v>
      </c>
      <c r="H1" s="3"/>
      <c r="I1" s="4" t="s">
        <v>2</v>
      </c>
      <c r="J1" s="4" t="s">
        <v>2</v>
      </c>
      <c r="K1" s="3" t="s">
        <v>2</v>
      </c>
      <c r="L1" s="3"/>
      <c r="M1" s="4" t="s">
        <v>2</v>
      </c>
      <c r="N1" s="3" t="s">
        <v>2</v>
      </c>
      <c r="O1" s="3" t="s">
        <v>2</v>
      </c>
      <c r="P1" s="3"/>
      <c r="Q1" s="3" t="s">
        <v>2</v>
      </c>
      <c r="R1" s="3" t="s">
        <v>2</v>
      </c>
      <c r="S1" s="3" t="s">
        <v>3</v>
      </c>
      <c r="T1" s="3" t="s">
        <v>3</v>
      </c>
      <c r="U1" s="3" t="s">
        <v>3</v>
      </c>
      <c r="V1" s="3" t="s">
        <v>3</v>
      </c>
      <c r="W1" s="3" t="s">
        <v>3</v>
      </c>
      <c r="X1" s="3" t="s">
        <v>3</v>
      </c>
    </row>
    <row r="2" spans="1:24" x14ac:dyDescent="0.2">
      <c r="D2" s="2" t="s">
        <v>161</v>
      </c>
      <c r="E2" s="6"/>
      <c r="F2" s="6"/>
      <c r="G2" s="3"/>
      <c r="H2" s="3"/>
      <c r="I2" s="4"/>
      <c r="J2" s="4"/>
      <c r="K2" s="3"/>
      <c r="L2" s="3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">
      <c r="D3" s="2" t="s">
        <v>162</v>
      </c>
      <c r="E3" s="6"/>
      <c r="F3" s="6"/>
      <c r="G3" s="132" t="s">
        <v>4</v>
      </c>
      <c r="H3" s="132"/>
      <c r="I3" s="133" t="s">
        <v>6</v>
      </c>
      <c r="J3" s="133" t="s">
        <v>128</v>
      </c>
      <c r="K3" s="134" t="s">
        <v>8</v>
      </c>
      <c r="L3" s="134"/>
      <c r="M3" s="133" t="s">
        <v>10</v>
      </c>
      <c r="N3" s="132" t="s">
        <v>129</v>
      </c>
      <c r="O3" s="132" t="s">
        <v>12</v>
      </c>
      <c r="P3" s="132"/>
      <c r="Q3" s="132" t="s">
        <v>130</v>
      </c>
      <c r="R3" s="132" t="s">
        <v>15</v>
      </c>
      <c r="S3" s="132" t="s">
        <v>16</v>
      </c>
      <c r="T3" s="132" t="s">
        <v>17</v>
      </c>
      <c r="U3" s="132" t="s">
        <v>18</v>
      </c>
      <c r="V3" s="132" t="s">
        <v>131</v>
      </c>
      <c r="W3" s="132" t="s">
        <v>20</v>
      </c>
      <c r="X3" s="132" t="s">
        <v>21</v>
      </c>
    </row>
    <row r="4" spans="1:24" x14ac:dyDescent="0.2">
      <c r="A4" s="135"/>
      <c r="B4" s="136"/>
      <c r="C4" s="136"/>
      <c r="D4" s="137" t="s">
        <v>163</v>
      </c>
      <c r="E4" s="138">
        <v>1001</v>
      </c>
      <c r="F4" s="138"/>
    </row>
    <row r="5" spans="1:24" x14ac:dyDescent="0.2">
      <c r="A5" s="139"/>
      <c r="B5" s="140"/>
      <c r="C5" s="140"/>
      <c r="D5" s="141" t="s">
        <v>164</v>
      </c>
      <c r="E5" s="138" t="s">
        <v>132</v>
      </c>
      <c r="F5" s="138"/>
    </row>
    <row r="6" spans="1:24" x14ac:dyDescent="0.2">
      <c r="A6" s="214" t="s">
        <v>160</v>
      </c>
      <c r="B6" s="142"/>
      <c r="C6" s="143" t="s">
        <v>133</v>
      </c>
      <c r="D6" s="144" t="s">
        <v>165</v>
      </c>
      <c r="E6" s="31">
        <f>SUM(G6:X6)</f>
        <v>2471743351</v>
      </c>
      <c r="G6" s="145">
        <f>G7*1000000</f>
        <v>353816583.00000006</v>
      </c>
      <c r="H6" s="145"/>
      <c r="I6" s="145">
        <f t="shared" ref="I6:X6" si="0">I7*1000000</f>
        <v>238838579</v>
      </c>
      <c r="J6" s="145">
        <f t="shared" si="0"/>
        <v>183870276</v>
      </c>
      <c r="K6" s="145">
        <f t="shared" si="0"/>
        <v>699797535</v>
      </c>
      <c r="L6" s="145"/>
      <c r="M6" s="145">
        <f t="shared" si="0"/>
        <v>76559938</v>
      </c>
      <c r="N6" s="145">
        <f t="shared" si="0"/>
        <v>40765084</v>
      </c>
      <c r="O6" s="145">
        <f t="shared" si="0"/>
        <v>121097844.00000001</v>
      </c>
      <c r="P6" s="145"/>
      <c r="Q6" s="145">
        <f t="shared" si="0"/>
        <v>120388968</v>
      </c>
      <c r="R6" s="145">
        <f t="shared" si="0"/>
        <v>81384266</v>
      </c>
      <c r="S6" s="145">
        <f t="shared" si="0"/>
        <v>46280031</v>
      </c>
      <c r="T6" s="145">
        <f t="shared" si="0"/>
        <v>109390868.00000001</v>
      </c>
      <c r="U6" s="145">
        <f t="shared" si="0"/>
        <v>38870093</v>
      </c>
      <c r="V6" s="145">
        <f t="shared" si="0"/>
        <v>147043158</v>
      </c>
      <c r="W6" s="145">
        <f t="shared" si="0"/>
        <v>77426713</v>
      </c>
      <c r="X6" s="145">
        <f t="shared" si="0"/>
        <v>136213415</v>
      </c>
    </row>
    <row r="7" spans="1:24" x14ac:dyDescent="0.2">
      <c r="A7" s="215"/>
      <c r="B7" s="146"/>
      <c r="C7" s="143" t="s">
        <v>133</v>
      </c>
      <c r="D7" s="144" t="s">
        <v>134</v>
      </c>
      <c r="E7" s="120">
        <f>SUM(G7:X7)</f>
        <v>2471.7433510000001</v>
      </c>
      <c r="G7" s="120">
        <f>'[1]Balance Superficial'!E6</f>
        <v>353.81658300000004</v>
      </c>
      <c r="H7" s="120"/>
      <c r="I7" s="120">
        <f>'[1]Balance Superficial'!G6</f>
        <v>238.83857900000001</v>
      </c>
      <c r="J7" s="120">
        <f>'[1]Balance Superficial'!H6</f>
        <v>183.87027599999999</v>
      </c>
      <c r="K7" s="120">
        <f>'[1]Balance Superficial'!I6</f>
        <v>699.79753500000004</v>
      </c>
      <c r="L7" s="120"/>
      <c r="M7" s="120">
        <f>'[1]Balance Superficial'!K6</f>
        <v>76.559938000000002</v>
      </c>
      <c r="N7" s="120">
        <f>'[1]Balance Superficial'!L6</f>
        <v>40.765084000000002</v>
      </c>
      <c r="O7" s="120">
        <f>'[1]Balance Superficial'!M6</f>
        <v>121.09784400000001</v>
      </c>
      <c r="P7" s="120"/>
      <c r="Q7" s="120">
        <f>'[1]Balance Superficial'!O6</f>
        <v>120.38896800000001</v>
      </c>
      <c r="R7" s="120">
        <f>'[1]Balance Superficial'!P6</f>
        <v>81.384265999999997</v>
      </c>
      <c r="S7" s="120">
        <f>'[1]Balance Superficial'!Q6</f>
        <v>46.280031000000001</v>
      </c>
      <c r="T7" s="120">
        <f>'[1]Balance Superficial'!R6</f>
        <v>109.39086800000001</v>
      </c>
      <c r="U7" s="120">
        <f>'[1]Balance Superficial'!S6</f>
        <v>38.870092999999997</v>
      </c>
      <c r="V7" s="120">
        <f>'[1]Balance Superficial'!T6</f>
        <v>147.04315800000001</v>
      </c>
      <c r="W7" s="120">
        <f>'[1]Balance Superficial'!U6</f>
        <v>77.426713000000007</v>
      </c>
      <c r="X7" s="120">
        <f>'[1]Balance Superficial'!V6</f>
        <v>136.213415</v>
      </c>
    </row>
    <row r="8" spans="1:24" x14ac:dyDescent="0.2">
      <c r="A8" s="215"/>
      <c r="B8" s="146"/>
      <c r="C8" s="143" t="s">
        <v>211</v>
      </c>
      <c r="D8" s="144" t="s">
        <v>166</v>
      </c>
      <c r="E8" s="147"/>
      <c r="G8" s="147">
        <f>'[1]Balance Superficial'!E8</f>
        <v>577.30313665117274</v>
      </c>
      <c r="H8" s="147"/>
      <c r="I8" s="147">
        <f>'[1]Balance Superficial'!G8</f>
        <v>581.77783228688531</v>
      </c>
      <c r="J8" s="147">
        <f>'[1]Balance Superficial'!H8</f>
        <v>624.48245505978355</v>
      </c>
      <c r="K8" s="147">
        <f>'[1]Balance Superficial'!I8</f>
        <v>512.74218169588164</v>
      </c>
      <c r="L8" s="147"/>
      <c r="M8" s="147">
        <f>'[1]Balance Superficial'!K8</f>
        <v>550.17351406684782</v>
      </c>
      <c r="N8" s="147">
        <f>'[1]Balance Superficial'!L8</f>
        <v>552.86646535795182</v>
      </c>
      <c r="O8" s="147">
        <f>'[1]Balance Superficial'!M8</f>
        <v>466.98672758451414</v>
      </c>
      <c r="P8" s="147"/>
      <c r="Q8" s="147">
        <f>'[1]Balance Superficial'!O8</f>
        <v>647.22407047629144</v>
      </c>
      <c r="R8" s="147">
        <f>'[1]Balance Superficial'!P8</f>
        <v>542.85189175755431</v>
      </c>
      <c r="S8" s="147">
        <f>'[1]Balance Superficial'!Q8</f>
        <v>513.1</v>
      </c>
      <c r="T8" s="147">
        <f>'[1]Balance Superficial'!R8</f>
        <v>460.34402899335248</v>
      </c>
      <c r="U8" s="147">
        <f>'[1]Balance Superficial'!S8</f>
        <v>513.1</v>
      </c>
      <c r="V8" s="147">
        <f>'[1]Balance Superficial'!T8</f>
        <v>461.92252972831278</v>
      </c>
      <c r="W8" s="147">
        <f>'[1]Balance Superficial'!U8</f>
        <v>513.1</v>
      </c>
      <c r="X8" s="147">
        <f>'[1]Balance Superficial'!V8</f>
        <v>533.29687756818976</v>
      </c>
    </row>
    <row r="9" spans="1:24" x14ac:dyDescent="0.2">
      <c r="A9" s="215"/>
      <c r="B9" s="146"/>
      <c r="C9" s="143" t="s">
        <v>211</v>
      </c>
      <c r="D9" s="144" t="s">
        <v>167</v>
      </c>
    </row>
    <row r="10" spans="1:24" x14ac:dyDescent="0.2">
      <c r="A10" s="215"/>
      <c r="B10" s="146"/>
      <c r="C10" s="143"/>
      <c r="D10" s="144" t="s">
        <v>169</v>
      </c>
      <c r="E10" s="120"/>
      <c r="G10" s="120"/>
      <c r="H10" s="120"/>
      <c r="I10" s="120"/>
      <c r="J10" s="97">
        <f>'[1]Calculo lluvia B Subterraneo'!H34+'[1]Calculo lluvia B Subterraneo'!H35</f>
        <v>32577551.656199999</v>
      </c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spans="1:24" x14ac:dyDescent="0.2">
      <c r="A11" s="215"/>
      <c r="B11" s="146"/>
      <c r="C11" s="143"/>
      <c r="D11" s="144" t="s">
        <v>168</v>
      </c>
      <c r="E11" s="120"/>
      <c r="G11" s="120"/>
      <c r="H11" s="120"/>
      <c r="I11" s="120"/>
      <c r="J11" s="120">
        <f>'[1]Calculo lluvia B Subterraneo'!H36+'[1]Calculo lluvia B Subterraneo'!H37+'[1]Calculo lluvia B Subterraneo'!H38</f>
        <v>82246209.012700006</v>
      </c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  <row r="12" spans="1:24" x14ac:dyDescent="0.2">
      <c r="A12" s="215"/>
      <c r="B12" s="146"/>
      <c r="C12" s="143"/>
      <c r="D12" s="144" t="s">
        <v>170</v>
      </c>
      <c r="E12" s="120"/>
      <c r="G12" s="120"/>
      <c r="H12" s="120"/>
      <c r="I12" s="120"/>
      <c r="J12" s="120">
        <v>0</v>
      </c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</row>
    <row r="13" spans="1:24" x14ac:dyDescent="0.2">
      <c r="A13" s="215"/>
      <c r="B13" s="146"/>
      <c r="C13" s="143" t="s">
        <v>213</v>
      </c>
      <c r="D13" s="144" t="s">
        <v>171</v>
      </c>
      <c r="E13" s="31">
        <f>SUM(G13:X13)</f>
        <v>1409721111.9565001</v>
      </c>
      <c r="G13" s="148">
        <f>'[1]Balance Superficial'!E7</f>
        <v>204259423.16510004</v>
      </c>
      <c r="H13" s="148"/>
      <c r="I13" s="148">
        <f>'[1]Balance Superficial'!G7+'[1]Balance Superficial'!F7</f>
        <v>176856741.69090003</v>
      </c>
      <c r="J13" s="148">
        <f>'[1]Balance Superficial'!H7</f>
        <v>114823761.36899999</v>
      </c>
      <c r="K13" s="148">
        <f>'[1]Balance Superficial'!I7</f>
        <v>358815714.84130007</v>
      </c>
      <c r="L13" s="148"/>
      <c r="M13" s="148">
        <f>'[1]Balance Superficial'!K7</f>
        <v>42121250.126199998</v>
      </c>
      <c r="N13" s="148">
        <f>'[1]Balance Superficial'!L7</f>
        <v>22537647.901099999</v>
      </c>
      <c r="O13" s="148">
        <f>'[1]Balance Superficial'!M7</f>
        <v>56551085.887099996</v>
      </c>
      <c r="P13" s="148"/>
      <c r="Q13" s="148">
        <f>'[1]Balance Superficial'!O7+'[1]Balance Superficial'!N7</f>
        <v>115235539.8185</v>
      </c>
      <c r="R13" s="148">
        <f>'[1]Balance Superficial'!P7</f>
        <v>44179602.757399999</v>
      </c>
      <c r="S13" s="148">
        <f>'[1]Balance Superficial'!Q7</f>
        <v>23746283.906100001</v>
      </c>
      <c r="T13" s="148">
        <f>'[1]Balance Superficial'!R7</f>
        <v>50357432.9102</v>
      </c>
      <c r="U13" s="148">
        <f>'[1]Balance Superficial'!S7</f>
        <v>19944244.7183</v>
      </c>
      <c r="V13" s="148">
        <f>'[1]Balance Superficial'!T7</f>
        <v>67922547.522599995</v>
      </c>
      <c r="W13" s="148">
        <f>'[1]Balance Superficial'!U7</f>
        <v>39727646.440300003</v>
      </c>
      <c r="X13" s="148">
        <f>'[1]Balance Superficial'!V7</f>
        <v>72642188.902400017</v>
      </c>
    </row>
    <row r="14" spans="1:24" x14ac:dyDescent="0.2">
      <c r="A14" s="215"/>
      <c r="B14" s="146"/>
      <c r="C14" s="143"/>
      <c r="D14" s="144" t="s">
        <v>70</v>
      </c>
      <c r="E14" s="31">
        <f>SUM(G14:X14)</f>
        <v>248227235.12698016</v>
      </c>
      <c r="G14" s="149">
        <f>'[1]Balance Superficial'!E12</f>
        <v>18656741.179710906</v>
      </c>
      <c r="H14" s="149"/>
      <c r="I14" s="149">
        <f>'[1]Balance Superficial'!G12</f>
        <v>17459924.703440476</v>
      </c>
      <c r="J14" s="149">
        <f>'[1]Balance Superficial'!H12</f>
        <v>14809560.56342457</v>
      </c>
      <c r="K14" s="149">
        <f>'[1]Balance Superficial'!I12</f>
        <v>37350886.792094067</v>
      </c>
      <c r="L14" s="149"/>
      <c r="M14" s="149">
        <f>'[1]Balance Superficial'!K12</f>
        <v>4532436.4734746162</v>
      </c>
      <c r="N14" s="149">
        <f>'[1]Balance Superficial'!L12</f>
        <v>2013117.3471522415</v>
      </c>
      <c r="O14" s="149">
        <f>'[1]Balance Superficial'!M12</f>
        <v>5150185.6615381772</v>
      </c>
      <c r="P14" s="149"/>
      <c r="Q14" s="149">
        <f>'[1]Balance Superficial'!O12</f>
        <v>9716932.6982760765</v>
      </c>
      <c r="R14" s="149">
        <f>'[1]Balance Superficial'!P12</f>
        <v>44179602.757399999</v>
      </c>
      <c r="S14" s="149">
        <f>'[1]Balance Superficial'!Q12</f>
        <v>2684051.392569615</v>
      </c>
      <c r="T14" s="149">
        <f>'[1]Balance Superficial'!R12</f>
        <v>5263241.4196032267</v>
      </c>
      <c r="U14" s="149">
        <f>'[1]Balance Superficial'!S12</f>
        <v>2124836.7146010459</v>
      </c>
      <c r="V14" s="149">
        <f>'[1]Balance Superficial'!T12</f>
        <v>6787840.8251508521</v>
      </c>
      <c r="W14" s="149">
        <f>'[1]Balance Superficial'!U12</f>
        <v>4855687.6961442707</v>
      </c>
      <c r="X14" s="149">
        <f>'[1]Balance Superficial'!V12</f>
        <v>72642188.902400017</v>
      </c>
    </row>
    <row r="15" spans="1:24" x14ac:dyDescent="0.2">
      <c r="A15" s="215"/>
      <c r="B15" s="146"/>
      <c r="C15" s="143"/>
      <c r="D15" s="144" t="s">
        <v>108</v>
      </c>
      <c r="E15" s="31">
        <f>SUM(G15:X15)</f>
        <v>259807771.13915882</v>
      </c>
      <c r="G15" s="119">
        <f>'[1]Balance Superficial'!E29</f>
        <v>18957529.680412758</v>
      </c>
      <c r="H15" s="119"/>
      <c r="I15" s="119">
        <f>'[1]Balance Superficial'!G29</f>
        <v>19795261.385364562</v>
      </c>
      <c r="J15" s="119">
        <f>'[1]Balance Superficial'!H29</f>
        <v>16443456.380819669</v>
      </c>
      <c r="K15" s="119">
        <f>'[1]Balance Superficial'!I29</f>
        <v>41406590.821907334</v>
      </c>
      <c r="L15" s="119"/>
      <c r="M15" s="119">
        <f>'[1]Balance Superficial'!K29</f>
        <v>5161270.2379729114</v>
      </c>
      <c r="N15" s="119">
        <f>'[1]Balance Superficial'!L29</f>
        <v>2152324.4070308018</v>
      </c>
      <c r="O15" s="119">
        <f>'[1]Balance Superficial'!M29</f>
        <v>5550877.3777799075</v>
      </c>
      <c r="P15" s="119"/>
      <c r="Q15" s="119">
        <f>'[1]Balance Superficial'!O29</f>
        <v>10900966.464284416</v>
      </c>
      <c r="R15" s="119">
        <f>'[1]Balance Superficial'!P29</f>
        <v>44179602.757399999</v>
      </c>
      <c r="S15" s="119">
        <f>'[1]Balance Superficial'!Q29</f>
        <v>2691191.4007092034</v>
      </c>
      <c r="T15" s="119">
        <f>'[1]Balance Superficial'!R29</f>
        <v>5518024.8782999776</v>
      </c>
      <c r="U15" s="119">
        <f>'[1]Balance Superficial'!S29</f>
        <v>2124888.3965927591</v>
      </c>
      <c r="V15" s="119">
        <f>'[1]Balance Superficial'!T29</f>
        <v>7363023.9805303952</v>
      </c>
      <c r="W15" s="119">
        <f>'[1]Balance Superficial'!U29</f>
        <v>4920574.067654117</v>
      </c>
      <c r="X15" s="119">
        <f>'[1]Balance Superficial'!V29</f>
        <v>72642188.902400017</v>
      </c>
    </row>
    <row r="16" spans="1:24" x14ac:dyDescent="0.2">
      <c r="A16" s="215"/>
      <c r="B16" s="146"/>
      <c r="C16" s="143"/>
      <c r="D16" s="144" t="s">
        <v>172</v>
      </c>
      <c r="E16" s="31">
        <f>SUM(G16:X16)</f>
        <v>82937910.641723514</v>
      </c>
      <c r="G16" s="97">
        <f>'[1]Balance Superficial'!E60</f>
        <v>107504.33898743715</v>
      </c>
      <c r="H16" s="97"/>
      <c r="I16" s="97">
        <f>'[1]Balance Superficial'!G60</f>
        <v>1272187.2717839228</v>
      </c>
      <c r="J16" s="97">
        <f>'[1]Balance Superficial'!H60</f>
        <v>92334.677809421424</v>
      </c>
      <c r="K16" s="97">
        <f>'[1]Balance Superficial'!I60</f>
        <v>542427.57361201895</v>
      </c>
      <c r="L16" s="97"/>
      <c r="M16" s="97">
        <f>'[1]Balance Superficial'!K60</f>
        <v>16300.265254724975</v>
      </c>
      <c r="N16" s="97">
        <f>'[1]Balance Superficial'!L60</f>
        <v>13690.485566462703</v>
      </c>
      <c r="O16" s="97">
        <f>'[1]Balance Superficial'!M60</f>
        <v>66332.833421954914</v>
      </c>
      <c r="P16" s="97"/>
      <c r="Q16" s="97">
        <f>'[1]Balance Superficial'!O60</f>
        <v>172124.95486616017</v>
      </c>
      <c r="R16" s="97">
        <f>'[1]Balance Superficial'!P60</f>
        <v>55590906.423822001</v>
      </c>
      <c r="S16" s="97">
        <f>'[1]Balance Superficial'!Q60</f>
        <v>26415.299608193978</v>
      </c>
      <c r="T16" s="97">
        <f>'[1]Balance Superficial'!R60</f>
        <v>397693.28273981716</v>
      </c>
      <c r="U16" s="97">
        <f>'[1]Balance Superficial'!S60</f>
        <v>65045.207211585417</v>
      </c>
      <c r="V16" s="97">
        <f>'[1]Balance Superficial'!T60</f>
        <v>371254.11607949145</v>
      </c>
      <c r="W16" s="97">
        <f>'[1]Balance Superficial'!U60</f>
        <v>12542.837571021169</v>
      </c>
      <c r="X16" s="97">
        <f>'[1]Balance Superficial'!V60</f>
        <v>24191151.073389299</v>
      </c>
    </row>
    <row r="17" spans="1:24" x14ac:dyDescent="0.2">
      <c r="A17" s="215"/>
      <c r="B17" s="146"/>
      <c r="C17" s="143"/>
      <c r="D17" s="144" t="s">
        <v>173</v>
      </c>
      <c r="E17" s="97">
        <f>SUM(G17:X17)</f>
        <v>0</v>
      </c>
      <c r="G17" s="97">
        <f>'[1]Balance Superficial'!E17</f>
        <v>0</v>
      </c>
      <c r="H17" s="97"/>
      <c r="I17" s="97">
        <f>'[1]Balance Superficial'!G17</f>
        <v>0</v>
      </c>
      <c r="J17" s="97">
        <f>'[1]Balance Superficial'!H17</f>
        <v>0</v>
      </c>
      <c r="K17" s="97">
        <f>'[1]Balance Superficial'!I17</f>
        <v>0</v>
      </c>
      <c r="L17" s="97"/>
      <c r="M17" s="97">
        <f>'[1]Balance Superficial'!K17</f>
        <v>0</v>
      </c>
      <c r="N17" s="97">
        <f>'[1]Balance Superficial'!L17</f>
        <v>0</v>
      </c>
      <c r="O17" s="97">
        <f>'[1]Balance Superficial'!M17</f>
        <v>0</v>
      </c>
      <c r="P17" s="97"/>
      <c r="Q17" s="97">
        <f>'[1]Balance Superficial'!O17</f>
        <v>0</v>
      </c>
      <c r="R17" s="97">
        <f>'[1]Balance Superficial'!P17</f>
        <v>0</v>
      </c>
      <c r="S17" s="97">
        <f>'[1]Balance Superficial'!Q17</f>
        <v>0</v>
      </c>
      <c r="T17" s="97">
        <f>'[1]Balance Superficial'!R17</f>
        <v>0</v>
      </c>
      <c r="U17" s="97">
        <f>'[1]Balance Superficial'!S17</f>
        <v>0</v>
      </c>
      <c r="V17" s="97">
        <f>'[1]Balance Superficial'!T17</f>
        <v>0</v>
      </c>
      <c r="W17" s="97">
        <f>'[1]Balance Superficial'!U17</f>
        <v>0</v>
      </c>
      <c r="X17" s="97">
        <f>'[1]Balance Superficial'!V17</f>
        <v>0</v>
      </c>
    </row>
    <row r="18" spans="1:24" x14ac:dyDescent="0.2">
      <c r="A18" s="215"/>
      <c r="B18" s="146"/>
      <c r="C18" s="143"/>
      <c r="D18" s="144" t="s">
        <v>174</v>
      </c>
      <c r="E18" s="150">
        <v>1.12E-2</v>
      </c>
      <c r="G18" s="150">
        <f>G19/G13</f>
        <v>4.1000017665934144E-3</v>
      </c>
      <c r="H18" s="150"/>
      <c r="I18" s="150">
        <f t="shared" ref="I18:Q18" si="1">I19/I13</f>
        <v>7.1691830039049224E-3</v>
      </c>
      <c r="J18" s="150">
        <f t="shared" si="1"/>
        <v>9.4644170571362429E-3</v>
      </c>
      <c r="K18" s="150">
        <f t="shared" si="1"/>
        <v>1.4962618976792285E-2</v>
      </c>
      <c r="L18" s="150"/>
      <c r="M18" s="150">
        <f t="shared" si="1"/>
        <v>1.8253774907487728E-2</v>
      </c>
      <c r="N18" s="150">
        <f t="shared" si="1"/>
        <v>2.2173715325455819E-2</v>
      </c>
      <c r="O18" s="150">
        <f t="shared" si="1"/>
        <v>1.934163754404852E-2</v>
      </c>
      <c r="P18" s="150"/>
      <c r="Q18" s="150">
        <f t="shared" si="1"/>
        <v>3.4984550812061305E-3</v>
      </c>
      <c r="R18" s="120">
        <v>0</v>
      </c>
      <c r="S18" s="150">
        <f t="shared" ref="S18:W18" si="2">S19/S13</f>
        <v>1.0743993397862948E-2</v>
      </c>
      <c r="T18" s="150">
        <f t="shared" si="2"/>
        <v>1.1141194629215237E-2</v>
      </c>
      <c r="U18" s="150">
        <f t="shared" si="2"/>
        <v>1.0384227535111989E-2</v>
      </c>
      <c r="V18" s="150">
        <f t="shared" si="2"/>
        <v>1.7831013998228017E-2</v>
      </c>
      <c r="W18" s="150">
        <f t="shared" si="2"/>
        <v>8.1028257193529827E-3</v>
      </c>
      <c r="X18" s="120">
        <v>0</v>
      </c>
    </row>
    <row r="19" spans="1:24" x14ac:dyDescent="0.2">
      <c r="A19" s="215"/>
      <c r="B19" s="146"/>
      <c r="C19" s="143"/>
      <c r="D19" s="144" t="s">
        <v>175</v>
      </c>
      <c r="E19" s="120">
        <f>E13*E18</f>
        <v>15788876.4539128</v>
      </c>
      <c r="G19" s="120">
        <f>G59</f>
        <v>837463.995820262</v>
      </c>
      <c r="H19" s="120"/>
      <c r="I19" s="120">
        <f>I59</f>
        <v>1267918.3466564035</v>
      </c>
      <c r="J19" s="120">
        <f t="shared" ref="J19:Q19" si="3">J59</f>
        <v>1086739.965665305</v>
      </c>
      <c r="K19" s="120">
        <f t="shared" si="3"/>
        <v>5368822.8240557257</v>
      </c>
      <c r="L19" s="120"/>
      <c r="M19" s="120">
        <f t="shared" si="3"/>
        <v>768871.81862564385</v>
      </c>
      <c r="N19" s="120">
        <f t="shared" si="3"/>
        <v>499743.38866434823</v>
      </c>
      <c r="O19" s="120">
        <f t="shared" si="3"/>
        <v>1093790.6059506456</v>
      </c>
      <c r="P19" s="120"/>
      <c r="Q19" s="120">
        <f t="shared" si="3"/>
        <v>403146.35981356271</v>
      </c>
      <c r="R19" s="120">
        <f t="shared" ref="R19:X19" si="4">R13*R18</f>
        <v>0</v>
      </c>
      <c r="S19" s="120">
        <f>S59</f>
        <v>255129.91751091758</v>
      </c>
      <c r="T19" s="120">
        <f t="shared" ref="T19:W19" si="5">T59</f>
        <v>561041.96108018688</v>
      </c>
      <c r="U19" s="120">
        <f t="shared" si="5"/>
        <v>207105.57517078271</v>
      </c>
      <c r="V19" s="120">
        <f t="shared" si="5"/>
        <v>1211127.8956707884</v>
      </c>
      <c r="W19" s="120">
        <f t="shared" si="5"/>
        <v>321906.19534582482</v>
      </c>
      <c r="X19" s="120">
        <f t="shared" si="4"/>
        <v>0</v>
      </c>
    </row>
    <row r="20" spans="1:24" x14ac:dyDescent="0.2">
      <c r="A20" s="146"/>
      <c r="B20" s="146"/>
      <c r="C20" s="143"/>
      <c r="D20" s="144" t="s">
        <v>176</v>
      </c>
      <c r="E20" s="120"/>
      <c r="G20" s="151">
        <f>G19/G15</f>
        <v>4.4175797687688395E-2</v>
      </c>
      <c r="H20" s="151"/>
      <c r="I20" s="151">
        <f t="shared" ref="I20:Q20" si="6">I19/I15</f>
        <v>6.4051609219660355E-2</v>
      </c>
      <c r="J20" s="151">
        <f t="shared" si="6"/>
        <v>6.6089509437500235E-2</v>
      </c>
      <c r="K20" s="151">
        <f t="shared" si="6"/>
        <v>0.12966106886576129</v>
      </c>
      <c r="L20" s="151"/>
      <c r="M20" s="151">
        <f t="shared" si="6"/>
        <v>0.14896949455752936</v>
      </c>
      <c r="N20" s="151">
        <f t="shared" si="6"/>
        <v>0.2321877626959403</v>
      </c>
      <c r="O20" s="151">
        <f t="shared" si="6"/>
        <v>0.19704823787480438</v>
      </c>
      <c r="P20" s="151"/>
      <c r="Q20" s="151">
        <f t="shared" si="6"/>
        <v>3.6982625452010955E-2</v>
      </c>
      <c r="R20" s="120"/>
      <c r="S20" s="151">
        <f t="shared" ref="S20:W20" si="7">S19/S15</f>
        <v>9.4801847777784887E-2</v>
      </c>
      <c r="T20" s="151">
        <f t="shared" si="7"/>
        <v>0.10167441674402811</v>
      </c>
      <c r="U20" s="151">
        <f t="shared" si="7"/>
        <v>9.7466566010184247E-2</v>
      </c>
      <c r="V20" s="151">
        <f t="shared" si="7"/>
        <v>0.16448783799608716</v>
      </c>
      <c r="W20" s="151">
        <f t="shared" si="7"/>
        <v>6.5420455198897873E-2</v>
      </c>
      <c r="X20" s="120"/>
    </row>
    <row r="21" spans="1:24" x14ac:dyDescent="0.2">
      <c r="A21" s="152" t="s">
        <v>197</v>
      </c>
      <c r="B21" s="152"/>
      <c r="C21" s="153" t="s">
        <v>135</v>
      </c>
      <c r="D21" s="154" t="s">
        <v>177</v>
      </c>
      <c r="E21" s="120">
        <v>10541133</v>
      </c>
    </row>
    <row r="22" spans="1:24" x14ac:dyDescent="0.2">
      <c r="A22" s="216" t="s">
        <v>198</v>
      </c>
      <c r="B22" s="155"/>
      <c r="C22" s="156" t="s">
        <v>136</v>
      </c>
      <c r="D22" s="157" t="s">
        <v>178</v>
      </c>
      <c r="E22" s="120">
        <v>264902</v>
      </c>
    </row>
    <row r="23" spans="1:24" x14ac:dyDescent="0.2">
      <c r="A23" s="217"/>
      <c r="B23" s="158"/>
      <c r="C23" s="156" t="s">
        <v>137</v>
      </c>
      <c r="D23" s="157" t="s">
        <v>179</v>
      </c>
      <c r="E23" s="120">
        <v>10393000</v>
      </c>
    </row>
    <row r="24" spans="1:24" x14ac:dyDescent="0.2">
      <c r="A24" s="218"/>
      <c r="B24" s="159"/>
      <c r="C24" s="156"/>
      <c r="D24" s="157" t="s">
        <v>180</v>
      </c>
      <c r="E24" s="119">
        <f>SUM(E22:E23)</f>
        <v>10657902</v>
      </c>
    </row>
    <row r="25" spans="1:24" x14ac:dyDescent="0.2">
      <c r="A25" s="219" t="s">
        <v>199</v>
      </c>
      <c r="B25" s="160"/>
      <c r="C25" s="161" t="s">
        <v>181</v>
      </c>
      <c r="D25" s="162" t="s">
        <v>24</v>
      </c>
      <c r="E25" s="119">
        <f>SUM(E23:E24)</f>
        <v>21050902</v>
      </c>
      <c r="G25" s="119">
        <f>'[1]Balance Superficial'!E22</f>
        <v>72066.045045538965</v>
      </c>
      <c r="H25" s="119"/>
      <c r="I25" s="119">
        <f>'[1]Balance Superficial'!G22</f>
        <v>735439.20388826239</v>
      </c>
      <c r="J25" s="119">
        <f>'[1]Balance Superficial'!H22</f>
        <v>6190.8693685791104</v>
      </c>
      <c r="K25" s="119">
        <f>'[1]Balance Superficial'!I22</f>
        <v>1873.7082420011916</v>
      </c>
      <c r="L25" s="119"/>
      <c r="M25" s="119">
        <f>'[1]Balance Superficial'!K22</f>
        <v>80703.38237638236</v>
      </c>
      <c r="N25" s="119">
        <f>'[1]Balance Superficial'!L22</f>
        <v>0</v>
      </c>
      <c r="O25" s="119">
        <f>'[1]Balance Superficial'!M22</f>
        <v>21857.132173143993</v>
      </c>
      <c r="P25" s="119"/>
      <c r="Q25" s="119">
        <f>'[1]Balance Superficial'!O22</f>
        <v>589899.95608950744</v>
      </c>
      <c r="R25" s="119">
        <f>'[1]Balance Superficial'!P22</f>
        <v>0</v>
      </c>
      <c r="S25" s="119">
        <f>'[1]Balance Superficial'!Q22</f>
        <v>0</v>
      </c>
      <c r="T25" s="119">
        <f>'[1]Balance Superficial'!R22</f>
        <v>15677.650096825566</v>
      </c>
      <c r="U25" s="119">
        <f>'[1]Balance Superficial'!S22</f>
        <v>0</v>
      </c>
      <c r="V25" s="119">
        <f>'[1]Balance Superficial'!T22</f>
        <v>0</v>
      </c>
      <c r="W25" s="119">
        <f>'[1]Balance Superficial'!U22</f>
        <v>0</v>
      </c>
      <c r="X25" s="119">
        <f>'[1]Balance Superficial'!V22</f>
        <v>0</v>
      </c>
    </row>
    <row r="26" spans="1:24" x14ac:dyDescent="0.2">
      <c r="A26" s="219"/>
      <c r="B26" s="160"/>
      <c r="C26" s="161" t="s">
        <v>182</v>
      </c>
      <c r="D26" s="162" t="s">
        <v>24</v>
      </c>
      <c r="E26" s="119">
        <f>SUM(E24:E25)</f>
        <v>31708804</v>
      </c>
      <c r="G26" s="119">
        <f>'[1]Balance Superficial'!E70</f>
        <v>2321280</v>
      </c>
      <c r="H26" s="119"/>
      <c r="I26" s="119">
        <f>'[1]Balance Superficial'!G70</f>
        <v>8052463</v>
      </c>
      <c r="J26" s="119">
        <f>'[1]Balance Superficial'!H70</f>
        <v>5047806.5</v>
      </c>
      <c r="K26" s="119">
        <f>'[1]Balance Superficial'!I70</f>
        <v>19596822.629999999</v>
      </c>
      <c r="L26" s="119"/>
      <c r="M26" s="119">
        <f>'[1]Balance Superficial'!K70</f>
        <v>3236456</v>
      </c>
      <c r="N26" s="119">
        <f>'[1]Balance Superficial'!L70</f>
        <v>330201</v>
      </c>
      <c r="O26" s="119">
        <f>'[1]Balance Superficial'!M70</f>
        <v>2686303.4</v>
      </c>
      <c r="P26" s="119"/>
      <c r="Q26" s="119">
        <f>'[1]Balance Superficial'!O70</f>
        <v>1582894.6</v>
      </c>
      <c r="R26" s="119">
        <f>'[1]Balance Superficial'!P70</f>
        <v>0</v>
      </c>
      <c r="S26" s="119">
        <f>'[1]Balance Superficial'!Q70</f>
        <v>19000</v>
      </c>
      <c r="T26" s="119">
        <f>'[1]Balance Superficial'!R70</f>
        <v>723365</v>
      </c>
      <c r="U26" s="119">
        <f>'[1]Balance Superficial'!S70</f>
        <v>0</v>
      </c>
      <c r="V26" s="119">
        <f>'[1]Balance Superficial'!T70</f>
        <v>2917155</v>
      </c>
      <c r="W26" s="119">
        <f>'[1]Balance Superficial'!U70</f>
        <v>0</v>
      </c>
      <c r="X26" s="119">
        <f>'[1]Balance Superficial'!V70</f>
        <v>0</v>
      </c>
    </row>
    <row r="27" spans="1:24" x14ac:dyDescent="0.2">
      <c r="A27" s="219"/>
      <c r="B27" s="160"/>
      <c r="C27" s="161" t="s">
        <v>183</v>
      </c>
      <c r="D27" s="162" t="s">
        <v>24</v>
      </c>
    </row>
    <row r="28" spans="1:24" x14ac:dyDescent="0.2">
      <c r="A28" s="219"/>
      <c r="B28" s="160"/>
      <c r="C28" s="161" t="s">
        <v>184</v>
      </c>
      <c r="D28" s="162" t="s">
        <v>24</v>
      </c>
      <c r="E28" s="119">
        <f>SUM(E25:E27)</f>
        <v>52759706</v>
      </c>
      <c r="G28" s="119">
        <f t="shared" ref="G28:X28" si="8">SUM(G25:G27)</f>
        <v>2393346.0450455388</v>
      </c>
      <c r="H28" s="119"/>
      <c r="I28" s="119">
        <f t="shared" si="8"/>
        <v>8787902.2038882617</v>
      </c>
      <c r="J28" s="119">
        <f t="shared" si="8"/>
        <v>5053997.3693685792</v>
      </c>
      <c r="K28" s="119">
        <f t="shared" si="8"/>
        <v>19598696.338242002</v>
      </c>
      <c r="L28" s="119"/>
      <c r="M28" s="119">
        <f t="shared" si="8"/>
        <v>3317159.3823763821</v>
      </c>
      <c r="N28" s="119">
        <f t="shared" si="8"/>
        <v>330201</v>
      </c>
      <c r="O28" s="119">
        <f t="shared" si="8"/>
        <v>2708160.5321731437</v>
      </c>
      <c r="P28" s="119"/>
      <c r="Q28" s="119">
        <f t="shared" si="8"/>
        <v>2172794.5560895074</v>
      </c>
      <c r="R28" s="119">
        <f t="shared" si="8"/>
        <v>0</v>
      </c>
      <c r="S28" s="119">
        <f t="shared" si="8"/>
        <v>19000</v>
      </c>
      <c r="T28" s="119">
        <f t="shared" si="8"/>
        <v>739042.65009682556</v>
      </c>
      <c r="U28" s="119">
        <f t="shared" si="8"/>
        <v>0</v>
      </c>
      <c r="V28" s="119">
        <f t="shared" si="8"/>
        <v>2917155</v>
      </c>
      <c r="W28" s="119">
        <f t="shared" si="8"/>
        <v>0</v>
      </c>
      <c r="X28" s="119">
        <f t="shared" si="8"/>
        <v>0</v>
      </c>
    </row>
    <row r="29" spans="1:24" x14ac:dyDescent="0.2">
      <c r="A29" s="219"/>
      <c r="B29" s="160"/>
      <c r="C29" s="161" t="s">
        <v>185</v>
      </c>
      <c r="D29" s="163" t="s">
        <v>135</v>
      </c>
      <c r="E29" s="164">
        <v>7.0000000000000007E-2</v>
      </c>
      <c r="G29" s="164">
        <v>7.0000000000000007E-2</v>
      </c>
      <c r="H29" s="164"/>
      <c r="I29" s="164">
        <v>7.0000000000000007E-2</v>
      </c>
      <c r="J29" s="164">
        <v>7.0000000000000007E-2</v>
      </c>
      <c r="K29" s="164">
        <v>7.0000000000000007E-2</v>
      </c>
      <c r="L29" s="164"/>
      <c r="M29" s="164">
        <v>7.0000000000000007E-2</v>
      </c>
      <c r="N29" s="164">
        <v>7.0000000000000007E-2</v>
      </c>
      <c r="O29" s="164">
        <v>7.0000000000000007E-2</v>
      </c>
      <c r="P29" s="164"/>
      <c r="Q29" s="164">
        <v>7.0000000000000007E-2</v>
      </c>
      <c r="R29" s="164">
        <v>7.0000000000000007E-2</v>
      </c>
      <c r="S29" s="164">
        <v>7.0000000000000007E-2</v>
      </c>
      <c r="T29" s="164">
        <v>7.0000000000000007E-2</v>
      </c>
      <c r="U29" s="164">
        <v>7.0000000000000007E-2</v>
      </c>
      <c r="V29" s="164">
        <v>7.0000000000000007E-2</v>
      </c>
      <c r="W29" s="164">
        <v>7.0000000000000007E-2</v>
      </c>
      <c r="X29" s="164">
        <v>7.0000000000000007E-2</v>
      </c>
    </row>
    <row r="30" spans="1:24" x14ac:dyDescent="0.2">
      <c r="A30" s="219"/>
      <c r="B30" s="165"/>
      <c r="C30" s="161" t="s">
        <v>186</v>
      </c>
      <c r="D30" s="163" t="s">
        <v>138</v>
      </c>
      <c r="E30" s="120">
        <f t="shared" ref="E30:X30" si="9">E29*E28</f>
        <v>3693179.4200000004</v>
      </c>
      <c r="G30" s="120">
        <f t="shared" si="9"/>
        <v>167534.22315318772</v>
      </c>
      <c r="H30" s="120"/>
      <c r="I30" s="120">
        <f t="shared" si="9"/>
        <v>615153.15427217842</v>
      </c>
      <c r="J30" s="120">
        <f t="shared" si="9"/>
        <v>353779.81585580058</v>
      </c>
      <c r="K30" s="120">
        <f t="shared" si="9"/>
        <v>1371908.7436769402</v>
      </c>
      <c r="L30" s="120"/>
      <c r="M30" s="120">
        <f t="shared" si="9"/>
        <v>232201.15676634677</v>
      </c>
      <c r="N30" s="120">
        <f t="shared" si="9"/>
        <v>23114.070000000003</v>
      </c>
      <c r="O30" s="120">
        <f t="shared" si="9"/>
        <v>189571.23725212007</v>
      </c>
      <c r="P30" s="120"/>
      <c r="Q30" s="120">
        <f t="shared" si="9"/>
        <v>152095.61892626554</v>
      </c>
      <c r="R30" s="120">
        <f t="shared" si="9"/>
        <v>0</v>
      </c>
      <c r="S30" s="120">
        <f t="shared" si="9"/>
        <v>1330.0000000000002</v>
      </c>
      <c r="T30" s="120">
        <f t="shared" si="9"/>
        <v>51732.985506777797</v>
      </c>
      <c r="U30" s="120">
        <f t="shared" si="9"/>
        <v>0</v>
      </c>
      <c r="V30" s="120">
        <f t="shared" si="9"/>
        <v>204200.85</v>
      </c>
      <c r="W30" s="120">
        <f t="shared" si="9"/>
        <v>0</v>
      </c>
      <c r="X30" s="120">
        <f t="shared" si="9"/>
        <v>0</v>
      </c>
    </row>
    <row r="31" spans="1:24" x14ac:dyDescent="0.2">
      <c r="A31" s="220" t="s">
        <v>139</v>
      </c>
      <c r="B31" s="166"/>
      <c r="C31" s="167" t="s">
        <v>187</v>
      </c>
      <c r="D31" s="168" t="s">
        <v>140</v>
      </c>
      <c r="E31" s="169">
        <f>E13/E6</f>
        <v>0.570334744254967</v>
      </c>
      <c r="G31" s="5">
        <f t="shared" ref="G31:X31" si="10">G8/1000</f>
        <v>0.57730313665117272</v>
      </c>
      <c r="I31" s="5">
        <f t="shared" si="10"/>
        <v>0.58177783228688529</v>
      </c>
      <c r="J31" s="5">
        <f t="shared" si="10"/>
        <v>0.6244824550597835</v>
      </c>
      <c r="K31" s="5">
        <f t="shared" si="10"/>
        <v>0.51274218169588159</v>
      </c>
      <c r="M31" s="5">
        <f t="shared" si="10"/>
        <v>0.55017351406684778</v>
      </c>
      <c r="N31" s="5">
        <f t="shared" si="10"/>
        <v>0.55286646535795181</v>
      </c>
      <c r="O31" s="5">
        <f t="shared" si="10"/>
        <v>0.46698672758451415</v>
      </c>
      <c r="Q31" s="5">
        <f t="shared" si="10"/>
        <v>0.64722407047629149</v>
      </c>
      <c r="R31" s="5">
        <f t="shared" si="10"/>
        <v>0.54285189175755433</v>
      </c>
      <c r="S31" s="5">
        <f t="shared" si="10"/>
        <v>0.5131</v>
      </c>
      <c r="T31" s="5">
        <f t="shared" si="10"/>
        <v>0.46034402899335247</v>
      </c>
      <c r="U31" s="5">
        <f t="shared" si="10"/>
        <v>0.5131</v>
      </c>
      <c r="V31" s="5">
        <f t="shared" si="10"/>
        <v>0.46192252972831277</v>
      </c>
      <c r="W31" s="5">
        <f t="shared" si="10"/>
        <v>0.5131</v>
      </c>
      <c r="X31" s="5">
        <f t="shared" si="10"/>
        <v>0.53329687756818978</v>
      </c>
    </row>
    <row r="32" spans="1:24" x14ac:dyDescent="0.2">
      <c r="A32" s="220"/>
      <c r="B32" s="170"/>
      <c r="C32" s="167" t="s">
        <v>188</v>
      </c>
      <c r="D32" s="168" t="s">
        <v>141</v>
      </c>
      <c r="E32" s="5">
        <v>220</v>
      </c>
      <c r="R32" s="5">
        <v>81.384265999999997</v>
      </c>
      <c r="X32" s="5">
        <v>136.213415</v>
      </c>
    </row>
    <row r="33" spans="1:24" x14ac:dyDescent="0.2">
      <c r="A33" s="220"/>
      <c r="B33" s="170"/>
      <c r="C33" s="167" t="s">
        <v>189</v>
      </c>
      <c r="D33" s="168" t="s">
        <v>142</v>
      </c>
      <c r="E33" s="5">
        <v>16.7</v>
      </c>
      <c r="G33" s="147">
        <v>16.963008228757889</v>
      </c>
      <c r="H33" s="147"/>
      <c r="I33" s="5">
        <v>17.16</v>
      </c>
      <c r="J33" s="5">
        <v>16.89</v>
      </c>
      <c r="K33" s="5">
        <v>16.96</v>
      </c>
      <c r="M33" s="147">
        <v>14.294377563367409</v>
      </c>
      <c r="N33" s="5">
        <v>14.21</v>
      </c>
      <c r="O33" s="5">
        <v>14.9</v>
      </c>
      <c r="Q33" s="147">
        <v>16.966954191786289</v>
      </c>
      <c r="R33" s="5">
        <v>17.36</v>
      </c>
      <c r="S33" s="5">
        <v>15.9</v>
      </c>
      <c r="T33" s="147">
        <v>17.292386331553743</v>
      </c>
      <c r="U33" s="5">
        <v>15.9</v>
      </c>
      <c r="V33" s="5">
        <v>17.25</v>
      </c>
      <c r="W33" s="5">
        <v>14.9</v>
      </c>
      <c r="X33" s="5">
        <v>16.8</v>
      </c>
    </row>
    <row r="34" spans="1:24" x14ac:dyDescent="0.2">
      <c r="A34" s="220"/>
      <c r="B34" s="170"/>
      <c r="C34" s="167" t="s">
        <v>143</v>
      </c>
      <c r="D34" s="168" t="s">
        <v>144</v>
      </c>
      <c r="E34" s="5">
        <f>1/(0.8+0.14*E33)</f>
        <v>0.31867431485022307</v>
      </c>
      <c r="G34" s="5">
        <f t="shared" ref="G34:X34" si="11">1/(0.8+0.14*G33)</f>
        <v>0.31497837267520429</v>
      </c>
      <c r="I34" s="5">
        <f t="shared" si="11"/>
        <v>0.31226580064951287</v>
      </c>
      <c r="J34" s="5">
        <f t="shared" si="11"/>
        <v>0.31599570245844655</v>
      </c>
      <c r="K34" s="5">
        <f t="shared" si="11"/>
        <v>0.31502016129032256</v>
      </c>
      <c r="M34" s="5">
        <f t="shared" si="11"/>
        <v>0.35698822273823327</v>
      </c>
      <c r="N34" s="5">
        <f t="shared" si="11"/>
        <v>0.35850003585000351</v>
      </c>
      <c r="O34" s="5">
        <f t="shared" si="11"/>
        <v>0.3465003465003465</v>
      </c>
      <c r="Q34" s="5">
        <f t="shared" si="11"/>
        <v>0.31492357439175644</v>
      </c>
      <c r="R34" s="5">
        <f t="shared" si="11"/>
        <v>0.30955918771669139</v>
      </c>
      <c r="S34" s="5">
        <f t="shared" si="11"/>
        <v>0.3304692663582286</v>
      </c>
      <c r="T34" s="5">
        <f t="shared" si="11"/>
        <v>0.31046894260175545</v>
      </c>
      <c r="U34" s="5">
        <f t="shared" si="11"/>
        <v>0.3304692663582286</v>
      </c>
      <c r="V34" s="5">
        <f t="shared" si="11"/>
        <v>0.31104199066874028</v>
      </c>
      <c r="W34" s="5">
        <f t="shared" si="11"/>
        <v>0.3465003465003465</v>
      </c>
      <c r="X34" s="5">
        <f t="shared" si="11"/>
        <v>0.31725888324873097</v>
      </c>
    </row>
    <row r="35" spans="1:24" ht="12" x14ac:dyDescent="0.2">
      <c r="A35" s="220"/>
      <c r="B35" s="170"/>
      <c r="C35" s="167" t="s">
        <v>145</v>
      </c>
      <c r="D35" s="168" t="s">
        <v>146</v>
      </c>
      <c r="E35" s="5">
        <f>E31-(E34*E31*E31)</f>
        <v>0.46667581483993237</v>
      </c>
      <c r="G35" s="5">
        <f>G31-(G34*G31*G31)</f>
        <v>0.47232748743244718</v>
      </c>
      <c r="I35" s="5">
        <f t="shared" ref="I35:X35" si="12">I31-(I34*I31*I31)</f>
        <v>0.47608664875565021</v>
      </c>
      <c r="J35" s="5">
        <f t="shared" si="12"/>
        <v>0.50125097661780205</v>
      </c>
      <c r="K35" s="5">
        <f t="shared" si="12"/>
        <v>0.42992194956059543</v>
      </c>
      <c r="M35" s="5">
        <f t="shared" si="12"/>
        <v>0.44211642921446243</v>
      </c>
      <c r="N35" s="5">
        <f t="shared" si="12"/>
        <v>0.44328686812650586</v>
      </c>
      <c r="O35" s="5">
        <f t="shared" si="12"/>
        <v>0.39142310882495307</v>
      </c>
      <c r="Q35" s="5">
        <f t="shared" si="12"/>
        <v>0.5153029009047323</v>
      </c>
      <c r="R35" s="5">
        <f t="shared" si="12"/>
        <v>0.45162845924617634</v>
      </c>
      <c r="S35" s="5">
        <f t="shared" si="12"/>
        <v>0.42609682419035033</v>
      </c>
      <c r="T35" s="5">
        <f>T31-(T34*T31*T31)</f>
        <v>0.39455049850060764</v>
      </c>
      <c r="U35" s="5">
        <f t="shared" si="12"/>
        <v>0.42609682419035033</v>
      </c>
      <c r="V35" s="5">
        <f t="shared" si="12"/>
        <v>0.39555474637820265</v>
      </c>
      <c r="W35" s="5">
        <f t="shared" si="12"/>
        <v>0.42187629591129594</v>
      </c>
      <c r="X35" s="5">
        <f t="shared" si="12"/>
        <v>0.44306668733215526</v>
      </c>
    </row>
    <row r="36" spans="1:24" x14ac:dyDescent="0.2">
      <c r="A36" s="220"/>
      <c r="B36" s="170"/>
      <c r="C36" s="167" t="s">
        <v>190</v>
      </c>
      <c r="D36" s="168"/>
      <c r="E36" s="5">
        <v>0.14000000000000001</v>
      </c>
      <c r="G36" s="5">
        <v>0.14000000000000001</v>
      </c>
      <c r="I36" s="5">
        <v>0.14000000000000001</v>
      </c>
      <c r="J36" s="5">
        <v>0.14000000000000001</v>
      </c>
      <c r="K36" s="5">
        <v>0.14000000000000001</v>
      </c>
      <c r="M36" s="5">
        <v>0.14000000000000001</v>
      </c>
      <c r="N36" s="5">
        <v>0.14000000000000001</v>
      </c>
      <c r="O36" s="5">
        <v>0.14000000000000001</v>
      </c>
      <c r="Q36" s="5">
        <v>0.14000000000000001</v>
      </c>
      <c r="R36" s="5">
        <v>0.14000000000000001</v>
      </c>
      <c r="S36" s="5">
        <v>0.14000000000000001</v>
      </c>
      <c r="T36" s="5">
        <v>0.14000000000000001</v>
      </c>
      <c r="U36" s="5">
        <v>0.14000000000000001</v>
      </c>
      <c r="V36" s="5">
        <v>0.14000000000000001</v>
      </c>
      <c r="W36" s="5">
        <v>0.14000000000000001</v>
      </c>
      <c r="X36" s="5">
        <v>0.14000000000000001</v>
      </c>
    </row>
    <row r="37" spans="1:24" x14ac:dyDescent="0.2">
      <c r="A37" s="220"/>
      <c r="B37" s="170"/>
      <c r="C37" s="167" t="s">
        <v>191</v>
      </c>
      <c r="D37" s="171" t="s">
        <v>24</v>
      </c>
      <c r="E37" s="120">
        <f>E35*E32*E36*1000*1000</f>
        <v>14373615.097069919</v>
      </c>
      <c r="G37" s="120">
        <f t="shared" ref="G37:W37" si="13">G38*(G59+G60)</f>
        <v>925757.52176613815</v>
      </c>
      <c r="H37" s="120"/>
      <c r="I37" s="120">
        <f t="shared" si="13"/>
        <v>1734597.7068384639</v>
      </c>
      <c r="J37" s="120">
        <f t="shared" si="13"/>
        <v>1326939.6878715346</v>
      </c>
      <c r="K37" s="120">
        <f t="shared" si="13"/>
        <v>6209247.7710150303</v>
      </c>
      <c r="L37" s="120"/>
      <c r="M37" s="120">
        <f t="shared" si="13"/>
        <v>922141.77031335281</v>
      </c>
      <c r="N37" s="120">
        <f t="shared" si="13"/>
        <v>481631.92335252836</v>
      </c>
      <c r="O37" s="120">
        <f t="shared" si="13"/>
        <v>1182173.1193774412</v>
      </c>
      <c r="P37" s="120"/>
      <c r="Q37" s="120">
        <f t="shared" si="13"/>
        <v>511463.03397806286</v>
      </c>
      <c r="R37" s="120">
        <f t="shared" si="13"/>
        <v>0</v>
      </c>
      <c r="S37" s="120">
        <f t="shared" si="13"/>
        <v>236238.92379607045</v>
      </c>
      <c r="T37" s="120">
        <f t="shared" si="13"/>
        <v>564459.72265719273</v>
      </c>
      <c r="U37" s="120">
        <f t="shared" si="13"/>
        <v>190776.00377232072</v>
      </c>
      <c r="V37" s="120">
        <f t="shared" si="13"/>
        <v>1303734.8796646779</v>
      </c>
      <c r="W37" s="120">
        <f t="shared" si="13"/>
        <v>296524.98483919201</v>
      </c>
      <c r="X37" s="120">
        <f t="shared" ref="X37" si="14">X35*X32*X36*1000*1000</f>
        <v>8449227.7175950147</v>
      </c>
    </row>
    <row r="38" spans="1:24" x14ac:dyDescent="0.2">
      <c r="A38" s="172"/>
      <c r="B38" s="170"/>
      <c r="C38" s="207" t="s">
        <v>192</v>
      </c>
      <c r="D38" s="208"/>
      <c r="E38" s="121">
        <f>E37/E19</f>
        <v>0.91036339026567337</v>
      </c>
      <c r="G38" s="121">
        <v>0.92115339538785301</v>
      </c>
      <c r="H38" s="121"/>
      <c r="I38" s="121">
        <v>0.92115339538785301</v>
      </c>
      <c r="J38" s="121">
        <v>0.92115339538785301</v>
      </c>
      <c r="K38" s="121">
        <v>0.92115339538785301</v>
      </c>
      <c r="L38" s="121"/>
      <c r="M38" s="121">
        <v>0.92115339538785301</v>
      </c>
      <c r="N38" s="121">
        <v>0.92115339538785301</v>
      </c>
      <c r="O38" s="121">
        <v>0.92115339538785301</v>
      </c>
      <c r="P38" s="121"/>
      <c r="Q38" s="121">
        <v>0.92115339538785301</v>
      </c>
      <c r="R38" s="121">
        <v>0.92115339538785301</v>
      </c>
      <c r="S38" s="121">
        <v>0.92115339538785301</v>
      </c>
      <c r="T38" s="121">
        <v>0.92115339538785301</v>
      </c>
      <c r="U38" s="121">
        <v>0.92115339538785301</v>
      </c>
      <c r="V38" s="121">
        <v>0.92115339538785301</v>
      </c>
      <c r="W38" s="121">
        <v>0.92115339538785301</v>
      </c>
      <c r="X38" s="120"/>
    </row>
    <row r="39" spans="1:24" x14ac:dyDescent="0.2">
      <c r="A39" s="209"/>
      <c r="B39" s="173"/>
      <c r="C39" s="174" t="s">
        <v>88</v>
      </c>
      <c r="D39" s="154" t="s">
        <v>147</v>
      </c>
      <c r="E39" s="119">
        <f t="shared" ref="E39:E45" si="15">SUM(G39:X39)</f>
        <v>85249221.129999995</v>
      </c>
      <c r="G39" s="119">
        <f>'[1]Balance Superficial'!E90</f>
        <v>2417280</v>
      </c>
      <c r="H39" s="119">
        <f>'[1]Balance Superficial'!F90</f>
        <v>0</v>
      </c>
      <c r="I39" s="119">
        <f>'[1]Balance Superficial'!G90</f>
        <v>11866958</v>
      </c>
      <c r="J39" s="119">
        <f>'[1]Balance Superficial'!H90</f>
        <v>12039218.5</v>
      </c>
      <c r="K39" s="119">
        <f>'[1]Balance Superficial'!I90</f>
        <v>37232521.629999995</v>
      </c>
      <c r="L39" s="119">
        <f>'[1]Balance Superficial'!J90</f>
        <v>0</v>
      </c>
      <c r="M39" s="119">
        <f>'[1]Balance Superficial'!K90</f>
        <v>4610541</v>
      </c>
      <c r="N39" s="119">
        <f>'[1]Balance Superficial'!L90</f>
        <v>1539201</v>
      </c>
      <c r="O39" s="119">
        <f>'[1]Balance Superficial'!M90</f>
        <v>3716656.4</v>
      </c>
      <c r="P39" s="119">
        <f>'[1]Balance Superficial'!N90</f>
        <v>0</v>
      </c>
      <c r="Q39" s="119">
        <f>'[1]Balance Superficial'!O90</f>
        <v>4185954.6</v>
      </c>
      <c r="R39" s="119">
        <f>'[1]Balance Superficial'!P90</f>
        <v>0</v>
      </c>
      <c r="S39" s="119">
        <f>'[1]Balance Superficial'!Q90</f>
        <v>19000</v>
      </c>
      <c r="T39" s="119">
        <f>'[1]Balance Superficial'!R90</f>
        <v>2097450</v>
      </c>
      <c r="U39" s="119">
        <f>'[1]Balance Superficial'!S90</f>
        <v>0</v>
      </c>
      <c r="V39" s="119">
        <f>'[1]Balance Superficial'!T90</f>
        <v>5392440</v>
      </c>
      <c r="W39" s="119">
        <f>'[1]Balance Superficial'!U90</f>
        <v>132000</v>
      </c>
      <c r="X39" s="119">
        <f>'[1]Balance Superficial'!V90</f>
        <v>0</v>
      </c>
    </row>
    <row r="40" spans="1:24" x14ac:dyDescent="0.2">
      <c r="A40" s="209"/>
      <c r="B40" s="173"/>
      <c r="C40" s="174" t="s">
        <v>148</v>
      </c>
      <c r="D40" s="154" t="s">
        <v>147</v>
      </c>
      <c r="E40" s="119">
        <f t="shared" si="15"/>
        <v>7217.38</v>
      </c>
      <c r="G40" s="119">
        <f>'[1]Balance Superficial'!E95</f>
        <v>0</v>
      </c>
      <c r="H40" s="119">
        <f>'[1]Balance Superficial'!F95</f>
        <v>0</v>
      </c>
      <c r="I40" s="119">
        <f>'[1]Balance Superficial'!G95</f>
        <v>0</v>
      </c>
      <c r="J40" s="119">
        <f>'[1]Balance Superficial'!H95</f>
        <v>1825</v>
      </c>
      <c r="K40" s="119">
        <f>'[1]Balance Superficial'!I95</f>
        <v>3932.38</v>
      </c>
      <c r="L40" s="119">
        <f>'[1]Balance Superficial'!J95</f>
        <v>0</v>
      </c>
      <c r="M40" s="119">
        <f>'[1]Balance Superficial'!K95</f>
        <v>0</v>
      </c>
      <c r="N40" s="119">
        <f>'[1]Balance Superficial'!L95</f>
        <v>0</v>
      </c>
      <c r="O40" s="119">
        <f>'[1]Balance Superficial'!M95</f>
        <v>0</v>
      </c>
      <c r="P40" s="119">
        <f>'[1]Balance Superficial'!N95</f>
        <v>0</v>
      </c>
      <c r="Q40" s="119">
        <f>'[1]Balance Superficial'!O95</f>
        <v>1460</v>
      </c>
      <c r="R40" s="119">
        <f>'[1]Balance Superficial'!P95</f>
        <v>0</v>
      </c>
      <c r="S40" s="119">
        <f>'[1]Balance Superficial'!Q95</f>
        <v>0</v>
      </c>
      <c r="T40" s="119">
        <f>'[1]Balance Superficial'!R95</f>
        <v>0</v>
      </c>
      <c r="U40" s="119">
        <f>'[1]Balance Superficial'!S95</f>
        <v>0</v>
      </c>
      <c r="V40" s="119">
        <f>'[1]Balance Superficial'!T95</f>
        <v>0</v>
      </c>
      <c r="W40" s="119">
        <f>'[1]Balance Superficial'!U95</f>
        <v>0</v>
      </c>
      <c r="X40" s="119">
        <f>'[1]Balance Superficial'!V95</f>
        <v>0</v>
      </c>
    </row>
    <row r="41" spans="1:24" x14ac:dyDescent="0.2">
      <c r="A41" s="209"/>
      <c r="B41" s="173"/>
      <c r="C41" s="174" t="s">
        <v>89</v>
      </c>
      <c r="D41" s="154" t="s">
        <v>147</v>
      </c>
      <c r="E41" s="119">
        <f t="shared" si="15"/>
        <v>46357.75</v>
      </c>
      <c r="G41" s="119">
        <f>'[1]Balance Superficial'!E92</f>
        <v>0</v>
      </c>
      <c r="H41" s="119">
        <f>'[1]Balance Superficial'!F92</f>
        <v>0</v>
      </c>
      <c r="I41" s="119">
        <f>'[1]Balance Superficial'!G92</f>
        <v>9201.75</v>
      </c>
      <c r="J41" s="119">
        <f>'[1]Balance Superficial'!H92</f>
        <v>16040</v>
      </c>
      <c r="K41" s="119">
        <f>'[1]Balance Superficial'!I92</f>
        <v>15962</v>
      </c>
      <c r="L41" s="119">
        <f>'[1]Balance Superficial'!J92</f>
        <v>0</v>
      </c>
      <c r="M41" s="119">
        <f>'[1]Balance Superficial'!K92</f>
        <v>0</v>
      </c>
      <c r="N41" s="119">
        <f>'[1]Balance Superficial'!L92</f>
        <v>0</v>
      </c>
      <c r="O41" s="119">
        <f>'[1]Balance Superficial'!M92</f>
        <v>0</v>
      </c>
      <c r="P41" s="119">
        <f>'[1]Balance Superficial'!N92</f>
        <v>0</v>
      </c>
      <c r="Q41" s="119">
        <f>'[1]Balance Superficial'!O92</f>
        <v>5154</v>
      </c>
      <c r="R41" s="119">
        <f>'[1]Balance Superficial'!P92</f>
        <v>0</v>
      </c>
      <c r="S41" s="119">
        <f>'[1]Balance Superficial'!Q92</f>
        <v>0</v>
      </c>
      <c r="T41" s="119">
        <f>'[1]Balance Superficial'!R92</f>
        <v>0</v>
      </c>
      <c r="U41" s="119">
        <f>'[1]Balance Superficial'!S92</f>
        <v>0</v>
      </c>
      <c r="V41" s="119">
        <f>'[1]Balance Superficial'!T92</f>
        <v>0</v>
      </c>
      <c r="W41" s="119">
        <f>'[1]Balance Superficial'!U92</f>
        <v>0</v>
      </c>
      <c r="X41" s="119">
        <f>'[1]Balance Superficial'!V92</f>
        <v>0</v>
      </c>
    </row>
    <row r="42" spans="1:24" x14ac:dyDescent="0.2">
      <c r="A42" s="209"/>
      <c r="B42" s="173"/>
      <c r="C42" s="174" t="s">
        <v>90</v>
      </c>
      <c r="D42" s="154" t="s">
        <v>147</v>
      </c>
      <c r="E42" s="119">
        <f t="shared" si="15"/>
        <v>453857.76</v>
      </c>
      <c r="G42" s="119">
        <f>'[1]Balance Superficial'!E91</f>
        <v>4585</v>
      </c>
      <c r="H42" s="119">
        <f>'[1]Balance Superficial'!F91</f>
        <v>0</v>
      </c>
      <c r="I42" s="119">
        <f>'[1]Balance Superficial'!G91</f>
        <v>32993.5</v>
      </c>
      <c r="J42" s="119">
        <f>'[1]Balance Superficial'!H91</f>
        <v>107212</v>
      </c>
      <c r="K42" s="119">
        <f>'[1]Balance Superficial'!I91</f>
        <v>158682.26</v>
      </c>
      <c r="L42" s="119">
        <f>'[1]Balance Superficial'!J91</f>
        <v>0</v>
      </c>
      <c r="M42" s="119">
        <f>'[1]Balance Superficial'!K91</f>
        <v>20240.5</v>
      </c>
      <c r="N42" s="119">
        <f>'[1]Balance Superficial'!L91</f>
        <v>0</v>
      </c>
      <c r="O42" s="119">
        <f>'[1]Balance Superficial'!M91</f>
        <v>21900</v>
      </c>
      <c r="P42" s="119">
        <f>'[1]Balance Superficial'!N91</f>
        <v>0</v>
      </c>
      <c r="Q42" s="119">
        <f>'[1]Balance Superficial'!O91</f>
        <v>43132</v>
      </c>
      <c r="R42" s="119">
        <f>'[1]Balance Superficial'!P91</f>
        <v>0</v>
      </c>
      <c r="S42" s="119">
        <f>'[1]Balance Superficial'!Q91</f>
        <v>0</v>
      </c>
      <c r="T42" s="119">
        <f>'[1]Balance Superficial'!R91</f>
        <v>33854.5</v>
      </c>
      <c r="U42" s="119">
        <f>'[1]Balance Superficial'!S91</f>
        <v>693</v>
      </c>
      <c r="V42" s="119">
        <f>'[1]Balance Superficial'!T91</f>
        <v>21075</v>
      </c>
      <c r="W42" s="119">
        <f>'[1]Balance Superficial'!U91</f>
        <v>9490</v>
      </c>
      <c r="X42" s="119">
        <f>'[1]Balance Superficial'!V91</f>
        <v>0</v>
      </c>
    </row>
    <row r="43" spans="1:24" x14ac:dyDescent="0.2">
      <c r="A43" s="209"/>
      <c r="B43" s="173"/>
      <c r="C43" s="174" t="s">
        <v>193</v>
      </c>
      <c r="D43" s="154" t="s">
        <v>147</v>
      </c>
      <c r="E43" s="119">
        <f t="shared" si="15"/>
        <v>2078720</v>
      </c>
      <c r="G43" s="119">
        <f>'[1]Balance Superficial'!E89</f>
        <v>113832</v>
      </c>
      <c r="H43" s="119">
        <f>'[1]Balance Superficial'!F89</f>
        <v>0</v>
      </c>
      <c r="I43" s="119">
        <f>'[1]Balance Superficial'!G89</f>
        <v>264720</v>
      </c>
      <c r="J43" s="119">
        <f>'[1]Balance Superficial'!H89</f>
        <v>412636</v>
      </c>
      <c r="K43" s="119">
        <f>'[1]Balance Superficial'!I89</f>
        <v>367622</v>
      </c>
      <c r="L43" s="119">
        <f>'[1]Balance Superficial'!J89</f>
        <v>0</v>
      </c>
      <c r="M43" s="119">
        <f>'[1]Balance Superficial'!K89</f>
        <v>134685</v>
      </c>
      <c r="N43" s="119">
        <f>'[1]Balance Superficial'!L89</f>
        <v>27539</v>
      </c>
      <c r="O43" s="119">
        <f>'[1]Balance Superficial'!M89</f>
        <v>85136</v>
      </c>
      <c r="P43" s="119">
        <f>'[1]Balance Superficial'!N89</f>
        <v>0</v>
      </c>
      <c r="Q43" s="119">
        <f>'[1]Balance Superficial'!O89</f>
        <v>457208</v>
      </c>
      <c r="R43" s="119">
        <f>'[1]Balance Superficial'!P89</f>
        <v>0</v>
      </c>
      <c r="S43" s="119">
        <f>'[1]Balance Superficial'!Q89</f>
        <v>602</v>
      </c>
      <c r="T43" s="119">
        <f>'[1]Balance Superficial'!R89</f>
        <v>66688</v>
      </c>
      <c r="U43" s="119">
        <f>'[1]Balance Superficial'!S89</f>
        <v>0</v>
      </c>
      <c r="V43" s="119">
        <f>'[1]Balance Superficial'!T89</f>
        <v>147065</v>
      </c>
      <c r="W43" s="119">
        <f>'[1]Balance Superficial'!U89</f>
        <v>987</v>
      </c>
      <c r="X43" s="119">
        <f>'[1]Balance Superficial'!V89</f>
        <v>0</v>
      </c>
    </row>
    <row r="44" spans="1:24" x14ac:dyDescent="0.2">
      <c r="A44" s="209"/>
      <c r="B44" s="173"/>
      <c r="C44" s="174" t="s">
        <v>194</v>
      </c>
      <c r="D44" s="154" t="s">
        <v>147</v>
      </c>
      <c r="E44" s="119">
        <f t="shared" si="15"/>
        <v>607861</v>
      </c>
      <c r="G44" s="119">
        <f>'[1]Balance Superficial'!E93</f>
        <v>0</v>
      </c>
      <c r="H44" s="119">
        <f>'[1]Balance Superficial'!F93</f>
        <v>0</v>
      </c>
      <c r="I44" s="119">
        <f>'[1]Balance Superficial'!G93</f>
        <v>9080</v>
      </c>
      <c r="J44" s="119">
        <f>'[1]Balance Superficial'!H93</f>
        <v>290236</v>
      </c>
      <c r="K44" s="119">
        <f>'[1]Balance Superficial'!I93</f>
        <v>259777</v>
      </c>
      <c r="L44" s="119">
        <f>'[1]Balance Superficial'!J93</f>
        <v>0</v>
      </c>
      <c r="M44" s="119">
        <f>'[1]Balance Superficial'!K93</f>
        <v>0</v>
      </c>
      <c r="N44" s="119">
        <f>'[1]Balance Superficial'!L93</f>
        <v>0</v>
      </c>
      <c r="O44" s="119">
        <f>'[1]Balance Superficial'!M93</f>
        <v>0</v>
      </c>
      <c r="P44" s="119">
        <f>'[1]Balance Superficial'!N93</f>
        <v>0</v>
      </c>
      <c r="Q44" s="119">
        <f>'[1]Balance Superficial'!O93</f>
        <v>48768</v>
      </c>
      <c r="R44" s="119">
        <f>'[1]Balance Superficial'!P93</f>
        <v>0</v>
      </c>
      <c r="S44" s="119">
        <f>'[1]Balance Superficial'!Q93</f>
        <v>0</v>
      </c>
      <c r="T44" s="119">
        <f>'[1]Balance Superficial'!R93</f>
        <v>0</v>
      </c>
      <c r="U44" s="119">
        <f>'[1]Balance Superficial'!S93</f>
        <v>0</v>
      </c>
      <c r="V44" s="119">
        <f>'[1]Balance Superficial'!T93</f>
        <v>0</v>
      </c>
      <c r="W44" s="119">
        <f>'[1]Balance Superficial'!U93</f>
        <v>0</v>
      </c>
      <c r="X44" s="119">
        <f>'[1]Balance Superficial'!V93</f>
        <v>0</v>
      </c>
    </row>
    <row r="45" spans="1:24" x14ac:dyDescent="0.2">
      <c r="A45" s="209"/>
      <c r="B45" s="173"/>
      <c r="C45" s="174" t="s">
        <v>195</v>
      </c>
      <c r="D45" s="154" t="s">
        <v>147</v>
      </c>
      <c r="E45" s="119">
        <f t="shared" si="15"/>
        <v>19880.25</v>
      </c>
      <c r="G45" s="119">
        <f>'[1]Balance Superficial'!E94</f>
        <v>0</v>
      </c>
      <c r="H45" s="119">
        <f>'[1]Balance Superficial'!F94</f>
        <v>0</v>
      </c>
      <c r="I45" s="119">
        <f>'[1]Balance Superficial'!G94</f>
        <v>0</v>
      </c>
      <c r="J45" s="119">
        <f>'[1]Balance Superficial'!H94</f>
        <v>0</v>
      </c>
      <c r="K45" s="119">
        <f>'[1]Balance Superficial'!I94</f>
        <v>0</v>
      </c>
      <c r="L45" s="119">
        <f>'[1]Balance Superficial'!J94</f>
        <v>0</v>
      </c>
      <c r="M45" s="119">
        <f>'[1]Balance Superficial'!K94</f>
        <v>0</v>
      </c>
      <c r="N45" s="119">
        <f>'[1]Balance Superficial'!L94</f>
        <v>0</v>
      </c>
      <c r="O45" s="119">
        <f>'[1]Balance Superficial'!M94</f>
        <v>0</v>
      </c>
      <c r="P45" s="119">
        <f>'[1]Balance Superficial'!N94</f>
        <v>0</v>
      </c>
      <c r="Q45" s="119">
        <f>'[1]Balance Superficial'!O94</f>
        <v>0</v>
      </c>
      <c r="R45" s="119">
        <f>'[1]Balance Superficial'!P94</f>
        <v>0</v>
      </c>
      <c r="S45" s="119">
        <f>'[1]Balance Superficial'!Q94</f>
        <v>0</v>
      </c>
      <c r="T45" s="119">
        <f>'[1]Balance Superficial'!R94</f>
        <v>0</v>
      </c>
      <c r="U45" s="119">
        <f>'[1]Balance Superficial'!S94</f>
        <v>0</v>
      </c>
      <c r="V45" s="119">
        <f>'[1]Balance Superficial'!T94</f>
        <v>602.25</v>
      </c>
      <c r="W45" s="119">
        <f>'[1]Balance Superficial'!U94</f>
        <v>19278</v>
      </c>
      <c r="X45" s="119">
        <f>'[1]Balance Superficial'!V94</f>
        <v>0</v>
      </c>
    </row>
    <row r="46" spans="1:24" x14ac:dyDescent="0.2">
      <c r="A46" s="209"/>
      <c r="B46" s="173"/>
      <c r="C46" s="174"/>
      <c r="D46" s="154"/>
    </row>
    <row r="47" spans="1:24" x14ac:dyDescent="0.2">
      <c r="A47" s="209"/>
      <c r="B47" s="173"/>
      <c r="C47" s="174" t="s">
        <v>88</v>
      </c>
      <c r="D47" s="154" t="s">
        <v>149</v>
      </c>
      <c r="E47" s="119">
        <f>SUM(G47:X47)</f>
        <v>38735474</v>
      </c>
      <c r="G47" s="119">
        <f>'[1]Balance Superficial'!E80</f>
        <v>96000</v>
      </c>
      <c r="H47" s="119">
        <f>'[1]Balance Superficial'!F80</f>
        <v>0</v>
      </c>
      <c r="I47" s="119">
        <f>'[1]Balance Superficial'!G80</f>
        <v>3814495</v>
      </c>
      <c r="J47" s="119">
        <f>'[1]Balance Superficial'!H80</f>
        <v>6991412</v>
      </c>
      <c r="K47" s="119">
        <f>'[1]Balance Superficial'!I80</f>
        <v>17635699</v>
      </c>
      <c r="L47" s="119">
        <f>'[1]Balance Superficial'!J80</f>
        <v>0</v>
      </c>
      <c r="M47" s="119">
        <f>'[1]Balance Superficial'!K80</f>
        <v>1374085</v>
      </c>
      <c r="N47" s="119">
        <f>'[1]Balance Superficial'!L80</f>
        <v>1209000</v>
      </c>
      <c r="O47" s="119">
        <f>'[1]Balance Superficial'!M80</f>
        <v>1030353</v>
      </c>
      <c r="P47" s="119">
        <f>'[1]Balance Superficial'!N80</f>
        <v>0</v>
      </c>
      <c r="Q47" s="119">
        <f>'[1]Balance Superficial'!O80</f>
        <v>2603060</v>
      </c>
      <c r="R47" s="119">
        <f>'[1]Balance Superficial'!P80</f>
        <v>0</v>
      </c>
      <c r="S47" s="119">
        <f>'[1]Balance Superficial'!Q80</f>
        <v>0</v>
      </c>
      <c r="T47" s="119">
        <f>'[1]Balance Superficial'!R80</f>
        <v>1374085</v>
      </c>
      <c r="U47" s="119">
        <f>'[1]Balance Superficial'!S80</f>
        <v>0</v>
      </c>
      <c r="V47" s="119">
        <f>'[1]Balance Superficial'!T80</f>
        <v>2475285</v>
      </c>
      <c r="W47" s="119">
        <f>'[1]Balance Superficial'!U80</f>
        <v>132000</v>
      </c>
      <c r="X47" s="119">
        <f>'[1]Balance Superficial'!V80</f>
        <v>0</v>
      </c>
    </row>
    <row r="48" spans="1:24" x14ac:dyDescent="0.2">
      <c r="A48" s="209"/>
      <c r="B48" s="173"/>
      <c r="C48" s="174" t="s">
        <v>148</v>
      </c>
      <c r="D48" s="154" t="s">
        <v>149</v>
      </c>
      <c r="E48" s="119">
        <f>SUM(G48:X48)</f>
        <v>350</v>
      </c>
      <c r="G48" s="119">
        <f>'[1]Balance Superficial'!E85</f>
        <v>0</v>
      </c>
      <c r="H48" s="119">
        <f>'[1]Balance Superficial'!F85</f>
        <v>0</v>
      </c>
      <c r="I48" s="119">
        <f>'[1]Balance Superficial'!G85</f>
        <v>0</v>
      </c>
      <c r="J48" s="119">
        <f>'[1]Balance Superficial'!H85</f>
        <v>0</v>
      </c>
      <c r="K48" s="119">
        <f>'[1]Balance Superficial'!I85</f>
        <v>350</v>
      </c>
      <c r="L48" s="119">
        <f>'[1]Balance Superficial'!J85</f>
        <v>0</v>
      </c>
      <c r="M48" s="119">
        <f>'[1]Balance Superficial'!K85</f>
        <v>0</v>
      </c>
      <c r="N48" s="119">
        <f>'[1]Balance Superficial'!L85</f>
        <v>0</v>
      </c>
      <c r="O48" s="119">
        <f>'[1]Balance Superficial'!M85</f>
        <v>0</v>
      </c>
      <c r="P48" s="119">
        <f>'[1]Balance Superficial'!N85</f>
        <v>0</v>
      </c>
      <c r="Q48" s="119">
        <f>'[1]Balance Superficial'!O85</f>
        <v>0</v>
      </c>
      <c r="R48" s="119">
        <f>'[1]Balance Superficial'!P85</f>
        <v>0</v>
      </c>
      <c r="S48" s="119">
        <f>'[1]Balance Superficial'!Q85</f>
        <v>0</v>
      </c>
      <c r="T48" s="119">
        <f>'[1]Balance Superficial'!R85</f>
        <v>0</v>
      </c>
      <c r="U48" s="119">
        <f>'[1]Balance Superficial'!S85</f>
        <v>0</v>
      </c>
      <c r="V48" s="119">
        <f>'[1]Balance Superficial'!T85</f>
        <v>0</v>
      </c>
      <c r="W48" s="119">
        <f>'[1]Balance Superficial'!U85</f>
        <v>0</v>
      </c>
      <c r="X48" s="119">
        <f>'[1]Balance Superficial'!V85</f>
        <v>0</v>
      </c>
    </row>
    <row r="49" spans="1:24" x14ac:dyDescent="0.2">
      <c r="A49" s="209"/>
      <c r="B49" s="173"/>
      <c r="C49" s="174" t="s">
        <v>89</v>
      </c>
      <c r="D49" s="154" t="s">
        <v>149</v>
      </c>
      <c r="E49" s="119">
        <f>SUM(G49:X49)</f>
        <v>25595</v>
      </c>
      <c r="G49" s="119">
        <f>'[1]Balance Superficial'!E82</f>
        <v>0</v>
      </c>
      <c r="H49" s="119">
        <f>'[1]Balance Superficial'!F82</f>
        <v>0</v>
      </c>
      <c r="I49" s="119">
        <f>'[1]Balance Superficial'!G82</f>
        <v>6420</v>
      </c>
      <c r="J49" s="119">
        <f>'[1]Balance Superficial'!H82</f>
        <v>8956</v>
      </c>
      <c r="K49" s="119">
        <f>'[1]Balance Superficial'!I82</f>
        <v>5795</v>
      </c>
      <c r="L49" s="119">
        <f>'[1]Balance Superficial'!J82</f>
        <v>0</v>
      </c>
      <c r="M49" s="119">
        <f>'[1]Balance Superficial'!K82</f>
        <v>0</v>
      </c>
      <c r="N49" s="119">
        <f>'[1]Balance Superficial'!L82</f>
        <v>0</v>
      </c>
      <c r="O49" s="119">
        <f>'[1]Balance Superficial'!M82</f>
        <v>0</v>
      </c>
      <c r="P49" s="119">
        <f>'[1]Balance Superficial'!N82</f>
        <v>0</v>
      </c>
      <c r="Q49" s="119">
        <f>'[1]Balance Superficial'!O82</f>
        <v>4424</v>
      </c>
      <c r="R49" s="119">
        <f>'[1]Balance Superficial'!P82</f>
        <v>0</v>
      </c>
      <c r="S49" s="119">
        <f>'[1]Balance Superficial'!Q82</f>
        <v>0</v>
      </c>
      <c r="T49" s="119">
        <f>'[1]Balance Superficial'!R82</f>
        <v>0</v>
      </c>
      <c r="U49" s="119">
        <f>'[1]Balance Superficial'!S82</f>
        <v>0</v>
      </c>
      <c r="V49" s="119">
        <f>'[1]Balance Superficial'!T82</f>
        <v>0</v>
      </c>
      <c r="W49" s="119">
        <f>'[1]Balance Superficial'!U82</f>
        <v>0</v>
      </c>
      <c r="X49" s="119">
        <f>'[1]Balance Superficial'!V82</f>
        <v>0</v>
      </c>
    </row>
    <row r="50" spans="1:24" x14ac:dyDescent="0.2">
      <c r="A50" s="209"/>
      <c r="B50" s="173"/>
      <c r="C50" s="174" t="s">
        <v>90</v>
      </c>
      <c r="D50" s="154" t="s">
        <v>149</v>
      </c>
      <c r="E50" s="119">
        <f>SUM(G50:X50)</f>
        <v>61827</v>
      </c>
      <c r="G50" s="119">
        <f>'[1]Balance Superficial'!E81</f>
        <v>0</v>
      </c>
      <c r="H50" s="119">
        <f>'[1]Balance Superficial'!F81</f>
        <v>0</v>
      </c>
      <c r="I50" s="119">
        <f>'[1]Balance Superficial'!G81</f>
        <v>2155</v>
      </c>
      <c r="J50" s="119">
        <f>'[1]Balance Superficial'!H81</f>
        <v>2792</v>
      </c>
      <c r="K50" s="119">
        <f>'[1]Balance Superficial'!I81</f>
        <v>8557</v>
      </c>
      <c r="L50" s="119">
        <f>'[1]Balance Superficial'!J81</f>
        <v>0</v>
      </c>
      <c r="M50" s="119">
        <f>'[1]Balance Superficial'!K81</f>
        <v>13414</v>
      </c>
      <c r="N50" s="119">
        <f>'[1]Balance Superficial'!L81</f>
        <v>0</v>
      </c>
      <c r="O50" s="119">
        <f>'[1]Balance Superficial'!M81</f>
        <v>18250</v>
      </c>
      <c r="P50" s="119">
        <f>'[1]Balance Superficial'!N81</f>
        <v>0</v>
      </c>
      <c r="Q50" s="119">
        <f>'[1]Balance Superficial'!O81</f>
        <v>2245</v>
      </c>
      <c r="R50" s="119">
        <f>'[1]Balance Superficial'!P81</f>
        <v>0</v>
      </c>
      <c r="S50" s="119">
        <f>'[1]Balance Superficial'!Q81</f>
        <v>0</v>
      </c>
      <c r="T50" s="119">
        <f>'[1]Balance Superficial'!R81</f>
        <v>13414</v>
      </c>
      <c r="U50" s="119">
        <f>'[1]Balance Superficial'!S81</f>
        <v>0</v>
      </c>
      <c r="V50" s="119">
        <f>'[1]Balance Superficial'!T81</f>
        <v>1000</v>
      </c>
      <c r="W50" s="119">
        <f>'[1]Balance Superficial'!U81</f>
        <v>0</v>
      </c>
      <c r="X50" s="119">
        <f>'[1]Balance Superficial'!V81</f>
        <v>0</v>
      </c>
    </row>
    <row r="51" spans="1:24" x14ac:dyDescent="0.2">
      <c r="A51" s="209"/>
      <c r="B51" s="173"/>
      <c r="C51" s="174" t="s">
        <v>193</v>
      </c>
      <c r="D51" s="154" t="s">
        <v>149</v>
      </c>
      <c r="E51" s="119">
        <f>SUM(G51:X51)</f>
        <v>49000</v>
      </c>
      <c r="G51" s="119">
        <f>'[1]Balance Superficial'!E79</f>
        <v>0</v>
      </c>
      <c r="H51" s="119">
        <f>'[1]Balance Superficial'!F79</f>
        <v>0</v>
      </c>
      <c r="I51" s="119">
        <f>'[1]Balance Superficial'!G79</f>
        <v>0</v>
      </c>
      <c r="J51" s="119">
        <f>'[1]Balance Superficial'!H79</f>
        <v>0</v>
      </c>
      <c r="K51" s="119">
        <f>'[1]Balance Superficial'!I79</f>
        <v>0</v>
      </c>
      <c r="L51" s="119">
        <f>'[1]Balance Superficial'!J79</f>
        <v>0</v>
      </c>
      <c r="M51" s="119">
        <f>'[1]Balance Superficial'!K79</f>
        <v>0</v>
      </c>
      <c r="N51" s="119">
        <f>'[1]Balance Superficial'!L79</f>
        <v>0</v>
      </c>
      <c r="O51" s="119">
        <f>'[1]Balance Superficial'!M79</f>
        <v>0</v>
      </c>
      <c r="P51" s="119">
        <f>'[1]Balance Superficial'!N79</f>
        <v>0</v>
      </c>
      <c r="Q51" s="119">
        <f>'[1]Balance Superficial'!O79</f>
        <v>0</v>
      </c>
      <c r="R51" s="119">
        <f>'[1]Balance Superficial'!P79</f>
        <v>0</v>
      </c>
      <c r="S51" s="119">
        <f>'[1]Balance Superficial'!Q79</f>
        <v>0</v>
      </c>
      <c r="T51" s="119">
        <f>'[1]Balance Superficial'!R79</f>
        <v>0</v>
      </c>
      <c r="U51" s="119">
        <f>'[1]Balance Superficial'!S79</f>
        <v>0</v>
      </c>
      <c r="V51" s="119">
        <f>'[1]Balance Superficial'!T79</f>
        <v>49000</v>
      </c>
      <c r="W51" s="119">
        <f>'[1]Balance Superficial'!U79</f>
        <v>0</v>
      </c>
      <c r="X51" s="119">
        <f>'[1]Balance Superficial'!V79</f>
        <v>0</v>
      </c>
    </row>
    <row r="52" spans="1:24" x14ac:dyDescent="0.2">
      <c r="A52" s="209"/>
      <c r="B52" s="173"/>
      <c r="C52" s="174" t="s">
        <v>194</v>
      </c>
      <c r="D52" s="154" t="s">
        <v>149</v>
      </c>
      <c r="E52" s="119">
        <f t="shared" ref="E52:E53" si="16">SUM(G52:X52)</f>
        <v>0</v>
      </c>
      <c r="G52" s="119">
        <f>'[1]Balance Superficial'!E83</f>
        <v>0</v>
      </c>
      <c r="H52" s="119">
        <f>'[1]Balance Superficial'!F83</f>
        <v>0</v>
      </c>
      <c r="I52" s="119">
        <f>'[1]Balance Superficial'!G83</f>
        <v>0</v>
      </c>
      <c r="J52" s="119">
        <f>'[1]Balance Superficial'!H83</f>
        <v>0</v>
      </c>
      <c r="K52" s="119">
        <f>'[1]Balance Superficial'!I83</f>
        <v>0</v>
      </c>
      <c r="L52" s="119">
        <f>'[1]Balance Superficial'!J83</f>
        <v>0</v>
      </c>
      <c r="M52" s="119">
        <f>'[1]Balance Superficial'!K83</f>
        <v>0</v>
      </c>
      <c r="N52" s="119">
        <f>'[1]Balance Superficial'!L83</f>
        <v>0</v>
      </c>
      <c r="O52" s="119">
        <f>'[1]Balance Superficial'!M83</f>
        <v>0</v>
      </c>
      <c r="P52" s="119">
        <f>'[1]Balance Superficial'!N83</f>
        <v>0</v>
      </c>
      <c r="Q52" s="119">
        <f>'[1]Balance Superficial'!O83</f>
        <v>0</v>
      </c>
      <c r="R52" s="119">
        <f>'[1]Balance Superficial'!P83</f>
        <v>0</v>
      </c>
      <c r="S52" s="119">
        <f>'[1]Balance Superficial'!Q83</f>
        <v>0</v>
      </c>
      <c r="T52" s="119">
        <f>'[1]Balance Superficial'!R83</f>
        <v>0</v>
      </c>
      <c r="U52" s="119">
        <f>'[1]Balance Superficial'!S83</f>
        <v>0</v>
      </c>
      <c r="V52" s="119">
        <f>'[1]Balance Superficial'!T83</f>
        <v>0</v>
      </c>
      <c r="W52" s="119">
        <f>'[1]Balance Superficial'!U83</f>
        <v>0</v>
      </c>
      <c r="X52" s="119">
        <f>'[1]Balance Superficial'!V83</f>
        <v>0</v>
      </c>
    </row>
    <row r="53" spans="1:24" x14ac:dyDescent="0.2">
      <c r="A53" s="209"/>
      <c r="B53" s="173"/>
      <c r="C53" s="174" t="s">
        <v>195</v>
      </c>
      <c r="D53" s="154"/>
      <c r="E53" s="119">
        <f t="shared" si="16"/>
        <v>0</v>
      </c>
      <c r="G53" s="119">
        <f>'[1]Balance Superficial'!E84</f>
        <v>0</v>
      </c>
      <c r="H53" s="119">
        <f>'[1]Balance Superficial'!F84</f>
        <v>0</v>
      </c>
      <c r="I53" s="119">
        <f>'[1]Balance Superficial'!G84</f>
        <v>0</v>
      </c>
      <c r="J53" s="119">
        <f>'[1]Balance Superficial'!H84</f>
        <v>0</v>
      </c>
      <c r="K53" s="119">
        <f>'[1]Balance Superficial'!I84</f>
        <v>0</v>
      </c>
      <c r="L53" s="119">
        <f>'[1]Balance Superficial'!J84</f>
        <v>0</v>
      </c>
      <c r="M53" s="119">
        <f>'[1]Balance Superficial'!K84</f>
        <v>0</v>
      </c>
      <c r="N53" s="119">
        <f>'[1]Balance Superficial'!L84</f>
        <v>0</v>
      </c>
      <c r="O53" s="119">
        <f>'[1]Balance Superficial'!M84</f>
        <v>0</v>
      </c>
      <c r="P53" s="119">
        <f>'[1]Balance Superficial'!N84</f>
        <v>0</v>
      </c>
      <c r="Q53" s="119">
        <f>'[1]Balance Superficial'!O84</f>
        <v>0</v>
      </c>
      <c r="R53" s="119">
        <f>'[1]Balance Superficial'!P84</f>
        <v>0</v>
      </c>
      <c r="S53" s="119">
        <f>'[1]Balance Superficial'!Q84</f>
        <v>0</v>
      </c>
      <c r="T53" s="119">
        <f>'[1]Balance Superficial'!R84</f>
        <v>0</v>
      </c>
      <c r="U53" s="119">
        <f>'[1]Balance Superficial'!S84</f>
        <v>0</v>
      </c>
      <c r="V53" s="119">
        <f>'[1]Balance Superficial'!T84</f>
        <v>0</v>
      </c>
      <c r="W53" s="119">
        <f>'[1]Balance Superficial'!U84</f>
        <v>0</v>
      </c>
      <c r="X53" s="119">
        <f>'[1]Balance Superficial'!V84</f>
        <v>0</v>
      </c>
    </row>
    <row r="54" spans="1:24" x14ac:dyDescent="0.2">
      <c r="A54" s="209"/>
      <c r="B54" s="173"/>
      <c r="C54" s="174"/>
      <c r="D54" s="154"/>
    </row>
    <row r="55" spans="1:24" x14ac:dyDescent="0.2">
      <c r="A55" s="209"/>
      <c r="B55" s="173"/>
      <c r="C55" s="174" t="s">
        <v>150</v>
      </c>
      <c r="D55" s="154"/>
      <c r="E55" s="120">
        <f>SUM(E39:E45)</f>
        <v>88463115.269999996</v>
      </c>
      <c r="G55" s="120">
        <f t="shared" ref="G55:X55" si="17">SUM(G39:G45)</f>
        <v>2535697</v>
      </c>
      <c r="H55" s="120"/>
      <c r="I55" s="120">
        <f t="shared" si="17"/>
        <v>12182953.25</v>
      </c>
      <c r="J55" s="120">
        <f t="shared" si="17"/>
        <v>12867167.5</v>
      </c>
      <c r="K55" s="120">
        <f t="shared" si="17"/>
        <v>38038497.269999996</v>
      </c>
      <c r="L55" s="120"/>
      <c r="M55" s="120">
        <f t="shared" si="17"/>
        <v>4765466.5</v>
      </c>
      <c r="N55" s="120">
        <f t="shared" si="17"/>
        <v>1566740</v>
      </c>
      <c r="O55" s="120">
        <f t="shared" si="17"/>
        <v>3823692.4</v>
      </c>
      <c r="P55" s="120"/>
      <c r="Q55" s="120">
        <f t="shared" si="17"/>
        <v>4741676.5999999996</v>
      </c>
      <c r="R55" s="120">
        <f t="shared" si="17"/>
        <v>0</v>
      </c>
      <c r="S55" s="120">
        <f t="shared" si="17"/>
        <v>19602</v>
      </c>
      <c r="T55" s="120">
        <f t="shared" si="17"/>
        <v>2197992.5</v>
      </c>
      <c r="U55" s="120">
        <f t="shared" si="17"/>
        <v>693</v>
      </c>
      <c r="V55" s="120">
        <f t="shared" si="17"/>
        <v>5561182.25</v>
      </c>
      <c r="W55" s="120">
        <f t="shared" si="17"/>
        <v>161755</v>
      </c>
      <c r="X55" s="120">
        <f t="shared" si="17"/>
        <v>0</v>
      </c>
    </row>
    <row r="56" spans="1:24" x14ac:dyDescent="0.2">
      <c r="A56" s="209"/>
      <c r="B56" s="173"/>
      <c r="C56" s="174" t="s">
        <v>151</v>
      </c>
      <c r="D56" s="154"/>
      <c r="E56" s="119">
        <f>SUM(E47:E51)</f>
        <v>38872246</v>
      </c>
      <c r="G56" s="119">
        <f>SUM(G47:G53)</f>
        <v>96000</v>
      </c>
      <c r="H56" s="119"/>
      <c r="I56" s="119">
        <f t="shared" ref="I56:X56" si="18">SUM(I47:I53)</f>
        <v>3823070</v>
      </c>
      <c r="J56" s="119">
        <f t="shared" si="18"/>
        <v>7003160</v>
      </c>
      <c r="K56" s="119">
        <f t="shared" si="18"/>
        <v>17650401</v>
      </c>
      <c r="L56" s="119"/>
      <c r="M56" s="119">
        <f t="shared" si="18"/>
        <v>1387499</v>
      </c>
      <c r="N56" s="119">
        <f t="shared" si="18"/>
        <v>1209000</v>
      </c>
      <c r="O56" s="119">
        <f t="shared" si="18"/>
        <v>1048603</v>
      </c>
      <c r="P56" s="119"/>
      <c r="Q56" s="119">
        <f t="shared" si="18"/>
        <v>2609729</v>
      </c>
      <c r="R56" s="119">
        <f t="shared" si="18"/>
        <v>0</v>
      </c>
      <c r="S56" s="119">
        <f t="shared" si="18"/>
        <v>0</v>
      </c>
      <c r="T56" s="119">
        <f t="shared" si="18"/>
        <v>1387499</v>
      </c>
      <c r="U56" s="119">
        <f t="shared" si="18"/>
        <v>0</v>
      </c>
      <c r="V56" s="119">
        <f t="shared" si="18"/>
        <v>2525285</v>
      </c>
      <c r="W56" s="119">
        <f t="shared" si="18"/>
        <v>132000</v>
      </c>
      <c r="X56" s="119">
        <f t="shared" si="18"/>
        <v>0</v>
      </c>
    </row>
    <row r="57" spans="1:24" x14ac:dyDescent="0.2">
      <c r="A57" s="210"/>
      <c r="B57" s="175"/>
      <c r="C57" s="174" t="s">
        <v>196</v>
      </c>
      <c r="D57" s="176" t="s">
        <v>152</v>
      </c>
      <c r="E57" s="119">
        <f>E55+E56</f>
        <v>127335361.27</v>
      </c>
      <c r="G57" s="119">
        <f t="shared" ref="G57:X57" si="19">G55+G56</f>
        <v>2631697</v>
      </c>
      <c r="H57" s="119"/>
      <c r="I57" s="119">
        <f t="shared" si="19"/>
        <v>16006023.25</v>
      </c>
      <c r="J57" s="119">
        <f t="shared" si="19"/>
        <v>19870327.5</v>
      </c>
      <c r="K57" s="119">
        <f t="shared" si="19"/>
        <v>55688898.269999996</v>
      </c>
      <c r="L57" s="119"/>
      <c r="M57" s="119">
        <f t="shared" si="19"/>
        <v>6152965.5</v>
      </c>
      <c r="N57" s="119">
        <f t="shared" si="19"/>
        <v>2775740</v>
      </c>
      <c r="O57" s="119">
        <f t="shared" si="19"/>
        <v>4872295.4000000004</v>
      </c>
      <c r="P57" s="119"/>
      <c r="Q57" s="119">
        <f t="shared" si="19"/>
        <v>7351405.5999999996</v>
      </c>
      <c r="R57" s="119">
        <f t="shared" si="19"/>
        <v>0</v>
      </c>
      <c r="S57" s="119">
        <f t="shared" si="19"/>
        <v>19602</v>
      </c>
      <c r="T57" s="119">
        <f t="shared" si="19"/>
        <v>3585491.5</v>
      </c>
      <c r="U57" s="119">
        <f t="shared" si="19"/>
        <v>693</v>
      </c>
      <c r="V57" s="119">
        <f t="shared" si="19"/>
        <v>8086467.25</v>
      </c>
      <c r="W57" s="119">
        <f t="shared" si="19"/>
        <v>293755</v>
      </c>
      <c r="X57" s="119">
        <f t="shared" si="19"/>
        <v>0</v>
      </c>
    </row>
    <row r="58" spans="1:24" x14ac:dyDescent="0.2">
      <c r="C58" s="177"/>
    </row>
    <row r="59" spans="1:24" x14ac:dyDescent="0.2">
      <c r="A59" s="211" t="s">
        <v>200</v>
      </c>
      <c r="B59" s="178"/>
      <c r="C59" s="179" t="s">
        <v>201</v>
      </c>
      <c r="D59" s="180" t="s">
        <v>153</v>
      </c>
      <c r="E59" s="120">
        <f>E19</f>
        <v>15788876.4539128</v>
      </c>
      <c r="G59" s="120">
        <f>[1]Infiltracion!P110</f>
        <v>837463.995820262</v>
      </c>
      <c r="H59" s="120"/>
      <c r="I59" s="120">
        <f>[1]Infiltracion!P315</f>
        <v>1267918.3466564035</v>
      </c>
      <c r="J59" s="120">
        <f>[1]Infiltracion!$P162</f>
        <v>1086739.965665305</v>
      </c>
      <c r="K59" s="119">
        <f>[1]Infiltracion!P241</f>
        <v>5368822.8240557257</v>
      </c>
      <c r="L59" s="119"/>
      <c r="M59" s="120">
        <f>[1]Infiltracion!P11</f>
        <v>768871.81862564385</v>
      </c>
      <c r="N59" s="120">
        <f>[1]Infiltracion!P191</f>
        <v>499743.38866434823</v>
      </c>
      <c r="O59" s="120">
        <f>[1]Infiltracion!P346</f>
        <v>1093790.6059506456</v>
      </c>
      <c r="P59" s="120"/>
      <c r="Q59" s="120">
        <f>[1]Infiltracion!P134</f>
        <v>403146.35981356271</v>
      </c>
      <c r="R59" s="120">
        <f>R19</f>
        <v>0</v>
      </c>
      <c r="S59" s="120">
        <f>[1]Infiltracion!P39</f>
        <v>255129.91751091758</v>
      </c>
      <c r="T59" s="120">
        <f>[1]Infiltracion!P72</f>
        <v>561041.96108018688</v>
      </c>
      <c r="U59" s="120">
        <f>[1]Infiltracion!P213</f>
        <v>207105.57517078271</v>
      </c>
      <c r="V59" s="120">
        <f>[1]Infiltracion!P283</f>
        <v>1211127.8956707884</v>
      </c>
      <c r="W59" s="120">
        <f>[1]Infiltracion!P380</f>
        <v>321906.19534582482</v>
      </c>
      <c r="X59" s="120">
        <f>X19</f>
        <v>0</v>
      </c>
    </row>
    <row r="60" spans="1:24" x14ac:dyDescent="0.2">
      <c r="A60" s="212"/>
      <c r="B60" s="181"/>
      <c r="C60" s="179" t="s">
        <v>202</v>
      </c>
      <c r="D60" s="180" t="s">
        <v>154</v>
      </c>
      <c r="E60" s="120">
        <f>E30</f>
        <v>3693179.4200000004</v>
      </c>
      <c r="G60" s="120">
        <f t="shared" ref="G60:X60" si="20">G30</f>
        <v>167534.22315318772</v>
      </c>
      <c r="H60" s="120"/>
      <c r="I60" s="120">
        <f t="shared" si="20"/>
        <v>615153.15427217842</v>
      </c>
      <c r="J60" s="120">
        <f t="shared" si="20"/>
        <v>353779.81585580058</v>
      </c>
      <c r="K60" s="120">
        <f t="shared" si="20"/>
        <v>1371908.7436769402</v>
      </c>
      <c r="L60" s="120"/>
      <c r="M60" s="120">
        <f t="shared" si="20"/>
        <v>232201.15676634677</v>
      </c>
      <c r="N60" s="120">
        <f t="shared" si="20"/>
        <v>23114.070000000003</v>
      </c>
      <c r="O60" s="120">
        <f t="shared" si="20"/>
        <v>189571.23725212007</v>
      </c>
      <c r="P60" s="120"/>
      <c r="Q60" s="120">
        <f t="shared" si="20"/>
        <v>152095.61892626554</v>
      </c>
      <c r="R60" s="120">
        <f t="shared" si="20"/>
        <v>0</v>
      </c>
      <c r="S60" s="120">
        <f t="shared" si="20"/>
        <v>1330.0000000000002</v>
      </c>
      <c r="T60" s="120">
        <f t="shared" si="20"/>
        <v>51732.985506777797</v>
      </c>
      <c r="U60" s="120">
        <f t="shared" si="20"/>
        <v>0</v>
      </c>
      <c r="V60" s="120">
        <f t="shared" si="20"/>
        <v>204200.85</v>
      </c>
      <c r="W60" s="120">
        <f t="shared" si="20"/>
        <v>0</v>
      </c>
      <c r="X60" s="120">
        <f t="shared" si="20"/>
        <v>0</v>
      </c>
    </row>
    <row r="61" spans="1:24" x14ac:dyDescent="0.2">
      <c r="A61" s="212"/>
      <c r="B61" s="181"/>
      <c r="C61" s="179" t="s">
        <v>203</v>
      </c>
      <c r="D61" s="180" t="s">
        <v>155</v>
      </c>
      <c r="E61" s="120">
        <f>E21</f>
        <v>10541133</v>
      </c>
      <c r="G61" s="120">
        <f>[1]Infiltracion!O110</f>
        <v>2096148.9621323044</v>
      </c>
      <c r="H61" s="120"/>
      <c r="I61" s="120">
        <f>[1]Infiltracion!O315</f>
        <v>1008257.8606350722</v>
      </c>
      <c r="J61" s="120">
        <f>[1]Infiltracion!O162</f>
        <v>405434.52168124932</v>
      </c>
      <c r="K61" s="120">
        <f>[1]Infiltracion!O241</f>
        <v>2037258.474793677</v>
      </c>
      <c r="L61" s="120"/>
      <c r="M61" s="120">
        <f>[1]Infiltracion!O11</f>
        <v>311763.49949797516</v>
      </c>
      <c r="N61" s="120">
        <f>[1]Infiltracion!O191</f>
        <v>146083.02925120477</v>
      </c>
      <c r="O61" s="120">
        <f>[1]Infiltracion!O346</f>
        <v>411982.82276516181</v>
      </c>
      <c r="P61" s="120"/>
      <c r="Q61" s="120">
        <f>[1]Infiltracion!O134</f>
        <v>480984.72450240108</v>
      </c>
      <c r="R61" s="120">
        <f>R21</f>
        <v>0</v>
      </c>
      <c r="S61" s="120">
        <f>[1]Infiltracion!O39</f>
        <v>181599.12909985145</v>
      </c>
      <c r="T61" s="120">
        <f>[1]Infiltracion!O72</f>
        <v>300606.18578632583</v>
      </c>
      <c r="U61" s="120">
        <f>[1]Infiltracion!O213</f>
        <v>183539.40837337106</v>
      </c>
      <c r="V61" s="120">
        <f>[1]Infiltracion!O283</f>
        <v>426642.76367578044</v>
      </c>
      <c r="W61" s="120">
        <f>[1]Infiltracion!O380</f>
        <v>142097.55994224825</v>
      </c>
      <c r="X61" s="120">
        <f>X21</f>
        <v>0</v>
      </c>
    </row>
    <row r="62" spans="1:24" x14ac:dyDescent="0.2">
      <c r="A62" s="212"/>
      <c r="B62" s="181"/>
      <c r="C62" s="182" t="s">
        <v>204</v>
      </c>
      <c r="D62" s="183" t="s">
        <v>136</v>
      </c>
      <c r="E62" s="120">
        <f>E22</f>
        <v>264902</v>
      </c>
      <c r="G62" s="120">
        <f t="shared" ref="G62:O62" si="21">G22</f>
        <v>0</v>
      </c>
      <c r="H62" s="120"/>
      <c r="I62" s="120">
        <f t="shared" si="21"/>
        <v>0</v>
      </c>
      <c r="J62" s="120">
        <f t="shared" si="21"/>
        <v>0</v>
      </c>
      <c r="K62" s="120">
        <f t="shared" si="21"/>
        <v>0</v>
      </c>
      <c r="L62" s="120"/>
      <c r="M62" s="120">
        <f t="shared" si="21"/>
        <v>0</v>
      </c>
      <c r="N62" s="120">
        <f t="shared" si="21"/>
        <v>0</v>
      </c>
      <c r="O62" s="120">
        <f t="shared" si="21"/>
        <v>0</v>
      </c>
      <c r="P62" s="120"/>
      <c r="Q62" s="120">
        <v>0</v>
      </c>
      <c r="R62" s="120">
        <f>R22</f>
        <v>0</v>
      </c>
      <c r="S62" s="120">
        <f>S22</f>
        <v>0</v>
      </c>
      <c r="T62" s="120">
        <f>T22</f>
        <v>0</v>
      </c>
      <c r="U62" s="120">
        <f>U22</f>
        <v>0</v>
      </c>
      <c r="V62" s="120">
        <f>V22</f>
        <v>0</v>
      </c>
      <c r="W62" s="120">
        <f>W22</f>
        <v>0</v>
      </c>
      <c r="X62" s="120">
        <f>X22</f>
        <v>0</v>
      </c>
    </row>
    <row r="63" spans="1:24" x14ac:dyDescent="0.2">
      <c r="A63" s="212"/>
      <c r="B63" s="181"/>
      <c r="C63" s="182" t="s">
        <v>205</v>
      </c>
      <c r="D63" s="183" t="s">
        <v>156</v>
      </c>
      <c r="E63" s="120">
        <f>E37</f>
        <v>14373615.097069919</v>
      </c>
      <c r="F63" s="120">
        <f>F37</f>
        <v>0</v>
      </c>
      <c r="G63" s="120">
        <f>G13-'[1]Balance Superficial'!E12-'[1]Balance subterraneo'!G61-'[1]Balance subterraneo'!G59</f>
        <v>182669069.02743658</v>
      </c>
      <c r="H63" s="120"/>
      <c r="I63" s="120">
        <f>I13-'[1]Balance Superficial'!G12-'[1]Balance Superficial'!F12-'[1]Balance subterraneo'!I61-'[1]Balance subterraneo'!I59</f>
        <v>153370620.67134467</v>
      </c>
      <c r="J63" s="120">
        <f>J13-'[1]Balance Superficial'!H12-'[1]Balance subterraneo'!J61-'[1]Balance subterraneo'!J59</f>
        <v>98522026.318228856</v>
      </c>
      <c r="K63" s="120">
        <f>K13-'[1]Balance Superficial'!I12-'[1]Balance subterraneo'!K61-'[1]Balance subterraneo'!K59</f>
        <v>314058746.75035661</v>
      </c>
      <c r="L63" s="120"/>
      <c r="M63" s="120">
        <f>M13-'[1]Balance Superficial'!J12-'[1]Balance Superficial'!K12-'[1]Balance subterraneo'!M61-'[1]Balance subterraneo'!M59</f>
        <v>36006285.206403792</v>
      </c>
      <c r="N63" s="120">
        <f>N13-'[1]Balance Superficial'!L12-'[1]Balance subterraneo'!N61-'[1]Balance subterraneo'!N59</f>
        <v>19878704.136032205</v>
      </c>
      <c r="O63" s="120">
        <f>O13-'[1]Balance Superficial'!M12-'[1]Balance subterraneo'!O61-'[1]Balance subterraneo'!O59</f>
        <v>49895126.79684601</v>
      </c>
      <c r="P63" s="120"/>
      <c r="Q63" s="120">
        <f>Q13-'[1]Balance Superficial'!O12-'[1]Balance Superficial'!N12-'[1]Balance subterraneo'!Q61-'[1]Balance subterraneo'!Q59</f>
        <v>101091600.30333202</v>
      </c>
      <c r="R63" s="120">
        <f t="shared" ref="R63:X63" si="22">R37</f>
        <v>0</v>
      </c>
      <c r="S63" s="120">
        <f t="shared" si="22"/>
        <v>236238.92379607045</v>
      </c>
      <c r="T63" s="120">
        <f t="shared" si="22"/>
        <v>564459.72265719273</v>
      </c>
      <c r="U63" s="120">
        <f t="shared" si="22"/>
        <v>190776.00377232072</v>
      </c>
      <c r="V63" s="120">
        <f t="shared" si="22"/>
        <v>1303734.8796646779</v>
      </c>
      <c r="W63" s="120">
        <f t="shared" si="22"/>
        <v>296524.98483919201</v>
      </c>
      <c r="X63" s="120">
        <f t="shared" si="22"/>
        <v>8449227.7175950147</v>
      </c>
    </row>
    <row r="64" spans="1:24" x14ac:dyDescent="0.2">
      <c r="A64" s="212"/>
      <c r="B64" s="181"/>
      <c r="C64" s="184" t="s">
        <v>206</v>
      </c>
      <c r="D64" s="185"/>
      <c r="E64" s="120">
        <f>SUM(E59:E61)</f>
        <v>30023188.8739128</v>
      </c>
      <c r="G64" s="120">
        <f t="shared" ref="G64:X64" si="23">SUM(G59:G61)</f>
        <v>3101147.1811057543</v>
      </c>
      <c r="H64" s="120"/>
      <c r="I64" s="120">
        <f t="shared" si="23"/>
        <v>2891329.3615636542</v>
      </c>
      <c r="J64" s="120">
        <f t="shared" si="23"/>
        <v>1845954.303202355</v>
      </c>
      <c r="K64" s="120">
        <f t="shared" si="23"/>
        <v>8777990.042526342</v>
      </c>
      <c r="L64" s="120"/>
      <c r="M64" s="120">
        <f t="shared" si="23"/>
        <v>1312836.4748899657</v>
      </c>
      <c r="N64" s="120">
        <f t="shared" si="23"/>
        <v>668940.48791555304</v>
      </c>
      <c r="O64" s="120">
        <f t="shared" si="23"/>
        <v>1695344.6659679275</v>
      </c>
      <c r="P64" s="120"/>
      <c r="Q64" s="120">
        <f t="shared" si="23"/>
        <v>1036226.7032422293</v>
      </c>
      <c r="R64" s="120">
        <f t="shared" si="23"/>
        <v>0</v>
      </c>
      <c r="S64" s="120">
        <f t="shared" si="23"/>
        <v>438059.046610769</v>
      </c>
      <c r="T64" s="120">
        <f t="shared" si="23"/>
        <v>913381.13237329049</v>
      </c>
      <c r="U64" s="120">
        <f t="shared" si="23"/>
        <v>390644.98354415374</v>
      </c>
      <c r="V64" s="120">
        <f t="shared" si="23"/>
        <v>1841971.509346569</v>
      </c>
      <c r="W64" s="120">
        <f t="shared" si="23"/>
        <v>464003.75528807309</v>
      </c>
      <c r="X64" s="120">
        <f t="shared" si="23"/>
        <v>0</v>
      </c>
    </row>
    <row r="65" spans="1:24" x14ac:dyDescent="0.2">
      <c r="A65" s="212"/>
      <c r="B65" s="181"/>
      <c r="C65" s="184" t="s">
        <v>207</v>
      </c>
      <c r="D65" s="185"/>
      <c r="E65" s="120">
        <f>E62+E63</f>
        <v>14638517.097069919</v>
      </c>
      <c r="G65" s="120">
        <f>G62+G63</f>
        <v>182669069.02743658</v>
      </c>
      <c r="H65" s="120"/>
      <c r="I65" s="120">
        <f t="shared" ref="I65:X65" si="24">I62+I63</f>
        <v>153370620.67134467</v>
      </c>
      <c r="J65" s="120">
        <f t="shared" si="24"/>
        <v>98522026.318228856</v>
      </c>
      <c r="K65" s="120">
        <f t="shared" si="24"/>
        <v>314058746.75035661</v>
      </c>
      <c r="L65" s="120"/>
      <c r="M65" s="120">
        <f t="shared" si="24"/>
        <v>36006285.206403792</v>
      </c>
      <c r="N65" s="120">
        <f t="shared" si="24"/>
        <v>19878704.136032205</v>
      </c>
      <c r="O65" s="120">
        <f>O62+O63</f>
        <v>49895126.79684601</v>
      </c>
      <c r="P65" s="120"/>
      <c r="Q65" s="120">
        <f>Q62+Q63</f>
        <v>101091600.30333202</v>
      </c>
      <c r="R65" s="120">
        <f t="shared" si="24"/>
        <v>0</v>
      </c>
      <c r="S65" s="120">
        <f t="shared" si="24"/>
        <v>236238.92379607045</v>
      </c>
      <c r="T65" s="120">
        <f t="shared" si="24"/>
        <v>564459.72265719273</v>
      </c>
      <c r="U65" s="120">
        <f t="shared" si="24"/>
        <v>190776.00377232072</v>
      </c>
      <c r="V65" s="120">
        <f t="shared" si="24"/>
        <v>1303734.8796646779</v>
      </c>
      <c r="W65" s="120">
        <f t="shared" si="24"/>
        <v>296524.98483919201</v>
      </c>
      <c r="X65" s="120">
        <f t="shared" si="24"/>
        <v>8449227.7175950147</v>
      </c>
    </row>
    <row r="66" spans="1:24" x14ac:dyDescent="0.2">
      <c r="A66" s="212"/>
      <c r="B66" s="181"/>
      <c r="C66" s="184" t="s">
        <v>208</v>
      </c>
      <c r="D66" s="185" t="s">
        <v>157</v>
      </c>
      <c r="E66" s="120">
        <f t="shared" ref="E66:X66" si="25">E57</f>
        <v>127335361.27</v>
      </c>
      <c r="G66" s="120">
        <f t="shared" si="25"/>
        <v>2631697</v>
      </c>
      <c r="H66" s="120"/>
      <c r="I66" s="120">
        <f>I57</f>
        <v>16006023.25</v>
      </c>
      <c r="J66" s="120">
        <f t="shared" si="25"/>
        <v>19870327.5</v>
      </c>
      <c r="K66" s="120">
        <f t="shared" si="25"/>
        <v>55688898.269999996</v>
      </c>
      <c r="L66" s="120"/>
      <c r="M66" s="120">
        <f t="shared" si="25"/>
        <v>6152965.5</v>
      </c>
      <c r="N66" s="120">
        <f t="shared" si="25"/>
        <v>2775740</v>
      </c>
      <c r="O66" s="120">
        <f t="shared" si="25"/>
        <v>4872295.4000000004</v>
      </c>
      <c r="P66" s="120"/>
      <c r="Q66" s="120">
        <f t="shared" si="25"/>
        <v>7351405.5999999996</v>
      </c>
      <c r="R66" s="120">
        <f t="shared" si="25"/>
        <v>0</v>
      </c>
      <c r="S66" s="120">
        <f t="shared" si="25"/>
        <v>19602</v>
      </c>
      <c r="T66" s="120">
        <f t="shared" si="25"/>
        <v>3585491.5</v>
      </c>
      <c r="U66" s="120">
        <f t="shared" si="25"/>
        <v>693</v>
      </c>
      <c r="V66" s="120">
        <f t="shared" si="25"/>
        <v>8086467.25</v>
      </c>
      <c r="W66" s="120">
        <f t="shared" si="25"/>
        <v>293755</v>
      </c>
      <c r="X66" s="120">
        <f t="shared" si="25"/>
        <v>0</v>
      </c>
    </row>
    <row r="67" spans="1:24" x14ac:dyDescent="0.2">
      <c r="A67" s="212"/>
      <c r="B67" s="181"/>
      <c r="C67" s="184" t="s">
        <v>209</v>
      </c>
      <c r="D67" s="185" t="s">
        <v>158</v>
      </c>
      <c r="E67" s="120">
        <f t="shared" ref="E67:X67" si="26">E64-E65-E66</f>
        <v>-111950689.49315712</v>
      </c>
      <c r="G67" s="120">
        <f>G64-G65-G66</f>
        <v>-182199618.84633082</v>
      </c>
      <c r="H67" s="120"/>
      <c r="I67" s="120">
        <f>I64-I65-I66</f>
        <v>-166485314.55978101</v>
      </c>
      <c r="J67" s="120">
        <f t="shared" si="26"/>
        <v>-116546399.51502649</v>
      </c>
      <c r="K67" s="120">
        <f t="shared" si="26"/>
        <v>-360969654.97783023</v>
      </c>
      <c r="L67" s="120"/>
      <c r="M67" s="120">
        <f t="shared" si="26"/>
        <v>-40846414.231513828</v>
      </c>
      <c r="N67" s="120">
        <f t="shared" si="26"/>
        <v>-21985503.648116652</v>
      </c>
      <c r="O67" s="120">
        <f t="shared" si="26"/>
        <v>-53072077.530878082</v>
      </c>
      <c r="P67" s="120"/>
      <c r="Q67" s="120">
        <f t="shared" si="26"/>
        <v>-107406779.20008978</v>
      </c>
      <c r="R67" s="120">
        <f t="shared" si="26"/>
        <v>0</v>
      </c>
      <c r="S67" s="120">
        <f>S64-S65-S66</f>
        <v>182218.12281469855</v>
      </c>
      <c r="T67" s="120">
        <f t="shared" si="26"/>
        <v>-3236570.0902839024</v>
      </c>
      <c r="U67" s="120">
        <f t="shared" si="26"/>
        <v>199175.97977183302</v>
      </c>
      <c r="V67" s="120">
        <f t="shared" si="26"/>
        <v>-7548230.6203181092</v>
      </c>
      <c r="W67" s="120">
        <f t="shared" si="26"/>
        <v>-126276.22955111891</v>
      </c>
      <c r="X67" s="120">
        <f t="shared" si="26"/>
        <v>-8449227.7175950147</v>
      </c>
    </row>
    <row r="68" spans="1:24" x14ac:dyDescent="0.2">
      <c r="A68" s="213"/>
      <c r="B68" s="186"/>
      <c r="C68" s="184"/>
      <c r="D68" s="185" t="s">
        <v>210</v>
      </c>
      <c r="E68" s="121">
        <f>E66/E64</f>
        <v>4.2412337278616636</v>
      </c>
      <c r="G68" s="121">
        <f>G66/G64</f>
        <v>0.84862047697511545</v>
      </c>
      <c r="H68" s="121"/>
      <c r="I68" s="121">
        <f>I66/I64</f>
        <v>5.5358699229422328</v>
      </c>
      <c r="J68" s="121">
        <f t="shared" ref="J68:X68" si="27">J66/J64</f>
        <v>10.764257525513511</v>
      </c>
      <c r="K68" s="121">
        <f t="shared" si="27"/>
        <v>6.3441514515517152</v>
      </c>
      <c r="L68" s="121"/>
      <c r="M68" s="121">
        <f>M66/M64</f>
        <v>4.6867722048290181</v>
      </c>
      <c r="N68" s="121">
        <f t="shared" si="27"/>
        <v>4.1494573136832003</v>
      </c>
      <c r="O68" s="121">
        <f t="shared" si="27"/>
        <v>2.8739261684102733</v>
      </c>
      <c r="P68" s="121"/>
      <c r="Q68" s="121">
        <f t="shared" si="27"/>
        <v>7.094398915795483</v>
      </c>
      <c r="R68" s="121" t="e">
        <f t="shared" si="27"/>
        <v>#DIV/0!</v>
      </c>
      <c r="S68" s="121">
        <f>S66/S64</f>
        <v>4.4747392278870278E-2</v>
      </c>
      <c r="T68" s="121">
        <f t="shared" si="27"/>
        <v>3.9255151797186922</v>
      </c>
      <c r="U68" s="121">
        <f t="shared" si="27"/>
        <v>1.7739892464833655E-3</v>
      </c>
      <c r="V68" s="121">
        <f t="shared" si="27"/>
        <v>4.3901152699525943</v>
      </c>
      <c r="W68" s="121">
        <f>W66/W64</f>
        <v>0.63308754865060202</v>
      </c>
      <c r="X68" s="121" t="e">
        <f t="shared" si="27"/>
        <v>#DIV/0!</v>
      </c>
    </row>
  </sheetData>
  <mergeCells count="7">
    <mergeCell ref="C38:D38"/>
    <mergeCell ref="A39:A57"/>
    <mergeCell ref="A59:A68"/>
    <mergeCell ref="A6:A19"/>
    <mergeCell ref="A22:A24"/>
    <mergeCell ref="A25:A30"/>
    <mergeCell ref="A31:A3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workbookViewId="0">
      <selection activeCell="G7" sqref="G7"/>
    </sheetView>
  </sheetViews>
  <sheetFormatPr baseColWidth="10" defaultRowHeight="14.4" x14ac:dyDescent="0.3"/>
  <cols>
    <col min="1" max="1" width="21.6640625" customWidth="1"/>
    <col min="2" max="4" width="18.5546875" customWidth="1"/>
    <col min="5" max="7" width="11" customWidth="1"/>
    <col min="8" max="8" width="18.5546875" customWidth="1"/>
    <col min="9" max="11" width="10.88671875" customWidth="1"/>
    <col min="12" max="12" width="18.5546875" customWidth="1"/>
    <col min="13" max="13" width="9.6640625" customWidth="1"/>
    <col min="14" max="14" width="13.88671875" customWidth="1"/>
    <col min="15" max="15" width="9.6640625" customWidth="1"/>
    <col min="16" max="16" width="15.88671875" customWidth="1"/>
    <col min="17" max="17" width="13.88671875" customWidth="1"/>
    <col min="18" max="18" width="20.88671875" customWidth="1"/>
    <col min="20" max="20" width="21.33203125" customWidth="1"/>
    <col min="21" max="21" width="13.109375" bestFit="1" customWidth="1"/>
    <col min="22" max="22" width="14.109375" bestFit="1" customWidth="1"/>
    <col min="26" max="26" width="12.44140625" customWidth="1"/>
    <col min="33" max="33" width="9.6640625" customWidth="1"/>
    <col min="35" max="35" width="19" bestFit="1" customWidth="1"/>
    <col min="36" max="37" width="14.88671875" customWidth="1"/>
    <col min="38" max="38" width="14" customWidth="1"/>
    <col min="39" max="39" width="18.6640625" customWidth="1"/>
    <col min="41" max="41" width="19" bestFit="1" customWidth="1"/>
    <col min="42" max="42" width="13.6640625" customWidth="1"/>
    <col min="43" max="43" width="18" bestFit="1" customWidth="1"/>
    <col min="44" max="44" width="11" customWidth="1"/>
    <col min="45" max="45" width="18" hidden="1" customWidth="1"/>
    <col min="46" max="46" width="13.88671875" customWidth="1"/>
    <col min="47" max="47" width="18.5546875" customWidth="1"/>
  </cols>
  <sheetData>
    <row r="1" spans="1:47" ht="86.4" x14ac:dyDescent="0.3">
      <c r="A1" s="187" t="s">
        <v>212</v>
      </c>
      <c r="B1" s="188" t="s">
        <v>214</v>
      </c>
      <c r="C1" s="188" t="s">
        <v>215</v>
      </c>
      <c r="D1" s="188" t="s">
        <v>216</v>
      </c>
      <c r="E1" s="188" t="s">
        <v>39</v>
      </c>
      <c r="F1" s="188" t="s">
        <v>217</v>
      </c>
      <c r="G1" s="188" t="s">
        <v>218</v>
      </c>
      <c r="H1" s="188" t="s">
        <v>219</v>
      </c>
      <c r="I1" s="188" t="s">
        <v>39</v>
      </c>
      <c r="J1" s="188" t="s">
        <v>220</v>
      </c>
      <c r="K1" s="188" t="s">
        <v>221</v>
      </c>
      <c r="L1" s="188" t="s">
        <v>224</v>
      </c>
      <c r="M1" s="188" t="s">
        <v>39</v>
      </c>
      <c r="N1" s="188" t="s">
        <v>223</v>
      </c>
      <c r="O1" s="188" t="s">
        <v>222</v>
      </c>
      <c r="T1" s="187" t="s">
        <v>212</v>
      </c>
      <c r="U1" s="188" t="s">
        <v>214</v>
      </c>
      <c r="V1" s="188" t="s">
        <v>225</v>
      </c>
      <c r="W1" s="188" t="s">
        <v>39</v>
      </c>
      <c r="X1" s="188" t="s">
        <v>217</v>
      </c>
      <c r="Y1" s="188" t="s">
        <v>218</v>
      </c>
      <c r="Z1" s="188" t="s">
        <v>226</v>
      </c>
      <c r="AA1" s="188" t="s">
        <v>39</v>
      </c>
      <c r="AB1" s="188" t="s">
        <v>227</v>
      </c>
      <c r="AC1" s="188" t="s">
        <v>228</v>
      </c>
      <c r="AD1" s="188" t="s">
        <v>159</v>
      </c>
      <c r="AE1" s="188" t="s">
        <v>229</v>
      </c>
      <c r="AF1" s="188" t="s">
        <v>223</v>
      </c>
      <c r="AG1" s="188" t="s">
        <v>222</v>
      </c>
      <c r="AI1" s="187" t="s">
        <v>212</v>
      </c>
      <c r="AJ1" s="188" t="s">
        <v>230</v>
      </c>
      <c r="AK1" s="188" t="s">
        <v>231</v>
      </c>
      <c r="AL1" s="188" t="s">
        <v>232</v>
      </c>
      <c r="AM1" s="188" t="s">
        <v>233</v>
      </c>
      <c r="AO1" s="187" t="s">
        <v>212</v>
      </c>
      <c r="AP1" s="188" t="s">
        <v>234</v>
      </c>
      <c r="AQ1" s="188" t="s">
        <v>235</v>
      </c>
      <c r="AR1" s="188" t="s">
        <v>236</v>
      </c>
      <c r="AS1" s="188"/>
      <c r="AT1" s="188" t="s">
        <v>232</v>
      </c>
      <c r="AU1" s="188" t="s">
        <v>231</v>
      </c>
    </row>
    <row r="2" spans="1:47" x14ac:dyDescent="0.3">
      <c r="A2" s="189" t="s">
        <v>4</v>
      </c>
      <c r="B2" s="190">
        <f>'[1]Balance Superficial'!E$12</f>
        <v>18656741.179710906</v>
      </c>
      <c r="C2" s="190"/>
      <c r="D2" s="190">
        <f>'[1]Balance Superficial'!E31</f>
        <v>789000</v>
      </c>
      <c r="E2" s="191">
        <f>D2/B2</f>
        <v>4.2290343870880986E-2</v>
      </c>
      <c r="F2" s="190"/>
      <c r="G2" s="190">
        <f>F2/D2</f>
        <v>0</v>
      </c>
      <c r="H2" s="190">
        <f>'[1]Balance Superficial'!E33</f>
        <v>767</v>
      </c>
      <c r="I2" s="192">
        <f>H2/B2</f>
        <v>4.1111145435951476E-5</v>
      </c>
      <c r="J2" s="190"/>
      <c r="K2" s="190"/>
      <c r="L2" s="190">
        <f>'[1]Balance Superficial'!E34</f>
        <v>4873</v>
      </c>
      <c r="M2" s="192">
        <f>L2/B2</f>
        <v>2.6119245333688598E-4</v>
      </c>
      <c r="N2" s="193">
        <v>1386</v>
      </c>
      <c r="O2" s="190">
        <f t="shared" ref="O2:O14" si="0">((L2/N2)/365)*1000</f>
        <v>9.6325288106110012</v>
      </c>
      <c r="T2" s="189" t="s">
        <v>4</v>
      </c>
      <c r="U2" s="190">
        <f>[1]Infiltracion!M123</f>
        <v>414094.35111812007</v>
      </c>
      <c r="V2" s="190">
        <f>'[1]Balance subterraneo'!G39+'[1]Balance subterraneo'!G47</f>
        <v>2513280</v>
      </c>
      <c r="W2" s="191">
        <f>V2/U2</f>
        <v>6.0693414271741393</v>
      </c>
      <c r="X2" s="190"/>
      <c r="Y2" s="190">
        <f>X2/V2</f>
        <v>0</v>
      </c>
      <c r="Z2" s="190">
        <f>'[1]Balance subterraneo'!G$42+'[1]Balance subterraneo'!G$49</f>
        <v>4585</v>
      </c>
      <c r="AA2" s="192">
        <f>Z2/U2</f>
        <v>1.1072355823303981E-2</v>
      </c>
      <c r="AB2" s="190"/>
      <c r="AC2" s="190"/>
      <c r="AD2" s="190">
        <f>'[1]Balance subterraneo'!G$43+'[1]Balance subterraneo'!G$48</f>
        <v>113832</v>
      </c>
      <c r="AE2" s="192">
        <f>AD2/U2</f>
        <v>0.2748938730814261</v>
      </c>
      <c r="AF2" s="193">
        <v>1386</v>
      </c>
      <c r="AG2" s="190">
        <f>((AD2/AF2)/365)*1000</f>
        <v>225.01334282156199</v>
      </c>
      <c r="AI2" s="194" t="s">
        <v>4</v>
      </c>
      <c r="AJ2" s="195">
        <f>B2/[1]Disponibilidad!AF2</f>
        <v>13460.85222201364</v>
      </c>
      <c r="AK2" s="196" t="str">
        <f>IF(AJ2&lt;1000, "Catastrophically Low", (IF(AJ2&lt;2000, "Very Low",(IF(AJ2&lt;5000, "Low", IF(AJ2&lt;10000, "Medium", (IF(AJ2&lt;20000,"High", "Very High"))))))))</f>
        <v>High</v>
      </c>
      <c r="AL2" s="197">
        <f>'[1]Balance Superficial'!E63/[1]Disponibilidad!AF2</f>
        <v>5293.9250059584638</v>
      </c>
      <c r="AM2" s="196" t="str">
        <f>IF(AL2&lt;1000, "Catastrophically Low", (IF(AL2&lt;2000, "Very Low",(IF(AL2&lt;5000, "Low", IF(AL2&lt;10000, "Medium", (IF(AL2&lt;20000,"High", "Very High"))))))))</f>
        <v>Medium</v>
      </c>
      <c r="AO2" s="194" t="s">
        <v>4</v>
      </c>
      <c r="AP2" s="195">
        <f>'[1]Balance subterraneo'!G64/[1]Disponibilidad!AF2</f>
        <v>2237.4799286477305</v>
      </c>
      <c r="AQ2" s="196" t="str">
        <f>IF(AP2&lt;1000, "Catastrophically Low", (IF(AP2&lt;2000, "Very Low",(IF(AP2&lt;5000, "Low", IF(AP2&lt;10000, "Medium", (IF(AP2&lt;20000,"High", "Very High"))))))))</f>
        <v>Low</v>
      </c>
      <c r="AR2" s="198">
        <f>'[1]Balance subterraneo'!G$68</f>
        <v>0.84862047697511545</v>
      </c>
      <c r="AS2" s="196"/>
      <c r="AT2" s="197">
        <f>'[1]Balance subterraneo'!G67/[1]Disponibilidad!AF2</f>
        <v>-131457.15645478416</v>
      </c>
      <c r="AU2" s="196" t="str">
        <f>IF(AT2&lt;1000, "Catastrophically Low", (IF(AT2&lt;2000, "Very Low",(IF(AT2&lt;5000, "Low", IF(AT2&lt;10000, "Medium", (IF(AT2&lt;20000,"High", "Very High"))))))))</f>
        <v>Catastrophically Low</v>
      </c>
    </row>
    <row r="3" spans="1:47" x14ac:dyDescent="0.3">
      <c r="A3" s="189" t="s">
        <v>6</v>
      </c>
      <c r="B3" s="190">
        <f>('[1]Balance Superficial'!G$12+'[1]Balance Superficial'!F$12)</f>
        <v>21209944.81226388</v>
      </c>
      <c r="C3" s="190"/>
      <c r="D3" s="190">
        <f>'[1]Balance Superficial'!G31</f>
        <v>5852832</v>
      </c>
      <c r="E3" s="191">
        <f t="shared" ref="E3:E14" si="1">D3/B3</f>
        <v>0.27594753554548679</v>
      </c>
      <c r="F3" s="190"/>
      <c r="G3" s="190">
        <f t="shared" ref="G3:G14" si="2">F3/D3</f>
        <v>0</v>
      </c>
      <c r="H3" s="190">
        <f>'[1]Balance Superficial'!G33</f>
        <v>34295</v>
      </c>
      <c r="I3" s="192">
        <f t="shared" ref="I3:I14" si="3">H3/B3</f>
        <v>1.6169301855123244E-3</v>
      </c>
      <c r="J3" s="190"/>
      <c r="K3" s="190"/>
      <c r="L3" s="190">
        <f>'[1]Balance Superficial'!G34</f>
        <v>81358</v>
      </c>
      <c r="M3" s="192">
        <f t="shared" ref="M3:M14" si="4">L3/B3</f>
        <v>3.8358421353815921E-3</v>
      </c>
      <c r="N3" s="193">
        <v>3491</v>
      </c>
      <c r="O3" s="190">
        <f t="shared" si="0"/>
        <v>63.849507343737123</v>
      </c>
      <c r="T3" s="189" t="s">
        <v>6</v>
      </c>
      <c r="U3" s="190">
        <f>[1]Infiltracion!N315</f>
        <v>2276176.2072914755</v>
      </c>
      <c r="V3" s="190">
        <f>'[1]Balance subterraneo'!I39+'[1]Balance subterraneo'!I47</f>
        <v>15681453</v>
      </c>
      <c r="W3" s="191">
        <f t="shared" ref="W3:W14" si="5">V3/U3</f>
        <v>6.8893844640701465</v>
      </c>
      <c r="X3" s="190"/>
      <c r="Y3" s="190">
        <f t="shared" ref="Y3:Y14" si="6">X3/V3</f>
        <v>0</v>
      </c>
      <c r="Z3" s="190">
        <f>'[1]Balance subterraneo'!I$42+'[1]Balance subterraneo'!I$49</f>
        <v>39413.5</v>
      </c>
      <c r="AA3" s="192">
        <f t="shared" ref="AA3:AA14" si="7">Z3/U3</f>
        <v>1.7315662941095364E-2</v>
      </c>
      <c r="AB3" s="190"/>
      <c r="AC3" s="190"/>
      <c r="AD3" s="190">
        <f>'[1]Balance subterraneo'!I$43+'[1]Balance subterraneo'!I$48</f>
        <v>264720</v>
      </c>
      <c r="AE3" s="192">
        <f t="shared" ref="AE3:AE14" si="8">AD3/U3</f>
        <v>0.11630031064906098</v>
      </c>
      <c r="AF3" s="193">
        <v>3491</v>
      </c>
      <c r="AG3" s="190">
        <f t="shared" ref="AG3:AG14" si="9">((AD3/AF3)/365)*1000</f>
        <v>207.75143912134138</v>
      </c>
      <c r="AI3" s="194" t="s">
        <v>6</v>
      </c>
      <c r="AJ3" s="195">
        <f>B3/[1]Disponibilidad!AF3</f>
        <v>6075.6072220750157</v>
      </c>
      <c r="AK3" s="196" t="str">
        <f>IF(AJ3&lt;1000, "Catastrophically Low", (IF(AJ3&lt;2000, "Very Low",(IF(AJ3&lt;5000, "Low", IF(AJ3&lt;10000, "Medium", (IF(AJ3&lt;20000,"High", "Very High"))))))))</f>
        <v>Medium</v>
      </c>
      <c r="AL3" s="197">
        <f>'[1]Balance Superficial'!G63/[1]Disponibilidad!AF3</f>
        <v>2557.7443658796687</v>
      </c>
      <c r="AM3" s="196" t="str">
        <f>IF(AL3&lt;1000, "Catastrophically Low", (IF(AL3&lt;2000, "Very Low",(IF(AL3&lt;5000, "Low", IF(AL3&lt;10000, "Medium", (IF(AL3&lt;20000,"High", "Very High"))))))))</f>
        <v>Low</v>
      </c>
      <c r="AO3" s="194" t="s">
        <v>6</v>
      </c>
      <c r="AP3" s="195">
        <f>'[1]Balance subterraneo'!I64/[1]Disponibilidad!AF3</f>
        <v>828.22382170256492</v>
      </c>
      <c r="AQ3" s="196" t="str">
        <f>IF(AP3&lt;1000, "Catastrophically Low", (IF(AP3&lt;2000, "Very Low",(IF(AP3&lt;5000, "Low", IF(AP3&lt;10000, "Medium", (IF(AP3&lt;20000,"High", "Very High"))))))))</f>
        <v>Catastrophically Low</v>
      </c>
      <c r="AR3" s="198">
        <f>'[1]Balance subterraneo'!I$68</f>
        <v>5.5358699229422328</v>
      </c>
      <c r="AS3" s="196"/>
      <c r="AT3" s="197">
        <f>'[1]Balance subterraneo'!I67/[1]Disponibilidad!AF3</f>
        <v>-47689.863809733892</v>
      </c>
      <c r="AU3" s="196" t="str">
        <f>IF(AT3&lt;1000, "Catastrophically Low", (IF(AT3&lt;2000, "Very Low",(IF(AT3&lt;5000, "Low", IF(AT3&lt;10000, "Medium", (IF(AT3&lt;20000,"High", "Very High"))))))))</f>
        <v>Catastrophically Low</v>
      </c>
    </row>
    <row r="4" spans="1:47" x14ac:dyDescent="0.3">
      <c r="A4" s="189" t="s">
        <v>7</v>
      </c>
      <c r="B4" s="190">
        <f>'[1]Balance Superficial'!H$12</f>
        <v>14809560.56342457</v>
      </c>
      <c r="C4" s="190"/>
      <c r="D4" s="190">
        <f>'[1]Balance Superficial'!H31</f>
        <v>48000</v>
      </c>
      <c r="E4" s="191">
        <f t="shared" si="1"/>
        <v>3.2411495124674014E-3</v>
      </c>
      <c r="F4" s="190"/>
      <c r="G4" s="190">
        <f t="shared" si="2"/>
        <v>0</v>
      </c>
      <c r="H4" s="190">
        <f>'[1]Balance Superficial'!H33</f>
        <v>0</v>
      </c>
      <c r="I4" s="192">
        <f t="shared" si="3"/>
        <v>0</v>
      </c>
      <c r="J4" s="190"/>
      <c r="K4" s="190"/>
      <c r="L4" s="190">
        <f>'[1]Balance Superficial'!H34</f>
        <v>256</v>
      </c>
      <c r="M4" s="192">
        <f t="shared" si="4"/>
        <v>1.7286130733159473E-5</v>
      </c>
      <c r="N4" s="199">
        <v>12234</v>
      </c>
      <c r="O4" s="190">
        <f t="shared" si="0"/>
        <v>5.7329562123074919E-2</v>
      </c>
      <c r="T4" s="189" t="s">
        <v>7</v>
      </c>
      <c r="U4" s="190">
        <f>[1]Infiltracion!N162</f>
        <v>1492174.4873465544</v>
      </c>
      <c r="V4" s="190">
        <f>'[1]Balance subterraneo'!J39+'[1]Balance subterraneo'!J47</f>
        <v>19030630.5</v>
      </c>
      <c r="W4" s="191">
        <f t="shared" si="5"/>
        <v>12.753622757510781</v>
      </c>
      <c r="X4" s="190"/>
      <c r="Y4" s="190">
        <f t="shared" si="6"/>
        <v>0</v>
      </c>
      <c r="Z4" s="190">
        <f>'[1]Balance subterraneo'!J$42+'[1]Balance subterraneo'!J$49</f>
        <v>116168</v>
      </c>
      <c r="AA4" s="192">
        <f t="shared" si="7"/>
        <v>7.7851485188286981E-2</v>
      </c>
      <c r="AB4" s="190"/>
      <c r="AC4" s="190"/>
      <c r="AD4" s="190">
        <f>'[1]Balance subterraneo'!J$43+'[1]Balance subterraneo'!J$48</f>
        <v>412636</v>
      </c>
      <c r="AE4" s="192">
        <f t="shared" si="8"/>
        <v>0.27653334345218983</v>
      </c>
      <c r="AF4" s="199">
        <v>12234</v>
      </c>
      <c r="AG4" s="190">
        <f t="shared" si="9"/>
        <v>92.407192172723228</v>
      </c>
      <c r="AH4" s="200">
        <f>AG4+O4</f>
        <v>92.464521734846301</v>
      </c>
      <c r="AI4" s="194" t="s">
        <v>7</v>
      </c>
      <c r="AJ4" s="195">
        <f>B4/[1]Disponibilidad!AF4</f>
        <v>1210.5248130966627</v>
      </c>
      <c r="AK4" s="196" t="str">
        <f>IF(AJ4&lt;1000, "Catastrophically Low", (IF(AJ4&lt;2000, "Very Low",(IF(AJ4&lt;5000, "Low", IF(AJ4&lt;10000, "Medium", (IF(AJ4&lt;20000,"High", "Very High"))))))))</f>
        <v>Very Low</v>
      </c>
      <c r="AL4" s="197">
        <f>'[1]Balance Superficial'!H63/[1]Disponibilidad!AF4</f>
        <v>877.30642655073825</v>
      </c>
      <c r="AM4" s="196" t="str">
        <f>IF(AL4&lt;1000, "Catastrophically Low", (IF(AL4&lt;2000, "Very Low",(IF(AL4&lt;5000, "Low", IF(AL4&lt;10000, "Medium", (IF(AL4&lt;20000,"High", "Very High"))))))))</f>
        <v>Catastrophically Low</v>
      </c>
      <c r="AO4" s="194" t="s">
        <v>7</v>
      </c>
      <c r="AP4" s="195">
        <f>'[1]Balance subterraneo'!J64/[1]Disponibilidad!AF4</f>
        <v>150.88722439123387</v>
      </c>
      <c r="AQ4" s="196" t="str">
        <f>IF(AP4&lt;1000, "Catastrophically Low", (IF(AP4&lt;2000, "Very Low",(IF(AP4&lt;5000, "Low", IF(AP4&lt;10000, "Medium", (IF(AP4&lt;20000,"High", "Very High"))))))))</f>
        <v>Catastrophically Low</v>
      </c>
      <c r="AR4" s="198">
        <f>'[1]Balance subterraneo'!J$68</f>
        <v>10.764257525513511</v>
      </c>
      <c r="AS4" s="196"/>
      <c r="AT4" s="197">
        <f>'[1]Balance subterraneo'!J67/[1]Disponibilidad!AF4</f>
        <v>-9526.4344870873374</v>
      </c>
      <c r="AU4" s="196" t="str">
        <f>IF(AT4&lt;1000, "Catastrophically Low", (IF(AT4&lt;2000, "Very Low",(IF(AT4&lt;5000, "Low", IF(AT4&lt;10000, "Medium", (IF(AT4&lt;20000,"High", "Very High"))))))))</f>
        <v>Catastrophically Low</v>
      </c>
    </row>
    <row r="5" spans="1:47" x14ac:dyDescent="0.3">
      <c r="A5" s="189" t="s">
        <v>8</v>
      </c>
      <c r="B5" s="190">
        <f>'[1]Balance Superficial'!I$12</f>
        <v>37350886.792094067</v>
      </c>
      <c r="C5" s="190"/>
      <c r="D5" s="190">
        <f>'[1]Balance Superficial'!I31</f>
        <v>18000</v>
      </c>
      <c r="E5" s="191">
        <f t="shared" si="1"/>
        <v>4.819162688209587E-4</v>
      </c>
      <c r="F5" s="190"/>
      <c r="G5" s="190">
        <f t="shared" si="2"/>
        <v>0</v>
      </c>
      <c r="H5" s="190">
        <f>'[1]Balance Superficial'!I33</f>
        <v>65610.5</v>
      </c>
      <c r="I5" s="192">
        <f t="shared" si="3"/>
        <v>1.7565981864154172E-3</v>
      </c>
      <c r="J5" s="190"/>
      <c r="K5" s="190"/>
      <c r="L5" s="190">
        <f>'[1]Balance Superficial'!I34</f>
        <v>104941</v>
      </c>
      <c r="M5" s="192">
        <f t="shared" si="4"/>
        <v>2.8095986203522348E-3</v>
      </c>
      <c r="N5" s="193">
        <v>9288</v>
      </c>
      <c r="O5" s="190">
        <f t="shared" si="0"/>
        <v>30.954951447146414</v>
      </c>
      <c r="T5" s="189" t="s">
        <v>8</v>
      </c>
      <c r="U5" s="190">
        <f>[1]Infiltracion!N241</f>
        <v>7406081.2988494029</v>
      </c>
      <c r="V5" s="190">
        <f>'[1]Balance subterraneo'!K39+'[1]Balance subterraneo'!K47</f>
        <v>54868220.629999995</v>
      </c>
      <c r="W5" s="191">
        <f t="shared" si="5"/>
        <v>7.4085360956710309</v>
      </c>
      <c r="X5" s="190"/>
      <c r="Y5" s="190">
        <f t="shared" si="6"/>
        <v>0</v>
      </c>
      <c r="Z5" s="190">
        <f>'[1]Balance subterraneo'!K$42+'[1]Balance subterraneo'!K$49</f>
        <v>164477.26</v>
      </c>
      <c r="AA5" s="192">
        <f t="shared" si="7"/>
        <v>2.2208405952221039E-2</v>
      </c>
      <c r="AB5" s="190"/>
      <c r="AC5" s="190"/>
      <c r="AD5" s="190">
        <f>'[1]Balance subterraneo'!K$43+'[1]Balance subterraneo'!K$48</f>
        <v>367972</v>
      </c>
      <c r="AE5" s="192">
        <f t="shared" si="8"/>
        <v>4.9685114860562971E-2</v>
      </c>
      <c r="AF5" s="193">
        <v>9288</v>
      </c>
      <c r="AG5" s="190">
        <f t="shared" si="9"/>
        <v>108.5424704730216</v>
      </c>
      <c r="AH5" s="200">
        <f>AG5+O5</f>
        <v>139.49742192016799</v>
      </c>
      <c r="AI5" s="194" t="s">
        <v>8</v>
      </c>
      <c r="AJ5" s="195">
        <f>B5/[1]Disponibilidad!AF5</f>
        <v>4021.4133066423415</v>
      </c>
      <c r="AK5" s="196" t="str">
        <f>IF(AJ5&lt;1000, "Catastrophically Low", (IF(AJ5&lt;2000, "Very Low",(IF(AJ5&lt;5000, "Low", IF(AJ5&lt;10000, "Medium", (IF(AJ5&lt;20000,"High", "Very High"))))))))</f>
        <v>Low</v>
      </c>
      <c r="AL5" s="197">
        <f>'[1]Balance Superficial'!I63/[1]Disponibilidad!AF5</f>
        <v>2097.0028421800325</v>
      </c>
      <c r="AM5" s="196" t="str">
        <f>IF(AL5&lt;1000, "Catastrophically Low", (IF(AL5&lt;2000, "Very Low",(IF(AL5&lt;5000, "Low", IF(AL5&lt;10000, "Medium", (IF(AL5&lt;20000,"High", "Very High"))))))))</f>
        <v>Low</v>
      </c>
      <c r="AO5" s="194" t="s">
        <v>8</v>
      </c>
      <c r="AP5" s="195">
        <f>'[1]Balance subterraneo'!K64/[1]Disponibilidad!AF5</f>
        <v>945.08936719706526</v>
      </c>
      <c r="AQ5" s="196" t="str">
        <f>IF(AP5&lt;1000, "Catastrophically Low", (IF(AP5&lt;2000, "Very Low",(IF(AP5&lt;5000, "Low", IF(AP5&lt;10000, "Medium", (IF(AP5&lt;20000,"High", "Very High"))))))))</f>
        <v>Catastrophically Low</v>
      </c>
      <c r="AR5" s="198">
        <f>'[1]Balance subterraneo'!K$68</f>
        <v>6.3441514515517152</v>
      </c>
      <c r="AS5" s="196"/>
      <c r="AT5" s="197">
        <f>'[1]Balance subterraneo'!K67/[1]Disponibilidad!AF5</f>
        <v>-38864.088606570869</v>
      </c>
      <c r="AU5" s="196" t="str">
        <f>IF(AT5&lt;1000, "Catastrophically Low", (IF(AT5&lt;2000, "Very Low",(IF(AT5&lt;5000, "Low", IF(AT5&lt;10000, "Medium", (IF(AT5&lt;20000,"High", "Very High"))))))))</f>
        <v>Catastrophically Low</v>
      </c>
    </row>
    <row r="6" spans="1:47" x14ac:dyDescent="0.3">
      <c r="A6" s="189" t="s">
        <v>10</v>
      </c>
      <c r="B6" s="190">
        <f>('[1]Balance Superficial'!J$12+'[1]Balance Superficial'!K$12)</f>
        <v>5034329.6016725926</v>
      </c>
      <c r="C6" s="190"/>
      <c r="D6" s="190">
        <f>'[1]Balance Superficial'!K31</f>
        <v>750000</v>
      </c>
      <c r="E6" s="191">
        <f t="shared" si="1"/>
        <v>0.14897713486038378</v>
      </c>
      <c r="F6" s="190"/>
      <c r="G6" s="190">
        <f t="shared" si="2"/>
        <v>0</v>
      </c>
      <c r="H6" s="190">
        <f>'[1]Balance Superficial'!K33</f>
        <v>57637</v>
      </c>
      <c r="I6" s="192">
        <f t="shared" si="3"/>
        <v>1.1448793495930587E-2</v>
      </c>
      <c r="J6" s="190"/>
      <c r="K6" s="190"/>
      <c r="L6" s="190">
        <f>'[1]Balance Superficial'!K34</f>
        <v>0</v>
      </c>
      <c r="M6" s="192">
        <f t="shared" si="4"/>
        <v>0</v>
      </c>
      <c r="N6" s="199">
        <v>1670</v>
      </c>
      <c r="O6" s="190">
        <f t="shared" si="0"/>
        <v>0</v>
      </c>
      <c r="T6" s="189" t="s">
        <v>10</v>
      </c>
      <c r="U6" s="190">
        <f>[1]Infiltracion!N11</f>
        <v>1080635.3181236191</v>
      </c>
      <c r="V6" s="190">
        <f>'[1]Balance subterraneo'!M39+'[1]Balance subterraneo'!M47</f>
        <v>5984626</v>
      </c>
      <c r="W6" s="191">
        <f t="shared" si="5"/>
        <v>5.5380625634108602</v>
      </c>
      <c r="X6" s="190"/>
      <c r="Y6" s="190">
        <f t="shared" si="6"/>
        <v>0</v>
      </c>
      <c r="Z6" s="190">
        <f>'[1]Balance subterraneo'!M$42+'[1]Balance subterraneo'!M$49</f>
        <v>20240.5</v>
      </c>
      <c r="AA6" s="192">
        <f t="shared" si="7"/>
        <v>1.8730185531178976E-2</v>
      </c>
      <c r="AB6" s="190"/>
      <c r="AC6" s="190"/>
      <c r="AD6" s="190">
        <f>'[1]Balance subterraneo'!M$43+'[1]Balance subterraneo'!M$48</f>
        <v>134685</v>
      </c>
      <c r="AE6" s="192">
        <f t="shared" si="8"/>
        <v>0.12463501584777256</v>
      </c>
      <c r="AF6" s="199">
        <v>1670</v>
      </c>
      <c r="AG6" s="190">
        <f t="shared" si="9"/>
        <v>220.95808383233535</v>
      </c>
      <c r="AI6" s="194" t="s">
        <v>10</v>
      </c>
      <c r="AJ6" s="195">
        <f>B6/[1]Disponibilidad!AF6</f>
        <v>3014.5686237560435</v>
      </c>
      <c r="AK6" s="196" t="str">
        <f>IF(AJ6&lt;1000, "Catastrophically Low", (IF(AJ6&lt;2000, "Very Low",(IF(AJ6&lt;5000, "Low", IF(AJ6&lt;10000, "Medium", (IF(AJ6&lt;20000,"High", "Very High"))))))))</f>
        <v>Low</v>
      </c>
      <c r="AL6" s="197">
        <f>'[1]Balance Superficial'!K63/[1]Disponibilidad!AF6</f>
        <v>1457.7247483064409</v>
      </c>
      <c r="AM6" s="196" t="str">
        <f>IF(AL6&lt;1000, "Catastrophically Low", (IF(AL6&lt;2000, "Very Low",(IF(AL6&lt;5000, "Low", IF(AL6&lt;10000, "Medium", (IF(AL6&lt;20000,"High", "Very High"))))))))</f>
        <v>Very Low</v>
      </c>
      <c r="AO6" s="194" t="s">
        <v>10</v>
      </c>
      <c r="AP6" s="195">
        <f>'[1]Balance subterraneo'!M64/[1]Disponibilidad!AF6</f>
        <v>786.12962568261423</v>
      </c>
      <c r="AQ6" s="196" t="str">
        <f>IF(AP6&lt;1000, "Catastrophically Low", (IF(AP6&lt;2000, "Very Low",(IF(AP6&lt;5000, "Low", IF(AP6&lt;10000, "Medium", (IF(AP6&lt;20000,"High", "Very High"))))))))</f>
        <v>Catastrophically Low</v>
      </c>
      <c r="AR6" s="198">
        <f>'[1]Balance subterraneo'!M$68</f>
        <v>4.6867722048290181</v>
      </c>
      <c r="AS6" s="196"/>
      <c r="AT6" s="197">
        <f>'[1]Balance subterraneo'!M67/[1]Disponibilidad!AF6</f>
        <v>-24458.930677553191</v>
      </c>
      <c r="AU6" s="196" t="str">
        <f>IF(AT6&lt;1000, "Catastrophically Low", (IF(AT6&lt;2000, "Very Low",(IF(AT6&lt;5000, "Low", IF(AT6&lt;10000, "Medium", (IF(AT6&lt;20000,"High", "Very High"))))))))</f>
        <v>Catastrophically Low</v>
      </c>
    </row>
    <row r="7" spans="1:47" x14ac:dyDescent="0.3">
      <c r="A7" s="189" t="s">
        <v>11</v>
      </c>
      <c r="B7" s="190">
        <f>'[1]Balance Superficial'!L$12</f>
        <v>2013117.3471522415</v>
      </c>
      <c r="C7" s="190"/>
      <c r="D7" s="190">
        <f>'[1]Balance Superficial'!L31</f>
        <v>0</v>
      </c>
      <c r="E7" s="191">
        <f t="shared" si="1"/>
        <v>0</v>
      </c>
      <c r="F7" s="190"/>
      <c r="G7" s="190" t="e">
        <f t="shared" si="2"/>
        <v>#DIV/0!</v>
      </c>
      <c r="H7" s="190">
        <f>'[1]Balance Superficial'!L33</f>
        <v>0</v>
      </c>
      <c r="I7" s="192">
        <f t="shared" si="3"/>
        <v>0</v>
      </c>
      <c r="J7" s="190"/>
      <c r="K7" s="190"/>
      <c r="L7" s="190">
        <f>'[1]Balance Superficial'!L34</f>
        <v>0</v>
      </c>
      <c r="M7" s="192">
        <f t="shared" si="4"/>
        <v>0</v>
      </c>
      <c r="N7" s="199">
        <v>372</v>
      </c>
      <c r="O7" s="190">
        <f t="shared" si="0"/>
        <v>0</v>
      </c>
      <c r="T7" s="189" t="s">
        <v>11</v>
      </c>
      <c r="U7" s="190">
        <f>[1]Infiltracion!N191</f>
        <v>645826.41791555297</v>
      </c>
      <c r="V7" s="190">
        <f>'[1]Balance subterraneo'!N39+'[1]Balance subterraneo'!N47</f>
        <v>2748201</v>
      </c>
      <c r="W7" s="191">
        <f t="shared" si="5"/>
        <v>4.2553245326662212</v>
      </c>
      <c r="X7" s="190"/>
      <c r="Y7" s="190">
        <f t="shared" si="6"/>
        <v>0</v>
      </c>
      <c r="Z7" s="190">
        <f>'[1]Balance subterraneo'!N$42+'[1]Balance subterraneo'!N$49</f>
        <v>0</v>
      </c>
      <c r="AA7" s="192">
        <f t="shared" si="7"/>
        <v>0</v>
      </c>
      <c r="AB7" s="190"/>
      <c r="AC7" s="190"/>
      <c r="AD7" s="190">
        <f>'[1]Balance subterraneo'!N$43+'[1]Balance subterraneo'!N$48</f>
        <v>27539</v>
      </c>
      <c r="AE7" s="192">
        <f t="shared" si="8"/>
        <v>4.2641488852196423E-2</v>
      </c>
      <c r="AF7" s="199">
        <v>372</v>
      </c>
      <c r="AG7" s="190">
        <f t="shared" si="9"/>
        <v>202.8207394314332</v>
      </c>
      <c r="AH7" s="200">
        <f>AG7+O7</f>
        <v>202.8207394314332</v>
      </c>
      <c r="AI7" s="194" t="s">
        <v>11</v>
      </c>
      <c r="AJ7" s="195">
        <f>B7/[1]Disponibilidad!AF7</f>
        <v>5411.6057719146274</v>
      </c>
      <c r="AK7" s="196" t="str">
        <f>IF(AJ7&lt;1000, "Catastrophically Low", (IF(AJ7&lt;2000, "Very Low",(IF(AJ7&lt;5000, "Low", IF(AJ7&lt;10000, "Medium", (IF(AJ7&lt;20000,"High", "Very High"))))))))</f>
        <v>Medium</v>
      </c>
      <c r="AL7" s="197">
        <f>'[1]Balance Superficial'!L63/[1]Disponibilidad!AF7</f>
        <v>2429.4508600825206</v>
      </c>
      <c r="AM7" s="196" t="str">
        <f>IF(AL7&lt;1000, "Catastrophically Low", (IF(AL7&lt;2000, "Very Low",(IF(AL7&lt;5000, "Low", IF(AL7&lt;10000, "Medium", (IF(AL7&lt;20000,"High", "Very High"))))))))</f>
        <v>Low</v>
      </c>
      <c r="AO7" s="194" t="s">
        <v>11</v>
      </c>
      <c r="AP7" s="195">
        <f>'[1]Balance subterraneo'!N64/[1]Disponibilidad!AF7</f>
        <v>1798.227118052562</v>
      </c>
      <c r="AQ7" s="196" t="str">
        <f>IF(AP7&lt;1000, "Catastrophically Low", (IF(AP7&lt;2000, "Very Low",(IF(AP7&lt;5000, "Low", IF(AP7&lt;10000, "Medium", (IF(AP7&lt;20000,"High", "Very High"))))))))</f>
        <v>Very Low</v>
      </c>
      <c r="AR7" s="198">
        <f>'[1]Balance subterraneo'!N$68</f>
        <v>4.1494573136832003</v>
      </c>
      <c r="AS7" s="196"/>
      <c r="AT7" s="197">
        <f>'[1]Balance subterraneo'!N67/[1]Disponibilidad!AF7</f>
        <v>-59100.816258378094</v>
      </c>
      <c r="AU7" s="196" t="str">
        <f>IF(AT7&lt;1000, "Catastrophically Low", (IF(AT7&lt;2000, "Very Low",(IF(AT7&lt;5000, "Low", IF(AT7&lt;10000, "Medium", (IF(AT7&lt;20000,"High", "Very High"))))))))</f>
        <v>Catastrophically Low</v>
      </c>
    </row>
    <row r="8" spans="1:47" x14ac:dyDescent="0.3">
      <c r="A8" s="189" t="s">
        <v>12</v>
      </c>
      <c r="B8" s="190">
        <f>'[1]Balance Superficial'!M$12</f>
        <v>5150185.6615381772</v>
      </c>
      <c r="C8" s="190"/>
      <c r="D8" s="190">
        <f>'[1]Balance Superficial'!M31</f>
        <v>240000</v>
      </c>
      <c r="E8" s="191">
        <f t="shared" si="1"/>
        <v>4.6600261771596124E-2</v>
      </c>
      <c r="F8" s="190"/>
      <c r="G8" s="190">
        <f t="shared" si="2"/>
        <v>0</v>
      </c>
      <c r="H8" s="190">
        <f>'[1]Balance Superficial'!M33</f>
        <v>47900</v>
      </c>
      <c r="I8" s="192">
        <f t="shared" si="3"/>
        <v>9.3006355785810596E-3</v>
      </c>
      <c r="J8" s="190"/>
      <c r="K8" s="190"/>
      <c r="L8" s="190">
        <f>'[1]Balance Superficial'!M34</f>
        <v>0</v>
      </c>
      <c r="M8" s="192">
        <f t="shared" si="4"/>
        <v>0</v>
      </c>
      <c r="N8" s="193">
        <v>882</v>
      </c>
      <c r="O8" s="190">
        <f t="shared" si="0"/>
        <v>0</v>
      </c>
      <c r="T8" s="189" t="s">
        <v>12</v>
      </c>
      <c r="U8" s="190">
        <f>[1]Infiltracion!N346</f>
        <v>1505773.4287158074</v>
      </c>
      <c r="V8" s="190">
        <f>'[1]Balance subterraneo'!O39+'[1]Balance subterraneo'!O47</f>
        <v>4747009.4000000004</v>
      </c>
      <c r="W8" s="191">
        <f t="shared" si="5"/>
        <v>3.1525389606910967</v>
      </c>
      <c r="X8" s="190"/>
      <c r="Y8" s="190">
        <f t="shared" si="6"/>
        <v>0</v>
      </c>
      <c r="Z8" s="190">
        <f>'[1]Balance subterraneo'!O$42+'[1]Balance subterraneo'!O$49</f>
        <v>21900</v>
      </c>
      <c r="AA8" s="192">
        <f t="shared" si="7"/>
        <v>1.4544020755285424E-2</v>
      </c>
      <c r="AB8" s="190"/>
      <c r="AC8" s="190"/>
      <c r="AD8" s="190">
        <f>'[1]Balance subterraneo'!O$43+'[1]Balance subterraneo'!O$48</f>
        <v>85136</v>
      </c>
      <c r="AE8" s="192">
        <f t="shared" si="8"/>
        <v>5.6539714658537896E-2</v>
      </c>
      <c r="AF8" s="193">
        <v>882</v>
      </c>
      <c r="AG8" s="190">
        <f t="shared" si="9"/>
        <v>264.45500574659087</v>
      </c>
      <c r="AI8" s="194" t="s">
        <v>12</v>
      </c>
      <c r="AJ8" s="195">
        <f>B8/[1]Disponibilidad!AF8</f>
        <v>5839.2127681838747</v>
      </c>
      <c r="AK8" s="196" t="str">
        <f>IF(AJ8&lt;1000, "Catastrophically Low", (IF(AJ8&lt;2000, "Very Low",(IF(AJ8&lt;5000, "Low", IF(AJ8&lt;10000, "Medium", (IF(AJ8&lt;20000,"High", "Very High"))))))))</f>
        <v>Medium</v>
      </c>
      <c r="AL8" s="197">
        <f>'[1]Balance Superficial'!M63/[1]Disponibilidad!AF8</f>
        <v>1732.7465729061535</v>
      </c>
      <c r="AM8" s="196" t="str">
        <f>IF(AL8&lt;1000, "Catastrophically Low", (IF(AL8&lt;2000, "Very Low",(IF(AL8&lt;5000, "Low", IF(AL8&lt;10000, "Medium", (IF(AL8&lt;20000,"High", "Very High"))))))))</f>
        <v>Very Low</v>
      </c>
      <c r="AO8" s="194" t="s">
        <v>12</v>
      </c>
      <c r="AP8" s="195">
        <f>'[1]Balance subterraneo'!O64/[1]Disponibilidad!AF8</f>
        <v>1922.1594852244077</v>
      </c>
      <c r="AQ8" s="196" t="str">
        <f>IF(AP8&lt;1000, "Catastrophically Low", (IF(AP8&lt;2000, "Very Low",(IF(AP8&lt;5000, "Low", IF(AP8&lt;10000, "Medium", (IF(AP8&lt;20000,"High", "Very High"))))))))</f>
        <v>Very Low</v>
      </c>
      <c r="AR8" s="198">
        <f>'[1]Balance subterraneo'!O$68</f>
        <v>2.8739261684102733</v>
      </c>
      <c r="AS8" s="196"/>
      <c r="AT8" s="197">
        <f>'[1]Balance subterraneo'!O67/[1]Disponibilidad!AF8</f>
        <v>-60172.423504396917</v>
      </c>
      <c r="AU8" s="196" t="str">
        <f>IF(AT8&lt;1000, "Catastrophically Low", (IF(AT8&lt;2000, "Very Low",(IF(AT8&lt;5000, "Low", IF(AT8&lt;10000, "Medium", (IF(AT8&lt;20000,"High", "Very High"))))))))</f>
        <v>Catastrophically Low</v>
      </c>
    </row>
    <row r="9" spans="1:47" x14ac:dyDescent="0.3">
      <c r="A9" s="189" t="s">
        <v>130</v>
      </c>
      <c r="B9" s="190">
        <f>('[1]Balance Superficial'!N$12+'[1]Balance Superficial'!O$12)</f>
        <v>13259808.430852035</v>
      </c>
      <c r="C9" s="190"/>
      <c r="D9" s="190">
        <f>'[1]Balance Superficial'!O31</f>
        <v>4730320</v>
      </c>
      <c r="E9" s="191">
        <f t="shared" si="1"/>
        <v>0.35674120215747673</v>
      </c>
      <c r="F9" s="190"/>
      <c r="G9" s="190">
        <f t="shared" si="2"/>
        <v>0</v>
      </c>
      <c r="H9" s="190">
        <f>'[1]Balance Superficial'!O33</f>
        <v>0</v>
      </c>
      <c r="I9" s="192">
        <f t="shared" si="3"/>
        <v>0</v>
      </c>
      <c r="J9" s="190"/>
      <c r="K9" s="190"/>
      <c r="L9" s="190">
        <f>'[1]Balance Superficial'!O34</f>
        <v>33726</v>
      </c>
      <c r="M9" s="192">
        <f t="shared" si="4"/>
        <v>2.5434756599898231E-3</v>
      </c>
      <c r="N9" s="199">
        <v>928</v>
      </c>
      <c r="O9" s="190">
        <f t="shared" si="0"/>
        <v>99.568965517241381</v>
      </c>
      <c r="R9" s="200"/>
      <c r="T9" s="189" t="s">
        <v>14</v>
      </c>
      <c r="U9" s="190">
        <f>[1]Infiltracion!N134</f>
        <v>884131.08431596379</v>
      </c>
      <c r="V9" s="190">
        <f>'[1]Balance subterraneo'!Q39+'[1]Balance subterraneo'!Q47</f>
        <v>6789014.5999999996</v>
      </c>
      <c r="W9" s="191">
        <f t="shared" si="5"/>
        <v>7.6787421236892008</v>
      </c>
      <c r="X9" s="190"/>
      <c r="Y9" s="190">
        <f t="shared" si="6"/>
        <v>0</v>
      </c>
      <c r="Z9" s="190">
        <f>'[1]Balance subterraneo'!Q$42+'[1]Balance subterraneo'!Q$49</f>
        <v>47556</v>
      </c>
      <c r="AA9" s="192">
        <f t="shared" si="7"/>
        <v>5.3788404054126451E-2</v>
      </c>
      <c r="AB9" s="190"/>
      <c r="AC9" s="190"/>
      <c r="AD9" s="190">
        <f>'[1]Balance subterraneo'!Q$43+'[1]Balance subterraneo'!Q$48</f>
        <v>457208</v>
      </c>
      <c r="AE9" s="192">
        <f t="shared" si="8"/>
        <v>0.51712693752163863</v>
      </c>
      <c r="AF9" s="199">
        <v>928</v>
      </c>
      <c r="AG9" s="190">
        <f t="shared" si="9"/>
        <v>1349.8110533774209</v>
      </c>
      <c r="AI9" s="194" t="s">
        <v>130</v>
      </c>
      <c r="AJ9" s="195">
        <f>B9/[1]Disponibilidad!AF9</f>
        <v>14288.586671176761</v>
      </c>
      <c r="AK9" s="196" t="str">
        <f>IF(AJ9&lt;1000, "Catastrophically Low", (IF(AJ9&lt;2000, "Very Low",(IF(AJ9&lt;5000, "Low", IF(AJ9&lt;10000, "Medium", (IF(AJ9&lt;20000,"High", "Very High"))))))))</f>
        <v>High</v>
      </c>
      <c r="AL9" s="197">
        <f>'[1]Balance Superficial'!O63/[1]Disponibilidad!AF9</f>
        <v>6086.1988785552776</v>
      </c>
      <c r="AM9" s="196" t="str">
        <f>IF(AL9&lt;1000, "Catastrophically Low", (IF(AL9&lt;2000, "Very Low",(IF(AL9&lt;5000, "Low", IF(AL9&lt;10000, "Medium", (IF(AL9&lt;20000,"High", "Very High"))))))))</f>
        <v>Medium</v>
      </c>
      <c r="AO9" s="194" t="s">
        <v>130</v>
      </c>
      <c r="AP9" s="195">
        <f>'[1]Balance subterraneo'!Q64/[1]Disponibilidad!AF9</f>
        <v>1116.6236026317126</v>
      </c>
      <c r="AQ9" s="196" t="str">
        <f>IF(AP9&lt;1000, "Catastrophically Low", (IF(AP9&lt;2000, "Very Low",(IF(AP9&lt;5000, "Low", IF(AP9&lt;10000, "Medium", (IF(AP9&lt;20000,"High", "Very High"))))))))</f>
        <v>Very Low</v>
      </c>
      <c r="AR9" s="198">
        <f>'[1]Balance subterraneo'!Q$68</f>
        <v>7.094398915795483</v>
      </c>
      <c r="AS9" s="196"/>
      <c r="AT9" s="197">
        <f>'[1]Balance subterraneo'!Q67/[1]Disponibilidad!AF9</f>
        <v>-115740.0637932002</v>
      </c>
      <c r="AU9" s="196" t="str">
        <f>IF(AT9&lt;1000, "Catastrophically Low", (IF(AT9&lt;2000, "Very Low",(IF(AT9&lt;5000, "Low", IF(AT9&lt;10000, "Medium", (IF(AT9&lt;20000,"High", "Very High"))))))))</f>
        <v>Catastrophically Low</v>
      </c>
    </row>
    <row r="10" spans="1:47" x14ac:dyDescent="0.3">
      <c r="A10" s="189" t="s">
        <v>16</v>
      </c>
      <c r="B10" s="190">
        <f>'[1]Balance Superficial'!Q$12</f>
        <v>2684051.392569615</v>
      </c>
      <c r="C10" s="190"/>
      <c r="D10" s="190">
        <f>'[1]Balance Superficial'!Q31</f>
        <v>0</v>
      </c>
      <c r="E10" s="191">
        <f t="shared" si="1"/>
        <v>0</v>
      </c>
      <c r="F10" s="190"/>
      <c r="G10" s="190" t="e">
        <f t="shared" si="2"/>
        <v>#DIV/0!</v>
      </c>
      <c r="H10" s="190">
        <f>'[1]Balance Superficial'!Q34</f>
        <v>1589</v>
      </c>
      <c r="I10" s="192">
        <f t="shared" si="3"/>
        <v>5.9201548986688663E-4</v>
      </c>
      <c r="J10" s="190"/>
      <c r="K10" s="190"/>
      <c r="L10" s="190">
        <f>'[1]Balance Superficial'!Q34</f>
        <v>1589</v>
      </c>
      <c r="M10" s="192">
        <f t="shared" si="4"/>
        <v>5.9201548986688663E-4</v>
      </c>
      <c r="N10" s="193">
        <v>5</v>
      </c>
      <c r="O10" s="190">
        <f t="shared" si="0"/>
        <v>870.68493150684935</v>
      </c>
      <c r="T10" s="189" t="s">
        <v>16</v>
      </c>
      <c r="U10" s="190">
        <f>[1]Infiltracion!N39</f>
        <v>436729.046610769</v>
      </c>
      <c r="V10" s="190">
        <f>'[1]Balance subterraneo'!S39+'[1]Balance subterraneo'!S47</f>
        <v>19000</v>
      </c>
      <c r="W10" s="191">
        <f t="shared" si="5"/>
        <v>4.3505235448498998E-2</v>
      </c>
      <c r="X10" s="190"/>
      <c r="Y10" s="190">
        <f>X10/V10</f>
        <v>0</v>
      </c>
      <c r="Z10" s="190">
        <f>'[1]Balance subterraneo'!S$42+'[1]Balance subterraneo'!S$49</f>
        <v>0</v>
      </c>
      <c r="AA10" s="192">
        <f t="shared" si="7"/>
        <v>0</v>
      </c>
      <c r="AB10" s="190"/>
      <c r="AC10" s="190"/>
      <c r="AD10" s="190">
        <f>'[1]Balance subterraneo'!S$43+'[1]Balance subterraneo'!S$48</f>
        <v>602</v>
      </c>
      <c r="AE10" s="192">
        <f t="shared" si="8"/>
        <v>1.3784290389471788E-3</v>
      </c>
      <c r="AF10" s="193">
        <v>5</v>
      </c>
      <c r="AG10" s="190">
        <f t="shared" si="9"/>
        <v>329.86301369863014</v>
      </c>
      <c r="AI10" s="194" t="s">
        <v>16</v>
      </c>
      <c r="AJ10" s="195">
        <f>B10/[1]Disponibilidad!AF10</f>
        <v>536810.27851392305</v>
      </c>
      <c r="AK10" s="196" t="str">
        <f>IF(AJ10&lt;1000, "Catastrophically Low", (IF(AJ10&lt;2000, "Very Low",(IF(AJ10&lt;5000, "Low", IF(AJ10&lt;10000, "Medium", (IF(AJ10&lt;20000,"High", "Very High"))))))))</f>
        <v>Very High</v>
      </c>
      <c r="AL10" s="197">
        <f>'[1]Balance Superficial'!Q63/[1]Disponibilidad!AF10</f>
        <v>0</v>
      </c>
      <c r="AM10" s="196" t="str">
        <f>IF(AL10&lt;1000, "Catastrophically Low", (IF(AL10&lt;2000, "Very Low",(IF(AL10&lt;5000, "Low", IF(AL10&lt;10000, "Medium", (IF(AL10&lt;20000,"High", "Very High"))))))))</f>
        <v>Catastrophically Low</v>
      </c>
      <c r="AO10" s="194" t="s">
        <v>16</v>
      </c>
      <c r="AP10" s="195">
        <f>'[1]Balance subterraneo'!S64/[1]Disponibilidad!AF10</f>
        <v>87611.8093221538</v>
      </c>
      <c r="AQ10" s="196" t="str">
        <f>IF(AP10&lt;1000, "Catastrophically Low", (IF(AP10&lt;2000, "Very Low",(IF(AP10&lt;5000, "Low", IF(AP10&lt;10000, "Medium", (IF(AP10&lt;20000,"High", "Very High"))))))))</f>
        <v>Very High</v>
      </c>
      <c r="AR10" s="198">
        <f>'[1]Balance subterraneo'!S$68</f>
        <v>4.4747392278870278E-2</v>
      </c>
      <c r="AS10" s="196"/>
      <c r="AT10" s="197">
        <f>'[1]Balance subterraneo'!S67/[1]Disponibilidad!AF10</f>
        <v>36443.624562939709</v>
      </c>
      <c r="AU10" s="196" t="str">
        <f>IF(AT10&lt;1000, "Catastrophically Low", (IF(AT10&lt;2000, "Very Low",(IF(AT10&lt;5000, "Low", IF(AT10&lt;10000, "Medium", (IF(AT10&lt;20000,"High", "Very High"))))))))</f>
        <v>Very High</v>
      </c>
    </row>
    <row r="11" spans="1:47" x14ac:dyDescent="0.3">
      <c r="A11" s="189" t="s">
        <v>17</v>
      </c>
      <c r="B11" s="190">
        <f>'[1]Balance Superficial'!R$12</f>
        <v>5263241.4196032267</v>
      </c>
      <c r="C11" s="190"/>
      <c r="D11" s="190">
        <f>'[1]Balance Superficial'!R31</f>
        <v>150000</v>
      </c>
      <c r="E11" s="191">
        <f t="shared" si="1"/>
        <v>2.8499547720026087E-2</v>
      </c>
      <c r="F11" s="190"/>
      <c r="G11" s="190">
        <f t="shared" si="2"/>
        <v>0</v>
      </c>
      <c r="H11" s="190">
        <f>'[1]Balance Superficial'!R33</f>
        <v>17899</v>
      </c>
      <c r="I11" s="192">
        <f t="shared" si="3"/>
        <v>3.4007560309383127E-3</v>
      </c>
      <c r="J11" s="190"/>
      <c r="K11" s="190"/>
      <c r="L11" s="190">
        <f>'[1]Balance Superficial'!R34</f>
        <v>0</v>
      </c>
      <c r="M11" s="192">
        <f t="shared" si="4"/>
        <v>0</v>
      </c>
      <c r="N11" s="193">
        <v>868</v>
      </c>
      <c r="O11" s="190">
        <f t="shared" si="0"/>
        <v>0</v>
      </c>
      <c r="T11" s="189" t="s">
        <v>17</v>
      </c>
      <c r="U11" s="190">
        <f>[1]Infiltracion!N72</f>
        <v>861648.14686651272</v>
      </c>
      <c r="V11" s="190">
        <f>'[1]Balance subterraneo'!T39+'[1]Balance subterraneo'!T47</f>
        <v>3471535</v>
      </c>
      <c r="W11" s="191">
        <f t="shared" si="5"/>
        <v>4.0289473291675435</v>
      </c>
      <c r="X11" s="190"/>
      <c r="Y11" s="190">
        <f t="shared" si="6"/>
        <v>0</v>
      </c>
      <c r="Z11" s="190">
        <f>'[1]Balance subterraneo'!T$42+'[1]Balance subterraneo'!T$49</f>
        <v>33854.5</v>
      </c>
      <c r="AA11" s="192">
        <f t="shared" si="7"/>
        <v>3.9290399594214841E-2</v>
      </c>
      <c r="AB11" s="190"/>
      <c r="AC11" s="190"/>
      <c r="AD11" s="190">
        <f>'[1]Balance subterraneo'!T$43+'[1]Balance subterraneo'!T$48</f>
        <v>66688</v>
      </c>
      <c r="AE11" s="192">
        <f t="shared" si="8"/>
        <v>7.7395860761169097E-2</v>
      </c>
      <c r="AF11" s="193">
        <v>868</v>
      </c>
      <c r="AG11" s="190">
        <f t="shared" si="9"/>
        <v>210.49176188371948</v>
      </c>
      <c r="AI11" s="194" t="s">
        <v>17</v>
      </c>
      <c r="AJ11" s="195">
        <f>B11/[1]Disponibilidad!AF11</f>
        <v>6063.6421884829797</v>
      </c>
      <c r="AK11" s="196" t="str">
        <f>IF(AJ11&lt;1000, "Catastrophically Low", (IF(AJ11&lt;2000, "Very Low",(IF(AJ11&lt;5000, "Low", IF(AJ11&lt;10000, "Medium", (IF(AJ11&lt;20000,"High", "Very High"))))))))</f>
        <v>Medium</v>
      </c>
      <c r="AL11" s="197">
        <f>'[1]Balance Superficial'!R63/[1]Disponibilidad!AF11</f>
        <v>0</v>
      </c>
      <c r="AM11" s="196" t="str">
        <f>IF(AL11&lt;1000, "Catastrophically Low", (IF(AL11&lt;2000, "Very Low",(IF(AL11&lt;5000, "Low", IF(AL11&lt;10000, "Medium", (IF(AL11&lt;20000,"High", "Very High"))))))))</f>
        <v>Catastrophically Low</v>
      </c>
      <c r="AO11" s="194" t="s">
        <v>17</v>
      </c>
      <c r="AP11" s="195">
        <f>'[1]Balance subterraneo'!T64/[1]Disponibilidad!AF11</f>
        <v>1052.2824105683071</v>
      </c>
      <c r="AQ11" s="196" t="str">
        <f>IF(AP11&lt;1000, "Catastrophically Low", (IF(AP11&lt;2000, "Very Low",(IF(AP11&lt;5000, "Low", IF(AP11&lt;10000, "Medium", (IF(AP11&lt;20000,"High", "Very High"))))))))</f>
        <v>Very Low</v>
      </c>
      <c r="AR11" s="198">
        <f>'[1]Balance subterraneo'!T$68</f>
        <v>3.9255151797186922</v>
      </c>
      <c r="AS11" s="196"/>
      <c r="AT11" s="197">
        <f>'[1]Balance subterraneo'!T67/[1]Disponibilidad!AF11</f>
        <v>-3728.7673851197032</v>
      </c>
      <c r="AU11" s="196" t="str">
        <f>IF(AT11&lt;1000, "Catastrophically Low", (IF(AT11&lt;2000, "Very Low",(IF(AT11&lt;5000, "Low", IF(AT11&lt;10000, "Medium", (IF(AT11&lt;20000,"High", "Very High"))))))))</f>
        <v>Catastrophically Low</v>
      </c>
    </row>
    <row r="12" spans="1:47" x14ac:dyDescent="0.3">
      <c r="A12" s="189" t="s">
        <v>18</v>
      </c>
      <c r="B12" s="190">
        <f>'[1]Balance Superficial'!S$12</f>
        <v>2124836.7146010459</v>
      </c>
      <c r="C12" s="190"/>
      <c r="D12" s="190">
        <f>'[1]Balance Superficial'!S31</f>
        <v>0</v>
      </c>
      <c r="E12" s="191">
        <f t="shared" si="1"/>
        <v>0</v>
      </c>
      <c r="F12" s="190"/>
      <c r="G12" s="190" t="e">
        <f t="shared" si="2"/>
        <v>#DIV/0!</v>
      </c>
      <c r="H12" s="190">
        <f>'[1]Balance Superficial'!S33</f>
        <v>0</v>
      </c>
      <c r="I12" s="192">
        <f t="shared" si="3"/>
        <v>0</v>
      </c>
      <c r="J12" s="190"/>
      <c r="K12" s="190"/>
      <c r="L12" s="190">
        <f>'[1]Balance Superficial'!S34</f>
        <v>0</v>
      </c>
      <c r="M12" s="192">
        <f t="shared" si="4"/>
        <v>0</v>
      </c>
      <c r="N12" s="199">
        <v>51</v>
      </c>
      <c r="O12" s="190">
        <f t="shared" si="0"/>
        <v>0</v>
      </c>
      <c r="T12" s="189" t="s">
        <v>18</v>
      </c>
      <c r="U12" s="190">
        <f>[1]Infiltracion!N213</f>
        <v>390644.98354415374</v>
      </c>
      <c r="V12" s="190">
        <f>'[1]Balance subterraneo'!U39+'[1]Balance subterraneo'!U47</f>
        <v>0</v>
      </c>
      <c r="W12" s="191">
        <f t="shared" si="5"/>
        <v>0</v>
      </c>
      <c r="X12" s="190"/>
      <c r="Y12" s="190" t="e">
        <f t="shared" si="6"/>
        <v>#DIV/0!</v>
      </c>
      <c r="Z12" s="190">
        <f>'[1]Balance subterraneo'!U$42+'[1]Balance subterraneo'!U$49</f>
        <v>693</v>
      </c>
      <c r="AA12" s="192">
        <f t="shared" si="7"/>
        <v>1.7739892464833655E-3</v>
      </c>
      <c r="AB12" s="190"/>
      <c r="AC12" s="190"/>
      <c r="AD12" s="190">
        <f>'[1]Balance subterraneo'!U$43+'[1]Balance subterraneo'!U$48</f>
        <v>0</v>
      </c>
      <c r="AE12" s="192">
        <f t="shared" si="8"/>
        <v>0</v>
      </c>
      <c r="AF12" s="199">
        <v>51</v>
      </c>
      <c r="AG12" s="190">
        <f t="shared" si="9"/>
        <v>0</v>
      </c>
      <c r="AI12" s="194" t="s">
        <v>18</v>
      </c>
      <c r="AJ12" s="195">
        <f>B12/[1]Disponibilidad!AF12</f>
        <v>41663.464992177374</v>
      </c>
      <c r="AK12" s="196" t="str">
        <f>IF(AJ12&lt;1000, "Catastrophically Low", (IF(AJ12&lt;2000, "Very Low",(IF(AJ12&lt;5000, "Low", IF(AJ12&lt;10000, "Medium", (IF(AJ12&lt;20000,"High", "Very High"))))))))</f>
        <v>Very High</v>
      </c>
      <c r="AL12" s="197">
        <f>'[1]Balance Superficial'!S63/[1]Disponibilidad!AF12</f>
        <v>0</v>
      </c>
      <c r="AM12" s="196" t="str">
        <f>IF(AL12&lt;1000, "Catastrophically Low", (IF(AL12&lt;2000, "Very Low",(IF(AL12&lt;5000, "Low", IF(AL12&lt;10000, "Medium", (IF(AL12&lt;20000,"High", "Very High"))))))))</f>
        <v>Catastrophically Low</v>
      </c>
      <c r="AO12" s="194" t="s">
        <v>18</v>
      </c>
      <c r="AP12" s="195">
        <f>'[1]Balance subterraneo'!U64/[1]Disponibilidad!AF12</f>
        <v>7659.7055596892887</v>
      </c>
      <c r="AQ12" s="196" t="str">
        <f>IF(AP12&lt;1000, "Catastrophically Low", (IF(AP12&lt;2000, "Very Low",(IF(AP12&lt;5000, "Low", IF(AP12&lt;10000, "Medium", (IF(AP12&lt;20000,"High", "Very High"))))))))</f>
        <v>Medium</v>
      </c>
      <c r="AR12" s="198">
        <f>'[1]Balance subterraneo'!U$68</f>
        <v>1.7739892464833655E-3</v>
      </c>
      <c r="AS12" s="196"/>
      <c r="AT12" s="197">
        <f>'[1]Balance subterraneo'!U67/[1]Disponibilidad!AF12</f>
        <v>3905.4113680751575</v>
      </c>
      <c r="AU12" s="196" t="str">
        <f>IF(AT12&lt;1000, "Catastrophically Low", (IF(AT12&lt;2000, "Very Low",(IF(AT12&lt;5000, "Low", IF(AT12&lt;10000, "Medium", (IF(AT12&lt;20000,"High", "Very High"))))))))</f>
        <v>Low</v>
      </c>
    </row>
    <row r="13" spans="1:47" x14ac:dyDescent="0.3">
      <c r="A13" s="189" t="s">
        <v>19</v>
      </c>
      <c r="B13" s="190">
        <f>'[1]Balance Superficial'!T$12</f>
        <v>6787840.8251508521</v>
      </c>
      <c r="C13" s="190"/>
      <c r="D13" s="190">
        <f>'[1]Balance Superficial'!T31</f>
        <v>0</v>
      </c>
      <c r="E13" s="191">
        <f t="shared" si="1"/>
        <v>0</v>
      </c>
      <c r="F13" s="190"/>
      <c r="G13" s="190" t="e">
        <f t="shared" si="2"/>
        <v>#DIV/0!</v>
      </c>
      <c r="H13" s="190">
        <f>'[1]Balance Superficial'!T33</f>
        <v>34979</v>
      </c>
      <c r="I13" s="192">
        <f t="shared" si="3"/>
        <v>5.1531850703382736E-3</v>
      </c>
      <c r="J13" s="190"/>
      <c r="K13" s="190"/>
      <c r="L13" s="190">
        <f>'[1]Balance Superficial'!T34</f>
        <v>0</v>
      </c>
      <c r="M13" s="192">
        <f t="shared" si="4"/>
        <v>0</v>
      </c>
      <c r="N13" s="193">
        <v>1762</v>
      </c>
      <c r="O13" s="190">
        <f t="shared" si="0"/>
        <v>0</v>
      </c>
      <c r="T13" s="189" t="s">
        <v>19</v>
      </c>
      <c r="U13" s="190">
        <f>[1]Infiltracion!N283</f>
        <v>1637770.6593465689</v>
      </c>
      <c r="V13" s="190">
        <f>'[1]Balance subterraneo'!V39+'[1]Balance subterraneo'!V47</f>
        <v>7867725</v>
      </c>
      <c r="W13" s="191">
        <f t="shared" si="5"/>
        <v>4.8039235256168489</v>
      </c>
      <c r="X13" s="190"/>
      <c r="Y13" s="190">
        <f t="shared" si="6"/>
        <v>0</v>
      </c>
      <c r="Z13" s="190">
        <f>'[1]Balance subterraneo'!V$42+'[1]Balance subterraneo'!V$49</f>
        <v>21075</v>
      </c>
      <c r="AA13" s="192">
        <f t="shared" si="7"/>
        <v>1.2868102062842193E-2</v>
      </c>
      <c r="AB13" s="190"/>
      <c r="AC13" s="190"/>
      <c r="AD13" s="190">
        <f>'[1]Balance subterraneo'!V$43+'[1]Balance subterraneo'!V$48</f>
        <v>147065</v>
      </c>
      <c r="AE13" s="192">
        <f t="shared" si="8"/>
        <v>8.979584483377874E-2</v>
      </c>
      <c r="AF13" s="193">
        <v>1762</v>
      </c>
      <c r="AG13" s="190">
        <f t="shared" si="9"/>
        <v>228.67071976116804</v>
      </c>
      <c r="AI13" s="194" t="s">
        <v>131</v>
      </c>
      <c r="AJ13" s="195">
        <f>B13/[1]Disponibilidad!AF13</f>
        <v>3852.3500710277253</v>
      </c>
      <c r="AK13" s="196" t="str">
        <f>IF(AJ13&lt;1000, "Catastrophically Low", (IF(AJ13&lt;2000, "Very Low",(IF(AJ13&lt;5000, "Low", IF(AJ13&lt;10000, "Medium", (IF(AJ13&lt;20000,"High", "Very High"))))))))</f>
        <v>Low</v>
      </c>
      <c r="AL13" s="197">
        <f>'[1]Balance Superficial'!T63/[1]Disponibilidad!AF13</f>
        <v>0</v>
      </c>
      <c r="AM13" s="196" t="str">
        <f>IF(AL13&lt;1000, "Catastrophically Low", (IF(AL13&lt;2000, "Very Low",(IF(AL13&lt;5000, "Low", IF(AL13&lt;10000, "Medium", (IF(AL13&lt;20000,"High", "Very High"))))))))</f>
        <v>Catastrophically Low</v>
      </c>
      <c r="AO13" s="194" t="s">
        <v>131</v>
      </c>
      <c r="AP13" s="195">
        <f>'[1]Balance subterraneo'!V64/[1]Disponibilidad!AF13</f>
        <v>1045.386781694988</v>
      </c>
      <c r="AQ13" s="196" t="str">
        <f>IF(AP13&lt;1000, "Catastrophically Low", (IF(AP13&lt;2000, "Very Low",(IF(AP13&lt;5000, "Low", IF(AP13&lt;10000, "Medium", (IF(AP13&lt;20000,"High", "Very High"))))))))</f>
        <v>Very Low</v>
      </c>
      <c r="AR13" s="198">
        <f>'[1]Balance subterraneo'!V$68</f>
        <v>4.3901152699525943</v>
      </c>
      <c r="AS13" s="196"/>
      <c r="AT13" s="197">
        <f>'[1]Balance subterraneo'!V67/[1]Disponibilidad!AF13</f>
        <v>-4283.8993304870082</v>
      </c>
      <c r="AU13" s="196" t="str">
        <f>IF(AT13&lt;1000, "Catastrophically Low", (IF(AT13&lt;2000, "Very Low",(IF(AT13&lt;5000, "Low", IF(AT13&lt;10000, "Medium", (IF(AT13&lt;20000,"High", "Very High"))))))))</f>
        <v>Catastrophically Low</v>
      </c>
    </row>
    <row r="14" spans="1:47" x14ac:dyDescent="0.3">
      <c r="A14" s="189" t="s">
        <v>20</v>
      </c>
      <c r="B14" s="190">
        <f>'[1]Balance Superficial'!U$12</f>
        <v>4855687.6961442707</v>
      </c>
      <c r="C14" s="190"/>
      <c r="D14" s="190">
        <f>'[1]Balance Superficial'!U31</f>
        <v>0</v>
      </c>
      <c r="E14" s="191">
        <f t="shared" si="1"/>
        <v>0</v>
      </c>
      <c r="F14" s="190"/>
      <c r="G14" s="190" t="e">
        <f t="shared" si="2"/>
        <v>#DIV/0!</v>
      </c>
      <c r="H14" s="190">
        <f>'[1]Balance Superficial'!U33</f>
        <v>65517</v>
      </c>
      <c r="I14" s="192">
        <f t="shared" si="3"/>
        <v>1.3492836463107939E-2</v>
      </c>
      <c r="J14" s="190"/>
      <c r="K14" s="190"/>
      <c r="L14" s="190">
        <f>'[1]Balance Superficial'!U34</f>
        <v>493</v>
      </c>
      <c r="M14" s="192">
        <f t="shared" si="4"/>
        <v>1.0153041769788321E-4</v>
      </c>
      <c r="N14" s="193">
        <v>118</v>
      </c>
      <c r="O14" s="190">
        <f t="shared" si="0"/>
        <v>11.446482470397028</v>
      </c>
      <c r="T14" s="189" t="s">
        <v>20</v>
      </c>
      <c r="U14" s="190">
        <f>[1]Infiltracion!N380</f>
        <v>464003.75528807309</v>
      </c>
      <c r="V14" s="190">
        <f>'[1]Balance subterraneo'!W39+'[1]Balance subterraneo'!W47</f>
        <v>264000</v>
      </c>
      <c r="W14" s="191">
        <f t="shared" si="5"/>
        <v>0.5689609124738606</v>
      </c>
      <c r="X14" s="190"/>
      <c r="Y14" s="190">
        <f t="shared" si="6"/>
        <v>0</v>
      </c>
      <c r="Z14" s="190">
        <f>'[1]Balance subterraneo'!W$42+'[1]Balance subterraneo'!W$49</f>
        <v>9490</v>
      </c>
      <c r="AA14" s="192">
        <f t="shared" si="7"/>
        <v>2.0452420679458096E-2</v>
      </c>
      <c r="AB14" s="190"/>
      <c r="AC14" s="190"/>
      <c r="AD14" s="190">
        <f>'[1]Balance subterraneo'!W$43+'[1]Balance subterraneo'!W$48</f>
        <v>987</v>
      </c>
      <c r="AE14" s="192">
        <f t="shared" si="8"/>
        <v>2.1271379568625019E-3</v>
      </c>
      <c r="AF14" s="193">
        <v>118</v>
      </c>
      <c r="AG14" s="190">
        <f t="shared" si="9"/>
        <v>22.916182957975391</v>
      </c>
      <c r="AI14" s="194" t="s">
        <v>20</v>
      </c>
      <c r="AJ14" s="195">
        <f>B14/[1]Disponibilidad!AF14</f>
        <v>41149.895730036194</v>
      </c>
      <c r="AK14" s="196" t="str">
        <f>IF(AJ14&lt;1000, "Catastrophically Low", (IF(AJ14&lt;2000, "Very Low",(IF(AJ14&lt;5000, "Low", IF(AJ14&lt;10000, "Medium", (IF(AJ14&lt;20000,"High", "Very High"))))))))</f>
        <v>Very High</v>
      </c>
      <c r="AL14" s="197">
        <f>'[1]Balance Superficial'!U63/[1]Disponibilidad!AF14</f>
        <v>3151.4530832646888</v>
      </c>
      <c r="AM14" s="196" t="str">
        <f>IF(AL14&lt;1000, "Catastrophically Low", (IF(AL14&lt;2000, "Very Low",(IF(AL14&lt;5000, "Low", IF(AL14&lt;10000, "Medium", (IF(AL14&lt;20000,"High", "Very High"))))))))</f>
        <v>Low</v>
      </c>
      <c r="AO14" s="194" t="s">
        <v>20</v>
      </c>
      <c r="AP14" s="195">
        <f>'[1]Balance subterraneo'!W64/[1]Disponibilidad!AF14</f>
        <v>3932.2352143057042</v>
      </c>
      <c r="AQ14" s="196" t="str">
        <f>IF(AP14&lt;1000, "Catastrophically Low", (IF(AP14&lt;2000, "Very Low",(IF(AP14&lt;5000, "Low", IF(AP14&lt;10000, "Medium", (IF(AP14&lt;20000,"High", "Very High"))))))))</f>
        <v>Low</v>
      </c>
      <c r="AR14" s="198">
        <f>'[1]Balance subterraneo'!W$68</f>
        <v>0.63308754865060202</v>
      </c>
      <c r="AS14" s="196"/>
      <c r="AT14" s="197">
        <f>'[1]Balance subterraneo'!W67/[1]Disponibilidad!AF14</f>
        <v>-1070.1375385688043</v>
      </c>
      <c r="AU14" s="196" t="str">
        <f>IF(AT14&lt;1000, "Catastrophically Low", (IF(AT14&lt;2000, "Very Low",(IF(AT14&lt;5000, "Low", IF(AT14&lt;10000, "Medium", (IF(AT14&lt;20000,"High", "Very High"))))))))</f>
        <v>Catastrophically Low</v>
      </c>
    </row>
    <row r="15" spans="1:47" x14ac:dyDescent="0.3">
      <c r="AI15" s="200"/>
      <c r="AR15" s="201"/>
    </row>
    <row r="16" spans="1:47" x14ac:dyDescent="0.3">
      <c r="B16" s="200">
        <f>SUM(B2:B14)</f>
        <v>139200232.4367775</v>
      </c>
      <c r="C16" s="200"/>
    </row>
    <row r="18" spans="33:41" x14ac:dyDescent="0.3">
      <c r="AG18" s="190"/>
      <c r="AI18" s="202"/>
    </row>
    <row r="20" spans="33:41" x14ac:dyDescent="0.3">
      <c r="AO20" s="121"/>
    </row>
    <row r="21" spans="33:41" x14ac:dyDescent="0.3">
      <c r="AO21" s="121"/>
    </row>
    <row r="22" spans="33:41" x14ac:dyDescent="0.3">
      <c r="AO22" s="121"/>
    </row>
    <row r="23" spans="33:41" x14ac:dyDescent="0.3">
      <c r="AO23" s="121"/>
    </row>
    <row r="24" spans="33:41" x14ac:dyDescent="0.3">
      <c r="AI24" s="202"/>
      <c r="AO24" s="121"/>
    </row>
    <row r="25" spans="33:41" x14ac:dyDescent="0.3">
      <c r="AI25" s="203"/>
      <c r="AO25" s="121"/>
    </row>
    <row r="26" spans="33:41" x14ac:dyDescent="0.3">
      <c r="AI26" s="203"/>
      <c r="AO26" s="121"/>
    </row>
    <row r="27" spans="33:41" x14ac:dyDescent="0.3">
      <c r="AO27" s="121"/>
    </row>
    <row r="28" spans="33:41" x14ac:dyDescent="0.3">
      <c r="AI28" s="203"/>
      <c r="AO28" s="121"/>
    </row>
    <row r="29" spans="33:41" x14ac:dyDescent="0.3">
      <c r="AI29" s="203"/>
      <c r="AO29" s="121"/>
    </row>
    <row r="30" spans="33:41" x14ac:dyDescent="0.3">
      <c r="AO30" s="121"/>
    </row>
    <row r="31" spans="33:41" x14ac:dyDescent="0.3">
      <c r="AI31" s="203"/>
      <c r="AO31" s="121"/>
    </row>
    <row r="32" spans="33:41" x14ac:dyDescent="0.3">
      <c r="AI32" s="203"/>
      <c r="AO32" s="121"/>
    </row>
    <row r="33" spans="35:41" x14ac:dyDescent="0.3">
      <c r="AO33" s="121"/>
    </row>
    <row r="34" spans="35:41" x14ac:dyDescent="0.3">
      <c r="AO34" s="121"/>
    </row>
    <row r="36" spans="35:41" x14ac:dyDescent="0.3">
      <c r="AI36" s="202"/>
    </row>
  </sheetData>
  <conditionalFormatting sqref="AK2">
    <cfRule type="cellIs" dxfId="119" priority="109" operator="equal">
      <formula>"Catastrophically Low"</formula>
    </cfRule>
    <cfRule type="cellIs" dxfId="118" priority="110" operator="equal">
      <formula>"Very Low"</formula>
    </cfRule>
    <cfRule type="cellIs" dxfId="117" priority="111" operator="equal">
      <formula>"Low"</formula>
    </cfRule>
    <cfRule type="cellIs" dxfId="116" priority="112" operator="equal">
      <formula>"Medium"</formula>
    </cfRule>
    <cfRule type="cellIs" dxfId="115" priority="113" operator="equal">
      <formula>"High"</formula>
    </cfRule>
    <cfRule type="cellIs" dxfId="114" priority="114" operator="equal">
      <formula>"Very High"</formula>
    </cfRule>
  </conditionalFormatting>
  <conditionalFormatting sqref="AR2:AR14">
    <cfRule type="cellIs" dxfId="167" priority="103" operator="equal">
      <formula>"Catastróficamente Bajo"</formula>
    </cfRule>
    <cfRule type="cellIs" dxfId="166" priority="104" operator="equal">
      <formula>"Muy Bajo"</formula>
    </cfRule>
    <cfRule type="cellIs" dxfId="165" priority="105" operator="equal">
      <formula>"Bajo"</formula>
    </cfRule>
    <cfRule type="cellIs" dxfId="164" priority="106" operator="equal">
      <formula>"Medio"</formula>
    </cfRule>
    <cfRule type="cellIs" dxfId="163" priority="107" operator="equal">
      <formula>"Alto"</formula>
    </cfRule>
    <cfRule type="cellIs" dxfId="162" priority="108" operator="equal">
      <formula>"Muy Alto"</formula>
    </cfRule>
  </conditionalFormatting>
  <conditionalFormatting sqref="AK3:AK14">
    <cfRule type="cellIs" dxfId="53" priority="49" operator="equal">
      <formula>"Catastrophically Low"</formula>
    </cfRule>
    <cfRule type="cellIs" dxfId="52" priority="50" operator="equal">
      <formula>"Very Low"</formula>
    </cfRule>
    <cfRule type="cellIs" dxfId="51" priority="51" operator="equal">
      <formula>"Low"</formula>
    </cfRule>
    <cfRule type="cellIs" dxfId="50" priority="52" operator="equal">
      <formula>"Medium"</formula>
    </cfRule>
    <cfRule type="cellIs" dxfId="49" priority="53" operator="equal">
      <formula>"High"</formula>
    </cfRule>
    <cfRule type="cellIs" dxfId="48" priority="54" operator="equal">
      <formula>"Very High"</formula>
    </cfRule>
  </conditionalFormatting>
  <conditionalFormatting sqref="AM2">
    <cfRule type="cellIs" dxfId="47" priority="43" operator="equal">
      <formula>"Catastrophically Low"</formula>
    </cfRule>
    <cfRule type="cellIs" dxfId="46" priority="44" operator="equal">
      <formula>"Very Low"</formula>
    </cfRule>
    <cfRule type="cellIs" dxfId="45" priority="45" operator="equal">
      <formula>"Low"</formula>
    </cfRule>
    <cfRule type="cellIs" dxfId="44" priority="46" operator="equal">
      <formula>"Medium"</formula>
    </cfRule>
    <cfRule type="cellIs" dxfId="43" priority="47" operator="equal">
      <formula>"High"</formula>
    </cfRule>
    <cfRule type="cellIs" dxfId="42" priority="48" operator="equal">
      <formula>"Very High"</formula>
    </cfRule>
  </conditionalFormatting>
  <conditionalFormatting sqref="AM3:AM14">
    <cfRule type="cellIs" dxfId="41" priority="37" operator="equal">
      <formula>"Catastrophically Low"</formula>
    </cfRule>
    <cfRule type="cellIs" dxfId="40" priority="38" operator="equal">
      <formula>"Very Low"</formula>
    </cfRule>
    <cfRule type="cellIs" dxfId="39" priority="39" operator="equal">
      <formula>"Low"</formula>
    </cfRule>
    <cfRule type="cellIs" dxfId="38" priority="40" operator="equal">
      <formula>"Medium"</formula>
    </cfRule>
    <cfRule type="cellIs" dxfId="37" priority="41" operator="equal">
      <formula>"High"</formula>
    </cfRule>
    <cfRule type="cellIs" dxfId="36" priority="42" operator="equal">
      <formula>"Very High"</formula>
    </cfRule>
  </conditionalFormatting>
  <conditionalFormatting sqref="AQ2">
    <cfRule type="cellIs" dxfId="35" priority="31" operator="equal">
      <formula>"Catastrophically Low"</formula>
    </cfRule>
    <cfRule type="cellIs" dxfId="34" priority="32" operator="equal">
      <formula>"Very Low"</formula>
    </cfRule>
    <cfRule type="cellIs" dxfId="33" priority="33" operator="equal">
      <formula>"Low"</formula>
    </cfRule>
    <cfRule type="cellIs" dxfId="32" priority="34" operator="equal">
      <formula>"Medium"</formula>
    </cfRule>
    <cfRule type="cellIs" dxfId="31" priority="35" operator="equal">
      <formula>"High"</formula>
    </cfRule>
    <cfRule type="cellIs" dxfId="30" priority="36" operator="equal">
      <formula>"Very High"</formula>
    </cfRule>
  </conditionalFormatting>
  <conditionalFormatting sqref="AQ3:AQ14">
    <cfRule type="cellIs" dxfId="29" priority="25" operator="equal">
      <formula>"Catastrophically Low"</formula>
    </cfRule>
    <cfRule type="cellIs" dxfId="28" priority="26" operator="equal">
      <formula>"Very Low"</formula>
    </cfRule>
    <cfRule type="cellIs" dxfId="27" priority="27" operator="equal">
      <formula>"Low"</formula>
    </cfRule>
    <cfRule type="cellIs" dxfId="26" priority="28" operator="equal">
      <formula>"Medium"</formula>
    </cfRule>
    <cfRule type="cellIs" dxfId="25" priority="29" operator="equal">
      <formula>"High"</formula>
    </cfRule>
    <cfRule type="cellIs" dxfId="24" priority="30" operator="equal">
      <formula>"Very High"</formula>
    </cfRule>
  </conditionalFormatting>
  <conditionalFormatting sqref="AS2">
    <cfRule type="cellIs" dxfId="23" priority="19" operator="equal">
      <formula>"Catastrophically Low"</formula>
    </cfRule>
    <cfRule type="cellIs" dxfId="22" priority="20" operator="equal">
      <formula>"Very Low"</formula>
    </cfRule>
    <cfRule type="cellIs" dxfId="21" priority="21" operator="equal">
      <formula>"Low"</formula>
    </cfRule>
    <cfRule type="cellIs" dxfId="20" priority="22" operator="equal">
      <formula>"Medium"</formula>
    </cfRule>
    <cfRule type="cellIs" dxfId="19" priority="23" operator="equal">
      <formula>"High"</formula>
    </cfRule>
    <cfRule type="cellIs" dxfId="18" priority="24" operator="equal">
      <formula>"Very High"</formula>
    </cfRule>
  </conditionalFormatting>
  <conditionalFormatting sqref="AS3:AS14">
    <cfRule type="cellIs" dxfId="17" priority="13" operator="equal">
      <formula>"Catastrophically Low"</formula>
    </cfRule>
    <cfRule type="cellIs" dxfId="16" priority="14" operator="equal">
      <formula>"Very Low"</formula>
    </cfRule>
    <cfRule type="cellIs" dxfId="15" priority="15" operator="equal">
      <formula>"Low"</formula>
    </cfRule>
    <cfRule type="cellIs" dxfId="14" priority="16" operator="equal">
      <formula>"Medium"</formula>
    </cfRule>
    <cfRule type="cellIs" dxfId="13" priority="17" operator="equal">
      <formula>"High"</formula>
    </cfRule>
    <cfRule type="cellIs" dxfId="12" priority="18" operator="equal">
      <formula>"Very High"</formula>
    </cfRule>
  </conditionalFormatting>
  <conditionalFormatting sqref="AU2">
    <cfRule type="cellIs" dxfId="11" priority="7" operator="equal">
      <formula>"Catastrophically Low"</formula>
    </cfRule>
    <cfRule type="cellIs" dxfId="10" priority="8" operator="equal">
      <formula>"Very Low"</formula>
    </cfRule>
    <cfRule type="cellIs" dxfId="9" priority="9" operator="equal">
      <formula>"Low"</formula>
    </cfRule>
    <cfRule type="cellIs" dxfId="8" priority="10" operator="equal">
      <formula>"Medium"</formula>
    </cfRule>
    <cfRule type="cellIs" dxfId="7" priority="11" operator="equal">
      <formula>"High"</formula>
    </cfRule>
    <cfRule type="cellIs" dxfId="6" priority="12" operator="equal">
      <formula>"Very High"</formula>
    </cfRule>
  </conditionalFormatting>
  <conditionalFormatting sqref="AU3:AU14">
    <cfRule type="cellIs" dxfId="5" priority="1" operator="equal">
      <formula>"Catastrophically Low"</formula>
    </cfRule>
    <cfRule type="cellIs" dxfId="4" priority="2" operator="equal">
      <formula>"Very Low"</formula>
    </cfRule>
    <cfRule type="cellIs" dxfId="3" priority="3" operator="equal">
      <formula>"Low"</formula>
    </cfRule>
    <cfRule type="cellIs" dxfId="2" priority="4" operator="equal">
      <formula>"Medium"</formula>
    </cfRule>
    <cfRule type="cellIs" dxfId="1" priority="5" operator="equal">
      <formula>"High"</formula>
    </cfRule>
    <cfRule type="cellIs" dxfId="0" priority="6" operator="equal">
      <formula>"Very High"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Surface balance</vt:lpstr>
      <vt:lpstr>Underground balance</vt:lpstr>
      <vt:lpstr>Availability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 Lourdes Corral Bermúdez</dc:creator>
  <cp:lastModifiedBy>EDUARDO SANCH 2</cp:lastModifiedBy>
  <dcterms:created xsi:type="dcterms:W3CDTF">2018-12-10T12:09:22Z</dcterms:created>
  <dcterms:modified xsi:type="dcterms:W3CDTF">2019-01-12T20:13:37Z</dcterms:modified>
</cp:coreProperties>
</file>