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6\Consultancy - QC\RAE CA Stats\Scores_Final\"/>
    </mc:Choice>
  </mc:AlternateContent>
  <bookViews>
    <workbookView xWindow="0" yWindow="0" windowWidth="24000" windowHeight="9435" activeTab="2"/>
  </bookViews>
  <sheets>
    <sheet name="Chi-Square Goodness of Fit" sheetId="1" r:id="rId1"/>
    <sheet name="OVERALL" sheetId="2" r:id="rId2"/>
    <sheet name="Graph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2" i="1" l="1"/>
  <c r="AG71" i="1"/>
  <c r="AG70" i="1"/>
  <c r="AG69" i="1"/>
  <c r="AA72" i="1"/>
  <c r="AA71" i="1"/>
  <c r="AA70" i="1"/>
  <c r="AA69" i="1"/>
  <c r="U72" i="1"/>
  <c r="U71" i="1"/>
  <c r="U70" i="1"/>
  <c r="U69" i="1"/>
  <c r="O72" i="1"/>
  <c r="O71" i="1"/>
  <c r="O70" i="1"/>
  <c r="O69" i="1"/>
  <c r="I72" i="1"/>
  <c r="I71" i="1"/>
  <c r="I70" i="1"/>
  <c r="I69" i="1"/>
  <c r="C72" i="1"/>
  <c r="C71" i="1"/>
  <c r="C70" i="1"/>
  <c r="C69" i="1"/>
  <c r="AG61" i="1"/>
  <c r="AG60" i="1"/>
  <c r="AG59" i="1"/>
  <c r="AG58" i="1"/>
  <c r="AA61" i="1"/>
  <c r="AA60" i="1"/>
  <c r="AA59" i="1"/>
  <c r="AA58" i="1"/>
  <c r="U61" i="1"/>
  <c r="U60" i="1"/>
  <c r="U59" i="1"/>
  <c r="U58" i="1"/>
  <c r="O61" i="1"/>
  <c r="O60" i="1"/>
  <c r="O59" i="1"/>
  <c r="O58" i="1"/>
  <c r="I61" i="1"/>
  <c r="I60" i="1"/>
  <c r="I59" i="1"/>
  <c r="I58" i="1"/>
  <c r="C61" i="1"/>
  <c r="C60" i="1"/>
  <c r="C59" i="1"/>
  <c r="C58" i="1"/>
  <c r="AG50" i="1"/>
  <c r="AG49" i="1"/>
  <c r="AG48" i="1"/>
  <c r="AG47" i="1"/>
  <c r="AA50" i="1"/>
  <c r="AA49" i="1"/>
  <c r="AA48" i="1"/>
  <c r="AA47" i="1"/>
  <c r="U50" i="1"/>
  <c r="U49" i="1"/>
  <c r="U48" i="1"/>
  <c r="U47" i="1"/>
  <c r="O50" i="1"/>
  <c r="O49" i="1"/>
  <c r="O48" i="1"/>
  <c r="O47" i="1"/>
  <c r="I50" i="1"/>
  <c r="I49" i="1"/>
  <c r="I48" i="1"/>
  <c r="I47" i="1"/>
  <c r="C50" i="1"/>
  <c r="C49" i="1"/>
  <c r="C48" i="1"/>
  <c r="C47" i="1"/>
  <c r="AG39" i="1"/>
  <c r="AG38" i="1"/>
  <c r="AG37" i="1"/>
  <c r="AG36" i="1"/>
  <c r="AA39" i="1"/>
  <c r="AA38" i="1"/>
  <c r="AA37" i="1"/>
  <c r="AA36" i="1"/>
  <c r="U39" i="1"/>
  <c r="U38" i="1"/>
  <c r="U37" i="1"/>
  <c r="U36" i="1"/>
  <c r="O39" i="1"/>
  <c r="O38" i="1"/>
  <c r="O37" i="1"/>
  <c r="O36" i="1"/>
  <c r="I39" i="1"/>
  <c r="I38" i="1"/>
  <c r="I37" i="1"/>
  <c r="I36" i="1"/>
  <c r="C39" i="1"/>
  <c r="C38" i="1"/>
  <c r="C37" i="1"/>
  <c r="C36" i="1"/>
  <c r="AG28" i="1"/>
  <c r="AG27" i="1"/>
  <c r="AG26" i="1"/>
  <c r="AG25" i="1"/>
  <c r="AA25" i="1"/>
  <c r="AA28" i="1"/>
  <c r="AA27" i="1"/>
  <c r="AA26" i="1"/>
  <c r="U28" i="1"/>
  <c r="U27" i="1"/>
  <c r="U26" i="1"/>
  <c r="U25" i="1"/>
  <c r="O28" i="1"/>
  <c r="O27" i="1"/>
  <c r="O26" i="1"/>
  <c r="O25" i="1"/>
  <c r="I28" i="1"/>
  <c r="I27" i="1"/>
  <c r="I26" i="1"/>
  <c r="I25" i="1"/>
  <c r="C28" i="1"/>
  <c r="C27" i="1"/>
  <c r="C26" i="1"/>
  <c r="C25" i="1"/>
  <c r="AG17" i="1"/>
  <c r="AG16" i="1"/>
  <c r="AG15" i="1"/>
  <c r="AG14" i="1"/>
  <c r="AA17" i="1"/>
  <c r="AA16" i="1"/>
  <c r="AA15" i="1"/>
  <c r="AA14" i="1"/>
  <c r="U16" i="1"/>
  <c r="U17" i="1"/>
  <c r="U15" i="1"/>
  <c r="U14" i="1"/>
  <c r="O17" i="1"/>
  <c r="O16" i="1"/>
  <c r="O15" i="1"/>
  <c r="O14" i="1"/>
  <c r="I17" i="1"/>
  <c r="I16" i="1"/>
  <c r="I15" i="1"/>
  <c r="I14" i="1"/>
  <c r="C17" i="1"/>
  <c r="C16" i="1"/>
  <c r="C15" i="1"/>
  <c r="C14" i="1"/>
  <c r="AG6" i="1"/>
  <c r="AG5" i="1"/>
  <c r="AG4" i="1"/>
  <c r="AG3" i="1"/>
  <c r="AA5" i="1"/>
  <c r="AA6" i="1"/>
  <c r="AA4" i="1"/>
  <c r="AA3" i="1"/>
  <c r="U6" i="1"/>
  <c r="U5" i="1"/>
  <c r="U4" i="1"/>
  <c r="U3" i="1"/>
  <c r="O3" i="1"/>
  <c r="O6" i="1"/>
  <c r="O5" i="1"/>
  <c r="O4" i="1"/>
  <c r="I6" i="1"/>
  <c r="I5" i="1"/>
  <c r="I4" i="1"/>
  <c r="I3" i="1"/>
  <c r="C6" i="1"/>
  <c r="C5" i="1"/>
  <c r="C4" i="1"/>
  <c r="C3" i="1"/>
  <c r="A36" i="2" l="1"/>
  <c r="Z16" i="3" l="1"/>
  <c r="AB16" i="3"/>
  <c r="AC16" i="3"/>
  <c r="AD16" i="3"/>
  <c r="AE16" i="3"/>
  <c r="AG16" i="3"/>
  <c r="AH16" i="3"/>
  <c r="AI16" i="3"/>
  <c r="AJ16" i="3"/>
  <c r="W7" i="3"/>
  <c r="X7" i="3"/>
  <c r="Y7" i="3"/>
  <c r="Z7" i="3"/>
  <c r="AE7" i="3"/>
  <c r="AD7" i="3"/>
  <c r="AC7" i="3"/>
  <c r="AF73" i="1" l="1"/>
  <c r="AI72" i="1"/>
  <c r="AH72" i="1"/>
  <c r="AI71" i="1"/>
  <c r="AH71" i="1"/>
  <c r="AI70" i="1"/>
  <c r="AH70" i="1"/>
  <c r="AI69" i="1"/>
  <c r="AI73" i="1" s="1"/>
  <c r="Z73" i="1"/>
  <c r="AC72" i="1" s="1"/>
  <c r="T75" i="1"/>
  <c r="T73" i="1"/>
  <c r="W72" i="1" s="1"/>
  <c r="N75" i="1"/>
  <c r="N73" i="1"/>
  <c r="Q72" i="1" s="1"/>
  <c r="P71" i="1"/>
  <c r="P70" i="1"/>
  <c r="Q69" i="1"/>
  <c r="H73" i="1"/>
  <c r="K72" i="1" s="1"/>
  <c r="AF64" i="1"/>
  <c r="Z64" i="1"/>
  <c r="AF62" i="1"/>
  <c r="AH60" i="1" s="1"/>
  <c r="AH59" i="1"/>
  <c r="Z62" i="1"/>
  <c r="AC61" i="1" s="1"/>
  <c r="T62" i="1"/>
  <c r="V61" i="1" s="1"/>
  <c r="W58" i="1"/>
  <c r="N62" i="1"/>
  <c r="Q61" i="1" s="1"/>
  <c r="Q60" i="1"/>
  <c r="Q59" i="1"/>
  <c r="H62" i="1"/>
  <c r="K61" i="1" s="1"/>
  <c r="E72" i="1"/>
  <c r="E71" i="1"/>
  <c r="E70" i="1"/>
  <c r="E69" i="1"/>
  <c r="B75" i="1"/>
  <c r="B73" i="1"/>
  <c r="D72" i="1"/>
  <c r="D71" i="1"/>
  <c r="D70" i="1"/>
  <c r="E73" i="1"/>
  <c r="D69" i="1"/>
  <c r="B64" i="1"/>
  <c r="AH25" i="1"/>
  <c r="D61" i="1"/>
  <c r="D60" i="1"/>
  <c r="D58" i="1"/>
  <c r="E61" i="1"/>
  <c r="E60" i="1"/>
  <c r="E59" i="1"/>
  <c r="E58" i="1"/>
  <c r="B62" i="1"/>
  <c r="D59" i="1"/>
  <c r="AF75" i="1" l="1"/>
  <c r="AH69" i="1"/>
  <c r="AH73" i="1" s="1"/>
  <c r="AG73" i="1"/>
  <c r="AB69" i="1"/>
  <c r="AC71" i="1"/>
  <c r="AC70" i="1"/>
  <c r="AB72" i="1"/>
  <c r="AC69" i="1"/>
  <c r="AB71" i="1"/>
  <c r="AB70" i="1"/>
  <c r="W70" i="1"/>
  <c r="V69" i="1"/>
  <c r="V71" i="1"/>
  <c r="W71" i="1"/>
  <c r="W69" i="1"/>
  <c r="V72" i="1"/>
  <c r="Q71" i="1"/>
  <c r="P72" i="1"/>
  <c r="O73" i="1"/>
  <c r="Q70" i="1"/>
  <c r="Q73" i="1" s="1"/>
  <c r="J71" i="1"/>
  <c r="K69" i="1"/>
  <c r="K71" i="1"/>
  <c r="J70" i="1"/>
  <c r="J72" i="1"/>
  <c r="K70" i="1"/>
  <c r="AI60" i="1"/>
  <c r="AI61" i="1"/>
  <c r="AH58" i="1"/>
  <c r="AI59" i="1"/>
  <c r="AH61" i="1"/>
  <c r="AI58" i="1"/>
  <c r="AC60" i="1"/>
  <c r="AC59" i="1"/>
  <c r="AB61" i="1"/>
  <c r="AC58" i="1"/>
  <c r="AB60" i="1"/>
  <c r="AB59" i="1"/>
  <c r="V59" i="1"/>
  <c r="V60" i="1"/>
  <c r="W61" i="1"/>
  <c r="T64" i="1"/>
  <c r="W60" i="1"/>
  <c r="V58" i="1"/>
  <c r="W59" i="1"/>
  <c r="U62" i="1"/>
  <c r="P58" i="1"/>
  <c r="P61" i="1"/>
  <c r="Q58" i="1"/>
  <c r="Q62" i="1" s="1"/>
  <c r="P60" i="1"/>
  <c r="P59" i="1"/>
  <c r="J58" i="1"/>
  <c r="K60" i="1"/>
  <c r="K59" i="1"/>
  <c r="J61" i="1"/>
  <c r="K58" i="1"/>
  <c r="J60" i="1"/>
  <c r="J59" i="1"/>
  <c r="D73" i="1"/>
  <c r="C73" i="1"/>
  <c r="C62" i="1"/>
  <c r="D62" i="1"/>
  <c r="E62" i="1"/>
  <c r="D25" i="2"/>
  <c r="AF28" i="2"/>
  <c r="AF27" i="2"/>
  <c r="AF26" i="2"/>
  <c r="AF25" i="2"/>
  <c r="Z28" i="2"/>
  <c r="Z27" i="2"/>
  <c r="Z26" i="2"/>
  <c r="Z25" i="2"/>
  <c r="T28" i="2"/>
  <c r="T27" i="2"/>
  <c r="T26" i="2"/>
  <c r="T25" i="2"/>
  <c r="N28" i="2"/>
  <c r="N27" i="2"/>
  <c r="N26" i="2"/>
  <c r="N25" i="2"/>
  <c r="H28" i="2"/>
  <c r="H27" i="2"/>
  <c r="H26" i="2"/>
  <c r="H25" i="2"/>
  <c r="B31" i="2"/>
  <c r="E28" i="2"/>
  <c r="E27" i="2"/>
  <c r="E26" i="2"/>
  <c r="E25" i="2"/>
  <c r="B28" i="2"/>
  <c r="B27" i="2"/>
  <c r="B26" i="2"/>
  <c r="B25" i="2"/>
  <c r="B29" i="2"/>
  <c r="C25" i="2" s="1"/>
  <c r="E29" i="2"/>
  <c r="D47" i="1"/>
  <c r="AA73" i="1" l="1"/>
  <c r="AB73" i="1"/>
  <c r="AC73" i="1"/>
  <c r="Z75" i="1"/>
  <c r="W73" i="1"/>
  <c r="V70" i="1"/>
  <c r="V73" i="1" s="1"/>
  <c r="U73" i="1"/>
  <c r="P69" i="1"/>
  <c r="P73" i="1" s="1"/>
  <c r="H75" i="1"/>
  <c r="J69" i="1"/>
  <c r="J73" i="1" s="1"/>
  <c r="K73" i="1"/>
  <c r="I73" i="1"/>
  <c r="AI62" i="1"/>
  <c r="AG62" i="1"/>
  <c r="AH62" i="1"/>
  <c r="AC62" i="1"/>
  <c r="AA62" i="1"/>
  <c r="AB58" i="1"/>
  <c r="AB62" i="1" s="1"/>
  <c r="V62" i="1"/>
  <c r="W62" i="1"/>
  <c r="P62" i="1"/>
  <c r="O62" i="1"/>
  <c r="N64" i="1"/>
  <c r="I62" i="1"/>
  <c r="J62" i="1"/>
  <c r="K62" i="1"/>
  <c r="H64" i="1"/>
  <c r="AF29" i="2"/>
  <c r="Z29" i="2"/>
  <c r="T29" i="2"/>
  <c r="N29" i="2"/>
  <c r="H29" i="2"/>
  <c r="C27" i="2"/>
  <c r="D27" i="2" s="1"/>
  <c r="C26" i="2"/>
  <c r="D26" i="2" s="1"/>
  <c r="D29" i="2" s="1"/>
  <c r="C28" i="2"/>
  <c r="D28" i="2" s="1"/>
  <c r="AF29" i="1"/>
  <c r="AI28" i="1"/>
  <c r="AH28" i="1"/>
  <c r="AI27" i="1"/>
  <c r="AH27" i="1"/>
  <c r="AI26" i="1"/>
  <c r="AH26" i="1"/>
  <c r="AI25" i="1"/>
  <c r="AI29" i="1" s="1"/>
  <c r="Z29" i="1"/>
  <c r="AB27" i="1" s="1"/>
  <c r="T29" i="1"/>
  <c r="W27" i="1" s="1"/>
  <c r="W28" i="1"/>
  <c r="N29" i="1"/>
  <c r="Q28" i="1"/>
  <c r="P28" i="1"/>
  <c r="Q27" i="1"/>
  <c r="P27" i="1"/>
  <c r="Q26" i="1"/>
  <c r="P26" i="1"/>
  <c r="Q25" i="1"/>
  <c r="Q29" i="1" s="1"/>
  <c r="H29" i="1"/>
  <c r="J27" i="1" s="1"/>
  <c r="K28" i="1"/>
  <c r="J25" i="1"/>
  <c r="E28" i="1"/>
  <c r="E27" i="1"/>
  <c r="E26" i="1"/>
  <c r="E25" i="1"/>
  <c r="D27" i="1"/>
  <c r="B29" i="1"/>
  <c r="D28" i="1"/>
  <c r="D26" i="1"/>
  <c r="AI28" i="2" l="1"/>
  <c r="AG28" i="2"/>
  <c r="AH28" i="2" s="1"/>
  <c r="AG27" i="2"/>
  <c r="AH27" i="2" s="1"/>
  <c r="AG26" i="2"/>
  <c r="AH26" i="2" s="1"/>
  <c r="AG25" i="2"/>
  <c r="AI27" i="2"/>
  <c r="AI26" i="2"/>
  <c r="AI25" i="2"/>
  <c r="AI29" i="2" s="1"/>
  <c r="AC25" i="2"/>
  <c r="AA28" i="2"/>
  <c r="AB28" i="2" s="1"/>
  <c r="AA27" i="2"/>
  <c r="AB27" i="2" s="1"/>
  <c r="AA26" i="2"/>
  <c r="AB26" i="2" s="1"/>
  <c r="AA25" i="2"/>
  <c r="AC28" i="2"/>
  <c r="AC27" i="2"/>
  <c r="AC26" i="2"/>
  <c r="W28" i="2"/>
  <c r="W27" i="2"/>
  <c r="W26" i="2"/>
  <c r="W25" i="2"/>
  <c r="W29" i="2" s="1"/>
  <c r="U28" i="2"/>
  <c r="V28" i="2" s="1"/>
  <c r="U27" i="2"/>
  <c r="V27" i="2" s="1"/>
  <c r="U26" i="2"/>
  <c r="V26" i="2" s="1"/>
  <c r="U25" i="2"/>
  <c r="O28" i="2"/>
  <c r="P28" i="2" s="1"/>
  <c r="O27" i="2"/>
  <c r="P27" i="2" s="1"/>
  <c r="O26" i="2"/>
  <c r="P26" i="2" s="1"/>
  <c r="O25" i="2"/>
  <c r="Q28" i="2"/>
  <c r="Q27" i="2"/>
  <c r="Q26" i="2"/>
  <c r="Q25" i="2"/>
  <c r="I28" i="2"/>
  <c r="J28" i="2" s="1"/>
  <c r="I27" i="2"/>
  <c r="J27" i="2" s="1"/>
  <c r="I26" i="2"/>
  <c r="J26" i="2" s="1"/>
  <c r="I25" i="2"/>
  <c r="K28" i="2"/>
  <c r="K27" i="2"/>
  <c r="K26" i="2"/>
  <c r="K25" i="2"/>
  <c r="K29" i="2" s="1"/>
  <c r="C29" i="2"/>
  <c r="AF31" i="1"/>
  <c r="AH29" i="1"/>
  <c r="AG29" i="1"/>
  <c r="AB26" i="1"/>
  <c r="AC28" i="1"/>
  <c r="AC27" i="1"/>
  <c r="AC26" i="1"/>
  <c r="AB28" i="1"/>
  <c r="AC25" i="1"/>
  <c r="V26" i="1"/>
  <c r="W26" i="1"/>
  <c r="V28" i="1"/>
  <c r="W25" i="1"/>
  <c r="V27" i="1"/>
  <c r="N31" i="1"/>
  <c r="P25" i="1"/>
  <c r="P29" i="1" s="1"/>
  <c r="O29" i="1"/>
  <c r="J26" i="1"/>
  <c r="K27" i="1"/>
  <c r="K26" i="1"/>
  <c r="J28" i="1"/>
  <c r="K25" i="1"/>
  <c r="C29" i="1"/>
  <c r="E29" i="1"/>
  <c r="B31" i="1"/>
  <c r="D25" i="1"/>
  <c r="D29" i="1" s="1"/>
  <c r="AG29" i="2" l="1"/>
  <c r="AF31" i="2"/>
  <c r="AH25" i="2"/>
  <c r="AH29" i="2" s="1"/>
  <c r="AA29" i="2"/>
  <c r="Z31" i="2"/>
  <c r="AB25" i="2"/>
  <c r="AB29" i="2" s="1"/>
  <c r="AC29" i="2"/>
  <c r="V25" i="2"/>
  <c r="V29" i="2" s="1"/>
  <c r="U29" i="2"/>
  <c r="T31" i="2"/>
  <c r="Q29" i="2"/>
  <c r="O29" i="2"/>
  <c r="P25" i="2"/>
  <c r="P29" i="2" s="1"/>
  <c r="N31" i="2"/>
  <c r="I29" i="2"/>
  <c r="J25" i="2"/>
  <c r="J29" i="2" s="1"/>
  <c r="H31" i="2"/>
  <c r="Z31" i="1"/>
  <c r="AA29" i="1"/>
  <c r="AB25" i="1"/>
  <c r="AB29" i="1" s="1"/>
  <c r="AC29" i="1"/>
  <c r="W29" i="1"/>
  <c r="T31" i="1"/>
  <c r="U29" i="1"/>
  <c r="V25" i="1"/>
  <c r="V29" i="1" s="1"/>
  <c r="J29" i="1"/>
  <c r="H31" i="1"/>
  <c r="I29" i="1"/>
  <c r="K29" i="1"/>
  <c r="T51" i="1" l="1"/>
  <c r="V50" i="1"/>
  <c r="AF51" i="1"/>
  <c r="AI50" i="1" s="1"/>
  <c r="AH50" i="1"/>
  <c r="AI49" i="1"/>
  <c r="AH48" i="1"/>
  <c r="AI47" i="1"/>
  <c r="Z51" i="1"/>
  <c r="AB50" i="1" s="1"/>
  <c r="AC50" i="1"/>
  <c r="AC49" i="1"/>
  <c r="AB49" i="1"/>
  <c r="AC48" i="1"/>
  <c r="AC47" i="1"/>
  <c r="W50" i="1"/>
  <c r="W49" i="1"/>
  <c r="N51" i="1"/>
  <c r="P50" i="1" s="1"/>
  <c r="Q50" i="1"/>
  <c r="Q49" i="1"/>
  <c r="P49" i="1"/>
  <c r="Q48" i="1"/>
  <c r="Q47" i="1"/>
  <c r="H51" i="1"/>
  <c r="J50" i="1" s="1"/>
  <c r="K49" i="1"/>
  <c r="J49" i="1"/>
  <c r="K48" i="1"/>
  <c r="J48" i="1"/>
  <c r="K47" i="1"/>
  <c r="B51" i="1"/>
  <c r="D50" i="1" s="1"/>
  <c r="AF40" i="1"/>
  <c r="AI39" i="1" s="1"/>
  <c r="AH39" i="1"/>
  <c r="AH38" i="1"/>
  <c r="AI37" i="1"/>
  <c r="AH37" i="1"/>
  <c r="AI36" i="1"/>
  <c r="Z40" i="1"/>
  <c r="AB38" i="1" s="1"/>
  <c r="AB36" i="1"/>
  <c r="T40" i="1"/>
  <c r="W39" i="1" s="1"/>
  <c r="V39" i="1"/>
  <c r="V38" i="1"/>
  <c r="W37" i="1"/>
  <c r="W36" i="1"/>
  <c r="V36" i="1"/>
  <c r="Q40" i="1"/>
  <c r="N40" i="1"/>
  <c r="Q39" i="1" s="1"/>
  <c r="P39" i="1"/>
  <c r="Q38" i="1"/>
  <c r="P38" i="1"/>
  <c r="Q37" i="1"/>
  <c r="P37" i="1"/>
  <c r="Q36" i="1"/>
  <c r="P36" i="1"/>
  <c r="H42" i="1"/>
  <c r="K39" i="1"/>
  <c r="K38" i="1"/>
  <c r="K37" i="1"/>
  <c r="K36" i="1"/>
  <c r="E39" i="1"/>
  <c r="E38" i="1"/>
  <c r="E40" i="1" s="1"/>
  <c r="E37" i="1"/>
  <c r="E36" i="1"/>
  <c r="H40" i="1"/>
  <c r="J38" i="1" s="1"/>
  <c r="B42" i="1"/>
  <c r="D39" i="1"/>
  <c r="C40" i="1"/>
  <c r="B40" i="1"/>
  <c r="AF20" i="1"/>
  <c r="AA18" i="1"/>
  <c r="AB14" i="1"/>
  <c r="V16" i="1"/>
  <c r="I18" i="1"/>
  <c r="J17" i="1"/>
  <c r="P16" i="1"/>
  <c r="N20" i="1"/>
  <c r="D37" i="1"/>
  <c r="D38" i="1"/>
  <c r="D36" i="1"/>
  <c r="Z20" i="1"/>
  <c r="AC17" i="1"/>
  <c r="AC16" i="1"/>
  <c r="AC15" i="1"/>
  <c r="AC14" i="1"/>
  <c r="W17" i="1"/>
  <c r="W16" i="1"/>
  <c r="W15" i="1"/>
  <c r="W14" i="1"/>
  <c r="Q17" i="1"/>
  <c r="Q16" i="1"/>
  <c r="Q15" i="1"/>
  <c r="Q14" i="1"/>
  <c r="K17" i="1"/>
  <c r="K16" i="1"/>
  <c r="K15" i="1"/>
  <c r="K14" i="1"/>
  <c r="H18" i="1"/>
  <c r="B20" i="1"/>
  <c r="E14" i="1"/>
  <c r="E15" i="1"/>
  <c r="E16" i="1"/>
  <c r="E17" i="1"/>
  <c r="E18" i="1"/>
  <c r="B18" i="1"/>
  <c r="D16" i="1"/>
  <c r="AF18" i="1"/>
  <c r="AI14" i="1" s="1"/>
  <c r="Z18" i="1"/>
  <c r="T18" i="1"/>
  <c r="N18" i="1"/>
  <c r="AH17" i="1"/>
  <c r="AB17" i="1"/>
  <c r="V17" i="1"/>
  <c r="D17" i="1"/>
  <c r="AB16" i="1"/>
  <c r="J16" i="1"/>
  <c r="AH15" i="1"/>
  <c r="V15" i="1"/>
  <c r="P15" i="1"/>
  <c r="J15" i="1"/>
  <c r="U18" i="1"/>
  <c r="O18" i="1"/>
  <c r="AF7" i="1"/>
  <c r="AI6" i="1" s="1"/>
  <c r="Z7" i="1"/>
  <c r="AC6" i="1"/>
  <c r="AB6" i="1"/>
  <c r="AC5" i="1"/>
  <c r="AB5" i="1"/>
  <c r="AC4" i="1"/>
  <c r="AB4" i="1"/>
  <c r="AC3" i="1"/>
  <c r="AC7" i="1" s="1"/>
  <c r="T7" i="1"/>
  <c r="V6" i="1" s="1"/>
  <c r="W6" i="1"/>
  <c r="V5" i="1"/>
  <c r="W4" i="1"/>
  <c r="O7" i="1"/>
  <c r="N7" i="1"/>
  <c r="Q6" i="1" s="1"/>
  <c r="P6" i="1"/>
  <c r="P5" i="1"/>
  <c r="P4" i="1"/>
  <c r="E7" i="1"/>
  <c r="K7" i="1"/>
  <c r="K3" i="1"/>
  <c r="H9" i="1"/>
  <c r="J3" i="1"/>
  <c r="J6" i="1"/>
  <c r="H7" i="1"/>
  <c r="K6" i="1"/>
  <c r="K5" i="1"/>
  <c r="J5" i="1"/>
  <c r="K4" i="1"/>
  <c r="J4" i="1"/>
  <c r="E6" i="1"/>
  <c r="E5" i="1"/>
  <c r="E4" i="1"/>
  <c r="E3" i="1"/>
  <c r="D4" i="1"/>
  <c r="D5" i="1"/>
  <c r="D6" i="1"/>
  <c r="B9" i="1"/>
  <c r="AH49" i="1" l="1"/>
  <c r="AI48" i="1"/>
  <c r="AI51" i="1" s="1"/>
  <c r="AF53" i="1"/>
  <c r="AH47" i="1"/>
  <c r="AH51" i="1" s="1"/>
  <c r="AG51" i="1"/>
  <c r="AC51" i="1"/>
  <c r="AB48" i="1"/>
  <c r="Z53" i="1"/>
  <c r="AB47" i="1"/>
  <c r="T53" i="1"/>
  <c r="W47" i="1"/>
  <c r="V48" i="1"/>
  <c r="V49" i="1"/>
  <c r="V47" i="1"/>
  <c r="W48" i="1"/>
  <c r="W51" i="1" s="1"/>
  <c r="Q51" i="1"/>
  <c r="P48" i="1"/>
  <c r="N53" i="1"/>
  <c r="P47" i="1"/>
  <c r="P51" i="1" s="1"/>
  <c r="K50" i="1"/>
  <c r="K51" i="1"/>
  <c r="H53" i="1"/>
  <c r="J47" i="1"/>
  <c r="J51" i="1" s="1"/>
  <c r="I51" i="1"/>
  <c r="D49" i="1"/>
  <c r="E47" i="1"/>
  <c r="E48" i="1"/>
  <c r="D48" i="1"/>
  <c r="E49" i="1"/>
  <c r="E50" i="1"/>
  <c r="AI38" i="1"/>
  <c r="AI40" i="1" s="1"/>
  <c r="AF42" i="1"/>
  <c r="AH36" i="1"/>
  <c r="AH40" i="1" s="1"/>
  <c r="AG40" i="1"/>
  <c r="AB37" i="1"/>
  <c r="AC37" i="1"/>
  <c r="AC39" i="1"/>
  <c r="AC38" i="1"/>
  <c r="AB39" i="1"/>
  <c r="AB40" i="1" s="1"/>
  <c r="AC36" i="1"/>
  <c r="AC40" i="1" s="1"/>
  <c r="W38" i="1"/>
  <c r="W40" i="1"/>
  <c r="N42" i="1"/>
  <c r="P40" i="1"/>
  <c r="O40" i="1"/>
  <c r="J37" i="1"/>
  <c r="K40" i="1"/>
  <c r="J36" i="1"/>
  <c r="J39" i="1"/>
  <c r="D40" i="1"/>
  <c r="AH16" i="1"/>
  <c r="H20" i="1"/>
  <c r="P17" i="1"/>
  <c r="AI16" i="1"/>
  <c r="AI15" i="1"/>
  <c r="AI17" i="1"/>
  <c r="AC18" i="1"/>
  <c r="W18" i="1"/>
  <c r="Q18" i="1"/>
  <c r="K18" i="1"/>
  <c r="D14" i="1"/>
  <c r="C18" i="1"/>
  <c r="V14" i="1"/>
  <c r="V18" i="1" s="1"/>
  <c r="T20" i="1"/>
  <c r="P14" i="1"/>
  <c r="P18" i="1" s="1"/>
  <c r="D15" i="1"/>
  <c r="D18" i="1" s="1"/>
  <c r="AB15" i="1"/>
  <c r="AB18" i="1" s="1"/>
  <c r="J14" i="1"/>
  <c r="J18" i="1" s="1"/>
  <c r="AH14" i="1"/>
  <c r="AG18" i="1"/>
  <c r="AI3" i="1"/>
  <c r="AH5" i="1"/>
  <c r="AI5" i="1"/>
  <c r="AI4" i="1"/>
  <c r="AH6" i="1"/>
  <c r="AH4" i="1"/>
  <c r="Z9" i="1"/>
  <c r="AB3" i="1"/>
  <c r="AB7" i="1" s="1"/>
  <c r="AA7" i="1"/>
  <c r="W3" i="1"/>
  <c r="W5" i="1"/>
  <c r="V4" i="1"/>
  <c r="V3" i="1"/>
  <c r="Q3" i="1"/>
  <c r="Q5" i="1"/>
  <c r="P3" i="1"/>
  <c r="P7" i="1" s="1"/>
  <c r="Q4" i="1"/>
  <c r="N9" i="1"/>
  <c r="J7" i="1"/>
  <c r="I7" i="1"/>
  <c r="D3" i="1"/>
  <c r="D7" i="1" s="1"/>
  <c r="C7" i="1"/>
  <c r="D51" i="1" l="1"/>
  <c r="AA51" i="1"/>
  <c r="AB51" i="1"/>
  <c r="V51" i="1"/>
  <c r="U51" i="1"/>
  <c r="O51" i="1"/>
  <c r="B53" i="1"/>
  <c r="C51" i="1"/>
  <c r="E51" i="1"/>
  <c r="AA40" i="1"/>
  <c r="Z42" i="1"/>
  <c r="V37" i="1"/>
  <c r="V40" i="1" s="1"/>
  <c r="U40" i="1"/>
  <c r="T42" i="1"/>
  <c r="I40" i="1"/>
  <c r="J40" i="1"/>
  <c r="AH18" i="1"/>
  <c r="AI18" i="1"/>
  <c r="AI7" i="1"/>
  <c r="AF9" i="1"/>
  <c r="AG7" i="1"/>
  <c r="AH3" i="1"/>
  <c r="AH7" i="1" s="1"/>
  <c r="V7" i="1"/>
  <c r="U7" i="1"/>
  <c r="T9" i="1"/>
  <c r="W7" i="1"/>
  <c r="Q7" i="1"/>
</calcChain>
</file>

<file path=xl/sharedStrings.xml><?xml version="1.0" encoding="utf-8"?>
<sst xmlns="http://schemas.openxmlformats.org/spreadsheetml/2006/main" count="771" uniqueCount="90">
  <si>
    <t>Q1</t>
  </si>
  <si>
    <t>Q2</t>
  </si>
  <si>
    <t>Q3</t>
  </si>
  <si>
    <t>Q4</t>
  </si>
  <si>
    <t>Actual</t>
  </si>
  <si>
    <t>Expected</t>
  </si>
  <si>
    <t>p-value</t>
  </si>
  <si>
    <t>U17 Male (2012 - 2015)</t>
  </si>
  <si>
    <t>Actual %</t>
  </si>
  <si>
    <t>U17 Male (2012 - 2015; Allrounder)</t>
  </si>
  <si>
    <r>
      <t>X</t>
    </r>
    <r>
      <rPr>
        <b/>
        <i/>
        <vertAlign val="superscript"/>
        <sz val="11"/>
        <color theme="1"/>
        <rFont val="Calibri"/>
        <family val="2"/>
        <scheme val="minor"/>
      </rPr>
      <t>2</t>
    </r>
  </si>
  <si>
    <t>U17 Male (2012 - 2015; Batters)</t>
  </si>
  <si>
    <t>U17 Male (2012 - 2015; Pace Bowlers)</t>
  </si>
  <si>
    <t>U17 Male (2012 - 2015; Spin Bowlers)</t>
  </si>
  <si>
    <t>U17 Male (2012 - 2015; Wicket Keepers)</t>
  </si>
  <si>
    <t>U19 Male (2012 - 2015)</t>
  </si>
  <si>
    <t>U19 Male (2012 - 2015; Allrounder)</t>
  </si>
  <si>
    <t>U19 Male (2012 - 2015; Batters)</t>
  </si>
  <si>
    <t>U19 Male (2012 - 2015; Pace Bowlers)</t>
  </si>
  <si>
    <t>U19 Male (2012 - 2015; Spin Bowlers)</t>
  </si>
  <si>
    <t>U18 Female (2012 - 2015)</t>
  </si>
  <si>
    <t>U18 Female (2012 - 2015; Allrounder)</t>
  </si>
  <si>
    <t>U18 Female (2012 - 2015; Batters)</t>
  </si>
  <si>
    <t>U18 Female (2012 - 2015; Pace Bowlers)</t>
  </si>
  <si>
    <t>U18 Female (2012 - 2015; Spin Bowlers)</t>
  </si>
  <si>
    <t>U18 Female (2012 - 2015; Wicket Keepers)</t>
  </si>
  <si>
    <t>U15 Female (2012 - 2015; Allrounder)</t>
  </si>
  <si>
    <t>U15 Female (2012 - 2015; Batters)</t>
  </si>
  <si>
    <t>U15 Female (2012 - 2015; Pace Bowlers)</t>
  </si>
  <si>
    <t>U15 Female (2012 - 2015; Spin Bowlers)</t>
  </si>
  <si>
    <t>U15 Female (2012 - 2015; Wicket Keepers)</t>
  </si>
  <si>
    <t>U15 Male (2012 - 2015)</t>
  </si>
  <si>
    <t>U15 Male (2012 - 2015; Allrounder)</t>
  </si>
  <si>
    <t>U15 Male (2012 - 2015; Batters)</t>
  </si>
  <si>
    <t>U15 Male (2012 - 2015; Pace Bowlers)</t>
  </si>
  <si>
    <t>U15 Male (2012 - 2015; Spin Bowlers)</t>
  </si>
  <si>
    <t>U15 Male (2012 - 2015; Wicket Keepers)</t>
  </si>
  <si>
    <t>Male (2012 - 2015)</t>
  </si>
  <si>
    <t>Male (2012 - 2015; Allrounder)</t>
  </si>
  <si>
    <t>Male (2012 - 2015; Batters)</t>
  </si>
  <si>
    <t>Male (2012 - 2015; Pace Bowlers)</t>
  </si>
  <si>
    <t>15 Male (2012 - 2015; Spin Bowlers)</t>
  </si>
  <si>
    <t>Male (2012 - 2015; Wicket Keepers)</t>
  </si>
  <si>
    <t>Female (2012 - 2015)</t>
  </si>
  <si>
    <t xml:space="preserve"> Female (2012 - 2015; Allrounder)</t>
  </si>
  <si>
    <t>Female (2012 - 2015; Wicket Keepers)</t>
  </si>
  <si>
    <t>Female (2012 - 2015; Spin Bowlers)</t>
  </si>
  <si>
    <t>Female (2012 - 2015; Pace Bowlers)</t>
  </si>
  <si>
    <t>Female (2012 - 2015; Batters)</t>
  </si>
  <si>
    <t>Cricketer (2012 - 2015)</t>
  </si>
  <si>
    <t>Allrounder (2012 - 2015)</t>
  </si>
  <si>
    <t>Batters (2012 - 2015)</t>
  </si>
  <si>
    <t>Pace Bowlers (2012 - 2015)</t>
  </si>
  <si>
    <t>Spin Bowlers (2012 - 2015)</t>
  </si>
  <si>
    <t>Wicketkeepers (2012 - 2015)</t>
  </si>
  <si>
    <t>State Male (2012 - 2015)</t>
  </si>
  <si>
    <t>State Female (2012 - 2015)</t>
  </si>
  <si>
    <t>State Male (2012 - 2015; Allrounder)</t>
  </si>
  <si>
    <t>State Male (2012 - 2015; Batters)</t>
  </si>
  <si>
    <t>State Male (2012 - 2015; Pace Bowlers)</t>
  </si>
  <si>
    <t>State Male (2012 - 2015; Spin Bowlers)</t>
  </si>
  <si>
    <t>State Male (2012 - 2015; Wicket Keepers)</t>
  </si>
  <si>
    <t>State Female (2012 - 2015; Allrounder)</t>
  </si>
  <si>
    <t>State Female (2012 - 2015; Batters)</t>
  </si>
  <si>
    <t>State Female (2012 - 2015; Pace Bowlers)</t>
  </si>
  <si>
    <t>State Female (2012 - 2015; Spin Bowlers)</t>
  </si>
  <si>
    <t>State Female (2012 - 2015; Wicket Keepers)</t>
  </si>
  <si>
    <t>Under 15 Male</t>
  </si>
  <si>
    <t xml:space="preserve">Under 17 Male </t>
  </si>
  <si>
    <t>Under 19 Male</t>
  </si>
  <si>
    <t>State Male</t>
  </si>
  <si>
    <t>U15 Female</t>
  </si>
  <si>
    <t>U18 Female</t>
  </si>
  <si>
    <t>State Female</t>
  </si>
  <si>
    <t>Birth Quartiles</t>
  </si>
  <si>
    <t>n</t>
  </si>
  <si>
    <t>State Level</t>
  </si>
  <si>
    <t xml:space="preserve">State Under 19 </t>
  </si>
  <si>
    <t>State Under 17</t>
  </si>
  <si>
    <t xml:space="preserve">State Under 15 </t>
  </si>
  <si>
    <t>Allrounder</t>
  </si>
  <si>
    <t>Batter</t>
  </si>
  <si>
    <t>Pace Bowler</t>
  </si>
  <si>
    <t>Spin Bowler</t>
  </si>
  <si>
    <t>Wicketkeeper</t>
  </si>
  <si>
    <t>U19 Male (2012 - 2015; Wicket Keepers)</t>
  </si>
  <si>
    <t>Male</t>
  </si>
  <si>
    <t>Female</t>
  </si>
  <si>
    <t>State Under 18</t>
  </si>
  <si>
    <t>U15 Female (2012 - 2015)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</si>
</sst>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3">
    <xf numFmtId="0" fontId="0" fillId="0" borderId="0" xfId="0"/>
    <xf numFmtId="0" fontId="2" fillId="0" borderId="0" xfId="1" applyNumberFormat="1"/>
    <xf numFmtId="0" fontId="0" fillId="0" borderId="1" xfId="0" applyBorder="1"/>
    <xf numFmtId="0" fontId="2" fillId="0" borderId="1" xfId="1" applyNumberFormat="1" applyBorder="1"/>
    <xf numFmtId="164" fontId="0" fillId="0" borderId="0" xfId="0" applyNumberFormat="1"/>
    <xf numFmtId="0" fontId="3" fillId="0" borderId="0" xfId="2"/>
    <xf numFmtId="0" fontId="5" fillId="0" borderId="1" xfId="0" applyFont="1" applyBorder="1" applyAlignment="1">
      <alignment horizontal="center"/>
    </xf>
    <xf numFmtId="0" fontId="4" fillId="0" borderId="0" xfId="1" applyNumberFormat="1" applyFont="1"/>
    <xf numFmtId="0" fontId="4" fillId="0" borderId="0" xfId="1" applyNumberFormat="1" applyFont="1" applyFill="1"/>
    <xf numFmtId="0" fontId="7" fillId="0" borderId="0" xfId="1" applyNumberFormat="1" applyFont="1"/>
    <xf numFmtId="2" fontId="1" fillId="0" borderId="0" xfId="0" applyNumberFormat="1" applyFont="1" applyAlignment="1">
      <alignment horizontal="right"/>
    </xf>
    <xf numFmtId="164" fontId="0" fillId="0" borderId="0" xfId="0" applyNumberFormat="1" applyFill="1"/>
    <xf numFmtId="164" fontId="0" fillId="2" borderId="0" xfId="0" applyNumberFormat="1" applyFill="1"/>
    <xf numFmtId="0" fontId="3" fillId="0" borderId="0" xfId="2" applyAlignment="1">
      <alignment horizontal="left"/>
    </xf>
    <xf numFmtId="0" fontId="2" fillId="0" borderId="0" xfId="1" applyNumberFormat="1" applyBorder="1"/>
    <xf numFmtId="0" fontId="2" fillId="0" borderId="0" xfId="1"/>
    <xf numFmtId="0" fontId="2" fillId="0" borderId="0" xfId="1" applyNumberFormat="1"/>
    <xf numFmtId="0" fontId="2" fillId="0" borderId="0" xfId="1" applyNumberFormat="1"/>
    <xf numFmtId="0" fontId="2" fillId="0" borderId="0" xfId="1" applyAlignment="1">
      <alignment horizontal="left"/>
    </xf>
    <xf numFmtId="0" fontId="2" fillId="0" borderId="0" xfId="1" applyNumberFormat="1"/>
    <xf numFmtId="0" fontId="2" fillId="0" borderId="1" xfId="1" applyBorder="1"/>
    <xf numFmtId="164" fontId="8" fillId="0" borderId="0" xfId="0" applyNumberFormat="1" applyFont="1" applyFill="1"/>
    <xf numFmtId="0" fontId="9" fillId="3" borderId="2" xfId="0" applyFont="1" applyFill="1" applyBorder="1"/>
    <xf numFmtId="0" fontId="9" fillId="0" borderId="2" xfId="0" applyFont="1" applyBorder="1" applyAlignment="1">
      <alignment horizontal="left"/>
    </xf>
    <xf numFmtId="0" fontId="9" fillId="0" borderId="2" xfId="0" applyNumberFormat="1" applyFont="1" applyBorder="1"/>
    <xf numFmtId="0" fontId="0" fillId="0" borderId="0" xfId="0" applyAlignment="1">
      <alignment horizontal="left" indent="1"/>
    </xf>
    <xf numFmtId="0" fontId="0" fillId="0" borderId="0" xfId="0" applyNumberFormat="1"/>
    <xf numFmtId="0" fontId="9" fillId="3" borderId="3" xfId="0" applyNumberFormat="1" applyFont="1" applyFill="1" applyBorder="1"/>
    <xf numFmtId="0" fontId="0" fillId="0" borderId="0" xfId="0" applyFill="1"/>
    <xf numFmtId="0" fontId="1" fillId="0" borderId="0" xfId="0" applyFont="1" applyAlignment="1"/>
    <xf numFmtId="2" fontId="0" fillId="0" borderId="0" xfId="0" applyNumberFormat="1"/>
    <xf numFmtId="0" fontId="0" fillId="0" borderId="4" xfId="0" applyBorder="1"/>
    <xf numFmtId="0" fontId="0" fillId="0" borderId="5" xfId="0" applyBorder="1"/>
    <xf numFmtId="0" fontId="2" fillId="0" borderId="6" xfId="1" applyNumberFormat="1" applyBorder="1"/>
    <xf numFmtId="2" fontId="1" fillId="0" borderId="7" xfId="0" applyNumberFormat="1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2" fontId="1" fillId="0" borderId="6" xfId="0" applyNumberFormat="1" applyFont="1" applyBorder="1" applyAlignment="1">
      <alignment horizontal="right"/>
    </xf>
    <xf numFmtId="0" fontId="2" fillId="0" borderId="7" xfId="1" applyNumberFormat="1" applyBorder="1"/>
    <xf numFmtId="0" fontId="2" fillId="0" borderId="8" xfId="1" applyNumberFormat="1" applyBorder="1"/>
    <xf numFmtId="2" fontId="1" fillId="0" borderId="9" xfId="0" applyNumberFormat="1" applyFont="1" applyBorder="1" applyAlignment="1">
      <alignment horizontal="right"/>
    </xf>
    <xf numFmtId="0" fontId="1" fillId="0" borderId="0" xfId="0" applyFont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4" fillId="0" borderId="0" xfId="1" applyNumberFormat="1" applyFont="1" applyBorder="1"/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/>
    <xf numFmtId="165" fontId="1" fillId="0" borderId="0" xfId="0" applyNumberFormat="1" applyFont="1" applyBorder="1" applyAlignment="1">
      <alignment horizontal="right"/>
    </xf>
    <xf numFmtId="165" fontId="0" fillId="0" borderId="0" xfId="0" applyNumberFormat="1" applyBorder="1"/>
    <xf numFmtId="165" fontId="2" fillId="0" borderId="0" xfId="1" applyNumberFormat="1" applyBorder="1"/>
    <xf numFmtId="0" fontId="1" fillId="0" borderId="0" xfId="0" applyFont="1" applyAlignment="1">
      <alignment horizontal="center"/>
    </xf>
    <xf numFmtId="2" fontId="2" fillId="0" borderId="0" xfId="1" applyNumberFormat="1"/>
    <xf numFmtId="2" fontId="2" fillId="0" borderId="1" xfId="1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Birth Quartiles of Representative</a:t>
            </a:r>
            <a:r>
              <a:rPr lang="en-AU" baseline="0"/>
              <a:t> Level Male Cricket Players</a:t>
            </a:r>
            <a:endParaRPr lang="en-A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Graphs!$V$3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Graphs!$W$2:$Z$2</c:f>
              <c:strCache>
                <c:ptCount val="4"/>
                <c:pt idx="0">
                  <c:v>Under 15 Male</c:v>
                </c:pt>
                <c:pt idx="1">
                  <c:v>Under 17 Male </c:v>
                </c:pt>
                <c:pt idx="2">
                  <c:v>Under 19 Male</c:v>
                </c:pt>
                <c:pt idx="3">
                  <c:v>State Male</c:v>
                </c:pt>
              </c:strCache>
            </c:strRef>
          </c:cat>
          <c:val>
            <c:numRef>
              <c:f>Graphs!$W$3:$Z$3</c:f>
              <c:numCache>
                <c:formatCode>0.00</c:formatCode>
                <c:ptCount val="4"/>
                <c:pt idx="0">
                  <c:v>36.094674556213022</c:v>
                </c:pt>
                <c:pt idx="1">
                  <c:v>35.540838852097131</c:v>
                </c:pt>
                <c:pt idx="2">
                  <c:v>34.146341463414636</c:v>
                </c:pt>
                <c:pt idx="3">
                  <c:v>31.147540983606557</c:v>
                </c:pt>
              </c:numCache>
            </c:numRef>
          </c:val>
        </c:ser>
        <c:ser>
          <c:idx val="1"/>
          <c:order val="1"/>
          <c:tx>
            <c:strRef>
              <c:f>Graphs!$V$4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Graphs!$W$2:$Z$2</c:f>
              <c:strCache>
                <c:ptCount val="4"/>
                <c:pt idx="0">
                  <c:v>Under 15 Male</c:v>
                </c:pt>
                <c:pt idx="1">
                  <c:v>Under 17 Male </c:v>
                </c:pt>
                <c:pt idx="2">
                  <c:v>Under 19 Male</c:v>
                </c:pt>
                <c:pt idx="3">
                  <c:v>State Male</c:v>
                </c:pt>
              </c:strCache>
            </c:strRef>
          </c:cat>
          <c:val>
            <c:numRef>
              <c:f>Graphs!$W$4:$Z$4</c:f>
              <c:numCache>
                <c:formatCode>0.00</c:formatCode>
                <c:ptCount val="4"/>
                <c:pt idx="0">
                  <c:v>28.106508875739646</c:v>
                </c:pt>
                <c:pt idx="1">
                  <c:v>24.282560706401764</c:v>
                </c:pt>
                <c:pt idx="2">
                  <c:v>25.942350332594238</c:v>
                </c:pt>
                <c:pt idx="3">
                  <c:v>24.590163934426229</c:v>
                </c:pt>
              </c:numCache>
            </c:numRef>
          </c:val>
        </c:ser>
        <c:ser>
          <c:idx val="2"/>
          <c:order val="2"/>
          <c:tx>
            <c:strRef>
              <c:f>Graphs!$V$5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Graphs!$W$2:$Z$2</c:f>
              <c:strCache>
                <c:ptCount val="4"/>
                <c:pt idx="0">
                  <c:v>Under 15 Male</c:v>
                </c:pt>
                <c:pt idx="1">
                  <c:v>Under 17 Male </c:v>
                </c:pt>
                <c:pt idx="2">
                  <c:v>Under 19 Male</c:v>
                </c:pt>
                <c:pt idx="3">
                  <c:v>State Male</c:v>
                </c:pt>
              </c:strCache>
            </c:strRef>
          </c:cat>
          <c:val>
            <c:numRef>
              <c:f>Graphs!$W$5:$Z$5</c:f>
              <c:numCache>
                <c:formatCode>0.00</c:formatCode>
                <c:ptCount val="4"/>
                <c:pt idx="0">
                  <c:v>20.118343195266274</c:v>
                </c:pt>
                <c:pt idx="1">
                  <c:v>19.867549668874172</c:v>
                </c:pt>
                <c:pt idx="2">
                  <c:v>19.733924611973393</c:v>
                </c:pt>
                <c:pt idx="3">
                  <c:v>19.262295081967213</c:v>
                </c:pt>
              </c:numCache>
            </c:numRef>
          </c:val>
        </c:ser>
        <c:ser>
          <c:idx val="3"/>
          <c:order val="3"/>
          <c:tx>
            <c:strRef>
              <c:f>Graphs!$V$6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Graphs!$W$2:$Z$2</c:f>
              <c:strCache>
                <c:ptCount val="4"/>
                <c:pt idx="0">
                  <c:v>Under 15 Male</c:v>
                </c:pt>
                <c:pt idx="1">
                  <c:v>Under 17 Male </c:v>
                </c:pt>
                <c:pt idx="2">
                  <c:v>Under 19 Male</c:v>
                </c:pt>
                <c:pt idx="3">
                  <c:v>State Male</c:v>
                </c:pt>
              </c:strCache>
            </c:strRef>
          </c:cat>
          <c:val>
            <c:numRef>
              <c:f>Graphs!$W$6:$Z$6</c:f>
              <c:numCache>
                <c:formatCode>0.00</c:formatCode>
                <c:ptCount val="4"/>
                <c:pt idx="0">
                  <c:v>15.680473372781066</c:v>
                </c:pt>
                <c:pt idx="1">
                  <c:v>20.309050772626929</c:v>
                </c:pt>
                <c:pt idx="2">
                  <c:v>20.17738359201774</c:v>
                </c:pt>
                <c:pt idx="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2704672"/>
        <c:axId val="282705064"/>
      </c:barChart>
      <c:catAx>
        <c:axId val="28270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705064"/>
        <c:crosses val="autoZero"/>
        <c:auto val="1"/>
        <c:lblAlgn val="ctr"/>
        <c:lblOffset val="100"/>
        <c:noMultiLvlLbl val="0"/>
      </c:catAx>
      <c:valAx>
        <c:axId val="28270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70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Birth Quartiles of Representative</a:t>
            </a:r>
            <a:r>
              <a:rPr lang="en-AU" baseline="0"/>
              <a:t> Level Female Cricket Players</a:t>
            </a:r>
            <a:endParaRPr lang="en-A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Graphs!$V$3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Graphs!$AC$1:$AE$1</c:f>
              <c:strCache>
                <c:ptCount val="3"/>
                <c:pt idx="0">
                  <c:v>U15 Female</c:v>
                </c:pt>
                <c:pt idx="1">
                  <c:v>U18 Female</c:v>
                </c:pt>
                <c:pt idx="2">
                  <c:v>State Female</c:v>
                </c:pt>
              </c:strCache>
            </c:strRef>
          </c:cat>
          <c:val>
            <c:numRef>
              <c:f>Graphs!$AC$3:$AE$3</c:f>
              <c:numCache>
                <c:formatCode>0.00</c:formatCode>
                <c:ptCount val="3"/>
                <c:pt idx="0">
                  <c:v>37.700534759358284</c:v>
                </c:pt>
                <c:pt idx="1">
                  <c:v>36.939313984168862</c:v>
                </c:pt>
                <c:pt idx="2">
                  <c:v>28.40909090909091</c:v>
                </c:pt>
              </c:numCache>
            </c:numRef>
          </c:val>
        </c:ser>
        <c:ser>
          <c:idx val="1"/>
          <c:order val="1"/>
          <c:tx>
            <c:strRef>
              <c:f>Graphs!$V$4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Graphs!$AC$1:$AE$1</c:f>
              <c:strCache>
                <c:ptCount val="3"/>
                <c:pt idx="0">
                  <c:v>U15 Female</c:v>
                </c:pt>
                <c:pt idx="1">
                  <c:v>U18 Female</c:v>
                </c:pt>
                <c:pt idx="2">
                  <c:v>State Female</c:v>
                </c:pt>
              </c:strCache>
            </c:strRef>
          </c:cat>
          <c:val>
            <c:numRef>
              <c:f>Graphs!$AC$4:$AE$4</c:f>
              <c:numCache>
                <c:formatCode>0.00</c:formatCode>
                <c:ptCount val="3"/>
                <c:pt idx="0">
                  <c:v>24.598930481283421</c:v>
                </c:pt>
                <c:pt idx="1">
                  <c:v>23.218997361477573</c:v>
                </c:pt>
                <c:pt idx="2">
                  <c:v>28.40909090909091</c:v>
                </c:pt>
              </c:numCache>
            </c:numRef>
          </c:val>
        </c:ser>
        <c:ser>
          <c:idx val="2"/>
          <c:order val="2"/>
          <c:tx>
            <c:strRef>
              <c:f>Graphs!$V$5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Graphs!$AC$1:$AE$1</c:f>
              <c:strCache>
                <c:ptCount val="3"/>
                <c:pt idx="0">
                  <c:v>U15 Female</c:v>
                </c:pt>
                <c:pt idx="1">
                  <c:v>U18 Female</c:v>
                </c:pt>
                <c:pt idx="2">
                  <c:v>State Female</c:v>
                </c:pt>
              </c:strCache>
            </c:strRef>
          </c:cat>
          <c:val>
            <c:numRef>
              <c:f>Graphs!$AC$5:$AE$5</c:f>
              <c:numCache>
                <c:formatCode>0.00</c:formatCode>
                <c:ptCount val="3"/>
                <c:pt idx="0">
                  <c:v>21.657754010695186</c:v>
                </c:pt>
                <c:pt idx="1">
                  <c:v>21.108179419525065</c:v>
                </c:pt>
                <c:pt idx="2">
                  <c:v>22.15909090909091</c:v>
                </c:pt>
              </c:numCache>
            </c:numRef>
          </c:val>
        </c:ser>
        <c:ser>
          <c:idx val="3"/>
          <c:order val="3"/>
          <c:tx>
            <c:strRef>
              <c:f>Graphs!$V$6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Graphs!$AC$1:$AE$1</c:f>
              <c:strCache>
                <c:ptCount val="3"/>
                <c:pt idx="0">
                  <c:v>U15 Female</c:v>
                </c:pt>
                <c:pt idx="1">
                  <c:v>U18 Female</c:v>
                </c:pt>
                <c:pt idx="2">
                  <c:v>State Female</c:v>
                </c:pt>
              </c:strCache>
            </c:strRef>
          </c:cat>
          <c:val>
            <c:numRef>
              <c:f>Graphs!$AC$6:$AE$6</c:f>
              <c:numCache>
                <c:formatCode>0.00</c:formatCode>
                <c:ptCount val="3"/>
                <c:pt idx="0">
                  <c:v>16.042780748663102</c:v>
                </c:pt>
                <c:pt idx="1">
                  <c:v>18.733509234828496</c:v>
                </c:pt>
                <c:pt idx="2">
                  <c:v>21.022727272727273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719168"/>
        <c:axId val="283719560"/>
      </c:barChart>
      <c:catAx>
        <c:axId val="28371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719560"/>
        <c:crosses val="autoZero"/>
        <c:auto val="1"/>
        <c:lblAlgn val="ctr"/>
        <c:lblOffset val="100"/>
        <c:noMultiLvlLbl val="0"/>
      </c:catAx>
      <c:valAx>
        <c:axId val="28371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71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171450</xdr:colOff>
      <xdr:row>0</xdr:row>
      <xdr:rowOff>42862</xdr:rowOff>
    </xdr:from>
    <xdr:to>
      <xdr:col>47</xdr:col>
      <xdr:colOff>476250</xdr:colOff>
      <xdr:row>14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247650</xdr:colOff>
      <xdr:row>15</xdr:row>
      <xdr:rowOff>0</xdr:rowOff>
    </xdr:from>
    <xdr:to>
      <xdr:col>47</xdr:col>
      <xdr:colOff>552450</xdr:colOff>
      <xdr:row>29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topLeftCell="A56" workbookViewId="0">
      <selection activeCell="AI69" sqref="AI69"/>
    </sheetView>
  </sheetViews>
  <sheetFormatPr defaultRowHeight="15" x14ac:dyDescent="0.25"/>
  <cols>
    <col min="3" max="3" width="12" bestFit="1" customWidth="1"/>
    <col min="5" max="5" width="12.42578125" bestFit="1" customWidth="1"/>
  </cols>
  <sheetData>
    <row r="1" spans="1:35" x14ac:dyDescent="0.25">
      <c r="A1" s="50" t="s">
        <v>7</v>
      </c>
      <c r="B1" s="50"/>
      <c r="C1" s="50"/>
      <c r="D1" s="50"/>
      <c r="E1" s="50"/>
      <c r="G1" s="50" t="s">
        <v>9</v>
      </c>
      <c r="H1" s="50"/>
      <c r="I1" s="50"/>
      <c r="J1" s="50"/>
      <c r="K1" s="50"/>
      <c r="M1" s="50" t="s">
        <v>11</v>
      </c>
      <c r="N1" s="50"/>
      <c r="O1" s="50"/>
      <c r="P1" s="50"/>
      <c r="Q1" s="50"/>
      <c r="S1" s="50" t="s">
        <v>12</v>
      </c>
      <c r="T1" s="50"/>
      <c r="U1" s="50"/>
      <c r="V1" s="50"/>
      <c r="W1" s="50"/>
      <c r="Y1" s="50" t="s">
        <v>13</v>
      </c>
      <c r="Z1" s="50"/>
      <c r="AA1" s="50"/>
      <c r="AB1" s="50"/>
      <c r="AC1" s="50"/>
      <c r="AE1" s="50" t="s">
        <v>14</v>
      </c>
      <c r="AF1" s="50"/>
      <c r="AG1" s="50"/>
      <c r="AH1" s="50"/>
      <c r="AI1" s="50"/>
    </row>
    <row r="2" spans="1:35" ht="17.25" x14ac:dyDescent="0.25">
      <c r="A2" s="2"/>
      <c r="B2" s="2" t="s">
        <v>4</v>
      </c>
      <c r="C2" s="2" t="s">
        <v>5</v>
      </c>
      <c r="D2" s="6" t="s">
        <v>10</v>
      </c>
      <c r="E2" s="10" t="s">
        <v>8</v>
      </c>
      <c r="G2" s="2"/>
      <c r="H2" s="2" t="s">
        <v>4</v>
      </c>
      <c r="I2" s="2" t="s">
        <v>5</v>
      </c>
      <c r="J2" s="6" t="s">
        <v>10</v>
      </c>
      <c r="K2" s="10" t="s">
        <v>8</v>
      </c>
      <c r="M2" s="2"/>
      <c r="N2" s="2" t="s">
        <v>4</v>
      </c>
      <c r="O2" s="2" t="s">
        <v>5</v>
      </c>
      <c r="P2" s="6" t="s">
        <v>10</v>
      </c>
      <c r="Q2" s="10" t="s">
        <v>8</v>
      </c>
      <c r="S2" s="2"/>
      <c r="T2" s="2" t="s">
        <v>4</v>
      </c>
      <c r="U2" s="2" t="s">
        <v>5</v>
      </c>
      <c r="V2" s="6" t="s">
        <v>10</v>
      </c>
      <c r="W2" s="10" t="s">
        <v>8</v>
      </c>
      <c r="Y2" s="2"/>
      <c r="Z2" s="2" t="s">
        <v>4</v>
      </c>
      <c r="AA2" s="2" t="s">
        <v>5</v>
      </c>
      <c r="AB2" s="6" t="s">
        <v>10</v>
      </c>
      <c r="AC2" s="10" t="s">
        <v>8</v>
      </c>
      <c r="AE2" s="2"/>
      <c r="AF2" s="2" t="s">
        <v>4</v>
      </c>
      <c r="AG2" s="2" t="s">
        <v>5</v>
      </c>
      <c r="AH2" s="6" t="s">
        <v>10</v>
      </c>
      <c r="AI2" s="10" t="s">
        <v>8</v>
      </c>
    </row>
    <row r="3" spans="1:35" x14ac:dyDescent="0.25">
      <c r="A3" t="s">
        <v>0</v>
      </c>
      <c r="B3" s="1">
        <v>161</v>
      </c>
      <c r="C3" s="51">
        <f>0.2513*$B$7</f>
        <v>113.83890000000001</v>
      </c>
      <c r="D3" s="1">
        <f>(B3-C3)^2/C3</f>
        <v>19.537867576109736</v>
      </c>
      <c r="E3" s="10">
        <f>B3/B$7%</f>
        <v>35.540838852097131</v>
      </c>
      <c r="F3" s="30">
        <v>25.134173097101662</v>
      </c>
      <c r="G3" t="s">
        <v>0</v>
      </c>
      <c r="H3" s="1">
        <v>34</v>
      </c>
      <c r="I3" s="51">
        <f>0.2513*H$7</f>
        <v>19.852700000000002</v>
      </c>
      <c r="J3" s="1">
        <f>(H3-I3)^2/I3</f>
        <v>10.081555520911509</v>
      </c>
      <c r="K3" s="10">
        <f>H3/H$7%</f>
        <v>43.037974683544299</v>
      </c>
      <c r="M3" t="s">
        <v>0</v>
      </c>
      <c r="N3" s="1">
        <v>60</v>
      </c>
      <c r="O3" s="51">
        <f>0.2513*N$7</f>
        <v>45.234000000000002</v>
      </c>
      <c r="P3" s="1">
        <f>(N3-O3)^2/O3</f>
        <v>4.8201520095503367</v>
      </c>
      <c r="Q3" s="10">
        <f>N3/N$7%</f>
        <v>33.333333333333336</v>
      </c>
      <c r="S3" t="s">
        <v>0</v>
      </c>
      <c r="T3" s="1">
        <v>49</v>
      </c>
      <c r="U3" s="51">
        <f>0.2513*T$7</f>
        <v>30.156000000000002</v>
      </c>
      <c r="V3" s="1">
        <f>(T3-U3)^2/U3</f>
        <v>11.77531290622098</v>
      </c>
      <c r="W3" s="10">
        <f>T3/T$7%</f>
        <v>40.833333333333336</v>
      </c>
      <c r="Y3" t="s">
        <v>0</v>
      </c>
      <c r="Z3" s="1">
        <v>13</v>
      </c>
      <c r="AA3" s="51">
        <f>0.2513*Z$7</f>
        <v>12.313700000000001</v>
      </c>
      <c r="AB3" s="1">
        <f>(Z3-AA3)^2/AA3</f>
        <v>3.8250703687762323E-2</v>
      </c>
      <c r="AC3" s="10">
        <f>Z3/Z$7%</f>
        <v>26.530612244897959</v>
      </c>
      <c r="AE3" t="s">
        <v>0</v>
      </c>
      <c r="AF3" s="1">
        <v>5</v>
      </c>
      <c r="AG3" s="51">
        <f>0.2513*AF$7</f>
        <v>6.0312000000000001</v>
      </c>
      <c r="AH3" s="1">
        <f>(AF3-AG3)^2/AG3</f>
        <v>0.17631208383074684</v>
      </c>
      <c r="AI3" s="10">
        <f>AF3/AF$7%</f>
        <v>20.833333333333336</v>
      </c>
    </row>
    <row r="4" spans="1:35" x14ac:dyDescent="0.25">
      <c r="A4" t="s">
        <v>1</v>
      </c>
      <c r="B4" s="1">
        <v>110</v>
      </c>
      <c r="C4" s="51">
        <f>0.2793*$B$7</f>
        <v>126.52289999999999</v>
      </c>
      <c r="D4" s="1">
        <f t="shared" ref="D4:D6" si="0">(B4-C4)^2/C4</f>
        <v>2.1577613571140071</v>
      </c>
      <c r="E4" s="10">
        <f>B4/B$7%</f>
        <v>24.282560706401764</v>
      </c>
      <c r="F4" s="30">
        <v>27.92909033401445</v>
      </c>
      <c r="G4" t="s">
        <v>1</v>
      </c>
      <c r="H4" s="1">
        <v>18</v>
      </c>
      <c r="I4" s="51">
        <f>0.2793*H$7</f>
        <v>22.064699999999998</v>
      </c>
      <c r="J4" s="1">
        <f t="shared" ref="J4:J6" si="1">(H4-I4)^2/I4</f>
        <v>0.74878815891446471</v>
      </c>
      <c r="K4" s="10">
        <f>H4/H$7%</f>
        <v>22.784810126582279</v>
      </c>
      <c r="M4" t="s">
        <v>1</v>
      </c>
      <c r="N4" s="1">
        <v>49</v>
      </c>
      <c r="O4" s="51">
        <f>0.2793*N$7</f>
        <v>50.274000000000001</v>
      </c>
      <c r="P4" s="1">
        <f t="shared" ref="P4:P6" si="2">(N4-O4)^2/O4</f>
        <v>3.2284600389863596E-2</v>
      </c>
      <c r="Q4" s="10">
        <f>N4/N$7%</f>
        <v>27.222222222222221</v>
      </c>
      <c r="S4" t="s">
        <v>1</v>
      </c>
      <c r="T4" s="1">
        <v>28</v>
      </c>
      <c r="U4" s="51">
        <f>0.2793*T$7</f>
        <v>33.515999999999998</v>
      </c>
      <c r="V4" s="1">
        <f t="shared" ref="V4:V6" si="3">(T4-U4)^2/U4</f>
        <v>0.90781286549707552</v>
      </c>
      <c r="W4" s="10">
        <f>T4/T$7%</f>
        <v>23.333333333333336</v>
      </c>
      <c r="Y4" t="s">
        <v>1</v>
      </c>
      <c r="Z4" s="1">
        <v>11</v>
      </c>
      <c r="AA4" s="51">
        <f>0.2793*Z$7</f>
        <v>13.685699999999999</v>
      </c>
      <c r="AB4" s="1">
        <f t="shared" ref="AB4:AB6" si="4">(Z4-AA4)^2/AA4</f>
        <v>0.52704534587196816</v>
      </c>
      <c r="AC4" s="10">
        <f>Z4/Z$7%</f>
        <v>22.448979591836736</v>
      </c>
      <c r="AE4" t="s">
        <v>1</v>
      </c>
      <c r="AF4" s="1">
        <v>3</v>
      </c>
      <c r="AG4" s="51">
        <f>0.2793*AF$7</f>
        <v>6.7031999999999998</v>
      </c>
      <c r="AH4" s="1">
        <f t="shared" ref="AH4:AH6" si="5">(AF4-AG4)^2/AG4</f>
        <v>2.0458423200859288</v>
      </c>
      <c r="AI4" s="10">
        <f>AF4/AF$7%</f>
        <v>12.5</v>
      </c>
    </row>
    <row r="5" spans="1:35" x14ac:dyDescent="0.25">
      <c r="A5" t="s">
        <v>2</v>
      </c>
      <c r="B5" s="1">
        <v>90</v>
      </c>
      <c r="C5" s="51">
        <f>0.235*$B$7</f>
        <v>106.455</v>
      </c>
      <c r="D5" s="1">
        <f t="shared" si="0"/>
        <v>2.5434880935606587</v>
      </c>
      <c r="E5" s="10">
        <f>B5/B$7%</f>
        <v>19.867549668874172</v>
      </c>
      <c r="F5" s="30">
        <v>23.499997489745613</v>
      </c>
      <c r="G5" t="s">
        <v>2</v>
      </c>
      <c r="H5" s="1">
        <v>13</v>
      </c>
      <c r="I5" s="51">
        <f>0.235*H$7</f>
        <v>18.564999999999998</v>
      </c>
      <c r="J5" s="1">
        <f t="shared" si="1"/>
        <v>1.6681510907621857</v>
      </c>
      <c r="K5" s="10">
        <f>H5/H$7%</f>
        <v>16.455696202531644</v>
      </c>
      <c r="M5" t="s">
        <v>2</v>
      </c>
      <c r="N5" s="1">
        <v>37</v>
      </c>
      <c r="O5" s="51">
        <f>0.235*N$7</f>
        <v>42.3</v>
      </c>
      <c r="P5" s="1">
        <f t="shared" si="2"/>
        <v>0.66406619385342724</v>
      </c>
      <c r="Q5" s="10">
        <f>N5/N$7%</f>
        <v>20.555555555555554</v>
      </c>
      <c r="S5" t="s">
        <v>2</v>
      </c>
      <c r="T5" s="1">
        <v>24</v>
      </c>
      <c r="U5" s="51">
        <f>0.235*T$7</f>
        <v>28.2</v>
      </c>
      <c r="V5" s="1">
        <f t="shared" si="3"/>
        <v>0.62553191489361681</v>
      </c>
      <c r="W5" s="10">
        <f>T5/T$7%</f>
        <v>20</v>
      </c>
      <c r="Y5" t="s">
        <v>2</v>
      </c>
      <c r="Z5" s="1">
        <v>10</v>
      </c>
      <c r="AA5" s="51">
        <f>0.235*Z$7</f>
        <v>11.514999999999999</v>
      </c>
      <c r="AB5" s="1">
        <f t="shared" si="4"/>
        <v>0.19932479374728584</v>
      </c>
      <c r="AC5" s="10">
        <f>Z5/Z$7%</f>
        <v>20.408163265306122</v>
      </c>
      <c r="AE5" t="s">
        <v>2</v>
      </c>
      <c r="AF5" s="1">
        <v>6</v>
      </c>
      <c r="AG5" s="51">
        <f>0.235*AF$7</f>
        <v>5.64</v>
      </c>
      <c r="AH5" s="1">
        <f t="shared" si="5"/>
        <v>2.2978723404255365E-2</v>
      </c>
      <c r="AI5" s="10">
        <f>AF5/AF$7%</f>
        <v>25</v>
      </c>
    </row>
    <row r="6" spans="1:35" x14ac:dyDescent="0.25">
      <c r="A6" s="2" t="s">
        <v>3</v>
      </c>
      <c r="B6" s="3">
        <v>92</v>
      </c>
      <c r="C6" s="52">
        <f>0.2344*$B$7</f>
        <v>106.1832</v>
      </c>
      <c r="D6" s="3">
        <f t="shared" si="0"/>
        <v>1.8944914283992194</v>
      </c>
      <c r="E6" s="10">
        <f>B6/B$7%</f>
        <v>20.309050772626929</v>
      </c>
      <c r="F6" s="30">
        <v>23.436739079138281</v>
      </c>
      <c r="G6" s="2" t="s">
        <v>3</v>
      </c>
      <c r="H6" s="3">
        <v>14</v>
      </c>
      <c r="I6" s="52">
        <f>0.2344*H$7</f>
        <v>18.517599999999998</v>
      </c>
      <c r="J6" s="3">
        <f t="shared" si="1"/>
        <v>1.1021249924396241</v>
      </c>
      <c r="K6" s="10">
        <f>H6/H$7%</f>
        <v>17.721518987341771</v>
      </c>
      <c r="M6" s="2" t="s">
        <v>3</v>
      </c>
      <c r="N6" s="3">
        <v>34</v>
      </c>
      <c r="O6" s="52">
        <f>0.2344*N$7</f>
        <v>42.192</v>
      </c>
      <c r="P6" s="3">
        <f t="shared" si="2"/>
        <v>1.5905589685248387</v>
      </c>
      <c r="Q6" s="10">
        <f>N6/N$7%</f>
        <v>18.888888888888889</v>
      </c>
      <c r="S6" s="2" t="s">
        <v>3</v>
      </c>
      <c r="T6" s="3">
        <v>19</v>
      </c>
      <c r="U6" s="52">
        <f>0.2344*T$7</f>
        <v>28.128</v>
      </c>
      <c r="V6" s="3">
        <f t="shared" si="3"/>
        <v>2.9621865756541528</v>
      </c>
      <c r="W6" s="10">
        <f>T6/T$7%</f>
        <v>15.833333333333334</v>
      </c>
      <c r="Y6" s="2" t="s">
        <v>3</v>
      </c>
      <c r="Z6" s="3">
        <v>15</v>
      </c>
      <c r="AA6" s="52">
        <f>0.2344*Z$7</f>
        <v>11.4856</v>
      </c>
      <c r="AB6" s="3">
        <f t="shared" si="4"/>
        <v>1.0753471616633001</v>
      </c>
      <c r="AC6" s="10">
        <f>Z6/Z$7%</f>
        <v>30.612244897959183</v>
      </c>
      <c r="AE6" s="2" t="s">
        <v>3</v>
      </c>
      <c r="AF6" s="3">
        <v>10</v>
      </c>
      <c r="AG6" s="52">
        <f>0.2344*AF$7</f>
        <v>5.6256000000000004</v>
      </c>
      <c r="AH6" s="3">
        <f t="shared" si="5"/>
        <v>3.4014816837315123</v>
      </c>
      <c r="AI6" s="10">
        <f>AF6/AF$7%</f>
        <v>41.666666666666671</v>
      </c>
    </row>
    <row r="7" spans="1:35" x14ac:dyDescent="0.25">
      <c r="B7" s="7">
        <v>453</v>
      </c>
      <c r="C7" s="8">
        <f>SUM(C3:C6)</f>
        <v>453</v>
      </c>
      <c r="D7" s="9">
        <f>SUM(D3:D6)</f>
        <v>26.133608455183623</v>
      </c>
      <c r="E7" s="10">
        <f>SUM(E3:E6)</f>
        <v>100</v>
      </c>
      <c r="H7" s="7">
        <f>SUM(H3:H6)</f>
        <v>79</v>
      </c>
      <c r="I7" s="8">
        <f>SUM(I3:I6)</f>
        <v>79</v>
      </c>
      <c r="J7" s="9">
        <f>SUM(J3:J6)</f>
        <v>13.600619763027783</v>
      </c>
      <c r="K7" s="10">
        <f>SUM(K3:K6)</f>
        <v>99.999999999999986</v>
      </c>
      <c r="N7" s="7">
        <f>SUM(N3:N6)</f>
        <v>180</v>
      </c>
      <c r="O7" s="8">
        <f>SUM(O3:O6)</f>
        <v>180</v>
      </c>
      <c r="P7" s="9">
        <f>SUM(P3:P6)</f>
        <v>7.1070617723184668</v>
      </c>
      <c r="Q7" s="10">
        <f>SUM(Q3:Q6)</f>
        <v>100</v>
      </c>
      <c r="T7" s="7">
        <f>SUM(T3:T6)</f>
        <v>120</v>
      </c>
      <c r="U7" s="8">
        <f>SUM(U3:U6)</f>
        <v>120</v>
      </c>
      <c r="V7" s="9">
        <f>SUM(V3:V6)</f>
        <v>16.270844262265825</v>
      </c>
      <c r="W7" s="10">
        <f>SUM(W3:W6)</f>
        <v>100</v>
      </c>
      <c r="Z7" s="7">
        <f>SUM(Z3:Z6)</f>
        <v>49</v>
      </c>
      <c r="AA7" s="8">
        <f>SUM(AA3:AA6)</f>
        <v>49</v>
      </c>
      <c r="AB7" s="9">
        <f>SUM(AB3:AB6)</f>
        <v>1.8399680049703164</v>
      </c>
      <c r="AC7" s="10">
        <f>SUM(AC3:AC6)</f>
        <v>100</v>
      </c>
      <c r="AF7" s="7">
        <f>SUM(AF3:AF6)</f>
        <v>24</v>
      </c>
      <c r="AG7" s="8">
        <f>SUM(AG3:AG6)</f>
        <v>24</v>
      </c>
      <c r="AH7" s="9">
        <f>SUM(AH3:AH6)</f>
        <v>5.6466148110524435</v>
      </c>
      <c r="AI7" s="10">
        <f>SUM(AI3:AI6)</f>
        <v>100</v>
      </c>
    </row>
    <row r="9" spans="1:35" x14ac:dyDescent="0.25">
      <c r="A9" t="s">
        <v>6</v>
      </c>
      <c r="B9" s="12">
        <f>_xlfn.CHISQ.TEST(B3:B6,C3:C6)</f>
        <v>8.9423922023701682E-6</v>
      </c>
      <c r="G9" t="s">
        <v>6</v>
      </c>
      <c r="H9" s="12">
        <f>_xlfn.CHISQ.TEST(H3:H6,I3:I6)</f>
        <v>3.5024010009579798E-3</v>
      </c>
      <c r="M9" t="s">
        <v>6</v>
      </c>
      <c r="N9" s="11">
        <f>_xlfn.CHISQ.TEST(N3:N6,O3:O6)</f>
        <v>6.8562516932460377E-2</v>
      </c>
      <c r="S9" t="s">
        <v>6</v>
      </c>
      <c r="T9" s="12">
        <f>_xlfn.CHISQ.TEST(T3:T6,U3:U6)</f>
        <v>9.9782512395018771E-4</v>
      </c>
      <c r="Y9" t="s">
        <v>6</v>
      </c>
      <c r="Z9" s="4">
        <f>_xlfn.CHISQ.TEST(Z3:Z6,AA3:AA6)</f>
        <v>0.60627631099552404</v>
      </c>
      <c r="AE9" t="s">
        <v>6</v>
      </c>
      <c r="AF9" s="4">
        <f>_xlfn.CHISQ.TEST(AF3:AF6,AG3:AG6)</f>
        <v>0.13012772110956325</v>
      </c>
    </row>
    <row r="10" spans="1:35" s="2" customFormat="1" x14ac:dyDescent="0.25"/>
    <row r="11" spans="1:35" x14ac:dyDescent="0.25">
      <c r="A11" s="5"/>
      <c r="B11" s="5"/>
      <c r="C11" s="5"/>
      <c r="D11" s="5"/>
      <c r="E11" s="5"/>
      <c r="F11" s="5"/>
    </row>
    <row r="12" spans="1:35" x14ac:dyDescent="0.25">
      <c r="A12" s="50" t="s">
        <v>15</v>
      </c>
      <c r="B12" s="50"/>
      <c r="C12" s="50"/>
      <c r="D12" s="50"/>
      <c r="E12" s="50"/>
      <c r="G12" s="50" t="s">
        <v>16</v>
      </c>
      <c r="H12" s="50"/>
      <c r="I12" s="50"/>
      <c r="J12" s="50"/>
      <c r="K12" s="50"/>
      <c r="M12" s="50" t="s">
        <v>17</v>
      </c>
      <c r="N12" s="50"/>
      <c r="O12" s="50"/>
      <c r="P12" s="50"/>
      <c r="Q12" s="50"/>
      <c r="S12" s="50" t="s">
        <v>18</v>
      </c>
      <c r="T12" s="50"/>
      <c r="U12" s="50"/>
      <c r="V12" s="50"/>
      <c r="W12" s="50"/>
      <c r="Y12" s="50" t="s">
        <v>19</v>
      </c>
      <c r="Z12" s="50"/>
      <c r="AA12" s="50"/>
      <c r="AB12" s="50"/>
      <c r="AC12" s="50"/>
      <c r="AE12" s="50" t="s">
        <v>85</v>
      </c>
      <c r="AF12" s="50"/>
      <c r="AG12" s="50"/>
      <c r="AH12" s="50"/>
      <c r="AI12" s="50"/>
    </row>
    <row r="13" spans="1:35" ht="17.25" x14ac:dyDescent="0.25">
      <c r="A13" s="2"/>
      <c r="B13" s="2" t="s">
        <v>4</v>
      </c>
      <c r="C13" s="2" t="s">
        <v>5</v>
      </c>
      <c r="D13" s="6" t="s">
        <v>10</v>
      </c>
      <c r="E13" s="10" t="s">
        <v>8</v>
      </c>
      <c r="G13" s="2"/>
      <c r="H13" s="2" t="s">
        <v>4</v>
      </c>
      <c r="I13" s="2" t="s">
        <v>5</v>
      </c>
      <c r="J13" s="6" t="s">
        <v>10</v>
      </c>
      <c r="K13" s="10" t="s">
        <v>8</v>
      </c>
      <c r="M13" s="2"/>
      <c r="N13" s="2" t="s">
        <v>4</v>
      </c>
      <c r="O13" s="2" t="s">
        <v>5</v>
      </c>
      <c r="P13" s="6" t="s">
        <v>10</v>
      </c>
      <c r="Q13" s="10" t="s">
        <v>8</v>
      </c>
      <c r="S13" s="2"/>
      <c r="T13" s="2" t="s">
        <v>4</v>
      </c>
      <c r="U13" s="2" t="s">
        <v>5</v>
      </c>
      <c r="V13" s="6" t="s">
        <v>10</v>
      </c>
      <c r="W13" s="10" t="s">
        <v>8</v>
      </c>
      <c r="Y13" s="2"/>
      <c r="Z13" s="2" t="s">
        <v>4</v>
      </c>
      <c r="AA13" s="2" t="s">
        <v>5</v>
      </c>
      <c r="AB13" s="6" t="s">
        <v>10</v>
      </c>
      <c r="AC13" s="10" t="s">
        <v>8</v>
      </c>
      <c r="AE13" s="2"/>
      <c r="AF13" s="2" t="s">
        <v>4</v>
      </c>
      <c r="AG13" s="2" t="s">
        <v>5</v>
      </c>
      <c r="AH13" s="6" t="s">
        <v>10</v>
      </c>
      <c r="AI13" s="10" t="s">
        <v>8</v>
      </c>
    </row>
    <row r="14" spans="1:35" x14ac:dyDescent="0.25">
      <c r="A14" t="s">
        <v>0</v>
      </c>
      <c r="B14" s="1">
        <v>154</v>
      </c>
      <c r="C14" s="51">
        <f>0.2513*B$18</f>
        <v>113.33630000000001</v>
      </c>
      <c r="D14" s="1">
        <f>(B14-C14)^2/C14</f>
        <v>14.589646015354298</v>
      </c>
      <c r="E14" s="10">
        <f>B14/B$18%</f>
        <v>34.146341463414636</v>
      </c>
      <c r="G14" t="s">
        <v>0</v>
      </c>
      <c r="H14" s="1">
        <v>24</v>
      </c>
      <c r="I14" s="51">
        <f>0.2513*H$18</f>
        <v>18.093600000000002</v>
      </c>
      <c r="J14" s="1">
        <f>(H14-I14)^2/I14</f>
        <v>1.9280608038201339</v>
      </c>
      <c r="K14" s="10">
        <f>H14/H$18%</f>
        <v>33.333333333333336</v>
      </c>
      <c r="M14" t="s">
        <v>0</v>
      </c>
      <c r="N14" s="1">
        <v>62</v>
      </c>
      <c r="O14" s="51">
        <f>0.2513*N$18</f>
        <v>45.736600000000003</v>
      </c>
      <c r="P14" s="1">
        <f>(N14-O14)^2/O14</f>
        <v>5.7830748144811794</v>
      </c>
      <c r="Q14" s="10">
        <f>N14/N$18%</f>
        <v>34.065934065934066</v>
      </c>
      <c r="S14" t="s">
        <v>0</v>
      </c>
      <c r="T14" s="1">
        <v>47</v>
      </c>
      <c r="U14" s="51">
        <f>0.2513*T$18</f>
        <v>28.396900000000002</v>
      </c>
      <c r="V14" s="1">
        <f>(T14-U14)^2/U14</f>
        <v>12.187081322609155</v>
      </c>
      <c r="W14" s="10">
        <f>T14/T$18%</f>
        <v>41.592920353982308</v>
      </c>
      <c r="Y14" t="s">
        <v>0</v>
      </c>
      <c r="Z14" s="1">
        <v>13</v>
      </c>
      <c r="AA14" s="51">
        <f>0.2513*Z$18</f>
        <v>13.570200000000002</v>
      </c>
      <c r="AB14" s="1">
        <f>(Z14-AA14)^2/AA14</f>
        <v>2.3958971864821578E-2</v>
      </c>
      <c r="AC14" s="10">
        <f>Z14/Z$18%</f>
        <v>24.074074074074073</v>
      </c>
      <c r="AE14" t="s">
        <v>0</v>
      </c>
      <c r="AF14" s="1">
        <v>8</v>
      </c>
      <c r="AG14" s="51">
        <f>0.2513*AF$18</f>
        <v>7.5390000000000006</v>
      </c>
      <c r="AH14" s="1">
        <f>(AF14-AG14)^2/AG14</f>
        <v>2.818954768536934E-2</v>
      </c>
      <c r="AI14" s="10">
        <f>AF14/AF$18%</f>
        <v>26.666666666666668</v>
      </c>
    </row>
    <row r="15" spans="1:35" x14ac:dyDescent="0.25">
      <c r="A15" t="s">
        <v>1</v>
      </c>
      <c r="B15" s="1">
        <v>117</v>
      </c>
      <c r="C15" s="51">
        <f>0.2793*B$18</f>
        <v>125.96429999999999</v>
      </c>
      <c r="D15" s="1">
        <f t="shared" ref="D15:D17" si="6">(B15-C15)^2/C15</f>
        <v>0.63794800979325017</v>
      </c>
      <c r="E15" s="10">
        <f>B15/B$18%</f>
        <v>25.942350332594238</v>
      </c>
      <c r="G15" t="s">
        <v>1</v>
      </c>
      <c r="H15" s="1">
        <v>19</v>
      </c>
      <c r="I15" s="51">
        <f>0.2793*H$18</f>
        <v>20.1096</v>
      </c>
      <c r="J15" s="1">
        <f t="shared" ref="J15:J17" si="7">(H15-I15)^2/I15</f>
        <v>6.1225094482237376E-2</v>
      </c>
      <c r="K15" s="10">
        <f>H15/H$18%</f>
        <v>26.388888888888889</v>
      </c>
      <c r="M15" t="s">
        <v>1</v>
      </c>
      <c r="N15" s="1">
        <v>52</v>
      </c>
      <c r="O15" s="51">
        <f>0.2793*N$18</f>
        <v>50.832599999999999</v>
      </c>
      <c r="P15" s="1">
        <f t="shared" ref="P15:P17" si="8">(N15-O15)^2/O15</f>
        <v>2.6810014833000901E-2</v>
      </c>
      <c r="Q15" s="10">
        <f>N15/N$18%</f>
        <v>28.571428571428569</v>
      </c>
      <c r="S15" t="s">
        <v>1</v>
      </c>
      <c r="T15" s="1">
        <v>26</v>
      </c>
      <c r="U15" s="51">
        <f>0.2793*T$18</f>
        <v>31.5609</v>
      </c>
      <c r="V15" s="1">
        <f t="shared" ref="V15:V17" si="9">(T15-U15)^2/U15</f>
        <v>0.97980757234426141</v>
      </c>
      <c r="W15" s="10">
        <f>T15/T$18%</f>
        <v>23.008849557522126</v>
      </c>
      <c r="Y15" t="s">
        <v>1</v>
      </c>
      <c r="Z15" s="1">
        <v>16</v>
      </c>
      <c r="AA15" s="51">
        <f>0.2793*Z$18</f>
        <v>15.0822</v>
      </c>
      <c r="AB15" s="1">
        <f t="shared" ref="AB15:AB17" si="10">(Z15-AA15)^2/AA15</f>
        <v>5.5851058864091412E-2</v>
      </c>
      <c r="AC15" s="10">
        <f>Z15/Z$18%</f>
        <v>29.629629629629626</v>
      </c>
      <c r="AE15" t="s">
        <v>1</v>
      </c>
      <c r="AF15" s="1">
        <v>4</v>
      </c>
      <c r="AG15" s="51">
        <f>0.2793*AF$18</f>
        <v>8.3789999999999996</v>
      </c>
      <c r="AH15" s="1">
        <f t="shared" ref="AH15:AH17" si="11">(AF15-AG15)^2/AG15</f>
        <v>2.2885357441222101</v>
      </c>
      <c r="AI15" s="10">
        <f>AF15/AF$18%</f>
        <v>13.333333333333334</v>
      </c>
    </row>
    <row r="16" spans="1:35" x14ac:dyDescent="0.25">
      <c r="A16" t="s">
        <v>2</v>
      </c>
      <c r="B16" s="1">
        <v>89</v>
      </c>
      <c r="C16" s="51">
        <f>0.235*B$18</f>
        <v>105.985</v>
      </c>
      <c r="D16" s="1">
        <f t="shared" si="6"/>
        <v>2.7219910836439114</v>
      </c>
      <c r="E16" s="10">
        <f>B16/B$18%</f>
        <v>19.733924611973393</v>
      </c>
      <c r="G16" t="s">
        <v>2</v>
      </c>
      <c r="H16" s="1">
        <v>13</v>
      </c>
      <c r="I16" s="51">
        <f>0.235*H$18</f>
        <v>16.919999999999998</v>
      </c>
      <c r="J16" s="1">
        <f t="shared" si="7"/>
        <v>0.90817966903073211</v>
      </c>
      <c r="K16" s="10">
        <f>H16/H$18%</f>
        <v>18.055555555555557</v>
      </c>
      <c r="M16" t="s">
        <v>2</v>
      </c>
      <c r="N16" s="1">
        <v>39</v>
      </c>
      <c r="O16" s="51">
        <f>0.235*N$18</f>
        <v>42.769999999999996</v>
      </c>
      <c r="P16" s="1">
        <f t="shared" si="8"/>
        <v>0.33231003039513607</v>
      </c>
      <c r="Q16" s="10">
        <f>N16/N$18%</f>
        <v>21.428571428571427</v>
      </c>
      <c r="S16" t="s">
        <v>2</v>
      </c>
      <c r="T16" s="1">
        <v>21</v>
      </c>
      <c r="U16" s="51">
        <f>0.235*T$18</f>
        <v>26.555</v>
      </c>
      <c r="V16" s="1">
        <f t="shared" si="9"/>
        <v>1.1620419883261155</v>
      </c>
      <c r="W16" s="10">
        <f>T16/T$18%</f>
        <v>18.584070796460178</v>
      </c>
      <c r="Y16" t="s">
        <v>2</v>
      </c>
      <c r="Z16" s="1">
        <v>11</v>
      </c>
      <c r="AA16" s="51">
        <f>0.235*Z$18</f>
        <v>12.69</v>
      </c>
      <c r="AB16" s="1">
        <f t="shared" si="10"/>
        <v>0.2250669818754924</v>
      </c>
      <c r="AC16" s="10">
        <f>Z16/Z$18%</f>
        <v>20.37037037037037</v>
      </c>
      <c r="AE16" t="s">
        <v>2</v>
      </c>
      <c r="AF16" s="1">
        <v>5</v>
      </c>
      <c r="AG16" s="51">
        <f>0.235*AF$18</f>
        <v>7.05</v>
      </c>
      <c r="AH16" s="1">
        <f t="shared" si="11"/>
        <v>0.59609929078014179</v>
      </c>
      <c r="AI16" s="10">
        <f>AF16/AF$18%</f>
        <v>16.666666666666668</v>
      </c>
    </row>
    <row r="17" spans="1:35" x14ac:dyDescent="0.25">
      <c r="A17" s="2" t="s">
        <v>3</v>
      </c>
      <c r="B17" s="3">
        <v>91</v>
      </c>
      <c r="C17" s="52">
        <f>0.2344*B$18</f>
        <v>105.7144</v>
      </c>
      <c r="D17" s="3">
        <f t="shared" si="6"/>
        <v>2.0480990987036765</v>
      </c>
      <c r="E17" s="10">
        <f>B17/B$18%</f>
        <v>20.17738359201774</v>
      </c>
      <c r="G17" s="2" t="s">
        <v>3</v>
      </c>
      <c r="H17" s="3">
        <v>16</v>
      </c>
      <c r="I17" s="52">
        <f>0.2344*H$18</f>
        <v>16.876799999999999</v>
      </c>
      <c r="J17" s="3">
        <f t="shared" si="7"/>
        <v>4.5552370117557764E-2</v>
      </c>
      <c r="K17" s="10">
        <f>H17/H$18%</f>
        <v>22.222222222222221</v>
      </c>
      <c r="M17" s="2" t="s">
        <v>3</v>
      </c>
      <c r="N17" s="3">
        <v>29</v>
      </c>
      <c r="O17" s="52">
        <f>0.2344*N$18</f>
        <v>42.660800000000002</v>
      </c>
      <c r="P17" s="3">
        <f t="shared" si="8"/>
        <v>4.3744481266174109</v>
      </c>
      <c r="Q17" s="10">
        <f>N17/N$18%</f>
        <v>15.934065934065934</v>
      </c>
      <c r="S17" s="2" t="s">
        <v>3</v>
      </c>
      <c r="T17" s="3">
        <v>19</v>
      </c>
      <c r="U17" s="52">
        <f>0.2344*T$18</f>
        <v>26.487200000000001</v>
      </c>
      <c r="V17" s="3">
        <f t="shared" si="9"/>
        <v>2.1164246821106052</v>
      </c>
      <c r="W17" s="10">
        <f>T17/T$18%</f>
        <v>16.814159292035399</v>
      </c>
      <c r="Y17" s="2" t="s">
        <v>3</v>
      </c>
      <c r="Z17" s="3">
        <v>14</v>
      </c>
      <c r="AA17" s="52">
        <f>0.2344*Z$18</f>
        <v>12.6576</v>
      </c>
      <c r="AB17" s="3">
        <f t="shared" si="10"/>
        <v>0.14236804449500687</v>
      </c>
      <c r="AC17" s="10">
        <f>Z17/Z$18%</f>
        <v>25.925925925925924</v>
      </c>
      <c r="AE17" s="2" t="s">
        <v>3</v>
      </c>
      <c r="AF17" s="3">
        <v>13</v>
      </c>
      <c r="AG17" s="52">
        <f>0.2344*AF$18</f>
        <v>7.032</v>
      </c>
      <c r="AH17" s="3">
        <f t="shared" si="11"/>
        <v>5.0649920364050054</v>
      </c>
      <c r="AI17" s="10">
        <f>AF17/AF$18%</f>
        <v>43.333333333333336</v>
      </c>
    </row>
    <row r="18" spans="1:35" x14ac:dyDescent="0.25">
      <c r="B18" s="7">
        <f>SUM(B14:B17)</f>
        <v>451</v>
      </c>
      <c r="C18" s="8">
        <f>SUM(C14:C17)</f>
        <v>451</v>
      </c>
      <c r="D18" s="9">
        <f>SUM(D14:D17)</f>
        <v>19.997684207495137</v>
      </c>
      <c r="E18" s="10">
        <f>SUM(E14:E17)</f>
        <v>100</v>
      </c>
      <c r="H18" s="7">
        <f>SUM(H14:H17)</f>
        <v>72</v>
      </c>
      <c r="I18" s="8">
        <f>SUM(I14:I17)</f>
        <v>72</v>
      </c>
      <c r="J18" s="9">
        <f>SUM(J14:J17)</f>
        <v>2.9430179374506613</v>
      </c>
      <c r="K18" s="10">
        <f>SUM(K14:K17)</f>
        <v>100</v>
      </c>
      <c r="N18" s="7">
        <f>SUM(N14:N17)</f>
        <v>182</v>
      </c>
      <c r="O18" s="8">
        <f>SUM(O14:O17)</f>
        <v>182</v>
      </c>
      <c r="P18" s="9">
        <f>SUM(P14:P17)</f>
        <v>10.516642986326726</v>
      </c>
      <c r="Q18" s="10">
        <f>SUM(Q14:Q17)</f>
        <v>100</v>
      </c>
      <c r="T18" s="7">
        <f>SUM(T14:T17)</f>
        <v>113</v>
      </c>
      <c r="U18" s="8">
        <f>SUM(U14:U17)</f>
        <v>113</v>
      </c>
      <c r="V18" s="9">
        <f>SUM(V14:V17)</f>
        <v>16.445355565390138</v>
      </c>
      <c r="W18" s="10">
        <f>SUM(W14:W17)</f>
        <v>100.00000000000001</v>
      </c>
      <c r="Z18" s="7">
        <f>SUM(Z14:Z17)</f>
        <v>54</v>
      </c>
      <c r="AA18" s="8">
        <f>SUM(AA14:AA17)</f>
        <v>54</v>
      </c>
      <c r="AB18" s="9">
        <f>SUM(AB14:AB17)</f>
        <v>0.4472450570994122</v>
      </c>
      <c r="AC18" s="10">
        <f>SUM(AC14:AC17)</f>
        <v>99.999999999999986</v>
      </c>
      <c r="AF18" s="7">
        <f>SUM(AF14:AF17)</f>
        <v>30</v>
      </c>
      <c r="AG18" s="8">
        <f>SUM(AG14:AG17)</f>
        <v>30</v>
      </c>
      <c r="AH18" s="9">
        <f>SUM(AH14:AH17)</f>
        <v>7.9778166189927262</v>
      </c>
      <c r="AI18" s="10">
        <f>SUM(AI14:AI17)</f>
        <v>100</v>
      </c>
    </row>
    <row r="20" spans="1:35" x14ac:dyDescent="0.25">
      <c r="A20" t="s">
        <v>6</v>
      </c>
      <c r="B20" s="12">
        <f>_xlfn.CHISQ.TEST(B14:B17,C14:C17)</f>
        <v>1.6993011588883401E-4</v>
      </c>
      <c r="G20" t="s">
        <v>6</v>
      </c>
      <c r="H20" s="11">
        <f>_xlfn.CHISQ.TEST(H14:H17,I14:I17)</f>
        <v>0.40049438586718134</v>
      </c>
      <c r="M20" t="s">
        <v>6</v>
      </c>
      <c r="N20" s="12">
        <f>_xlfn.CHISQ.TEST(N14:N17,O14:O17)</f>
        <v>1.4648422149191976E-2</v>
      </c>
      <c r="S20" t="s">
        <v>6</v>
      </c>
      <c r="T20" s="12">
        <f>_xlfn.CHISQ.TEST(T14:T17,U14:U17)</f>
        <v>9.1882928833566158E-4</v>
      </c>
      <c r="Y20" t="s">
        <v>6</v>
      </c>
      <c r="Z20" s="4">
        <f>_xlfn.CHISQ.TEST(Z14:Z17,AA14:AA17)</f>
        <v>0.93031879537755902</v>
      </c>
      <c r="AE20" t="s">
        <v>6</v>
      </c>
      <c r="AF20" s="12">
        <f>_xlfn.CHISQ.TEST(AF14:AF17,AG14:AG17)</f>
        <v>4.6472400965221969E-2</v>
      </c>
    </row>
    <row r="21" spans="1:35" s="2" customFormat="1" x14ac:dyDescent="0.25"/>
    <row r="23" spans="1:35" x14ac:dyDescent="0.25">
      <c r="A23" s="50" t="s">
        <v>31</v>
      </c>
      <c r="B23" s="50"/>
      <c r="C23" s="50"/>
      <c r="D23" s="50"/>
      <c r="E23" s="50"/>
      <c r="G23" s="50" t="s">
        <v>32</v>
      </c>
      <c r="H23" s="50"/>
      <c r="I23" s="50"/>
      <c r="J23" s="50"/>
      <c r="K23" s="50"/>
      <c r="M23" s="50" t="s">
        <v>33</v>
      </c>
      <c r="N23" s="50"/>
      <c r="O23" s="50"/>
      <c r="P23" s="50"/>
      <c r="Q23" s="50"/>
      <c r="S23" s="50" t="s">
        <v>34</v>
      </c>
      <c r="T23" s="50"/>
      <c r="U23" s="50"/>
      <c r="V23" s="50"/>
      <c r="W23" s="50"/>
      <c r="Y23" s="50" t="s">
        <v>35</v>
      </c>
      <c r="Z23" s="50"/>
      <c r="AA23" s="50"/>
      <c r="AB23" s="50"/>
      <c r="AC23" s="50"/>
      <c r="AE23" s="50" t="s">
        <v>36</v>
      </c>
      <c r="AF23" s="50"/>
      <c r="AG23" s="50"/>
      <c r="AH23" s="50"/>
      <c r="AI23" s="50"/>
    </row>
    <row r="24" spans="1:35" ht="17.25" x14ac:dyDescent="0.25">
      <c r="A24" s="2"/>
      <c r="B24" s="2" t="s">
        <v>4</v>
      </c>
      <c r="C24" s="2" t="s">
        <v>5</v>
      </c>
      <c r="D24" s="6" t="s">
        <v>10</v>
      </c>
      <c r="E24" s="10" t="s">
        <v>8</v>
      </c>
      <c r="G24" s="2"/>
      <c r="H24" s="2" t="s">
        <v>4</v>
      </c>
      <c r="I24" s="2" t="s">
        <v>5</v>
      </c>
      <c r="J24" s="6" t="s">
        <v>10</v>
      </c>
      <c r="K24" s="10" t="s">
        <v>8</v>
      </c>
      <c r="M24" s="2"/>
      <c r="N24" s="2" t="s">
        <v>4</v>
      </c>
      <c r="O24" s="2" t="s">
        <v>5</v>
      </c>
      <c r="P24" s="6" t="s">
        <v>10</v>
      </c>
      <c r="Q24" s="10" t="s">
        <v>8</v>
      </c>
      <c r="S24" s="2"/>
      <c r="T24" s="2" t="s">
        <v>4</v>
      </c>
      <c r="U24" s="2" t="s">
        <v>5</v>
      </c>
      <c r="V24" s="6" t="s">
        <v>10</v>
      </c>
      <c r="W24" s="10" t="s">
        <v>8</v>
      </c>
      <c r="Y24" s="2"/>
      <c r="Z24" s="2" t="s">
        <v>4</v>
      </c>
      <c r="AA24" s="2" t="s">
        <v>5</v>
      </c>
      <c r="AB24" s="6" t="s">
        <v>10</v>
      </c>
      <c r="AC24" s="10" t="s">
        <v>8</v>
      </c>
      <c r="AE24" s="2"/>
      <c r="AF24" s="2" t="s">
        <v>4</v>
      </c>
      <c r="AG24" s="2" t="s">
        <v>5</v>
      </c>
      <c r="AH24" s="6" t="s">
        <v>10</v>
      </c>
      <c r="AI24" s="10" t="s">
        <v>8</v>
      </c>
    </row>
    <row r="25" spans="1:35" x14ac:dyDescent="0.25">
      <c r="A25" t="s">
        <v>0</v>
      </c>
      <c r="B25" s="19">
        <v>122</v>
      </c>
      <c r="C25" s="51">
        <f>0.2513*B$29</f>
        <v>84.939400000000006</v>
      </c>
      <c r="D25" s="19">
        <f>(B25-C25)^2/C25</f>
        <v>16.170211613927098</v>
      </c>
      <c r="E25" s="10">
        <f>B25/B$29%</f>
        <v>36.094674556213022</v>
      </c>
      <c r="G25" t="s">
        <v>0</v>
      </c>
      <c r="H25" s="19">
        <v>32</v>
      </c>
      <c r="I25" s="51">
        <f>0.2513*H$29</f>
        <v>17.842300000000002</v>
      </c>
      <c r="J25" s="19">
        <f>(H25-I25)^2/I25</f>
        <v>11.234003984351789</v>
      </c>
      <c r="K25" s="10">
        <f>H25/H$29%</f>
        <v>45.070422535211272</v>
      </c>
      <c r="M25" t="s">
        <v>0</v>
      </c>
      <c r="N25" s="19">
        <v>46</v>
      </c>
      <c r="O25" s="51">
        <f>0.2513*N$29</f>
        <v>33.171600000000005</v>
      </c>
      <c r="P25" s="19">
        <f>(N25-O25)^2/O25</f>
        <v>4.9611066864426148</v>
      </c>
      <c r="Q25" s="10">
        <f>N25/N$29%</f>
        <v>34.848484848484844</v>
      </c>
      <c r="S25" t="s">
        <v>0</v>
      </c>
      <c r="T25" s="19">
        <v>26</v>
      </c>
      <c r="U25" s="51">
        <f>0.2513*T$29</f>
        <v>18.596200000000003</v>
      </c>
      <c r="V25" s="19">
        <f>(T25-U25)^2/U25</f>
        <v>2.9477126746324487</v>
      </c>
      <c r="W25" s="10">
        <f>T25/T$29%</f>
        <v>35.135135135135137</v>
      </c>
      <c r="Y25" t="s">
        <v>0</v>
      </c>
      <c r="Z25" s="19">
        <v>4</v>
      </c>
      <c r="AA25" s="51">
        <f>0.2513*Z$29</f>
        <v>6.0312000000000001</v>
      </c>
      <c r="AB25" s="19">
        <f>(Z25-AA25)^2/AA25</f>
        <v>0.68407173365167806</v>
      </c>
      <c r="AC25" s="10">
        <f>Z25/Z$29%</f>
        <v>16.666666666666668</v>
      </c>
      <c r="AE25" t="s">
        <v>0</v>
      </c>
      <c r="AF25" s="19">
        <v>7</v>
      </c>
      <c r="AG25" s="51">
        <f>0.2513*AF$29</f>
        <v>5.0260000000000007</v>
      </c>
      <c r="AH25" s="19">
        <f>(AF25-AG25)^2/AG25</f>
        <v>0.7753036211699158</v>
      </c>
      <c r="AI25" s="10">
        <f>AF25/AF$29%</f>
        <v>35</v>
      </c>
    </row>
    <row r="26" spans="1:35" x14ac:dyDescent="0.25">
      <c r="A26" t="s">
        <v>1</v>
      </c>
      <c r="B26" s="19">
        <v>95</v>
      </c>
      <c r="C26" s="51">
        <f>0.2793*B$29</f>
        <v>94.403399999999991</v>
      </c>
      <c r="D26" s="19">
        <f t="shared" ref="D26:D28" si="12">(B26-C26)^2/C26</f>
        <v>3.7703256450510383E-3</v>
      </c>
      <c r="E26" s="10">
        <f>B26/B$29%</f>
        <v>28.106508875739646</v>
      </c>
      <c r="G26" t="s">
        <v>1</v>
      </c>
      <c r="H26" s="19">
        <v>16</v>
      </c>
      <c r="I26" s="51">
        <f>0.2793*H$29</f>
        <v>19.830300000000001</v>
      </c>
      <c r="J26" s="19">
        <f t="shared" ref="J26:J28" si="13">(H26-I26)^2/I26</f>
        <v>0.73983742505156291</v>
      </c>
      <c r="K26" s="10">
        <f>H26/H$29%</f>
        <v>22.535211267605636</v>
      </c>
      <c r="M26" t="s">
        <v>1</v>
      </c>
      <c r="N26" s="19">
        <v>37</v>
      </c>
      <c r="O26" s="51">
        <f>0.2793*N$29</f>
        <v>36.867599999999996</v>
      </c>
      <c r="P26" s="19">
        <f t="shared" ref="P26:P28" si="14">(N26-O26)^2/O26</f>
        <v>4.7547874014042355E-4</v>
      </c>
      <c r="Q26" s="10">
        <f>N26/N$29%</f>
        <v>28.030303030303028</v>
      </c>
      <c r="S26" t="s">
        <v>1</v>
      </c>
      <c r="T26" s="19">
        <v>24</v>
      </c>
      <c r="U26" s="51">
        <f>0.2793*T$29</f>
        <v>20.668199999999999</v>
      </c>
      <c r="V26" s="19">
        <f t="shared" ref="V26:V28" si="15">(T26-U26)^2/U26</f>
        <v>0.53710004935117761</v>
      </c>
      <c r="W26" s="10">
        <f>T26/T$29%</f>
        <v>32.432432432432435</v>
      </c>
      <c r="Y26" t="s">
        <v>1</v>
      </c>
      <c r="Z26" s="19">
        <v>8</v>
      </c>
      <c r="AA26" s="51">
        <f>0.2793*Z$29</f>
        <v>6.7031999999999998</v>
      </c>
      <c r="AB26" s="19">
        <f t="shared" ref="AB26:AB28" si="16">(Z26-AA26)^2/AA26</f>
        <v>0.25087872061105149</v>
      </c>
      <c r="AC26" s="10">
        <f>Z26/Z$29%</f>
        <v>33.333333333333336</v>
      </c>
      <c r="AE26" t="s">
        <v>1</v>
      </c>
      <c r="AF26" s="19">
        <v>3</v>
      </c>
      <c r="AG26" s="51">
        <f>0.2793*AF$29</f>
        <v>5.5860000000000003</v>
      </c>
      <c r="AH26" s="19">
        <f t="shared" ref="AH26:AH28" si="17">(AF26-AG26)^2/AG26</f>
        <v>1.1971707841031152</v>
      </c>
      <c r="AI26" s="10">
        <f>AF26/AF$29%</f>
        <v>15</v>
      </c>
    </row>
    <row r="27" spans="1:35" x14ac:dyDescent="0.25">
      <c r="A27" t="s">
        <v>2</v>
      </c>
      <c r="B27" s="19">
        <v>68</v>
      </c>
      <c r="C27" s="51">
        <f>0.235*B$29</f>
        <v>79.429999999999993</v>
      </c>
      <c r="D27" s="19">
        <f t="shared" si="12"/>
        <v>1.644780309706658</v>
      </c>
      <c r="E27" s="10">
        <f>B27/B$29%</f>
        <v>20.118343195266274</v>
      </c>
      <c r="G27" t="s">
        <v>2</v>
      </c>
      <c r="H27" s="19">
        <v>10</v>
      </c>
      <c r="I27" s="51">
        <f>0.235*H$29</f>
        <v>16.684999999999999</v>
      </c>
      <c r="J27" s="19">
        <f t="shared" si="13"/>
        <v>2.6784072520227742</v>
      </c>
      <c r="K27" s="10">
        <f>H27/H$29%</f>
        <v>14.084507042253522</v>
      </c>
      <c r="M27" t="s">
        <v>2</v>
      </c>
      <c r="N27" s="19">
        <v>27</v>
      </c>
      <c r="O27" s="51">
        <f>0.235*N$29</f>
        <v>31.02</v>
      </c>
      <c r="P27" s="19">
        <f t="shared" si="14"/>
        <v>0.52096711798839446</v>
      </c>
      <c r="Q27" s="10">
        <f>N27/N$29%</f>
        <v>20.454545454545453</v>
      </c>
      <c r="S27" t="s">
        <v>2</v>
      </c>
      <c r="T27" s="19">
        <v>17</v>
      </c>
      <c r="U27" s="51">
        <f>0.235*T$29</f>
        <v>17.39</v>
      </c>
      <c r="V27" s="19">
        <f t="shared" si="15"/>
        <v>8.7464059804485596E-3</v>
      </c>
      <c r="W27" s="10">
        <f>T27/T$29%</f>
        <v>22.972972972972972</v>
      </c>
      <c r="Y27" t="s">
        <v>2</v>
      </c>
      <c r="Z27" s="19">
        <v>5</v>
      </c>
      <c r="AA27" s="51">
        <f>0.235*Z$29</f>
        <v>5.64</v>
      </c>
      <c r="AB27" s="19">
        <f t="shared" si="16"/>
        <v>7.2624113475177235E-2</v>
      </c>
      <c r="AC27" s="10">
        <f>Z27/Z$29%</f>
        <v>20.833333333333336</v>
      </c>
      <c r="AE27" t="s">
        <v>2</v>
      </c>
      <c r="AF27" s="19">
        <v>8</v>
      </c>
      <c r="AG27" s="51">
        <f>0.235*AF$29</f>
        <v>4.6999999999999993</v>
      </c>
      <c r="AH27" s="19">
        <f t="shared" si="17"/>
        <v>2.3170212765957459</v>
      </c>
      <c r="AI27" s="10">
        <f>AF27/AF$29%</f>
        <v>40</v>
      </c>
    </row>
    <row r="28" spans="1:35" x14ac:dyDescent="0.25">
      <c r="A28" s="2" t="s">
        <v>3</v>
      </c>
      <c r="B28" s="3">
        <v>53</v>
      </c>
      <c r="C28" s="52">
        <f>0.2344*B$29</f>
        <v>79.227199999999996</v>
      </c>
      <c r="D28" s="3">
        <f t="shared" si="12"/>
        <v>8.6821952541551362</v>
      </c>
      <c r="E28" s="10">
        <f>B28/B$29%</f>
        <v>15.680473372781066</v>
      </c>
      <c r="G28" s="2" t="s">
        <v>3</v>
      </c>
      <c r="H28" s="3">
        <v>13</v>
      </c>
      <c r="I28" s="52">
        <f>0.2344*H$29</f>
        <v>16.642399999999999</v>
      </c>
      <c r="J28" s="3">
        <f t="shared" si="13"/>
        <v>0.79718536749507218</v>
      </c>
      <c r="K28" s="10">
        <f>H28/H$29%</f>
        <v>18.30985915492958</v>
      </c>
      <c r="M28" s="2" t="s">
        <v>3</v>
      </c>
      <c r="N28" s="3">
        <v>22</v>
      </c>
      <c r="O28" s="52">
        <f>0.2344*N$29</f>
        <v>30.940799999999999</v>
      </c>
      <c r="P28" s="3">
        <f t="shared" si="14"/>
        <v>2.5835758816837311</v>
      </c>
      <c r="Q28" s="10">
        <f>N28/N$29%</f>
        <v>16.666666666666664</v>
      </c>
      <c r="S28" s="2" t="s">
        <v>3</v>
      </c>
      <c r="T28" s="3">
        <v>7</v>
      </c>
      <c r="U28" s="52">
        <f>0.2344*T$29</f>
        <v>17.345600000000001</v>
      </c>
      <c r="V28" s="3">
        <f t="shared" si="15"/>
        <v>6.1705239000092247</v>
      </c>
      <c r="W28" s="10">
        <f>T28/T$29%</f>
        <v>9.4594594594594597</v>
      </c>
      <c r="Y28" s="2" t="s">
        <v>3</v>
      </c>
      <c r="Z28" s="3">
        <v>7</v>
      </c>
      <c r="AA28" s="52">
        <f>0.2344*Z$29</f>
        <v>5.6256000000000004</v>
      </c>
      <c r="AB28" s="3">
        <f t="shared" si="16"/>
        <v>0.33578202502844123</v>
      </c>
      <c r="AC28" s="10">
        <f>Z28/Z$29%</f>
        <v>29.166666666666668</v>
      </c>
      <c r="AE28" s="2" t="s">
        <v>3</v>
      </c>
      <c r="AF28" s="3">
        <v>2</v>
      </c>
      <c r="AG28" s="52">
        <f>0.2344*AF$29</f>
        <v>4.6879999999999997</v>
      </c>
      <c r="AH28" s="3">
        <f t="shared" si="17"/>
        <v>1.5412423208191124</v>
      </c>
      <c r="AI28" s="10">
        <f>AF28/AF$29%</f>
        <v>10</v>
      </c>
    </row>
    <row r="29" spans="1:35" x14ac:dyDescent="0.25">
      <c r="B29" s="7">
        <f>SUM(B25:B28)</f>
        <v>338</v>
      </c>
      <c r="C29" s="8">
        <f>SUM(C25:C28)</f>
        <v>338</v>
      </c>
      <c r="D29" s="9">
        <f>SUM(D25:D28)</f>
        <v>26.500957503433941</v>
      </c>
      <c r="E29" s="10">
        <f>SUM(E25:E28)</f>
        <v>100.00000000000001</v>
      </c>
      <c r="H29" s="7">
        <f>SUM(H25:H28)</f>
        <v>71</v>
      </c>
      <c r="I29" s="8">
        <f>SUM(I25:I28)</f>
        <v>71</v>
      </c>
      <c r="J29" s="9">
        <f>SUM(J25:J28)</f>
        <v>15.449434028921198</v>
      </c>
      <c r="K29" s="10">
        <f>SUM(K25:K28)</f>
        <v>100.00000000000001</v>
      </c>
      <c r="N29" s="7">
        <f>SUM(N25:N28)</f>
        <v>132</v>
      </c>
      <c r="O29" s="8">
        <f>SUM(O25:O28)</f>
        <v>132</v>
      </c>
      <c r="P29" s="9">
        <f>SUM(P25:P28)</f>
        <v>8.0661251648548813</v>
      </c>
      <c r="Q29" s="10">
        <f>SUM(Q25:Q28)</f>
        <v>100</v>
      </c>
      <c r="T29" s="7">
        <f>SUM(T25:T28)</f>
        <v>74</v>
      </c>
      <c r="U29" s="8">
        <f>SUM(U25:U28)</f>
        <v>74</v>
      </c>
      <c r="V29" s="9">
        <f>SUM(V25:V28)</f>
        <v>9.6640830299733</v>
      </c>
      <c r="W29" s="10">
        <f>SUM(W25:W28)</f>
        <v>100</v>
      </c>
      <c r="Z29" s="7">
        <f>SUM(Z25:Z28)</f>
        <v>24</v>
      </c>
      <c r="AA29" s="8">
        <f>SUM(AA25:AA28)</f>
        <v>24</v>
      </c>
      <c r="AB29" s="9">
        <f>SUM(AB25:AB28)</f>
        <v>1.343356592766348</v>
      </c>
      <c r="AC29" s="10">
        <f>SUM(AC25:AC28)</f>
        <v>100.00000000000001</v>
      </c>
      <c r="AF29" s="7">
        <f>SUM(AF25:AF28)</f>
        <v>20</v>
      </c>
      <c r="AG29" s="8">
        <f>SUM(AG25:AG28)</f>
        <v>20</v>
      </c>
      <c r="AH29" s="9">
        <f>SUM(AH25:AH28)</f>
        <v>5.8307380026878892</v>
      </c>
      <c r="AI29" s="10">
        <f>SUM(AI25:AI28)</f>
        <v>100</v>
      </c>
    </row>
    <row r="31" spans="1:35" x14ac:dyDescent="0.25">
      <c r="A31" t="s">
        <v>6</v>
      </c>
      <c r="B31" s="12">
        <f>_xlfn.CHISQ.TEST(B25:B28,C25:C28)</f>
        <v>7.4904571953105845E-6</v>
      </c>
      <c r="G31" t="s">
        <v>6</v>
      </c>
      <c r="H31" s="12">
        <f>_xlfn.CHISQ.TEST(H25:H28,I25:I28)</f>
        <v>1.4702035393440378E-3</v>
      </c>
      <c r="M31" t="s">
        <v>6</v>
      </c>
      <c r="N31" s="12">
        <f>_xlfn.CHISQ.TEST(N25:N28,O25:O28)</f>
        <v>4.4664684020563193E-2</v>
      </c>
      <c r="S31" t="s">
        <v>6</v>
      </c>
      <c r="T31" s="12">
        <f>_xlfn.CHISQ.TEST(T25:T28,U25:U28)</f>
        <v>2.1648361176747188E-2</v>
      </c>
      <c r="Y31" t="s">
        <v>6</v>
      </c>
      <c r="Z31" s="11">
        <f>_xlfn.CHISQ.TEST(Z25:Z28,AA25:AA28)</f>
        <v>0.71886426762207933</v>
      </c>
      <c r="AE31" t="s">
        <v>6</v>
      </c>
      <c r="AF31" s="11">
        <f>_xlfn.CHISQ.TEST(AF25:AF28,AG25:AG28)</f>
        <v>0.12014194258603109</v>
      </c>
    </row>
    <row r="32" spans="1:35" s="2" customFormat="1" x14ac:dyDescent="0.25"/>
    <row r="34" spans="1:35" x14ac:dyDescent="0.25">
      <c r="A34" s="50" t="s">
        <v>20</v>
      </c>
      <c r="B34" s="50"/>
      <c r="C34" s="50"/>
      <c r="D34" s="50"/>
      <c r="E34" s="50"/>
      <c r="G34" s="50" t="s">
        <v>21</v>
      </c>
      <c r="H34" s="50"/>
      <c r="I34" s="50"/>
      <c r="J34" s="50"/>
      <c r="K34" s="50"/>
      <c r="M34" s="50" t="s">
        <v>22</v>
      </c>
      <c r="N34" s="50"/>
      <c r="O34" s="50"/>
      <c r="P34" s="50"/>
      <c r="Q34" s="50"/>
      <c r="S34" s="50" t="s">
        <v>23</v>
      </c>
      <c r="T34" s="50"/>
      <c r="U34" s="50"/>
      <c r="V34" s="50"/>
      <c r="W34" s="50"/>
      <c r="Y34" s="50" t="s">
        <v>24</v>
      </c>
      <c r="Z34" s="50"/>
      <c r="AA34" s="50"/>
      <c r="AB34" s="50"/>
      <c r="AC34" s="50"/>
      <c r="AE34" s="50" t="s">
        <v>25</v>
      </c>
      <c r="AF34" s="50"/>
      <c r="AG34" s="50"/>
      <c r="AH34" s="50"/>
      <c r="AI34" s="50"/>
    </row>
    <row r="35" spans="1:35" ht="17.25" x14ac:dyDescent="0.25">
      <c r="A35" s="2"/>
      <c r="B35" s="2" t="s">
        <v>4</v>
      </c>
      <c r="C35" s="2" t="s">
        <v>5</v>
      </c>
      <c r="D35" s="6" t="s">
        <v>10</v>
      </c>
      <c r="E35" s="10" t="s">
        <v>8</v>
      </c>
      <c r="G35" s="2"/>
      <c r="H35" s="2" t="s">
        <v>4</v>
      </c>
      <c r="I35" s="2" t="s">
        <v>5</v>
      </c>
      <c r="J35" s="6" t="s">
        <v>10</v>
      </c>
      <c r="K35" s="10" t="s">
        <v>8</v>
      </c>
      <c r="M35" s="2"/>
      <c r="N35" s="2" t="s">
        <v>4</v>
      </c>
      <c r="O35" s="2" t="s">
        <v>5</v>
      </c>
      <c r="P35" s="6" t="s">
        <v>10</v>
      </c>
      <c r="Q35" s="10" t="s">
        <v>8</v>
      </c>
      <c r="S35" s="2"/>
      <c r="T35" s="2" t="s">
        <v>4</v>
      </c>
      <c r="U35" s="2" t="s">
        <v>5</v>
      </c>
      <c r="V35" s="6" t="s">
        <v>10</v>
      </c>
      <c r="W35" s="10" t="s">
        <v>8</v>
      </c>
      <c r="X35" s="13"/>
      <c r="Y35" s="2"/>
      <c r="Z35" s="2" t="s">
        <v>4</v>
      </c>
      <c r="AA35" s="2" t="s">
        <v>5</v>
      </c>
      <c r="AB35" s="6" t="s">
        <v>10</v>
      </c>
      <c r="AC35" s="10" t="s">
        <v>8</v>
      </c>
      <c r="AE35" s="2"/>
      <c r="AF35" s="2" t="s">
        <v>4</v>
      </c>
      <c r="AG35" s="2" t="s">
        <v>5</v>
      </c>
      <c r="AH35" s="6" t="s">
        <v>10</v>
      </c>
      <c r="AI35" s="10" t="s">
        <v>8</v>
      </c>
    </row>
    <row r="36" spans="1:35" x14ac:dyDescent="0.25">
      <c r="A36" t="s">
        <v>0</v>
      </c>
      <c r="B36" s="1">
        <v>140</v>
      </c>
      <c r="C36" s="51">
        <f>0.2513*B$40</f>
        <v>95.242700000000013</v>
      </c>
      <c r="D36" s="1">
        <f>(B36-C36)^2/C36</f>
        <v>21.032750051080015</v>
      </c>
      <c r="E36" s="10">
        <f>B36/B$40%</f>
        <v>36.939313984168862</v>
      </c>
      <c r="G36" t="s">
        <v>0</v>
      </c>
      <c r="H36" s="16">
        <v>66</v>
      </c>
      <c r="I36" s="51">
        <f>0.2513*H$40</f>
        <v>42.469700000000003</v>
      </c>
      <c r="J36" s="16">
        <f>(H36-I36)^2/I36</f>
        <v>13.036942057278479</v>
      </c>
      <c r="K36" s="10">
        <f>H36/H$40%</f>
        <v>39.053254437869825</v>
      </c>
      <c r="M36" t="s">
        <v>0</v>
      </c>
      <c r="N36" s="16">
        <v>23</v>
      </c>
      <c r="O36" s="51">
        <f>0.2513*N$40</f>
        <v>16.837100000000003</v>
      </c>
      <c r="P36" s="16">
        <f>(N36-O36)^2/O36</f>
        <v>2.2558122485463623</v>
      </c>
      <c r="Q36" s="10">
        <f>N36/N$40%</f>
        <v>34.328358208955223</v>
      </c>
      <c r="S36" t="s">
        <v>0</v>
      </c>
      <c r="T36" s="16">
        <v>34</v>
      </c>
      <c r="U36" s="51">
        <f>0.2513*T$40</f>
        <v>25.632600000000004</v>
      </c>
      <c r="V36" s="16">
        <f>(T36-U36)^2/U36</f>
        <v>2.7314194720785223</v>
      </c>
      <c r="W36" s="10">
        <f>T36/T$40%</f>
        <v>33.333333333333336</v>
      </c>
      <c r="X36" s="13"/>
      <c r="Y36" t="s">
        <v>0</v>
      </c>
      <c r="Z36" s="16">
        <v>6</v>
      </c>
      <c r="AA36" s="51">
        <f>0.2513*Z$40</f>
        <v>5.0260000000000007</v>
      </c>
      <c r="AB36" s="16">
        <f>(Z36-AA36)^2/AA36</f>
        <v>0.18875368085953015</v>
      </c>
      <c r="AC36" s="10">
        <f>Z36/Z$40%</f>
        <v>30</v>
      </c>
      <c r="AE36" t="s">
        <v>0</v>
      </c>
      <c r="AF36" s="16">
        <v>11</v>
      </c>
      <c r="AG36" s="51">
        <f>0.2513*AF$40</f>
        <v>5.2773000000000003</v>
      </c>
      <c r="AH36" s="16">
        <f>(AF36-AG36)^2/AG36</f>
        <v>6.2056914122752156</v>
      </c>
      <c r="AI36" s="10">
        <f>AF36/AF$40%</f>
        <v>52.38095238095238</v>
      </c>
    </row>
    <row r="37" spans="1:35" x14ac:dyDescent="0.25">
      <c r="A37" t="s">
        <v>1</v>
      </c>
      <c r="B37" s="1">
        <v>88</v>
      </c>
      <c r="C37" s="51">
        <f>0.2793*B$40</f>
        <v>105.85469999999999</v>
      </c>
      <c r="D37" s="1">
        <f t="shared" ref="D37:D39" si="18">(B37-C37)^2/C37</f>
        <v>3.0115839172941756</v>
      </c>
      <c r="E37" s="10">
        <f>B37/B$40%</f>
        <v>23.218997361477573</v>
      </c>
      <c r="G37" t="s">
        <v>1</v>
      </c>
      <c r="H37" s="16">
        <v>41</v>
      </c>
      <c r="I37" s="51">
        <f>0.2793*H$40</f>
        <v>47.201699999999995</v>
      </c>
      <c r="J37" s="16">
        <f t="shared" ref="J37:J39" si="19">(H37-I37)^2/I37</f>
        <v>0.81482410358101398</v>
      </c>
      <c r="K37" s="10">
        <f>H37/H$40%</f>
        <v>24.260355029585799</v>
      </c>
      <c r="M37" t="s">
        <v>1</v>
      </c>
      <c r="N37" s="16">
        <v>14</v>
      </c>
      <c r="O37" s="51">
        <f>0.2793*N$40</f>
        <v>18.713100000000001</v>
      </c>
      <c r="P37" s="16">
        <f t="shared" ref="P37:P39" si="20">(N37-O37)^2/O37</f>
        <v>1.1870460591777954</v>
      </c>
      <c r="Q37" s="10">
        <f>N37/N$40%</f>
        <v>20.8955223880597</v>
      </c>
      <c r="S37" t="s">
        <v>1</v>
      </c>
      <c r="T37" s="16">
        <v>22</v>
      </c>
      <c r="U37" s="51">
        <f>0.2793*T$40</f>
        <v>28.488599999999998</v>
      </c>
      <c r="V37" s="16">
        <f t="shared" ref="V37:V39" si="21">(T37-U37)^2/U37</f>
        <v>1.4778518410873114</v>
      </c>
      <c r="W37" s="10">
        <f>T37/T$40%</f>
        <v>21.56862745098039</v>
      </c>
      <c r="X37" s="13"/>
      <c r="Y37" t="s">
        <v>1</v>
      </c>
      <c r="Z37" s="16">
        <v>7</v>
      </c>
      <c r="AA37" s="51">
        <f>0.2793*Z$40</f>
        <v>5.5860000000000003</v>
      </c>
      <c r="AB37" s="16">
        <f t="shared" ref="AB37:AB39" si="22">(Z37-AA37)^2/AA37</f>
        <v>0.35792982456140332</v>
      </c>
      <c r="AC37" s="10">
        <f>Z37/Z$40%</f>
        <v>35</v>
      </c>
      <c r="AE37" t="s">
        <v>1</v>
      </c>
      <c r="AF37" s="16">
        <v>4</v>
      </c>
      <c r="AG37" s="51">
        <f>0.2793*AF$40</f>
        <v>5.8652999999999995</v>
      </c>
      <c r="AH37" s="16">
        <f t="shared" ref="AH37:AH39" si="23">(AF37-AG37)^2/AG37</f>
        <v>0.59320820588887158</v>
      </c>
      <c r="AI37" s="10">
        <f>AF37/AF$40%</f>
        <v>19.047619047619047</v>
      </c>
    </row>
    <row r="38" spans="1:35" x14ac:dyDescent="0.25">
      <c r="A38" t="s">
        <v>2</v>
      </c>
      <c r="B38" s="1">
        <v>80</v>
      </c>
      <c r="C38" s="51">
        <f>0.235*B$40</f>
        <v>89.064999999999998</v>
      </c>
      <c r="D38" s="1">
        <f t="shared" si="18"/>
        <v>0.92263206646830931</v>
      </c>
      <c r="E38" s="10">
        <f>B38/B$40%</f>
        <v>21.108179419525065</v>
      </c>
      <c r="G38" t="s">
        <v>2</v>
      </c>
      <c r="H38" s="16">
        <v>41</v>
      </c>
      <c r="I38" s="51">
        <f>0.235*H$40</f>
        <v>39.714999999999996</v>
      </c>
      <c r="J38" s="16">
        <f t="shared" si="19"/>
        <v>4.1576860128415202E-2</v>
      </c>
      <c r="K38" s="10">
        <f>H38/H$40%</f>
        <v>24.260355029585799</v>
      </c>
      <c r="M38" t="s">
        <v>2</v>
      </c>
      <c r="N38" s="16">
        <v>11</v>
      </c>
      <c r="O38" s="51">
        <f>0.235*N$40</f>
        <v>15.744999999999999</v>
      </c>
      <c r="P38" s="16">
        <f t="shared" si="20"/>
        <v>1.4299793585265161</v>
      </c>
      <c r="Q38" s="10">
        <f>N38/N$40%</f>
        <v>16.417910447761194</v>
      </c>
      <c r="S38" t="s">
        <v>2</v>
      </c>
      <c r="T38" s="16">
        <v>18</v>
      </c>
      <c r="U38" s="51">
        <f>0.235*T$40</f>
        <v>23.97</v>
      </c>
      <c r="V38" s="16">
        <f t="shared" si="21"/>
        <v>1.4868961201501874</v>
      </c>
      <c r="W38" s="10">
        <f>T38/T$40%</f>
        <v>17.647058823529413</v>
      </c>
      <c r="X38" s="13"/>
      <c r="Y38" t="s">
        <v>2</v>
      </c>
      <c r="Z38" s="16">
        <v>5</v>
      </c>
      <c r="AA38" s="51">
        <f>0.235*Z$40</f>
        <v>4.6999999999999993</v>
      </c>
      <c r="AB38" s="16">
        <f t="shared" si="22"/>
        <v>1.914893617021286E-2</v>
      </c>
      <c r="AC38" s="10">
        <f>Z38/Z$40%</f>
        <v>25</v>
      </c>
      <c r="AE38" t="s">
        <v>2</v>
      </c>
      <c r="AF38" s="16">
        <v>5</v>
      </c>
      <c r="AG38" s="51">
        <f>0.235*AF$40</f>
        <v>4.9349999999999996</v>
      </c>
      <c r="AH38" s="16">
        <f t="shared" si="23"/>
        <v>8.5612968591693031E-4</v>
      </c>
      <c r="AI38" s="10">
        <f>AF38/AF$40%</f>
        <v>23.80952380952381</v>
      </c>
    </row>
    <row r="39" spans="1:35" x14ac:dyDescent="0.25">
      <c r="A39" s="2" t="s">
        <v>3</v>
      </c>
      <c r="B39" s="3">
        <v>71</v>
      </c>
      <c r="C39" s="52">
        <f>0.2344*B$40</f>
        <v>88.837599999999995</v>
      </c>
      <c r="D39" s="3">
        <f t="shared" si="18"/>
        <v>3.5815912829702721</v>
      </c>
      <c r="E39" s="10">
        <f>B39/B$40%</f>
        <v>18.733509234828496</v>
      </c>
      <c r="G39" s="2" t="s">
        <v>3</v>
      </c>
      <c r="H39" s="3">
        <v>21</v>
      </c>
      <c r="I39" s="52">
        <f>0.2344*H$40</f>
        <v>39.613599999999998</v>
      </c>
      <c r="J39" s="3">
        <f t="shared" si="19"/>
        <v>8.74614033968132</v>
      </c>
      <c r="K39" s="10">
        <f>H39/H$40%</f>
        <v>12.42603550295858</v>
      </c>
      <c r="M39" s="2" t="s">
        <v>3</v>
      </c>
      <c r="N39" s="3">
        <v>19</v>
      </c>
      <c r="O39" s="52">
        <f>0.2344*N$40</f>
        <v>15.704800000000001</v>
      </c>
      <c r="P39" s="3">
        <f t="shared" si="20"/>
        <v>0.69140282206713843</v>
      </c>
      <c r="Q39" s="10">
        <f>N39/N$40%</f>
        <v>28.35820895522388</v>
      </c>
      <c r="S39" s="2" t="s">
        <v>3</v>
      </c>
      <c r="T39" s="3">
        <v>28</v>
      </c>
      <c r="U39" s="52">
        <f>0.2344*T$40</f>
        <v>23.908799999999999</v>
      </c>
      <c r="V39" s="3">
        <f t="shared" si="21"/>
        <v>0.70007350598942664</v>
      </c>
      <c r="W39" s="10">
        <f>T39/T$40%</f>
        <v>27.450980392156861</v>
      </c>
      <c r="X39" s="13"/>
      <c r="Y39" s="2" t="s">
        <v>3</v>
      </c>
      <c r="Z39" s="3">
        <v>2</v>
      </c>
      <c r="AA39" s="52">
        <f>0.2344*Z$40</f>
        <v>4.6879999999999997</v>
      </c>
      <c r="AB39" s="3">
        <f t="shared" si="22"/>
        <v>1.5412423208191124</v>
      </c>
      <c r="AC39" s="10">
        <f>Z39/Z$40%</f>
        <v>10</v>
      </c>
      <c r="AE39" s="2" t="s">
        <v>3</v>
      </c>
      <c r="AF39" s="3">
        <v>1</v>
      </c>
      <c r="AG39" s="52">
        <f>0.2344*AF$40</f>
        <v>4.9223999999999997</v>
      </c>
      <c r="AH39" s="3">
        <f t="shared" si="23"/>
        <v>3.1255529335283598</v>
      </c>
      <c r="AI39" s="10">
        <f>AF39/AF$40%</f>
        <v>4.7619047619047619</v>
      </c>
    </row>
    <row r="40" spans="1:35" x14ac:dyDescent="0.25">
      <c r="B40" s="7">
        <f>SUM(B36:B39)</f>
        <v>379</v>
      </c>
      <c r="C40" s="8">
        <f>SUM(C36:C39)</f>
        <v>379</v>
      </c>
      <c r="D40" s="9">
        <f>SUM(D36:D39)</f>
        <v>28.548557317812772</v>
      </c>
      <c r="E40" s="10">
        <f>SUM(E36:E39)</f>
        <v>100</v>
      </c>
      <c r="H40" s="7">
        <f>SUM(H36:H39)</f>
        <v>169</v>
      </c>
      <c r="I40" s="8">
        <f>SUM(I36:I39)</f>
        <v>169</v>
      </c>
      <c r="J40" s="9">
        <f>SUM(J36:J39)</f>
        <v>22.639483360669228</v>
      </c>
      <c r="K40" s="10">
        <f>SUM(K36:K39)</f>
        <v>100</v>
      </c>
      <c r="N40" s="7">
        <f>SUM(N36:N39)</f>
        <v>67</v>
      </c>
      <c r="O40" s="8">
        <f>SUM(O36:O39)</f>
        <v>67</v>
      </c>
      <c r="P40" s="9">
        <f>SUM(P36:P39)</f>
        <v>5.5642404883178127</v>
      </c>
      <c r="Q40" s="10">
        <f>SUM(Q36:Q39)</f>
        <v>100</v>
      </c>
      <c r="T40" s="7">
        <f>SUM(T36:T39)</f>
        <v>102</v>
      </c>
      <c r="U40" s="8">
        <f>SUM(U36:U39)</f>
        <v>102</v>
      </c>
      <c r="V40" s="9">
        <f>SUM(V36:V39)</f>
        <v>6.3962409393054482</v>
      </c>
      <c r="W40" s="10">
        <f>SUM(W36:W39)</f>
        <v>100.00000000000001</v>
      </c>
      <c r="Z40" s="7">
        <f>SUM(Z36:Z39)</f>
        <v>20</v>
      </c>
      <c r="AA40" s="8">
        <f>SUM(AA36:AA39)</f>
        <v>20</v>
      </c>
      <c r="AB40" s="9">
        <f>SUM(AB36:AB39)</f>
        <v>2.1070747624102588</v>
      </c>
      <c r="AC40" s="10">
        <f>SUM(AC36:AC39)</f>
        <v>100</v>
      </c>
      <c r="AF40" s="7">
        <f>SUM(AF36:AF39)</f>
        <v>21</v>
      </c>
      <c r="AG40" s="8">
        <f>SUM(AG36:AG39)</f>
        <v>21</v>
      </c>
      <c r="AH40" s="9">
        <f>SUM(AH36:AH39)</f>
        <v>9.9253086813783646</v>
      </c>
      <c r="AI40" s="10">
        <f>SUM(AI36:AI39)</f>
        <v>100</v>
      </c>
    </row>
    <row r="42" spans="1:35" x14ac:dyDescent="0.25">
      <c r="A42" t="s">
        <v>6</v>
      </c>
      <c r="B42" s="12">
        <f>_xlfn.CHISQ.TEST(B36:B39,C36:C39)</f>
        <v>2.7859616592278904E-6</v>
      </c>
      <c r="G42" t="s">
        <v>6</v>
      </c>
      <c r="H42" s="12">
        <f>_xlfn.CHISQ.TEST(H36:H39,I36:I39)</f>
        <v>4.8008758781087636E-5</v>
      </c>
      <c r="M42" t="s">
        <v>6</v>
      </c>
      <c r="N42" s="11">
        <f>_xlfn.CHISQ.TEST(N36:N39,O36:O39)</f>
        <v>0.13484641621919582</v>
      </c>
      <c r="S42" t="s">
        <v>6</v>
      </c>
      <c r="T42" s="11">
        <f>_xlfn.CHISQ.TEST(T36:T39,U36:U39)</f>
        <v>9.3845558505647575E-2</v>
      </c>
      <c r="Y42" t="s">
        <v>6</v>
      </c>
      <c r="Z42" s="11">
        <f>_xlfn.CHISQ.TEST(Z36:Z39,AA36:AA39)</f>
        <v>0.55048281725176174</v>
      </c>
      <c r="AE42" t="s">
        <v>6</v>
      </c>
      <c r="AF42" s="12">
        <f>_xlfn.CHISQ.TEST(AF36:AF39,AG36:AG39)</f>
        <v>1.921182647047635E-2</v>
      </c>
    </row>
    <row r="43" spans="1:35" s="2" customFormat="1" x14ac:dyDescent="0.25"/>
    <row r="44" spans="1:35" x14ac:dyDescent="0.25">
      <c r="A44" s="15"/>
      <c r="B44" s="15"/>
      <c r="C44" s="15"/>
      <c r="D44" s="15"/>
      <c r="E44" s="15"/>
      <c r="F44" s="15"/>
      <c r="G44" s="15"/>
      <c r="H44" s="15"/>
    </row>
    <row r="45" spans="1:35" x14ac:dyDescent="0.25">
      <c r="A45" s="50" t="s">
        <v>89</v>
      </c>
      <c r="B45" s="50"/>
      <c r="C45" s="50"/>
      <c r="D45" s="50"/>
      <c r="E45" s="50"/>
      <c r="G45" s="50" t="s">
        <v>26</v>
      </c>
      <c r="H45" s="50"/>
      <c r="I45" s="50"/>
      <c r="J45" s="50"/>
      <c r="K45" s="50"/>
      <c r="M45" s="50" t="s">
        <v>27</v>
      </c>
      <c r="N45" s="50"/>
      <c r="O45" s="50"/>
      <c r="P45" s="50"/>
      <c r="Q45" s="50"/>
      <c r="S45" s="50" t="s">
        <v>28</v>
      </c>
      <c r="T45" s="50"/>
      <c r="U45" s="50"/>
      <c r="V45" s="50"/>
      <c r="W45" s="50"/>
      <c r="Y45" s="50" t="s">
        <v>29</v>
      </c>
      <c r="Z45" s="50"/>
      <c r="AA45" s="50"/>
      <c r="AB45" s="50"/>
      <c r="AC45" s="50"/>
      <c r="AE45" s="50" t="s">
        <v>30</v>
      </c>
      <c r="AF45" s="50"/>
      <c r="AG45" s="50"/>
      <c r="AH45" s="50"/>
      <c r="AI45" s="50"/>
    </row>
    <row r="46" spans="1:35" ht="17.25" x14ac:dyDescent="0.25">
      <c r="A46" s="2"/>
      <c r="B46" s="2" t="s">
        <v>4</v>
      </c>
      <c r="C46" s="2" t="s">
        <v>5</v>
      </c>
      <c r="D46" s="6" t="s">
        <v>10</v>
      </c>
      <c r="E46" s="10" t="s">
        <v>8</v>
      </c>
      <c r="F46" s="16"/>
      <c r="G46" s="2"/>
      <c r="H46" s="2" t="s">
        <v>4</v>
      </c>
      <c r="I46" s="2" t="s">
        <v>5</v>
      </c>
      <c r="J46" s="6" t="s">
        <v>10</v>
      </c>
      <c r="K46" s="10" t="s">
        <v>8</v>
      </c>
      <c r="M46" s="2"/>
      <c r="N46" s="2" t="s">
        <v>4</v>
      </c>
      <c r="O46" s="2" t="s">
        <v>5</v>
      </c>
      <c r="P46" s="6" t="s">
        <v>10</v>
      </c>
      <c r="Q46" s="10" t="s">
        <v>8</v>
      </c>
      <c r="S46" s="2"/>
      <c r="T46" s="2" t="s">
        <v>4</v>
      </c>
      <c r="U46" s="2" t="s">
        <v>5</v>
      </c>
      <c r="V46" s="6" t="s">
        <v>10</v>
      </c>
      <c r="W46" s="10" t="s">
        <v>8</v>
      </c>
      <c r="Y46" s="2"/>
      <c r="Z46" s="2" t="s">
        <v>4</v>
      </c>
      <c r="AA46" s="2" t="s">
        <v>5</v>
      </c>
      <c r="AB46" s="6" t="s">
        <v>10</v>
      </c>
      <c r="AC46" s="10" t="s">
        <v>8</v>
      </c>
      <c r="AE46" s="2"/>
      <c r="AF46" s="2" t="s">
        <v>4</v>
      </c>
      <c r="AG46" s="2" t="s">
        <v>5</v>
      </c>
      <c r="AH46" s="6" t="s">
        <v>10</v>
      </c>
      <c r="AI46" s="10" t="s">
        <v>8</v>
      </c>
    </row>
    <row r="47" spans="1:35" x14ac:dyDescent="0.25">
      <c r="A47" t="s">
        <v>0</v>
      </c>
      <c r="B47" s="17">
        <v>141</v>
      </c>
      <c r="C47" s="51">
        <f>0.2513*B$51</f>
        <v>93.986200000000011</v>
      </c>
      <c r="D47" s="17">
        <f>(B47-C47)^2/C47</f>
        <v>23.517254559073553</v>
      </c>
      <c r="E47" s="10">
        <f>B47/B$51%</f>
        <v>37.700534759358284</v>
      </c>
      <c r="F47" s="16"/>
      <c r="G47" t="s">
        <v>0</v>
      </c>
      <c r="H47" s="19">
        <v>77</v>
      </c>
      <c r="I47" s="51">
        <f>0.2513*H$51</f>
        <v>46.741800000000005</v>
      </c>
      <c r="J47" s="19">
        <f>(H47-I47)^2/I47</f>
        <v>19.587578296941917</v>
      </c>
      <c r="K47" s="10">
        <f>H47/H$51%</f>
        <v>41.397849462365592</v>
      </c>
      <c r="M47" t="s">
        <v>0</v>
      </c>
      <c r="N47" s="19">
        <v>27</v>
      </c>
      <c r="O47" s="51">
        <f>0.2513*N$51</f>
        <v>16.585800000000003</v>
      </c>
      <c r="P47" s="19">
        <f>(N47-O47)^2/O47</f>
        <v>6.5390612234562049</v>
      </c>
      <c r="Q47" s="10">
        <f>N47/N$51%</f>
        <v>40.909090909090907</v>
      </c>
      <c r="S47" t="s">
        <v>0</v>
      </c>
      <c r="T47" s="19">
        <v>28</v>
      </c>
      <c r="U47" s="51">
        <f>0.2513*T$51</f>
        <v>19.098800000000001</v>
      </c>
      <c r="V47" s="19">
        <f>(T47-U47)^2/U47</f>
        <v>4.1484994575575422</v>
      </c>
      <c r="W47" s="10">
        <f>T47/T$51%</f>
        <v>36.842105263157897</v>
      </c>
      <c r="Y47" t="s">
        <v>0</v>
      </c>
      <c r="Z47" s="19">
        <v>6</v>
      </c>
      <c r="AA47" s="51">
        <f>0.2513*Z$51</f>
        <v>6.7851000000000008</v>
      </c>
      <c r="AB47" s="19">
        <f>(Z47-AA47)^2/AA47</f>
        <v>9.084346730335606E-2</v>
      </c>
      <c r="AC47" s="10">
        <f>Z47/Z$51%</f>
        <v>22.222222222222221</v>
      </c>
      <c r="AE47" t="s">
        <v>0</v>
      </c>
      <c r="AF47" s="19">
        <v>3</v>
      </c>
      <c r="AG47" s="51">
        <f>0.2513*AF$51</f>
        <v>4.7747000000000002</v>
      </c>
      <c r="AH47" s="19">
        <f>(AF47-AG47)^2/AG47</f>
        <v>0.65963517917356074</v>
      </c>
      <c r="AI47" s="10">
        <f>AF47/AF$51%</f>
        <v>15.789473684210526</v>
      </c>
    </row>
    <row r="48" spans="1:35" x14ac:dyDescent="0.25">
      <c r="A48" t="s">
        <v>1</v>
      </c>
      <c r="B48" s="17">
        <v>92</v>
      </c>
      <c r="C48" s="51">
        <f>0.2793*B$51</f>
        <v>104.45819999999999</v>
      </c>
      <c r="D48" s="17">
        <f t="shared" ref="D48:D50" si="24">(B48-C48)^2/C48</f>
        <v>1.4858263615494023</v>
      </c>
      <c r="E48" s="10">
        <f>B48/B$51%</f>
        <v>24.598930481283421</v>
      </c>
      <c r="F48" s="16"/>
      <c r="G48" t="s">
        <v>1</v>
      </c>
      <c r="H48" s="19">
        <v>45</v>
      </c>
      <c r="I48" s="51">
        <f>0.2793*H$51</f>
        <v>51.949799999999996</v>
      </c>
      <c r="J48" s="19">
        <f t="shared" ref="J48:J50" si="25">(H48-I48)^2/I48</f>
        <v>0.92973832507536025</v>
      </c>
      <c r="K48" s="10">
        <f>H48/H$51%</f>
        <v>24.193548387096772</v>
      </c>
      <c r="M48" t="s">
        <v>1</v>
      </c>
      <c r="N48" s="19">
        <v>10</v>
      </c>
      <c r="O48" s="51">
        <f>0.2793*N$51</f>
        <v>18.433799999999998</v>
      </c>
      <c r="P48" s="19">
        <f t="shared" ref="P48:P50" si="26">(N48-O48)^2/O48</f>
        <v>3.8586174548926411</v>
      </c>
      <c r="Q48" s="10">
        <f>N48/N$51%</f>
        <v>15.15151515151515</v>
      </c>
      <c r="S48" t="s">
        <v>1</v>
      </c>
      <c r="T48" s="19">
        <v>18</v>
      </c>
      <c r="U48" s="51">
        <f>0.2793*T$51</f>
        <v>21.226800000000001</v>
      </c>
      <c r="V48" s="19">
        <f t="shared" ref="V48:V49" si="27">(T48-U48)^2/U48</f>
        <v>0.49052321781898373</v>
      </c>
      <c r="W48" s="10">
        <f>T48/T$51%</f>
        <v>23.684210526315788</v>
      </c>
      <c r="Y48" t="s">
        <v>1</v>
      </c>
      <c r="Z48" s="19">
        <v>13</v>
      </c>
      <c r="AA48" s="51">
        <f>0.2793*Z$51</f>
        <v>7.5411000000000001</v>
      </c>
      <c r="AB48" s="19">
        <f t="shared" ref="AB48:AB50" si="28">(Z48-AA48)^2/AA48</f>
        <v>3.9516236636564952</v>
      </c>
      <c r="AC48" s="10">
        <f>Z48/Z$51%</f>
        <v>48.148148148148145</v>
      </c>
      <c r="AE48" t="s">
        <v>1</v>
      </c>
      <c r="AF48" s="19">
        <v>6</v>
      </c>
      <c r="AG48" s="51">
        <f>0.2793*AF$51</f>
        <v>5.3067000000000002</v>
      </c>
      <c r="AH48" s="19">
        <f t="shared" ref="AH48:AH50" si="29">(AF48-AG48)^2/AG48</f>
        <v>9.0576985697325973E-2</v>
      </c>
      <c r="AI48" s="10">
        <f>AF48/AF$51%</f>
        <v>31.578947368421051</v>
      </c>
    </row>
    <row r="49" spans="1:35" x14ac:dyDescent="0.25">
      <c r="A49" t="s">
        <v>2</v>
      </c>
      <c r="B49" s="17">
        <v>81</v>
      </c>
      <c r="C49" s="51">
        <f>0.235*B$51</f>
        <v>87.89</v>
      </c>
      <c r="D49" s="17">
        <f t="shared" si="24"/>
        <v>0.54013084537490053</v>
      </c>
      <c r="E49" s="10">
        <f>B49/B$51%</f>
        <v>21.657754010695186</v>
      </c>
      <c r="F49" s="16"/>
      <c r="G49" t="s">
        <v>2</v>
      </c>
      <c r="H49" s="19">
        <v>44</v>
      </c>
      <c r="I49" s="51">
        <f>0.235*H$51</f>
        <v>43.71</v>
      </c>
      <c r="J49" s="19">
        <f t="shared" si="25"/>
        <v>1.9240448409974722E-3</v>
      </c>
      <c r="K49" s="10">
        <f>H49/H$51%</f>
        <v>23.655913978494624</v>
      </c>
      <c r="M49" t="s">
        <v>2</v>
      </c>
      <c r="N49" s="19">
        <v>12</v>
      </c>
      <c r="O49" s="51">
        <f>0.235*N$51</f>
        <v>15.51</v>
      </c>
      <c r="P49" s="19">
        <f t="shared" si="26"/>
        <v>0.79433268858800765</v>
      </c>
      <c r="Q49" s="10">
        <f>N49/N$51%</f>
        <v>18.18181818181818</v>
      </c>
      <c r="S49" t="s">
        <v>2</v>
      </c>
      <c r="T49" s="19">
        <v>17</v>
      </c>
      <c r="U49" s="51">
        <f>0.235*T$51</f>
        <v>17.86</v>
      </c>
      <c r="V49" s="19">
        <f t="shared" si="27"/>
        <v>4.1410974244120886E-2</v>
      </c>
      <c r="W49" s="10">
        <f>T49/T$51%</f>
        <v>22.368421052631579</v>
      </c>
      <c r="Y49" t="s">
        <v>2</v>
      </c>
      <c r="Z49" s="19">
        <v>5</v>
      </c>
      <c r="AA49" s="51">
        <f>0.235*Z$51</f>
        <v>6.3449999999999998</v>
      </c>
      <c r="AB49" s="19">
        <f t="shared" si="28"/>
        <v>0.28511032308904644</v>
      </c>
      <c r="AC49" s="10">
        <f>Z49/Z$51%</f>
        <v>18.518518518518519</v>
      </c>
      <c r="AE49" t="s">
        <v>2</v>
      </c>
      <c r="AF49" s="19">
        <v>3</v>
      </c>
      <c r="AG49" s="51">
        <f>0.235*AF$51</f>
        <v>4.4649999999999999</v>
      </c>
      <c r="AH49" s="19">
        <f t="shared" si="29"/>
        <v>0.48067749160134365</v>
      </c>
      <c r="AI49" s="10">
        <f>AF49/AF$51%</f>
        <v>15.789473684210526</v>
      </c>
    </row>
    <row r="50" spans="1:35" x14ac:dyDescent="0.25">
      <c r="A50" s="2" t="s">
        <v>3</v>
      </c>
      <c r="B50" s="3">
        <v>60</v>
      </c>
      <c r="C50" s="52">
        <f>0.2344*B$51</f>
        <v>87.665599999999998</v>
      </c>
      <c r="D50" s="3">
        <f t="shared" si="24"/>
        <v>8.7307384351444561</v>
      </c>
      <c r="E50" s="10">
        <f>B50/B$51%</f>
        <v>16.042780748663102</v>
      </c>
      <c r="F50" s="16"/>
      <c r="G50" s="2" t="s">
        <v>3</v>
      </c>
      <c r="H50" s="3">
        <v>20</v>
      </c>
      <c r="I50" s="52">
        <f>0.2344*H$51</f>
        <v>43.598399999999998</v>
      </c>
      <c r="J50" s="3">
        <f t="shared" si="25"/>
        <v>12.773048610958199</v>
      </c>
      <c r="K50" s="10">
        <f>H50/H$51%</f>
        <v>10.75268817204301</v>
      </c>
      <c r="M50" s="2" t="s">
        <v>3</v>
      </c>
      <c r="N50" s="3">
        <v>17</v>
      </c>
      <c r="O50" s="52">
        <f>0.2344*N$51</f>
        <v>15.4704</v>
      </c>
      <c r="P50" s="3">
        <f t="shared" si="26"/>
        <v>0.15123566035784472</v>
      </c>
      <c r="Q50" s="10">
        <f>N50/N$51%</f>
        <v>25.757575757575758</v>
      </c>
      <c r="S50" s="2" t="s">
        <v>3</v>
      </c>
      <c r="T50" s="3">
        <v>13</v>
      </c>
      <c r="U50" s="52">
        <f>0.2344*T$51</f>
        <v>17.814399999999999</v>
      </c>
      <c r="V50" s="3">
        <f>(T50-U50)^2/U50</f>
        <v>1.3011073827914492</v>
      </c>
      <c r="W50" s="10">
        <f>T50/T$51%</f>
        <v>17.105263157894736</v>
      </c>
      <c r="Y50" s="2" t="s">
        <v>3</v>
      </c>
      <c r="Z50" s="3">
        <v>3</v>
      </c>
      <c r="AA50" s="52">
        <f>0.2344*Z$51</f>
        <v>6.3288000000000002</v>
      </c>
      <c r="AB50" s="3">
        <f t="shared" si="28"/>
        <v>1.7508705346985212</v>
      </c>
      <c r="AC50" s="10">
        <f>Z50/Z$51%</f>
        <v>11.111111111111111</v>
      </c>
      <c r="AE50" s="2" t="s">
        <v>3</v>
      </c>
      <c r="AF50" s="3">
        <v>7</v>
      </c>
      <c r="AG50" s="52">
        <f>0.2344*AF$51</f>
        <v>4.4535999999999998</v>
      </c>
      <c r="AH50" s="3">
        <f t="shared" si="29"/>
        <v>1.4559351895096106</v>
      </c>
      <c r="AI50" s="10">
        <f>AF50/AF$51%</f>
        <v>36.842105263157897</v>
      </c>
    </row>
    <row r="51" spans="1:35" x14ac:dyDescent="0.25">
      <c r="B51" s="7">
        <f>SUM(B47:B50)</f>
        <v>374</v>
      </c>
      <c r="C51" s="8">
        <f>SUM(C47:C50)</f>
        <v>374</v>
      </c>
      <c r="D51" s="9">
        <f>SUM(D47:D50)</f>
        <v>34.273950201142313</v>
      </c>
      <c r="E51" s="10">
        <f>SUM(E47:E50)</f>
        <v>100</v>
      </c>
      <c r="F51" s="16"/>
      <c r="H51" s="7">
        <f>SUM(H47:H50)</f>
        <v>186</v>
      </c>
      <c r="I51" s="8">
        <f>SUM(I47:I50)</f>
        <v>186</v>
      </c>
      <c r="J51" s="9">
        <f>SUM(J47:J50)</f>
        <v>33.292289277816472</v>
      </c>
      <c r="K51" s="10">
        <f>SUM(K47:K50)</f>
        <v>100</v>
      </c>
      <c r="N51" s="7">
        <f>SUM(N47:N50)</f>
        <v>66</v>
      </c>
      <c r="O51" s="8">
        <f>SUM(O47:O50)</f>
        <v>66</v>
      </c>
      <c r="P51" s="9">
        <f>SUM(P47:P50)</f>
        <v>11.343247027294698</v>
      </c>
      <c r="Q51" s="10">
        <f>SUM(Q47:Q50)</f>
        <v>100</v>
      </c>
      <c r="T51" s="7">
        <f>SUM(T47:T50)</f>
        <v>76</v>
      </c>
      <c r="U51" s="8">
        <f>SUM(U47:U50)</f>
        <v>76</v>
      </c>
      <c r="V51" s="9">
        <f>SUM(V47:V50)</f>
        <v>5.9815410324120961</v>
      </c>
      <c r="W51" s="10">
        <f>SUM(W47:W50)</f>
        <v>100</v>
      </c>
      <c r="Z51" s="7">
        <f>SUM(Z47:Z50)</f>
        <v>27</v>
      </c>
      <c r="AA51" s="8">
        <f>SUM(AA47:AA50)</f>
        <v>27</v>
      </c>
      <c r="AB51" s="9">
        <f>SUM(AB47:AB50)</f>
        <v>6.0784479887474188</v>
      </c>
      <c r="AC51" s="10">
        <f>SUM(AC47:AC50)</f>
        <v>100</v>
      </c>
      <c r="AF51" s="7">
        <f>SUM(AF47:AF50)</f>
        <v>19</v>
      </c>
      <c r="AG51" s="8">
        <f>SUM(AG47:AG50)</f>
        <v>19</v>
      </c>
      <c r="AH51" s="9">
        <f>SUM(AH47:AH50)</f>
        <v>2.6868248459818407</v>
      </c>
      <c r="AI51" s="10">
        <f>SUM(AI47:AI50)</f>
        <v>100</v>
      </c>
    </row>
    <row r="52" spans="1:35" x14ac:dyDescent="0.25">
      <c r="F52" s="16"/>
    </row>
    <row r="53" spans="1:35" x14ac:dyDescent="0.25">
      <c r="A53" t="s">
        <v>6</v>
      </c>
      <c r="B53" s="12">
        <f>_xlfn.CHISQ.TEST(B47:B50,C47:C50)</f>
        <v>1.7341497951309862E-7</v>
      </c>
      <c r="G53" t="s">
        <v>6</v>
      </c>
      <c r="H53" s="12">
        <f>_xlfn.CHISQ.TEST(H47:H50,I47:I50)</f>
        <v>2.7943795513336996E-7</v>
      </c>
      <c r="M53" t="s">
        <v>6</v>
      </c>
      <c r="N53" s="12">
        <f>_xlfn.CHISQ.TEST(N47:N50,O47:O50)</f>
        <v>1.0007488571264211E-2</v>
      </c>
      <c r="S53" t="s">
        <v>6</v>
      </c>
      <c r="T53" s="11">
        <f>_xlfn.CHISQ.TEST(T47:T50,U47:U50)</f>
        <v>0.11251175577314369</v>
      </c>
      <c r="Y53" t="s">
        <v>6</v>
      </c>
      <c r="Z53" s="11">
        <f>_xlfn.CHISQ.TEST(Z47:Z50,AA47:AA50)</f>
        <v>0.10785531556667829</v>
      </c>
      <c r="AE53" t="s">
        <v>6</v>
      </c>
      <c r="AF53" s="11">
        <f>_xlfn.CHISQ.TEST(AF47:AF50,AG47:AG50)</f>
        <v>0.44247091906610636</v>
      </c>
    </row>
    <row r="54" spans="1:35" s="2" customFormat="1" x14ac:dyDescent="0.25">
      <c r="P54" s="20"/>
      <c r="Q54" s="20"/>
      <c r="R54" s="20"/>
      <c r="S54" s="20"/>
      <c r="T54" s="20"/>
      <c r="U54" s="20"/>
      <c r="V54" s="20"/>
    </row>
    <row r="55" spans="1:35" x14ac:dyDescent="0.25">
      <c r="P55" s="18"/>
      <c r="Q55" s="17"/>
      <c r="R55" s="17"/>
      <c r="S55" s="17"/>
      <c r="T55" s="17"/>
      <c r="U55" s="17"/>
      <c r="V55" s="17"/>
    </row>
    <row r="56" spans="1:35" x14ac:dyDescent="0.25">
      <c r="A56" s="50" t="s">
        <v>55</v>
      </c>
      <c r="B56" s="50"/>
      <c r="C56" s="50"/>
      <c r="D56" s="50"/>
      <c r="E56" s="50"/>
      <c r="G56" s="50" t="s">
        <v>57</v>
      </c>
      <c r="H56" s="50"/>
      <c r="I56" s="50"/>
      <c r="J56" s="50"/>
      <c r="K56" s="50"/>
      <c r="M56" s="50" t="s">
        <v>58</v>
      </c>
      <c r="N56" s="50"/>
      <c r="O56" s="50"/>
      <c r="P56" s="50"/>
      <c r="Q56" s="50"/>
      <c r="S56" s="50" t="s">
        <v>59</v>
      </c>
      <c r="T56" s="50"/>
      <c r="U56" s="50"/>
      <c r="V56" s="50"/>
      <c r="W56" s="50"/>
      <c r="Y56" s="50" t="s">
        <v>60</v>
      </c>
      <c r="Z56" s="50"/>
      <c r="AA56" s="50"/>
      <c r="AB56" s="50"/>
      <c r="AC56" s="50"/>
      <c r="AE56" s="50" t="s">
        <v>61</v>
      </c>
      <c r="AF56" s="50"/>
      <c r="AG56" s="50"/>
      <c r="AH56" s="50"/>
      <c r="AI56" s="50"/>
    </row>
    <row r="57" spans="1:35" ht="17.25" x14ac:dyDescent="0.25">
      <c r="A57" s="2"/>
      <c r="B57" s="2" t="s">
        <v>4</v>
      </c>
      <c r="C57" s="2" t="s">
        <v>5</v>
      </c>
      <c r="D57" s="6" t="s">
        <v>10</v>
      </c>
      <c r="E57" s="10" t="s">
        <v>8</v>
      </c>
      <c r="G57" s="2"/>
      <c r="H57" s="2" t="s">
        <v>4</v>
      </c>
      <c r="I57" s="2" t="s">
        <v>5</v>
      </c>
      <c r="J57" s="6" t="s">
        <v>10</v>
      </c>
      <c r="K57" s="10" t="s">
        <v>8</v>
      </c>
      <c r="M57" s="2"/>
      <c r="N57" s="2" t="s">
        <v>4</v>
      </c>
      <c r="O57" s="2" t="s">
        <v>5</v>
      </c>
      <c r="P57" s="6" t="s">
        <v>10</v>
      </c>
      <c r="Q57" s="10" t="s">
        <v>8</v>
      </c>
      <c r="R57" s="17"/>
      <c r="S57" s="2"/>
      <c r="T57" s="2" t="s">
        <v>4</v>
      </c>
      <c r="U57" s="2" t="s">
        <v>5</v>
      </c>
      <c r="V57" s="6" t="s">
        <v>10</v>
      </c>
      <c r="W57" s="10" t="s">
        <v>8</v>
      </c>
      <c r="Y57" s="2"/>
      <c r="Z57" s="2" t="s">
        <v>4</v>
      </c>
      <c r="AA57" s="2" t="s">
        <v>5</v>
      </c>
      <c r="AB57" s="6" t="s">
        <v>10</v>
      </c>
      <c r="AC57" s="10" t="s">
        <v>8</v>
      </c>
      <c r="AE57" s="2"/>
      <c r="AF57" s="2" t="s">
        <v>4</v>
      </c>
      <c r="AG57" s="2" t="s">
        <v>5</v>
      </c>
      <c r="AH57" s="6" t="s">
        <v>10</v>
      </c>
      <c r="AI57" s="10" t="s">
        <v>8</v>
      </c>
    </row>
    <row r="58" spans="1:35" x14ac:dyDescent="0.25">
      <c r="A58" t="s">
        <v>0</v>
      </c>
      <c r="B58" s="19">
        <v>76</v>
      </c>
      <c r="C58" s="51">
        <f>0.2513*B$62</f>
        <v>61.317200000000007</v>
      </c>
      <c r="D58" s="19">
        <f>(B58-C58)^2/C58</f>
        <v>3.5158913949103967</v>
      </c>
      <c r="E58" s="10">
        <f>B58/B$62%</f>
        <v>31.147540983606557</v>
      </c>
      <c r="G58" t="s">
        <v>0</v>
      </c>
      <c r="H58" s="19">
        <v>15</v>
      </c>
      <c r="I58" s="51">
        <f>0.2513*H$62</f>
        <v>9.8007000000000009</v>
      </c>
      <c r="J58" s="19">
        <f>(H58-I58)^2/I58</f>
        <v>2.7582438489087502</v>
      </c>
      <c r="K58" s="10">
        <f>H58/H$62%</f>
        <v>38.46153846153846</v>
      </c>
      <c r="M58" t="s">
        <v>0</v>
      </c>
      <c r="N58" s="19">
        <v>29</v>
      </c>
      <c r="O58" s="51">
        <f>0.2513*N$62</f>
        <v>24.1248</v>
      </c>
      <c r="P58" s="19">
        <f>(N58-O58)^2/O58</f>
        <v>0.98519262501658034</v>
      </c>
      <c r="Q58" s="10">
        <f>N58/N$62%</f>
        <v>30.208333333333336</v>
      </c>
      <c r="R58" s="17"/>
      <c r="S58" t="s">
        <v>0</v>
      </c>
      <c r="T58" s="19">
        <v>19</v>
      </c>
      <c r="U58" s="51">
        <f>0.2513*T$62</f>
        <v>18.344900000000003</v>
      </c>
      <c r="V58" s="19">
        <f>(T58-U58)^2/U58</f>
        <v>2.3393750306624536E-2</v>
      </c>
      <c r="W58" s="10">
        <f>T58/T$62%</f>
        <v>26.027397260273972</v>
      </c>
      <c r="Y58" t="s">
        <v>0</v>
      </c>
      <c r="Z58" s="19">
        <v>8</v>
      </c>
      <c r="AA58" s="51">
        <f>0.2513*Z$62</f>
        <v>6.0312000000000001</v>
      </c>
      <c r="AB58" s="19">
        <f>(Z58-AA58)^2/AA58</f>
        <v>0.64268693460671167</v>
      </c>
      <c r="AC58" s="10">
        <f>Z58/Z$62%</f>
        <v>33.333333333333336</v>
      </c>
      <c r="AE58" t="s">
        <v>0</v>
      </c>
      <c r="AF58" s="19">
        <v>5</v>
      </c>
      <c r="AG58" s="51">
        <f>0.2513*AF$62</f>
        <v>3.0156000000000001</v>
      </c>
      <c r="AH58" s="19">
        <f>(AF58-AG58)^2/AG58</f>
        <v>1.3058241676614935</v>
      </c>
      <c r="AI58" s="10">
        <f>AF58/AF$62%</f>
        <v>41.666666666666671</v>
      </c>
    </row>
    <row r="59" spans="1:35" x14ac:dyDescent="0.25">
      <c r="A59" t="s">
        <v>1</v>
      </c>
      <c r="B59" s="19">
        <v>60</v>
      </c>
      <c r="C59" s="51">
        <f>0.2793*B$62</f>
        <v>68.149199999999993</v>
      </c>
      <c r="D59" s="19">
        <f t="shared" ref="D59:D61" si="30">(B59-C59)^2/C59</f>
        <v>0.97447160993819293</v>
      </c>
      <c r="E59" s="10">
        <f>B59/B$62%</f>
        <v>24.590163934426229</v>
      </c>
      <c r="G59" t="s">
        <v>1</v>
      </c>
      <c r="H59" s="19">
        <v>7</v>
      </c>
      <c r="I59" s="51">
        <f>0.2793*H$62</f>
        <v>10.8927</v>
      </c>
      <c r="J59" s="19">
        <f t="shared" ref="J59:J61" si="31">(H59-I59)^2/I59</f>
        <v>1.3911255510571297</v>
      </c>
      <c r="K59" s="10">
        <f>H59/H$62%</f>
        <v>17.948717948717949</v>
      </c>
      <c r="M59" t="s">
        <v>1</v>
      </c>
      <c r="N59" s="19">
        <v>24</v>
      </c>
      <c r="O59" s="51">
        <f>0.2793*N$62</f>
        <v>26.812799999999999</v>
      </c>
      <c r="P59" s="19">
        <f t="shared" ref="P59:P61" si="32">(N59-O59)^2/O59</f>
        <v>0.29507712137486558</v>
      </c>
      <c r="Q59" s="10">
        <f>N59/N$62%</f>
        <v>25</v>
      </c>
      <c r="R59" s="17"/>
      <c r="S59" t="s">
        <v>1</v>
      </c>
      <c r="T59" s="19">
        <v>22</v>
      </c>
      <c r="U59" s="51">
        <f>0.2793*T$62</f>
        <v>20.3889</v>
      </c>
      <c r="V59" s="19">
        <f t="shared" ref="V59:V61" si="33">(T59-U59)^2/U59</f>
        <v>0.1273066820672033</v>
      </c>
      <c r="W59" s="10">
        <f>T59/T$62%</f>
        <v>30.136986301369863</v>
      </c>
      <c r="Y59" t="s">
        <v>1</v>
      </c>
      <c r="Z59" s="19">
        <v>5</v>
      </c>
      <c r="AA59" s="51">
        <f>0.2793*Z$62</f>
        <v>6.7031999999999998</v>
      </c>
      <c r="AB59" s="19">
        <f t="shared" ref="AB59:AB61" si="34">(Z59-AA59)^2/AA59</f>
        <v>0.43276200023869188</v>
      </c>
      <c r="AC59" s="10">
        <f>Z59/Z$62%</f>
        <v>20.833333333333336</v>
      </c>
      <c r="AE59" t="s">
        <v>1</v>
      </c>
      <c r="AF59" s="19">
        <v>2</v>
      </c>
      <c r="AG59" s="51">
        <f>0.2793*AF$62</f>
        <v>3.3515999999999999</v>
      </c>
      <c r="AH59" s="19">
        <f t="shared" ref="AH59:AH61" si="35">(AF59-AG59)^2/AG59</f>
        <v>0.54505984007638142</v>
      </c>
      <c r="AI59" s="10">
        <f>AF59/AF$62%</f>
        <v>16.666666666666668</v>
      </c>
    </row>
    <row r="60" spans="1:35" x14ac:dyDescent="0.25">
      <c r="A60" t="s">
        <v>2</v>
      </c>
      <c r="B60" s="19">
        <v>47</v>
      </c>
      <c r="C60" s="51">
        <f>0.235*B$62</f>
        <v>57.339999999999996</v>
      </c>
      <c r="D60" s="19">
        <f t="shared" si="30"/>
        <v>1.8645901639344251</v>
      </c>
      <c r="E60" s="10">
        <f>B60/B$62%</f>
        <v>19.262295081967213</v>
      </c>
      <c r="G60" t="s">
        <v>2</v>
      </c>
      <c r="H60" s="19">
        <v>8</v>
      </c>
      <c r="I60" s="51">
        <f>0.235*H$62</f>
        <v>9.1649999999999991</v>
      </c>
      <c r="J60" s="19">
        <f t="shared" si="31"/>
        <v>0.14808783415166371</v>
      </c>
      <c r="K60" s="10">
        <f>H60/H$62%</f>
        <v>20.512820512820511</v>
      </c>
      <c r="M60" t="s">
        <v>2</v>
      </c>
      <c r="N60" s="19">
        <v>19</v>
      </c>
      <c r="O60" s="51">
        <f>0.235*N$62</f>
        <v>22.56</v>
      </c>
      <c r="P60" s="19">
        <f t="shared" si="32"/>
        <v>0.56177304964538977</v>
      </c>
      <c r="Q60" s="10">
        <f>N60/N$62%</f>
        <v>19.791666666666668</v>
      </c>
      <c r="R60" s="17"/>
      <c r="S60" t="s">
        <v>2</v>
      </c>
      <c r="T60" s="19">
        <v>14</v>
      </c>
      <c r="U60" s="51">
        <f>0.235*T$62</f>
        <v>17.154999999999998</v>
      </c>
      <c r="V60" s="19">
        <f t="shared" si="33"/>
        <v>0.58024045467793572</v>
      </c>
      <c r="W60" s="10">
        <f>T60/T$62%</f>
        <v>19.178082191780824</v>
      </c>
      <c r="Y60" t="s">
        <v>2</v>
      </c>
      <c r="Z60" s="19">
        <v>4</v>
      </c>
      <c r="AA60" s="51">
        <f>0.235*Z$62</f>
        <v>5.64</v>
      </c>
      <c r="AB60" s="19">
        <f t="shared" si="34"/>
        <v>0.47687943262411336</v>
      </c>
      <c r="AC60" s="10">
        <f>Z60/Z$62%</f>
        <v>16.666666666666668</v>
      </c>
      <c r="AE60" t="s">
        <v>2</v>
      </c>
      <c r="AF60" s="19">
        <v>2</v>
      </c>
      <c r="AG60" s="51">
        <f>0.235*AF$62</f>
        <v>2.82</v>
      </c>
      <c r="AH60" s="19">
        <f t="shared" si="35"/>
        <v>0.23843971631205668</v>
      </c>
      <c r="AI60" s="10">
        <f>AF60/AF$62%</f>
        <v>16.666666666666668</v>
      </c>
    </row>
    <row r="61" spans="1:35" x14ac:dyDescent="0.25">
      <c r="A61" s="2" t="s">
        <v>3</v>
      </c>
      <c r="B61" s="3">
        <v>61</v>
      </c>
      <c r="C61" s="52">
        <f>0.2344*B$62</f>
        <v>57.193599999999996</v>
      </c>
      <c r="D61" s="3">
        <f t="shared" si="30"/>
        <v>0.25332696245733838</v>
      </c>
      <c r="E61" s="10">
        <f>B61/B$62%</f>
        <v>25</v>
      </c>
      <c r="G61" s="2" t="s">
        <v>3</v>
      </c>
      <c r="H61" s="3">
        <v>9</v>
      </c>
      <c r="I61" s="52">
        <f>0.2344*H$62</f>
        <v>9.1416000000000004</v>
      </c>
      <c r="J61" s="3">
        <f t="shared" si="31"/>
        <v>2.1933315830926872E-3</v>
      </c>
      <c r="K61" s="10">
        <f>H61/H$62%</f>
        <v>23.076923076923077</v>
      </c>
      <c r="M61" s="2" t="s">
        <v>3</v>
      </c>
      <c r="N61" s="3">
        <v>24</v>
      </c>
      <c r="O61" s="52">
        <f>0.2344*N$62</f>
        <v>22.502400000000002</v>
      </c>
      <c r="P61" s="3">
        <f t="shared" si="32"/>
        <v>9.9669624573378635E-2</v>
      </c>
      <c r="Q61" s="10">
        <f>N61/N$62%</f>
        <v>25</v>
      </c>
      <c r="R61" s="17"/>
      <c r="S61" s="2" t="s">
        <v>3</v>
      </c>
      <c r="T61" s="3">
        <v>18</v>
      </c>
      <c r="U61" s="52">
        <f>0.2344*T$62</f>
        <v>17.1112</v>
      </c>
      <c r="V61" s="3">
        <f t="shared" si="33"/>
        <v>4.6166571602225426E-2</v>
      </c>
      <c r="W61" s="10">
        <f>T61/T$62%</f>
        <v>24.657534246575342</v>
      </c>
      <c r="Y61" s="2" t="s">
        <v>3</v>
      </c>
      <c r="Z61" s="3">
        <v>7</v>
      </c>
      <c r="AA61" s="52">
        <f>0.2344*Z$62</f>
        <v>5.6256000000000004</v>
      </c>
      <c r="AB61" s="3">
        <f t="shared" si="34"/>
        <v>0.33578202502844123</v>
      </c>
      <c r="AC61" s="10">
        <f>Z61/Z$62%</f>
        <v>29.166666666666668</v>
      </c>
      <c r="AE61" s="2" t="s">
        <v>3</v>
      </c>
      <c r="AF61" s="3">
        <v>3</v>
      </c>
      <c r="AG61" s="52">
        <f>0.2344*AF$62</f>
        <v>2.8128000000000002</v>
      </c>
      <c r="AH61" s="3">
        <f t="shared" si="35"/>
        <v>1.2458703071672329E-2</v>
      </c>
      <c r="AI61" s="10">
        <f>AF61/AF$62%</f>
        <v>25</v>
      </c>
    </row>
    <row r="62" spans="1:35" x14ac:dyDescent="0.25">
      <c r="B62" s="7">
        <f>SUM(B58:B61)</f>
        <v>244</v>
      </c>
      <c r="C62" s="8">
        <f>SUM(C58:C61)</f>
        <v>244</v>
      </c>
      <c r="D62" s="9">
        <f>SUM(D58:D61)</f>
        <v>6.6082801312403525</v>
      </c>
      <c r="E62" s="10">
        <f>SUM(E58:E61)</f>
        <v>100</v>
      </c>
      <c r="H62" s="7">
        <f>SUM(H58:H61)</f>
        <v>39</v>
      </c>
      <c r="I62" s="8">
        <f>SUM(I58:I61)</f>
        <v>39</v>
      </c>
      <c r="J62" s="9">
        <f>SUM(J58:J61)</f>
        <v>4.2996505657006363</v>
      </c>
      <c r="K62" s="10">
        <f>SUM(K58:K61)</f>
        <v>100</v>
      </c>
      <c r="N62" s="7">
        <f>SUM(N58:N61)</f>
        <v>96</v>
      </c>
      <c r="O62" s="8">
        <f>SUM(O58:O61)</f>
        <v>96</v>
      </c>
      <c r="P62" s="9">
        <f>SUM(P58:P61)</f>
        <v>1.9417124206102143</v>
      </c>
      <c r="Q62" s="10">
        <f>SUM(Q58:Q61)</f>
        <v>100</v>
      </c>
      <c r="R62" s="19"/>
      <c r="T62" s="7">
        <f>SUM(T58:T61)</f>
        <v>73</v>
      </c>
      <c r="U62" s="8">
        <f>SUM(U58:U61)</f>
        <v>73</v>
      </c>
      <c r="V62" s="9">
        <f>SUM(V58:V61)</f>
        <v>0.777107458653989</v>
      </c>
      <c r="W62" s="10">
        <f>SUM(W58:W61)</f>
        <v>99.999999999999986</v>
      </c>
      <c r="Z62" s="7">
        <f>SUM(Z58:Z61)</f>
        <v>24</v>
      </c>
      <c r="AA62" s="8">
        <f>SUM(AA58:AA61)</f>
        <v>24</v>
      </c>
      <c r="AB62" s="9">
        <f>SUM(AB58:AB61)</f>
        <v>1.8881103924979579</v>
      </c>
      <c r="AC62" s="10">
        <f>SUM(AC58:AC61)</f>
        <v>100.00000000000001</v>
      </c>
      <c r="AF62" s="7">
        <f>SUM(AF58:AF61)</f>
        <v>12</v>
      </c>
      <c r="AG62" s="8">
        <f>SUM(AG58:AG61)</f>
        <v>12</v>
      </c>
      <c r="AH62" s="9">
        <f>SUM(AH58:AH61)</f>
        <v>2.1017824271216043</v>
      </c>
      <c r="AI62" s="10">
        <f>SUM(AI58:AI61)</f>
        <v>100.00000000000001</v>
      </c>
    </row>
    <row r="64" spans="1:35" x14ac:dyDescent="0.25">
      <c r="A64" s="28" t="s">
        <v>6</v>
      </c>
      <c r="B64" s="11">
        <f>_xlfn.CHISQ.TEST(B58:B61,C58:C61)</f>
        <v>8.5488634299295319E-2</v>
      </c>
      <c r="G64" s="28" t="s">
        <v>6</v>
      </c>
      <c r="H64" s="11">
        <f>_xlfn.CHISQ.TEST(H58:H61,I58:I61)</f>
        <v>0.23087242306939554</v>
      </c>
      <c r="M64" s="28" t="s">
        <v>6</v>
      </c>
      <c r="N64" s="11">
        <f>_xlfn.CHISQ.TEST(N58:N61,O58:O61)</f>
        <v>0.58459220526952538</v>
      </c>
      <c r="S64" s="28" t="s">
        <v>6</v>
      </c>
      <c r="T64" s="11">
        <f>_xlfn.CHISQ.TEST(T58:T61,U58:U61)</f>
        <v>0.85493442266025266</v>
      </c>
      <c r="Y64" s="28" t="s">
        <v>6</v>
      </c>
      <c r="Z64" s="11">
        <f>_xlfn.CHISQ.TEST(Z58:Z61,AA58:AA61)</f>
        <v>0.59595130152052478</v>
      </c>
      <c r="AE64" s="28" t="s">
        <v>6</v>
      </c>
      <c r="AF64" s="11">
        <f>_xlfn.CHISQ.TEST(AF58:AF61,AG58:AG61)</f>
        <v>0.55155225036710243</v>
      </c>
    </row>
    <row r="65" spans="1:35" x14ac:dyDescent="0.25">
      <c r="J65" s="23"/>
      <c r="K65" s="24"/>
      <c r="L65" s="24"/>
      <c r="M65" s="24"/>
      <c r="N65" s="24"/>
      <c r="O65" s="24"/>
    </row>
    <row r="66" spans="1:35" x14ac:dyDescent="0.25">
      <c r="J66" s="25"/>
      <c r="K66" s="26"/>
      <c r="L66" s="26"/>
      <c r="M66" s="26"/>
      <c r="N66" s="26"/>
      <c r="O66" s="26"/>
    </row>
    <row r="67" spans="1:35" x14ac:dyDescent="0.25">
      <c r="A67" s="50" t="s">
        <v>56</v>
      </c>
      <c r="B67" s="50"/>
      <c r="C67" s="50"/>
      <c r="D67" s="50"/>
      <c r="E67" s="50"/>
      <c r="G67" s="50" t="s">
        <v>62</v>
      </c>
      <c r="H67" s="50"/>
      <c r="I67" s="50"/>
      <c r="J67" s="50"/>
      <c r="K67" s="50"/>
      <c r="M67" s="50" t="s">
        <v>63</v>
      </c>
      <c r="N67" s="50"/>
      <c r="O67" s="50"/>
      <c r="P67" s="50"/>
      <c r="Q67" s="50"/>
      <c r="S67" s="50" t="s">
        <v>64</v>
      </c>
      <c r="T67" s="50"/>
      <c r="U67" s="50"/>
      <c r="V67" s="50"/>
      <c r="W67" s="50"/>
      <c r="Y67" s="50" t="s">
        <v>65</v>
      </c>
      <c r="Z67" s="50"/>
      <c r="AA67" s="50"/>
      <c r="AB67" s="50"/>
      <c r="AC67" s="50"/>
      <c r="AE67" s="50" t="s">
        <v>66</v>
      </c>
      <c r="AF67" s="50"/>
      <c r="AG67" s="50"/>
      <c r="AH67" s="50"/>
      <c r="AI67" s="50"/>
    </row>
    <row r="68" spans="1:35" ht="17.25" x14ac:dyDescent="0.25">
      <c r="A68" s="2"/>
      <c r="B68" s="2" t="s">
        <v>4</v>
      </c>
      <c r="C68" s="2" t="s">
        <v>5</v>
      </c>
      <c r="D68" s="6" t="s">
        <v>10</v>
      </c>
      <c r="E68" s="10" t="s">
        <v>8</v>
      </c>
      <c r="G68" s="2"/>
      <c r="H68" s="2" t="s">
        <v>4</v>
      </c>
      <c r="I68" s="2" t="s">
        <v>5</v>
      </c>
      <c r="J68" s="6" t="s">
        <v>10</v>
      </c>
      <c r="K68" s="10" t="s">
        <v>8</v>
      </c>
      <c r="L68" s="26"/>
      <c r="M68" s="2"/>
      <c r="N68" s="2" t="s">
        <v>4</v>
      </c>
      <c r="O68" s="2" t="s">
        <v>5</v>
      </c>
      <c r="P68" s="6" t="s">
        <v>10</v>
      </c>
      <c r="Q68" s="10" t="s">
        <v>8</v>
      </c>
      <c r="S68" s="2"/>
      <c r="T68" s="2" t="s">
        <v>4</v>
      </c>
      <c r="U68" s="2" t="s">
        <v>5</v>
      </c>
      <c r="V68" s="6" t="s">
        <v>10</v>
      </c>
      <c r="W68" s="10" t="s">
        <v>8</v>
      </c>
      <c r="Y68" s="2"/>
      <c r="Z68" s="2" t="s">
        <v>4</v>
      </c>
      <c r="AA68" s="2" t="s">
        <v>5</v>
      </c>
      <c r="AB68" s="6" t="s">
        <v>10</v>
      </c>
      <c r="AC68" s="10" t="s">
        <v>8</v>
      </c>
      <c r="AE68" s="2"/>
      <c r="AF68" s="2" t="s">
        <v>4</v>
      </c>
      <c r="AG68" s="2" t="s">
        <v>5</v>
      </c>
      <c r="AH68" s="6" t="s">
        <v>10</v>
      </c>
      <c r="AI68" s="10" t="s">
        <v>8</v>
      </c>
    </row>
    <row r="69" spans="1:35" x14ac:dyDescent="0.25">
      <c r="A69" t="s">
        <v>0</v>
      </c>
      <c r="B69" s="19">
        <v>50</v>
      </c>
      <c r="C69" s="51">
        <f>0.2513*B$73</f>
        <v>44.228800000000007</v>
      </c>
      <c r="D69" s="19">
        <f>(B69-C69)^2/C69</f>
        <v>0.75305568860109051</v>
      </c>
      <c r="E69" s="10">
        <f>B69/B$73%</f>
        <v>28.40909090909091</v>
      </c>
      <c r="G69" t="s">
        <v>0</v>
      </c>
      <c r="H69" s="19">
        <v>18</v>
      </c>
      <c r="I69" s="51">
        <f>0.2513*H$73</f>
        <v>15.329300000000002</v>
      </c>
      <c r="J69" s="19">
        <f>(H69-I69)^2/I69</f>
        <v>0.46529446811008918</v>
      </c>
      <c r="K69" s="10">
        <f>H69/H$73%</f>
        <v>29.508196721311474</v>
      </c>
      <c r="L69" s="26"/>
      <c r="M69" t="s">
        <v>0</v>
      </c>
      <c r="N69" s="19">
        <v>10</v>
      </c>
      <c r="O69" s="51">
        <f>0.2513*N$73</f>
        <v>10.554600000000001</v>
      </c>
      <c r="P69" s="19">
        <f>(N69-O69)^2/O69</f>
        <v>2.9141905898849858E-2</v>
      </c>
      <c r="Q69" s="10">
        <f>N69/N$73%</f>
        <v>23.80952380952381</v>
      </c>
      <c r="S69" t="s">
        <v>0</v>
      </c>
      <c r="T69" s="19">
        <v>16</v>
      </c>
      <c r="U69" s="51">
        <f>0.2513*T$73</f>
        <v>13.067600000000001</v>
      </c>
      <c r="V69" s="19">
        <f>(T69-U69)^2/U69</f>
        <v>0.65803741773546764</v>
      </c>
      <c r="W69" s="10">
        <f>T69/T$73%</f>
        <v>30.769230769230766</v>
      </c>
      <c r="Y69" t="s">
        <v>0</v>
      </c>
      <c r="Z69" s="19">
        <v>3</v>
      </c>
      <c r="AA69" s="51">
        <f>0.2513*Z$73</f>
        <v>2.7643000000000004</v>
      </c>
      <c r="AB69" s="19">
        <f>(Z69-AA69)^2/AA69</f>
        <v>2.0097127663422854E-2</v>
      </c>
      <c r="AC69" s="10">
        <f>Z69/Z$73%</f>
        <v>27.272727272727273</v>
      </c>
      <c r="AE69" t="s">
        <v>0</v>
      </c>
      <c r="AF69" s="19">
        <v>3</v>
      </c>
      <c r="AG69" s="51">
        <f>0.2513*AF$73</f>
        <v>2.5130000000000003</v>
      </c>
      <c r="AH69" s="19">
        <f>(AF69-AG69)^2/AG69</f>
        <v>9.4376840429765074E-2</v>
      </c>
      <c r="AI69" s="10">
        <f>AF69/AF$73%</f>
        <v>30</v>
      </c>
    </row>
    <row r="70" spans="1:35" x14ac:dyDescent="0.25">
      <c r="A70" t="s">
        <v>1</v>
      </c>
      <c r="B70" s="19">
        <v>50</v>
      </c>
      <c r="C70" s="51">
        <f>0.2793*B$73</f>
        <v>49.156799999999997</v>
      </c>
      <c r="D70" s="19">
        <f t="shared" ref="D70:D72" si="36">(B70-C70)^2/C70</f>
        <v>1.4463639618526944E-2</v>
      </c>
      <c r="E70" s="10">
        <f>B70/B$73%</f>
        <v>28.40909090909091</v>
      </c>
      <c r="G70" t="s">
        <v>1</v>
      </c>
      <c r="H70" s="19">
        <v>16</v>
      </c>
      <c r="I70" s="51">
        <f>0.2793*H$73</f>
        <v>17.037299999999998</v>
      </c>
      <c r="J70" s="19">
        <f t="shared" ref="J70:J72" si="37">(H70-I70)^2/I70</f>
        <v>6.3155035715752886E-2</v>
      </c>
      <c r="K70" s="10">
        <f>H70/H$73%</f>
        <v>26.229508196721312</v>
      </c>
      <c r="L70" s="26"/>
      <c r="M70" t="s">
        <v>1</v>
      </c>
      <c r="N70" s="19">
        <v>9</v>
      </c>
      <c r="O70" s="51">
        <f>0.2793*N$73</f>
        <v>11.730599999999999</v>
      </c>
      <c r="P70" s="19">
        <f t="shared" ref="P70:P72" si="38">(N70-O70)^2/O70</f>
        <v>0.63561764615620642</v>
      </c>
      <c r="Q70" s="10">
        <f>N70/N$73%</f>
        <v>21.428571428571431</v>
      </c>
      <c r="S70" t="s">
        <v>1</v>
      </c>
      <c r="T70" s="19">
        <v>19</v>
      </c>
      <c r="U70" s="51">
        <f>0.2793*T$73</f>
        <v>14.5236</v>
      </c>
      <c r="V70" s="19">
        <f t="shared" ref="V70:V72" si="39">(T70-U70)^2/U70</f>
        <v>1.3796962846677132</v>
      </c>
      <c r="W70" s="10">
        <f>T70/T$73%</f>
        <v>36.53846153846154</v>
      </c>
      <c r="Y70" t="s">
        <v>1</v>
      </c>
      <c r="Z70" s="19">
        <v>3</v>
      </c>
      <c r="AA70" s="51">
        <f>0.2793*Z$73</f>
        <v>3.0722999999999998</v>
      </c>
      <c r="AB70" s="19">
        <f t="shared" ref="AB70:AB72" si="40">(Z70-AA70)^2/AA70</f>
        <v>1.7014256420271369E-3</v>
      </c>
      <c r="AC70" s="10">
        <f>Z70/Z$73%</f>
        <v>27.272727272727273</v>
      </c>
      <c r="AE70" t="s">
        <v>1</v>
      </c>
      <c r="AF70" s="19">
        <v>3</v>
      </c>
      <c r="AG70" s="51">
        <f>0.2793*AF$73</f>
        <v>2.7930000000000001</v>
      </c>
      <c r="AH70" s="19">
        <f t="shared" ref="AH70:AH72" si="41">(AF70-AG70)^2/AG70</f>
        <v>1.5341568206229837E-2</v>
      </c>
      <c r="AI70" s="10">
        <f>AF70/AF$73%</f>
        <v>30</v>
      </c>
    </row>
    <row r="71" spans="1:35" x14ac:dyDescent="0.25">
      <c r="A71" t="s">
        <v>2</v>
      </c>
      <c r="B71" s="19">
        <v>39</v>
      </c>
      <c r="C71" s="51">
        <f>0.235*B$73</f>
        <v>41.36</v>
      </c>
      <c r="D71" s="19">
        <f t="shared" si="36"/>
        <v>0.13466150870406185</v>
      </c>
      <c r="E71" s="10">
        <f>B71/B$73%</f>
        <v>22.15909090909091</v>
      </c>
      <c r="G71" t="s">
        <v>2</v>
      </c>
      <c r="H71" s="19">
        <v>14</v>
      </c>
      <c r="I71" s="51">
        <f>0.235*H$73</f>
        <v>14.334999999999999</v>
      </c>
      <c r="J71" s="19">
        <f t="shared" si="37"/>
        <v>7.8287408440878541E-3</v>
      </c>
      <c r="K71" s="10">
        <f>H71/H$73%</f>
        <v>22.950819672131146</v>
      </c>
      <c r="L71" s="27"/>
      <c r="M71" t="s">
        <v>2</v>
      </c>
      <c r="N71" s="19">
        <v>14</v>
      </c>
      <c r="O71" s="51">
        <f>0.235*N$73</f>
        <v>9.8699999999999992</v>
      </c>
      <c r="P71" s="19">
        <f t="shared" si="38"/>
        <v>1.7281560283687951</v>
      </c>
      <c r="Q71" s="10">
        <f>N71/N$73%</f>
        <v>33.333333333333336</v>
      </c>
      <c r="S71" t="s">
        <v>2</v>
      </c>
      <c r="T71" s="19">
        <v>9</v>
      </c>
      <c r="U71" s="51">
        <f>0.235*T$73</f>
        <v>12.219999999999999</v>
      </c>
      <c r="V71" s="19">
        <f t="shared" si="39"/>
        <v>0.84847790507364917</v>
      </c>
      <c r="W71" s="10">
        <f>T71/T$73%</f>
        <v>17.307692307692307</v>
      </c>
      <c r="Y71" t="s">
        <v>2</v>
      </c>
      <c r="Z71" s="19">
        <v>0</v>
      </c>
      <c r="AA71" s="51">
        <f>0.235*Z$73</f>
        <v>2.585</v>
      </c>
      <c r="AB71" s="19">
        <f t="shared" si="40"/>
        <v>2.585</v>
      </c>
      <c r="AC71" s="10">
        <f>Z71/Z$73%</f>
        <v>0</v>
      </c>
      <c r="AE71" t="s">
        <v>2</v>
      </c>
      <c r="AF71" s="19">
        <v>2</v>
      </c>
      <c r="AG71" s="51">
        <f>0.235*AF$73</f>
        <v>2.3499999999999996</v>
      </c>
      <c r="AH71" s="19">
        <f t="shared" si="41"/>
        <v>5.2127659574467987E-2</v>
      </c>
      <c r="AI71" s="10">
        <f>AF71/AF$73%</f>
        <v>20</v>
      </c>
    </row>
    <row r="72" spans="1:35" x14ac:dyDescent="0.25">
      <c r="A72" s="2" t="s">
        <v>3</v>
      </c>
      <c r="B72" s="3">
        <v>37</v>
      </c>
      <c r="C72" s="52">
        <f>0.2344*B$73</f>
        <v>41.254399999999997</v>
      </c>
      <c r="D72" s="3">
        <f t="shared" si="36"/>
        <v>0.4387391250387831</v>
      </c>
      <c r="E72" s="10">
        <f>B72/B$73%</f>
        <v>21.022727272727273</v>
      </c>
      <c r="G72" s="2" t="s">
        <v>3</v>
      </c>
      <c r="H72" s="3">
        <v>13</v>
      </c>
      <c r="I72" s="52">
        <f>0.2344*H$73</f>
        <v>14.298399999999999</v>
      </c>
      <c r="J72" s="3">
        <f t="shared" si="37"/>
        <v>0.11790428019918298</v>
      </c>
      <c r="K72" s="10">
        <f>H72/H$73%</f>
        <v>21.311475409836067</v>
      </c>
      <c r="M72" s="2" t="s">
        <v>3</v>
      </c>
      <c r="N72" s="3">
        <v>9</v>
      </c>
      <c r="O72" s="52">
        <f>0.2344*N$73</f>
        <v>9.8447999999999993</v>
      </c>
      <c r="P72" s="3">
        <f t="shared" si="38"/>
        <v>7.2493807898585935E-2</v>
      </c>
      <c r="Q72" s="10">
        <f>N72/N$73%</f>
        <v>21.428571428571431</v>
      </c>
      <c r="S72" s="2" t="s">
        <v>3</v>
      </c>
      <c r="T72" s="3">
        <v>8</v>
      </c>
      <c r="U72" s="52">
        <f>0.2344*T$73</f>
        <v>12.188800000000001</v>
      </c>
      <c r="V72" s="3">
        <f t="shared" si="39"/>
        <v>1.4395219742714627</v>
      </c>
      <c r="W72" s="10">
        <f>T72/T$73%</f>
        <v>15.384615384615383</v>
      </c>
      <c r="Y72" s="2" t="s">
        <v>3</v>
      </c>
      <c r="Z72" s="3">
        <v>5</v>
      </c>
      <c r="AA72" s="52">
        <f>0.2344*Z$73</f>
        <v>2.5783999999999998</v>
      </c>
      <c r="AB72" s="3">
        <f t="shared" si="40"/>
        <v>2.2743354638535531</v>
      </c>
      <c r="AC72" s="10">
        <f>Z72/Z$73%</f>
        <v>45.454545454545453</v>
      </c>
      <c r="AE72" s="2" t="s">
        <v>3</v>
      </c>
      <c r="AF72" s="3">
        <v>2</v>
      </c>
      <c r="AG72" s="52">
        <f>0.2344*AF$73</f>
        <v>2.3439999999999999</v>
      </c>
      <c r="AH72" s="3">
        <f t="shared" si="41"/>
        <v>5.0484641638225219E-2</v>
      </c>
      <c r="AI72" s="10">
        <f>AF72/AF$73%</f>
        <v>20</v>
      </c>
    </row>
    <row r="73" spans="1:35" x14ac:dyDescent="0.25">
      <c r="B73" s="7">
        <f>SUM(B69:B72)</f>
        <v>176</v>
      </c>
      <c r="C73" s="8">
        <f>SUM(C69:C72)</f>
        <v>176.00000000000003</v>
      </c>
      <c r="D73" s="9">
        <f>SUM(D69:D72)</f>
        <v>1.3409199619624623</v>
      </c>
      <c r="E73" s="10">
        <f>SUM(E69:E72)</f>
        <v>100</v>
      </c>
      <c r="H73" s="7">
        <f>SUM(H69:H72)</f>
        <v>61</v>
      </c>
      <c r="I73" s="8">
        <f>SUM(I69:I72)</f>
        <v>61</v>
      </c>
      <c r="J73" s="9">
        <f>SUM(J69:J72)</f>
        <v>0.65418252486911288</v>
      </c>
      <c r="K73" s="10">
        <f>SUM(K69:K72)</f>
        <v>100</v>
      </c>
      <c r="N73" s="7">
        <f>SUM(N69:N72)</f>
        <v>42</v>
      </c>
      <c r="O73" s="8">
        <f>SUM(O69:O72)</f>
        <v>42</v>
      </c>
      <c r="P73" s="9">
        <f>SUM(P69:P72)</f>
        <v>2.4654093883224375</v>
      </c>
      <c r="Q73" s="10">
        <f>SUM(Q69:Q72)</f>
        <v>100.00000000000001</v>
      </c>
      <c r="T73" s="7">
        <f>SUM(T69:T72)</f>
        <v>52</v>
      </c>
      <c r="U73" s="8">
        <f>SUM(U69:U72)</f>
        <v>52</v>
      </c>
      <c r="V73" s="9">
        <f>SUM(V69:V72)</f>
        <v>4.3257335817482927</v>
      </c>
      <c r="W73" s="10">
        <f>SUM(W69:W72)</f>
        <v>100</v>
      </c>
      <c r="Z73" s="7">
        <f>SUM(Z69:Z72)</f>
        <v>11</v>
      </c>
      <c r="AA73" s="8">
        <f>SUM(AA69:AA72)</f>
        <v>11.000000000000002</v>
      </c>
      <c r="AB73" s="9">
        <f>SUM(AB69:AB72)</f>
        <v>4.8811340171590025</v>
      </c>
      <c r="AC73" s="10">
        <f>SUM(AC69:AC72)</f>
        <v>100</v>
      </c>
      <c r="AF73" s="7">
        <f>SUM(AF69:AF72)</f>
        <v>10</v>
      </c>
      <c r="AG73" s="8">
        <f>SUM(AG69:AG72)</f>
        <v>10</v>
      </c>
      <c r="AH73" s="9">
        <f>SUM(AH69:AH72)</f>
        <v>0.21233070984868813</v>
      </c>
      <c r="AI73" s="10">
        <f>SUM(AI69:AI72)</f>
        <v>100</v>
      </c>
    </row>
    <row r="75" spans="1:35" x14ac:dyDescent="0.25">
      <c r="A75" s="28" t="s">
        <v>6</v>
      </c>
      <c r="B75" s="11">
        <f>_xlfn.CHISQ.TEST(B69:B72,C69:C72)</f>
        <v>0.71943991532414886</v>
      </c>
      <c r="G75" s="28" t="s">
        <v>6</v>
      </c>
      <c r="H75" s="11">
        <f>_xlfn.CHISQ.TEST(H69:H72,I69:I72)</f>
        <v>0.8839240048254442</v>
      </c>
      <c r="M75" s="28" t="s">
        <v>6</v>
      </c>
      <c r="N75" s="11">
        <f>_xlfn.CHISQ.TEST(N69:N72,O69:O72)</f>
        <v>0.48157482816147168</v>
      </c>
      <c r="S75" s="28" t="s">
        <v>6</v>
      </c>
      <c r="T75" s="11">
        <f>_xlfn.CHISQ.TEST(T69:T72,U69:U72)</f>
        <v>0.22837118863032363</v>
      </c>
      <c r="Y75" s="28" t="s">
        <v>6</v>
      </c>
      <c r="Z75" s="11">
        <f>_xlfn.CHISQ.TEST(Z69:Z72,AA69:AA72)</f>
        <v>0.18071090512283969</v>
      </c>
      <c r="AE75" s="28" t="s">
        <v>6</v>
      </c>
      <c r="AF75" s="11">
        <f>_xlfn.CHISQ.TEST(AF69:AF72,AG69:AG72)</f>
        <v>0.9755745736787178</v>
      </c>
    </row>
    <row r="78" spans="1:35" x14ac:dyDescent="0.25">
      <c r="J78" s="22"/>
      <c r="K78" s="22"/>
      <c r="L78" s="22"/>
      <c r="M78" s="22"/>
      <c r="N78" s="22"/>
      <c r="O78" s="22"/>
    </row>
    <row r="79" spans="1:35" x14ac:dyDescent="0.25">
      <c r="J79" s="23"/>
      <c r="K79" s="24"/>
      <c r="L79" s="24"/>
      <c r="M79" s="24"/>
      <c r="N79" s="24"/>
      <c r="O79" s="24"/>
    </row>
    <row r="80" spans="1:35" x14ac:dyDescent="0.25">
      <c r="J80" s="25"/>
      <c r="K80" s="26"/>
      <c r="L80" s="26"/>
      <c r="M80" s="26"/>
      <c r="N80" s="26"/>
      <c r="O80" s="26"/>
    </row>
    <row r="81" spans="10:15" x14ac:dyDescent="0.25">
      <c r="J81" s="25"/>
      <c r="K81" s="26"/>
      <c r="L81" s="26"/>
      <c r="M81" s="26"/>
      <c r="N81" s="26"/>
      <c r="O81" s="26"/>
    </row>
    <row r="82" spans="10:15" x14ac:dyDescent="0.25">
      <c r="J82" s="25"/>
      <c r="K82" s="26"/>
      <c r="L82" s="26"/>
      <c r="M82" s="26"/>
      <c r="N82" s="26"/>
      <c r="O82" s="26"/>
    </row>
    <row r="83" spans="10:15" x14ac:dyDescent="0.25">
      <c r="J83" s="25"/>
      <c r="K83" s="26"/>
      <c r="L83" s="26"/>
      <c r="M83" s="26"/>
      <c r="N83" s="26"/>
      <c r="O83" s="26"/>
    </row>
    <row r="84" spans="10:15" x14ac:dyDescent="0.25">
      <c r="J84" s="25"/>
      <c r="K84" s="26"/>
      <c r="L84" s="26"/>
      <c r="M84" s="26"/>
      <c r="N84" s="26"/>
      <c r="O84" s="26"/>
    </row>
  </sheetData>
  <mergeCells count="42">
    <mergeCell ref="AE23:AI23"/>
    <mergeCell ref="A45:E45"/>
    <mergeCell ref="G45:K45"/>
    <mergeCell ref="M45:Q45"/>
    <mergeCell ref="S45:W45"/>
    <mergeCell ref="Y45:AC45"/>
    <mergeCell ref="AE45:AI45"/>
    <mergeCell ref="A34:E34"/>
    <mergeCell ref="G34:K34"/>
    <mergeCell ref="M34:Q34"/>
    <mergeCell ref="S34:W34"/>
    <mergeCell ref="Y34:AC34"/>
    <mergeCell ref="AE34:AI34"/>
    <mergeCell ref="A23:E23"/>
    <mergeCell ref="G23:K23"/>
    <mergeCell ref="M23:Q23"/>
    <mergeCell ref="Y1:AC1"/>
    <mergeCell ref="AE1:AI1"/>
    <mergeCell ref="A12:E12"/>
    <mergeCell ref="G12:K12"/>
    <mergeCell ref="M12:Q12"/>
    <mergeCell ref="S12:W12"/>
    <mergeCell ref="Y12:AC12"/>
    <mergeCell ref="AE12:AI12"/>
    <mergeCell ref="A1:E1"/>
    <mergeCell ref="G1:K1"/>
    <mergeCell ref="M1:Q1"/>
    <mergeCell ref="S1:W1"/>
    <mergeCell ref="S23:W23"/>
    <mergeCell ref="Y23:AC23"/>
    <mergeCell ref="A56:E56"/>
    <mergeCell ref="A67:E67"/>
    <mergeCell ref="G56:K56"/>
    <mergeCell ref="M56:Q56"/>
    <mergeCell ref="S56:W56"/>
    <mergeCell ref="Y56:AC56"/>
    <mergeCell ref="AE56:AI56"/>
    <mergeCell ref="G67:K67"/>
    <mergeCell ref="M67:Q67"/>
    <mergeCell ref="S67:W67"/>
    <mergeCell ref="Y67:AC67"/>
    <mergeCell ref="AE67:AI6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workbookViewId="0">
      <selection activeCell="A36" sqref="A36"/>
    </sheetView>
  </sheetViews>
  <sheetFormatPr defaultRowHeight="15" x14ac:dyDescent="0.25"/>
  <sheetData>
    <row r="1" spans="1:35" x14ac:dyDescent="0.25">
      <c r="A1" s="50" t="s">
        <v>37</v>
      </c>
      <c r="B1" s="50"/>
      <c r="C1" s="50"/>
      <c r="D1" s="50"/>
      <c r="E1" s="50"/>
      <c r="G1" s="50" t="s">
        <v>38</v>
      </c>
      <c r="H1" s="50"/>
      <c r="I1" s="50"/>
      <c r="J1" s="50"/>
      <c r="K1" s="50"/>
      <c r="M1" s="50" t="s">
        <v>39</v>
      </c>
      <c r="N1" s="50"/>
      <c r="O1" s="50"/>
      <c r="P1" s="50"/>
      <c r="Q1" s="50"/>
      <c r="S1" s="50" t="s">
        <v>40</v>
      </c>
      <c r="T1" s="50"/>
      <c r="U1" s="50"/>
      <c r="V1" s="50"/>
      <c r="W1" s="50"/>
      <c r="Y1" s="50" t="s">
        <v>41</v>
      </c>
      <c r="Z1" s="50"/>
      <c r="AA1" s="50"/>
      <c r="AB1" s="50"/>
      <c r="AC1" s="50"/>
      <c r="AE1" s="50" t="s">
        <v>42</v>
      </c>
      <c r="AF1" s="50"/>
      <c r="AG1" s="50"/>
      <c r="AH1" s="50"/>
      <c r="AI1" s="50"/>
    </row>
    <row r="2" spans="1:35" ht="17.25" x14ac:dyDescent="0.25">
      <c r="A2" s="2"/>
      <c r="B2" s="2" t="s">
        <v>4</v>
      </c>
      <c r="C2" s="2" t="s">
        <v>5</v>
      </c>
      <c r="D2" s="6" t="s">
        <v>10</v>
      </c>
      <c r="E2" s="10" t="s">
        <v>8</v>
      </c>
      <c r="G2" s="2"/>
      <c r="H2" s="2" t="s">
        <v>4</v>
      </c>
      <c r="I2" s="2" t="s">
        <v>5</v>
      </c>
      <c r="J2" s="6" t="s">
        <v>10</v>
      </c>
      <c r="K2" s="10" t="s">
        <v>8</v>
      </c>
      <c r="M2" s="2"/>
      <c r="N2" s="2" t="s">
        <v>4</v>
      </c>
      <c r="O2" s="2" t="s">
        <v>5</v>
      </c>
      <c r="P2" s="6" t="s">
        <v>10</v>
      </c>
      <c r="Q2" s="10" t="s">
        <v>8</v>
      </c>
      <c r="S2" s="2"/>
      <c r="T2" s="2" t="s">
        <v>4</v>
      </c>
      <c r="U2" s="2" t="s">
        <v>5</v>
      </c>
      <c r="V2" s="6" t="s">
        <v>10</v>
      </c>
      <c r="W2" s="10" t="s">
        <v>8</v>
      </c>
      <c r="Y2" s="2"/>
      <c r="Z2" s="2" t="s">
        <v>4</v>
      </c>
      <c r="AA2" s="2" t="s">
        <v>5</v>
      </c>
      <c r="AB2" s="6" t="s">
        <v>10</v>
      </c>
      <c r="AC2" s="10" t="s">
        <v>8</v>
      </c>
      <c r="AE2" s="2"/>
      <c r="AF2" s="2" t="s">
        <v>4</v>
      </c>
      <c r="AG2" s="2" t="s">
        <v>5</v>
      </c>
      <c r="AH2" s="6" t="s">
        <v>10</v>
      </c>
      <c r="AI2" s="10" t="s">
        <v>8</v>
      </c>
    </row>
    <row r="3" spans="1:35" x14ac:dyDescent="0.25">
      <c r="A3" t="s">
        <v>0</v>
      </c>
      <c r="B3" s="19">
        <v>437</v>
      </c>
      <c r="C3" s="19">
        <v>310.5</v>
      </c>
      <c r="D3" s="19">
        <v>51.537037037037038</v>
      </c>
      <c r="E3" s="10">
        <v>35.185185185185183</v>
      </c>
      <c r="G3" t="s">
        <v>0</v>
      </c>
      <c r="H3" s="19">
        <v>90</v>
      </c>
      <c r="I3" s="19">
        <v>55.5</v>
      </c>
      <c r="J3" s="19">
        <v>21.445945945945947</v>
      </c>
      <c r="K3" s="10">
        <v>40.54054054054054</v>
      </c>
      <c r="M3" t="s">
        <v>0</v>
      </c>
      <c r="N3" s="19">
        <v>168</v>
      </c>
      <c r="O3" s="19">
        <v>123.5</v>
      </c>
      <c r="P3" s="19">
        <v>16.034412955465587</v>
      </c>
      <c r="Q3" s="10">
        <v>34.008097165991899</v>
      </c>
      <c r="S3" t="s">
        <v>0</v>
      </c>
      <c r="T3" s="19">
        <v>122</v>
      </c>
      <c r="U3" s="19">
        <v>76.75</v>
      </c>
      <c r="V3" s="19">
        <v>26.678338762214985</v>
      </c>
      <c r="W3" s="10">
        <v>39.739413680781759</v>
      </c>
      <c r="Y3" t="s">
        <v>0</v>
      </c>
      <c r="Z3" s="19">
        <v>30</v>
      </c>
      <c r="AA3" s="19">
        <v>31.75</v>
      </c>
      <c r="AB3" s="19">
        <v>9.6456692913385822E-2</v>
      </c>
      <c r="AC3" s="10">
        <v>23.622047244094489</v>
      </c>
      <c r="AE3" t="s">
        <v>0</v>
      </c>
      <c r="AF3" s="19">
        <v>20</v>
      </c>
      <c r="AG3" s="19">
        <v>18.5</v>
      </c>
      <c r="AH3" s="19">
        <v>0.12162162162162163</v>
      </c>
      <c r="AI3" s="10">
        <v>27.027027027027028</v>
      </c>
    </row>
    <row r="4" spans="1:35" x14ac:dyDescent="0.25">
      <c r="A4" t="s">
        <v>1</v>
      </c>
      <c r="B4" s="19">
        <v>322</v>
      </c>
      <c r="C4" s="19">
        <v>310.5</v>
      </c>
      <c r="D4" s="19">
        <v>0.42592592592592593</v>
      </c>
      <c r="E4" s="10">
        <v>25.925925925925927</v>
      </c>
      <c r="G4" t="s">
        <v>1</v>
      </c>
      <c r="H4" s="19">
        <v>53</v>
      </c>
      <c r="I4" s="19">
        <v>55.5</v>
      </c>
      <c r="J4" s="19">
        <v>0.11261261261261261</v>
      </c>
      <c r="K4" s="10">
        <v>23.873873873873872</v>
      </c>
      <c r="M4" t="s">
        <v>1</v>
      </c>
      <c r="N4" s="19">
        <v>138</v>
      </c>
      <c r="O4" s="19">
        <v>123.5</v>
      </c>
      <c r="P4" s="19">
        <v>1.7024291497975708</v>
      </c>
      <c r="Q4" s="10">
        <v>27.935222672064775</v>
      </c>
      <c r="S4" t="s">
        <v>1</v>
      </c>
      <c r="T4" s="19">
        <v>78</v>
      </c>
      <c r="U4" s="19">
        <v>76.75</v>
      </c>
      <c r="V4" s="19">
        <v>2.035830618892508E-2</v>
      </c>
      <c r="W4" s="10">
        <v>25.407166123778502</v>
      </c>
      <c r="Y4" t="s">
        <v>1</v>
      </c>
      <c r="Z4" s="19">
        <v>35</v>
      </c>
      <c r="AA4" s="19">
        <v>31.75</v>
      </c>
      <c r="AB4" s="19">
        <v>0.33267716535433073</v>
      </c>
      <c r="AC4" s="10">
        <v>27.559055118110237</v>
      </c>
      <c r="AE4" t="s">
        <v>1</v>
      </c>
      <c r="AF4" s="19">
        <v>10</v>
      </c>
      <c r="AG4" s="19">
        <v>18.5</v>
      </c>
      <c r="AH4" s="19">
        <v>3.9054054054054053</v>
      </c>
      <c r="AI4" s="10">
        <v>13.513513513513514</v>
      </c>
    </row>
    <row r="5" spans="1:35" x14ac:dyDescent="0.25">
      <c r="A5" t="s">
        <v>2</v>
      </c>
      <c r="B5" s="19">
        <v>247</v>
      </c>
      <c r="C5" s="19">
        <v>310.5</v>
      </c>
      <c r="D5" s="19">
        <v>12.986312399355878</v>
      </c>
      <c r="E5" s="10">
        <v>19.887278582930758</v>
      </c>
      <c r="G5" t="s">
        <v>2</v>
      </c>
      <c r="H5" s="19">
        <v>36</v>
      </c>
      <c r="I5" s="19">
        <v>55.5</v>
      </c>
      <c r="J5" s="19">
        <v>6.8513513513513518</v>
      </c>
      <c r="K5" s="10">
        <v>16.216216216216214</v>
      </c>
      <c r="M5" t="s">
        <v>2</v>
      </c>
      <c r="N5" s="19">
        <v>103</v>
      </c>
      <c r="O5" s="19">
        <v>123.5</v>
      </c>
      <c r="P5" s="19">
        <v>3.402834008097166</v>
      </c>
      <c r="Q5" s="10">
        <v>20.850202429149796</v>
      </c>
      <c r="S5" t="s">
        <v>2</v>
      </c>
      <c r="T5" s="19">
        <v>62</v>
      </c>
      <c r="U5" s="19">
        <v>76.75</v>
      </c>
      <c r="V5" s="19">
        <v>2.8346905537459284</v>
      </c>
      <c r="W5" s="10">
        <v>20.195439739413683</v>
      </c>
      <c r="Y5" t="s">
        <v>2</v>
      </c>
      <c r="Z5" s="19">
        <v>26</v>
      </c>
      <c r="AA5" s="19">
        <v>31.75</v>
      </c>
      <c r="AB5" s="19">
        <v>1.0413385826771653</v>
      </c>
      <c r="AC5" s="10">
        <v>20.472440944881889</v>
      </c>
      <c r="AE5" t="s">
        <v>2</v>
      </c>
      <c r="AF5" s="19">
        <v>19</v>
      </c>
      <c r="AG5" s="19">
        <v>18.5</v>
      </c>
      <c r="AH5" s="19">
        <v>1.3513513513513514E-2</v>
      </c>
      <c r="AI5" s="10">
        <v>25.675675675675677</v>
      </c>
    </row>
    <row r="6" spans="1:35" x14ac:dyDescent="0.25">
      <c r="A6" s="2" t="s">
        <v>3</v>
      </c>
      <c r="B6" s="19">
        <v>236</v>
      </c>
      <c r="C6" s="19">
        <v>310.5</v>
      </c>
      <c r="D6" s="3">
        <v>17.875201288244767</v>
      </c>
      <c r="E6" s="10">
        <v>19.001610305958131</v>
      </c>
      <c r="G6" s="2" t="s">
        <v>3</v>
      </c>
      <c r="H6" s="19">
        <v>43</v>
      </c>
      <c r="I6" s="19">
        <v>55.5</v>
      </c>
      <c r="J6" s="3">
        <v>2.8153153153153152</v>
      </c>
      <c r="K6" s="10">
        <v>19.369369369369366</v>
      </c>
      <c r="M6" s="2" t="s">
        <v>3</v>
      </c>
      <c r="N6" s="19">
        <v>85</v>
      </c>
      <c r="O6" s="19">
        <v>123.5</v>
      </c>
      <c r="P6" s="3">
        <v>12.002024291497976</v>
      </c>
      <c r="Q6" s="10">
        <v>17.20647773279352</v>
      </c>
      <c r="S6" s="2" t="s">
        <v>3</v>
      </c>
      <c r="T6" s="19">
        <v>45</v>
      </c>
      <c r="U6" s="19">
        <v>76.75</v>
      </c>
      <c r="V6" s="3">
        <v>13.134364820846905</v>
      </c>
      <c r="W6" s="10">
        <v>14.65798045602606</v>
      </c>
      <c r="Y6" s="2" t="s">
        <v>3</v>
      </c>
      <c r="Z6" s="19">
        <v>36</v>
      </c>
      <c r="AA6" s="19">
        <v>31.75</v>
      </c>
      <c r="AB6" s="3">
        <v>0.56889763779527558</v>
      </c>
      <c r="AC6" s="10">
        <v>28.346456692913385</v>
      </c>
      <c r="AE6" s="2" t="s">
        <v>3</v>
      </c>
      <c r="AF6" s="19">
        <v>25</v>
      </c>
      <c r="AG6" s="19">
        <v>18.5</v>
      </c>
      <c r="AH6" s="3">
        <v>2.2837837837837838</v>
      </c>
      <c r="AI6" s="10">
        <v>33.783783783783782</v>
      </c>
    </row>
    <row r="7" spans="1:35" x14ac:dyDescent="0.25">
      <c r="B7" s="7">
        <v>1242</v>
      </c>
      <c r="C7" s="8">
        <v>1242</v>
      </c>
      <c r="D7" s="9">
        <v>82.824476650563611</v>
      </c>
      <c r="E7" s="10">
        <v>100</v>
      </c>
      <c r="H7" s="7">
        <v>222</v>
      </c>
      <c r="I7" s="8">
        <v>222</v>
      </c>
      <c r="J7" s="9">
        <v>31.225225225225223</v>
      </c>
      <c r="K7" s="10">
        <v>99.999999999999986</v>
      </c>
      <c r="N7" s="7">
        <v>494</v>
      </c>
      <c r="O7" s="8">
        <v>494</v>
      </c>
      <c r="P7" s="9">
        <v>33.141700404858298</v>
      </c>
      <c r="Q7" s="10">
        <v>99.999999999999986</v>
      </c>
      <c r="T7" s="7">
        <v>307</v>
      </c>
      <c r="U7" s="8">
        <v>307</v>
      </c>
      <c r="V7" s="9">
        <v>42.667752442996743</v>
      </c>
      <c r="W7" s="10">
        <v>100</v>
      </c>
      <c r="Z7" s="7">
        <v>127</v>
      </c>
      <c r="AA7" s="8">
        <v>127</v>
      </c>
      <c r="AB7" s="9">
        <v>2.0393700787401574</v>
      </c>
      <c r="AC7" s="10">
        <v>100</v>
      </c>
      <c r="AF7" s="7">
        <v>74</v>
      </c>
      <c r="AG7" s="8">
        <v>74</v>
      </c>
      <c r="AH7" s="9">
        <v>6.3243243243243246</v>
      </c>
      <c r="AI7" s="10">
        <v>100</v>
      </c>
    </row>
    <row r="9" spans="1:35" x14ac:dyDescent="0.25">
      <c r="A9" t="s">
        <v>6</v>
      </c>
      <c r="B9" s="12">
        <v>7.6043930333742271E-18</v>
      </c>
      <c r="G9" t="s">
        <v>6</v>
      </c>
      <c r="H9" s="12">
        <v>7.621069811319114E-7</v>
      </c>
      <c r="M9" t="s">
        <v>6</v>
      </c>
      <c r="N9" s="12">
        <v>3.006460008132677E-7</v>
      </c>
      <c r="S9" t="s">
        <v>6</v>
      </c>
      <c r="T9" s="12">
        <v>2.8949954284314775E-9</v>
      </c>
      <c r="Y9" t="s">
        <v>6</v>
      </c>
      <c r="Z9" s="21">
        <v>0.56427563842464701</v>
      </c>
      <c r="AE9" t="s">
        <v>6</v>
      </c>
      <c r="AF9" s="21">
        <v>9.6854232603957535E-2</v>
      </c>
    </row>
    <row r="12" spans="1:35" x14ac:dyDescent="0.25">
      <c r="A12" s="50" t="s">
        <v>43</v>
      </c>
      <c r="B12" s="50"/>
      <c r="C12" s="50"/>
      <c r="D12" s="50"/>
      <c r="E12" s="50"/>
      <c r="G12" s="50" t="s">
        <v>44</v>
      </c>
      <c r="H12" s="50"/>
      <c r="I12" s="50"/>
      <c r="J12" s="50"/>
      <c r="K12" s="50"/>
      <c r="M12" s="50" t="s">
        <v>48</v>
      </c>
      <c r="N12" s="50"/>
      <c r="O12" s="50"/>
      <c r="P12" s="50"/>
      <c r="Q12" s="50"/>
      <c r="S12" s="50" t="s">
        <v>47</v>
      </c>
      <c r="T12" s="50"/>
      <c r="U12" s="50"/>
      <c r="V12" s="50"/>
      <c r="W12" s="50"/>
      <c r="Y12" s="50" t="s">
        <v>46</v>
      </c>
      <c r="Z12" s="50"/>
      <c r="AA12" s="50"/>
      <c r="AB12" s="50"/>
      <c r="AC12" s="50"/>
      <c r="AE12" s="50" t="s">
        <v>45</v>
      </c>
      <c r="AF12" s="50"/>
      <c r="AG12" s="50"/>
      <c r="AH12" s="50"/>
      <c r="AI12" s="50"/>
    </row>
    <row r="13" spans="1:35" ht="17.25" x14ac:dyDescent="0.25">
      <c r="A13" s="2"/>
      <c r="B13" s="2" t="s">
        <v>4</v>
      </c>
      <c r="C13" s="2" t="s">
        <v>5</v>
      </c>
      <c r="D13" s="6" t="s">
        <v>10</v>
      </c>
      <c r="E13" s="10" t="s">
        <v>8</v>
      </c>
      <c r="G13" s="2"/>
      <c r="H13" s="2" t="s">
        <v>4</v>
      </c>
      <c r="I13" s="2" t="s">
        <v>5</v>
      </c>
      <c r="J13" s="6" t="s">
        <v>10</v>
      </c>
      <c r="K13" s="10" t="s">
        <v>8</v>
      </c>
      <c r="M13" s="2"/>
      <c r="N13" s="2" t="s">
        <v>4</v>
      </c>
      <c r="O13" s="2" t="s">
        <v>5</v>
      </c>
      <c r="P13" s="6" t="s">
        <v>10</v>
      </c>
      <c r="Q13" s="10" t="s">
        <v>8</v>
      </c>
      <c r="S13" s="2"/>
      <c r="T13" s="2" t="s">
        <v>4</v>
      </c>
      <c r="U13" s="2" t="s">
        <v>5</v>
      </c>
      <c r="V13" s="6" t="s">
        <v>10</v>
      </c>
      <c r="W13" s="10" t="s">
        <v>8</v>
      </c>
      <c r="Y13" s="2"/>
      <c r="Z13" s="2" t="s">
        <v>4</v>
      </c>
      <c r="AA13" s="2" t="s">
        <v>5</v>
      </c>
      <c r="AB13" s="6" t="s">
        <v>10</v>
      </c>
      <c r="AC13" s="10" t="s">
        <v>8</v>
      </c>
      <c r="AE13" s="2"/>
      <c r="AF13" s="2" t="s">
        <v>4</v>
      </c>
      <c r="AG13" s="2" t="s">
        <v>5</v>
      </c>
      <c r="AH13" s="6" t="s">
        <v>10</v>
      </c>
      <c r="AI13" s="10" t="s">
        <v>8</v>
      </c>
    </row>
    <row r="14" spans="1:35" x14ac:dyDescent="0.25">
      <c r="A14" t="s">
        <v>0</v>
      </c>
      <c r="B14" s="19">
        <v>281</v>
      </c>
      <c r="C14" s="19">
        <v>188.25</v>
      </c>
      <c r="D14" s="19">
        <v>45.697543160690572</v>
      </c>
      <c r="E14" s="10">
        <v>37.317397078353252</v>
      </c>
      <c r="G14" t="s">
        <v>0</v>
      </c>
      <c r="H14" s="19">
        <v>143</v>
      </c>
      <c r="I14" s="19">
        <v>88.75</v>
      </c>
      <c r="J14" s="19">
        <v>33.161267605633803</v>
      </c>
      <c r="K14" s="10">
        <v>40.281690140845072</v>
      </c>
      <c r="M14" t="s">
        <v>0</v>
      </c>
      <c r="N14" s="19">
        <v>50</v>
      </c>
      <c r="O14" s="19">
        <v>33.25</v>
      </c>
      <c r="P14" s="19">
        <v>8.4379699248120303</v>
      </c>
      <c r="Q14" s="10">
        <v>37.593984962406012</v>
      </c>
      <c r="S14" t="s">
        <v>0</v>
      </c>
      <c r="T14" s="19">
        <v>62</v>
      </c>
      <c r="U14" s="19">
        <v>44.5</v>
      </c>
      <c r="V14" s="19">
        <v>6.882022471910112</v>
      </c>
      <c r="W14" s="10">
        <v>34.831460674157306</v>
      </c>
      <c r="Y14" t="s">
        <v>0</v>
      </c>
      <c r="Z14" s="19">
        <v>12</v>
      </c>
      <c r="AA14" s="19">
        <v>11.75</v>
      </c>
      <c r="AB14" s="19">
        <v>5.3191489361702126E-3</v>
      </c>
      <c r="AC14" s="10">
        <v>25.531914893617024</v>
      </c>
      <c r="AE14" t="s">
        <v>0</v>
      </c>
      <c r="AF14" s="19">
        <v>14</v>
      </c>
      <c r="AG14" s="19">
        <v>10</v>
      </c>
      <c r="AH14" s="19">
        <v>1.6</v>
      </c>
      <c r="AI14" s="10">
        <v>35</v>
      </c>
    </row>
    <row r="15" spans="1:35" x14ac:dyDescent="0.25">
      <c r="A15" t="s">
        <v>1</v>
      </c>
      <c r="B15" s="19">
        <v>180</v>
      </c>
      <c r="C15" s="19">
        <v>188.25</v>
      </c>
      <c r="D15" s="19">
        <v>0.36155378486055778</v>
      </c>
      <c r="E15" s="10">
        <v>23.904382470119522</v>
      </c>
      <c r="G15" t="s">
        <v>1</v>
      </c>
      <c r="H15" s="19">
        <v>86</v>
      </c>
      <c r="I15" s="19">
        <v>88.75</v>
      </c>
      <c r="J15" s="19">
        <v>8.52112676056338E-2</v>
      </c>
      <c r="K15" s="10">
        <v>24.225352112676056</v>
      </c>
      <c r="M15" t="s">
        <v>1</v>
      </c>
      <c r="N15" s="19">
        <v>24</v>
      </c>
      <c r="O15" s="19">
        <v>33.25</v>
      </c>
      <c r="P15" s="19">
        <v>2.5733082706766917</v>
      </c>
      <c r="Q15" s="10">
        <v>18.045112781954888</v>
      </c>
      <c r="S15" t="s">
        <v>1</v>
      </c>
      <c r="T15" s="19">
        <v>40</v>
      </c>
      <c r="U15" s="19">
        <v>44.5</v>
      </c>
      <c r="V15" s="19">
        <v>0.4550561797752809</v>
      </c>
      <c r="W15" s="10">
        <v>22.471910112359549</v>
      </c>
      <c r="Y15" t="s">
        <v>1</v>
      </c>
      <c r="Z15" s="19">
        <v>20</v>
      </c>
      <c r="AA15" s="19">
        <v>11.75</v>
      </c>
      <c r="AB15" s="19">
        <v>5.792553191489362</v>
      </c>
      <c r="AC15" s="10">
        <v>42.553191489361701</v>
      </c>
      <c r="AE15" t="s">
        <v>1</v>
      </c>
      <c r="AF15" s="19">
        <v>10</v>
      </c>
      <c r="AG15" s="19">
        <v>10</v>
      </c>
      <c r="AH15" s="19">
        <v>0</v>
      </c>
      <c r="AI15" s="10">
        <v>25</v>
      </c>
    </row>
    <row r="16" spans="1:35" x14ac:dyDescent="0.25">
      <c r="A16" t="s">
        <v>2</v>
      </c>
      <c r="B16" s="19">
        <v>161</v>
      </c>
      <c r="C16" s="19">
        <v>188.25</v>
      </c>
      <c r="D16" s="19">
        <v>3.9445551128818059</v>
      </c>
      <c r="E16" s="10">
        <v>21.381142098273571</v>
      </c>
      <c r="G16" t="s">
        <v>2</v>
      </c>
      <c r="H16" s="19">
        <v>85</v>
      </c>
      <c r="I16" s="19">
        <v>88.75</v>
      </c>
      <c r="J16" s="19">
        <v>0.15845070422535212</v>
      </c>
      <c r="K16" s="10">
        <v>23.943661971830988</v>
      </c>
      <c r="M16" t="s">
        <v>2</v>
      </c>
      <c r="N16" s="19">
        <v>23</v>
      </c>
      <c r="O16" s="19">
        <v>33.25</v>
      </c>
      <c r="P16" s="19">
        <v>3.1597744360902253</v>
      </c>
      <c r="Q16" s="10">
        <v>17.293233082706767</v>
      </c>
      <c r="S16" t="s">
        <v>2</v>
      </c>
      <c r="T16" s="19">
        <v>35</v>
      </c>
      <c r="U16" s="19">
        <v>44.5</v>
      </c>
      <c r="V16" s="19">
        <v>2.0280898876404496</v>
      </c>
      <c r="W16" s="10">
        <v>19.662921348314608</v>
      </c>
      <c r="Y16" t="s">
        <v>2</v>
      </c>
      <c r="Z16" s="19">
        <v>10</v>
      </c>
      <c r="AA16" s="19">
        <v>11.75</v>
      </c>
      <c r="AB16" s="19">
        <v>0.26063829787234044</v>
      </c>
      <c r="AC16" s="10">
        <v>21.276595744680851</v>
      </c>
      <c r="AE16" t="s">
        <v>2</v>
      </c>
      <c r="AF16" s="19">
        <v>8</v>
      </c>
      <c r="AG16" s="19">
        <v>10</v>
      </c>
      <c r="AH16" s="19">
        <v>0.4</v>
      </c>
      <c r="AI16" s="10">
        <v>20</v>
      </c>
    </row>
    <row r="17" spans="1:35" x14ac:dyDescent="0.25">
      <c r="A17" s="2" t="s">
        <v>3</v>
      </c>
      <c r="B17" s="19">
        <v>131</v>
      </c>
      <c r="C17" s="19">
        <v>188.25</v>
      </c>
      <c r="D17" s="3">
        <v>17.410690571049138</v>
      </c>
      <c r="E17" s="10">
        <v>17.397078353253651</v>
      </c>
      <c r="G17" s="2" t="s">
        <v>3</v>
      </c>
      <c r="H17" s="19">
        <v>41</v>
      </c>
      <c r="I17" s="19">
        <v>88.75</v>
      </c>
      <c r="J17" s="3">
        <v>25.690845070422537</v>
      </c>
      <c r="K17" s="10">
        <v>11.549295774647888</v>
      </c>
      <c r="M17" s="2" t="s">
        <v>3</v>
      </c>
      <c r="N17" s="19">
        <v>36</v>
      </c>
      <c r="O17" s="19">
        <v>33.25</v>
      </c>
      <c r="P17" s="3">
        <v>0.22744360902255639</v>
      </c>
      <c r="Q17" s="10">
        <v>27.06766917293233</v>
      </c>
      <c r="S17" s="2" t="s">
        <v>3</v>
      </c>
      <c r="T17" s="19">
        <v>41</v>
      </c>
      <c r="U17" s="19">
        <v>44.5</v>
      </c>
      <c r="V17" s="3">
        <v>0.2752808988764045</v>
      </c>
      <c r="W17" s="10">
        <v>23.033707865168537</v>
      </c>
      <c r="Y17" s="2" t="s">
        <v>3</v>
      </c>
      <c r="Z17" s="19">
        <v>5</v>
      </c>
      <c r="AA17" s="19">
        <v>11.75</v>
      </c>
      <c r="AB17" s="3">
        <v>3.8776595744680851</v>
      </c>
      <c r="AC17" s="10">
        <v>10.638297872340425</v>
      </c>
      <c r="AE17" s="2" t="s">
        <v>3</v>
      </c>
      <c r="AF17" s="19">
        <v>8</v>
      </c>
      <c r="AG17" s="19">
        <v>10</v>
      </c>
      <c r="AH17" s="3">
        <v>0.4</v>
      </c>
      <c r="AI17" s="10">
        <v>20</v>
      </c>
    </row>
    <row r="18" spans="1:35" x14ac:dyDescent="0.25">
      <c r="B18" s="7">
        <v>753</v>
      </c>
      <c r="C18" s="8">
        <v>753</v>
      </c>
      <c r="D18" s="9">
        <v>67.414342629482078</v>
      </c>
      <c r="E18" s="10">
        <v>100</v>
      </c>
      <c r="H18" s="7">
        <v>355</v>
      </c>
      <c r="I18" s="8">
        <v>355</v>
      </c>
      <c r="J18" s="9">
        <v>59.095774647887325</v>
      </c>
      <c r="K18" s="10">
        <v>100</v>
      </c>
      <c r="N18" s="7">
        <v>133</v>
      </c>
      <c r="O18" s="8">
        <v>133</v>
      </c>
      <c r="P18" s="9">
        <v>14.398496240601503</v>
      </c>
      <c r="Q18" s="10">
        <v>99.999999999999986</v>
      </c>
      <c r="T18" s="7">
        <v>178</v>
      </c>
      <c r="U18" s="8">
        <v>178</v>
      </c>
      <c r="V18" s="9">
        <v>9.6404494382022481</v>
      </c>
      <c r="W18" s="10">
        <v>100</v>
      </c>
      <c r="Z18" s="7">
        <v>47</v>
      </c>
      <c r="AA18" s="8">
        <v>47</v>
      </c>
      <c r="AB18" s="9">
        <v>9.9361702127659584</v>
      </c>
      <c r="AC18" s="10">
        <v>100</v>
      </c>
      <c r="AF18" s="7">
        <v>40</v>
      </c>
      <c r="AG18" s="8">
        <v>40</v>
      </c>
      <c r="AH18" s="9">
        <v>2.4</v>
      </c>
      <c r="AI18" s="10">
        <v>100</v>
      </c>
    </row>
    <row r="20" spans="1:35" x14ac:dyDescent="0.25">
      <c r="A20" t="s">
        <v>6</v>
      </c>
      <c r="B20" s="12">
        <v>1.526800522970841E-14</v>
      </c>
      <c r="G20" t="s">
        <v>6</v>
      </c>
      <c r="H20" s="12">
        <v>9.1707488659180783E-13</v>
      </c>
      <c r="M20" t="s">
        <v>6</v>
      </c>
      <c r="N20" s="12">
        <v>2.4099844358303818E-3</v>
      </c>
      <c r="S20" t="s">
        <v>6</v>
      </c>
      <c r="T20" s="12">
        <v>2.1883212729557185E-2</v>
      </c>
      <c r="Y20" t="s">
        <v>6</v>
      </c>
      <c r="Z20" s="12">
        <v>1.9116577635938048E-2</v>
      </c>
      <c r="AE20" t="s">
        <v>6</v>
      </c>
      <c r="AF20" s="11">
        <v>0.49363462271172787</v>
      </c>
    </row>
    <row r="23" spans="1:35" x14ac:dyDescent="0.25">
      <c r="A23" s="50" t="s">
        <v>49</v>
      </c>
      <c r="B23" s="50"/>
      <c r="C23" s="50"/>
      <c r="D23" s="50"/>
      <c r="E23" s="50"/>
      <c r="G23" s="50" t="s">
        <v>50</v>
      </c>
      <c r="H23" s="50"/>
      <c r="I23" s="50"/>
      <c r="J23" s="50"/>
      <c r="K23" s="50"/>
      <c r="M23" s="50" t="s">
        <v>51</v>
      </c>
      <c r="N23" s="50"/>
      <c r="O23" s="50"/>
      <c r="P23" s="50"/>
      <c r="Q23" s="50"/>
      <c r="S23" s="50" t="s">
        <v>52</v>
      </c>
      <c r="T23" s="50"/>
      <c r="U23" s="50"/>
      <c r="V23" s="50"/>
      <c r="W23" s="50"/>
      <c r="Y23" s="50" t="s">
        <v>53</v>
      </c>
      <c r="Z23" s="50"/>
      <c r="AA23" s="50"/>
      <c r="AB23" s="50"/>
      <c r="AC23" s="50"/>
      <c r="AE23" s="50" t="s">
        <v>54</v>
      </c>
      <c r="AF23" s="50"/>
      <c r="AG23" s="50"/>
      <c r="AH23" s="50"/>
      <c r="AI23" s="50"/>
    </row>
    <row r="24" spans="1:35" ht="17.25" x14ac:dyDescent="0.25">
      <c r="A24" s="2"/>
      <c r="B24" s="2" t="s">
        <v>4</v>
      </c>
      <c r="C24" s="2" t="s">
        <v>5</v>
      </c>
      <c r="D24" s="6" t="s">
        <v>10</v>
      </c>
      <c r="E24" s="10" t="s">
        <v>8</v>
      </c>
      <c r="G24" s="2"/>
      <c r="H24" s="2" t="s">
        <v>4</v>
      </c>
      <c r="I24" s="2" t="s">
        <v>5</v>
      </c>
      <c r="J24" s="6" t="s">
        <v>10</v>
      </c>
      <c r="K24" s="10" t="s">
        <v>8</v>
      </c>
      <c r="M24" s="2"/>
      <c r="N24" s="2" t="s">
        <v>4</v>
      </c>
      <c r="O24" s="2" t="s">
        <v>5</v>
      </c>
      <c r="P24" s="6" t="s">
        <v>10</v>
      </c>
      <c r="Q24" s="10" t="s">
        <v>8</v>
      </c>
      <c r="S24" s="2"/>
      <c r="T24" s="2" t="s">
        <v>4</v>
      </c>
      <c r="U24" s="2" t="s">
        <v>5</v>
      </c>
      <c r="V24" s="6" t="s">
        <v>10</v>
      </c>
      <c r="W24" s="10" t="s">
        <v>8</v>
      </c>
      <c r="Y24" s="2"/>
      <c r="Z24" s="2" t="s">
        <v>4</v>
      </c>
      <c r="AA24" s="2" t="s">
        <v>5</v>
      </c>
      <c r="AB24" s="6" t="s">
        <v>10</v>
      </c>
      <c r="AC24" s="10" t="s">
        <v>8</v>
      </c>
      <c r="AE24" s="2"/>
      <c r="AF24" s="2" t="s">
        <v>4</v>
      </c>
      <c r="AG24" s="2" t="s">
        <v>5</v>
      </c>
      <c r="AH24" s="6" t="s">
        <v>10</v>
      </c>
      <c r="AI24" s="10" t="s">
        <v>8</v>
      </c>
    </row>
    <row r="25" spans="1:35" x14ac:dyDescent="0.25">
      <c r="A25" t="s">
        <v>0</v>
      </c>
      <c r="B25" s="19">
        <f>SUM(B3,B14)</f>
        <v>718</v>
      </c>
      <c r="C25" s="19">
        <f>0.25*B$29</f>
        <v>498.75</v>
      </c>
      <c r="D25" s="19">
        <f>(B25-C25)^2/C25</f>
        <v>96.38208020050125</v>
      </c>
      <c r="E25" s="10">
        <f>B25/B$29%</f>
        <v>35.989974937343362</v>
      </c>
      <c r="G25" t="s">
        <v>0</v>
      </c>
      <c r="H25" s="19">
        <f>SUM(H3,H14)</f>
        <v>233</v>
      </c>
      <c r="I25" s="19">
        <f>0.25*H$29</f>
        <v>144.25</v>
      </c>
      <c r="J25" s="19">
        <f>(H25-I25)^2/I25</f>
        <v>54.603552859618716</v>
      </c>
      <c r="K25" s="10">
        <f>H25/H$29%</f>
        <v>40.38128249566725</v>
      </c>
      <c r="M25" t="s">
        <v>0</v>
      </c>
      <c r="N25" s="19">
        <f>SUM(N3,N14)</f>
        <v>218</v>
      </c>
      <c r="O25" s="19">
        <f>0.25*N$29</f>
        <v>156.75</v>
      </c>
      <c r="P25" s="19">
        <f>(N25-O25)^2/O25</f>
        <v>23.933413078149922</v>
      </c>
      <c r="Q25" s="10">
        <f>N25/N$29%</f>
        <v>34.768740031897927</v>
      </c>
      <c r="S25" t="s">
        <v>0</v>
      </c>
      <c r="T25" s="19">
        <f>SUM(T3,T14)</f>
        <v>184</v>
      </c>
      <c r="U25" s="19">
        <f>0.25*T$29</f>
        <v>121.25</v>
      </c>
      <c r="V25" s="19">
        <f>(T25-U25)^2/U25</f>
        <v>32.47474226804124</v>
      </c>
      <c r="W25" s="10">
        <f>T25/T$29%</f>
        <v>37.938144329896907</v>
      </c>
      <c r="Y25" t="s">
        <v>0</v>
      </c>
      <c r="Z25" s="19">
        <f>SUM(Z3,Z14)</f>
        <v>42</v>
      </c>
      <c r="AA25" s="19">
        <f>0.25*Z$29</f>
        <v>43.5</v>
      </c>
      <c r="AB25" s="19">
        <f>(Z25-AA25)^2/AA25</f>
        <v>5.1724137931034482E-2</v>
      </c>
      <c r="AC25" s="10">
        <f>Z25/Z$29%</f>
        <v>24.137931034482758</v>
      </c>
      <c r="AE25" t="s">
        <v>0</v>
      </c>
      <c r="AF25" s="19">
        <f>SUM(AF3,AF14)</f>
        <v>34</v>
      </c>
      <c r="AG25" s="19">
        <f>0.25*AF$29</f>
        <v>28.5</v>
      </c>
      <c r="AH25" s="19">
        <f>(AF25-AG25)^2/AG25</f>
        <v>1.0614035087719298</v>
      </c>
      <c r="AI25" s="10">
        <f>AF25/AF$29%</f>
        <v>29.824561403508774</v>
      </c>
    </row>
    <row r="26" spans="1:35" x14ac:dyDescent="0.25">
      <c r="A26" t="s">
        <v>1</v>
      </c>
      <c r="B26" s="19">
        <f>SUM(B4,B15)</f>
        <v>502</v>
      </c>
      <c r="C26" s="19">
        <f>0.25*B$29</f>
        <v>498.75</v>
      </c>
      <c r="D26" s="19">
        <f t="shared" ref="D26:D28" si="0">(B26-C26)^2/C26</f>
        <v>2.1177944862155389E-2</v>
      </c>
      <c r="E26" s="10">
        <f>B26/B$29%</f>
        <v>25.162907268170429</v>
      </c>
      <c r="G26" t="s">
        <v>1</v>
      </c>
      <c r="H26" s="19">
        <f>SUM(H4,H15)</f>
        <v>139</v>
      </c>
      <c r="I26" s="19">
        <f>0.25*H$29</f>
        <v>144.25</v>
      </c>
      <c r="J26" s="19">
        <f t="shared" ref="J26:J28" si="1">(H26-I26)^2/I26</f>
        <v>0.19107452339688041</v>
      </c>
      <c r="K26" s="10">
        <f>H26/H$29%</f>
        <v>24.090121317157713</v>
      </c>
      <c r="M26" t="s">
        <v>1</v>
      </c>
      <c r="N26" s="19">
        <f>SUM(N4,N15)</f>
        <v>162</v>
      </c>
      <c r="O26" s="19">
        <f>0.25*N$29</f>
        <v>156.75</v>
      </c>
      <c r="P26" s="19">
        <f t="shared" ref="P26:P28" si="2">(N26-O26)^2/O26</f>
        <v>0.17583732057416268</v>
      </c>
      <c r="Q26" s="10">
        <f>N26/N$29%</f>
        <v>25.837320574162682</v>
      </c>
      <c r="S26" t="s">
        <v>1</v>
      </c>
      <c r="T26" s="19">
        <f>SUM(T4,T15)</f>
        <v>118</v>
      </c>
      <c r="U26" s="19">
        <f>0.25*T$29</f>
        <v>121.25</v>
      </c>
      <c r="V26" s="19">
        <f t="shared" ref="V26:V28" si="3">(T26-U26)^2/U26</f>
        <v>8.7113402061855666E-2</v>
      </c>
      <c r="W26" s="10">
        <f>T26/T$29%</f>
        <v>24.329896907216497</v>
      </c>
      <c r="Y26" t="s">
        <v>1</v>
      </c>
      <c r="Z26" s="19">
        <f>SUM(Z4,Z15)</f>
        <v>55</v>
      </c>
      <c r="AA26" s="19">
        <f>0.25*Z$29</f>
        <v>43.5</v>
      </c>
      <c r="AB26" s="19">
        <f t="shared" ref="AB26:AB28" si="4">(Z26-AA26)^2/AA26</f>
        <v>3.0402298850574714</v>
      </c>
      <c r="AC26" s="10">
        <f>Z26/Z$29%</f>
        <v>31.609195402298852</v>
      </c>
      <c r="AE26" t="s">
        <v>1</v>
      </c>
      <c r="AF26" s="19">
        <f>SUM(AF4,AF15)</f>
        <v>20</v>
      </c>
      <c r="AG26" s="19">
        <f>0.25*AF$29</f>
        <v>28.5</v>
      </c>
      <c r="AH26" s="19">
        <f t="shared" ref="AH26:AH28" si="5">(AF26-AG26)^2/AG26</f>
        <v>2.5350877192982457</v>
      </c>
      <c r="AI26" s="10">
        <f>AF26/AF$29%</f>
        <v>17.543859649122808</v>
      </c>
    </row>
    <row r="27" spans="1:35" x14ac:dyDescent="0.25">
      <c r="A27" t="s">
        <v>2</v>
      </c>
      <c r="B27" s="19">
        <f>SUM(B5,B16)</f>
        <v>408</v>
      </c>
      <c r="C27" s="19">
        <f>0.25*B$29</f>
        <v>498.75</v>
      </c>
      <c r="D27" s="19">
        <f t="shared" si="0"/>
        <v>16.512406015037595</v>
      </c>
      <c r="E27" s="10">
        <f>B27/B$29%</f>
        <v>20.451127819548873</v>
      </c>
      <c r="G27" t="s">
        <v>2</v>
      </c>
      <c r="H27" s="19">
        <f>SUM(H5,H16)</f>
        <v>121</v>
      </c>
      <c r="I27" s="19">
        <f>0.25*H$29</f>
        <v>144.25</v>
      </c>
      <c r="J27" s="19">
        <f t="shared" si="1"/>
        <v>3.7474003466204504</v>
      </c>
      <c r="K27" s="10">
        <f>H27/H$29%</f>
        <v>20.970537261698443</v>
      </c>
      <c r="M27" t="s">
        <v>2</v>
      </c>
      <c r="N27" s="19">
        <f>SUM(N5,N16)</f>
        <v>126</v>
      </c>
      <c r="O27" s="19">
        <f>0.25*N$29</f>
        <v>156.75</v>
      </c>
      <c r="P27" s="19">
        <f t="shared" si="2"/>
        <v>6.0322966507177034</v>
      </c>
      <c r="Q27" s="10">
        <f>N27/N$29%</f>
        <v>20.095693779904309</v>
      </c>
      <c r="S27" t="s">
        <v>2</v>
      </c>
      <c r="T27" s="19">
        <f>SUM(T5,T16)</f>
        <v>97</v>
      </c>
      <c r="U27" s="19">
        <f>0.25*T$29</f>
        <v>121.25</v>
      </c>
      <c r="V27" s="19">
        <f t="shared" si="3"/>
        <v>4.8499999999999996</v>
      </c>
      <c r="W27" s="10">
        <f>T27/T$29%</f>
        <v>20</v>
      </c>
      <c r="Y27" t="s">
        <v>2</v>
      </c>
      <c r="Z27" s="19">
        <f>SUM(Z5,Z16)</f>
        <v>36</v>
      </c>
      <c r="AA27" s="19">
        <f>0.25*Z$29</f>
        <v>43.5</v>
      </c>
      <c r="AB27" s="19">
        <f t="shared" si="4"/>
        <v>1.2931034482758621</v>
      </c>
      <c r="AC27" s="10">
        <f>Z27/Z$29%</f>
        <v>20.689655172413794</v>
      </c>
      <c r="AE27" t="s">
        <v>2</v>
      </c>
      <c r="AF27" s="19">
        <f>SUM(AF5,AF16)</f>
        <v>27</v>
      </c>
      <c r="AG27" s="19">
        <f>0.25*AF$29</f>
        <v>28.5</v>
      </c>
      <c r="AH27" s="19">
        <f t="shared" si="5"/>
        <v>7.8947368421052627E-2</v>
      </c>
      <c r="AI27" s="10">
        <f>AF27/AF$29%</f>
        <v>23.684210526315791</v>
      </c>
    </row>
    <row r="28" spans="1:35" x14ac:dyDescent="0.25">
      <c r="A28" s="2" t="s">
        <v>3</v>
      </c>
      <c r="B28" s="19">
        <f>SUM(B6,B17)</f>
        <v>367</v>
      </c>
      <c r="C28" s="19">
        <f>0.25*B$29</f>
        <v>498.75</v>
      </c>
      <c r="D28" s="3">
        <f t="shared" si="0"/>
        <v>34.803132832080202</v>
      </c>
      <c r="E28" s="10">
        <f>B28/B$29%</f>
        <v>18.395989974937343</v>
      </c>
      <c r="G28" s="2" t="s">
        <v>3</v>
      </c>
      <c r="H28" s="19">
        <f>SUM(H6,H17)</f>
        <v>84</v>
      </c>
      <c r="I28" s="19">
        <f>0.25*H$29</f>
        <v>144.25</v>
      </c>
      <c r="J28" s="3">
        <f t="shared" si="1"/>
        <v>25.165077989601386</v>
      </c>
      <c r="K28" s="10">
        <f>H28/H$29%</f>
        <v>14.558058925476605</v>
      </c>
      <c r="M28" s="2" t="s">
        <v>3</v>
      </c>
      <c r="N28" s="19">
        <f>SUM(N6,N17)</f>
        <v>121</v>
      </c>
      <c r="O28" s="19">
        <f>0.25*N$29</f>
        <v>156.75</v>
      </c>
      <c r="P28" s="3">
        <f t="shared" si="2"/>
        <v>8.1535087719298254</v>
      </c>
      <c r="Q28" s="10">
        <f>N28/N$29%</f>
        <v>19.298245614035089</v>
      </c>
      <c r="S28" s="2" t="s">
        <v>3</v>
      </c>
      <c r="T28" s="19">
        <f>SUM(T6,T17)</f>
        <v>86</v>
      </c>
      <c r="U28" s="19">
        <f>0.25*T$29</f>
        <v>121.25</v>
      </c>
      <c r="V28" s="3">
        <f t="shared" si="3"/>
        <v>10.247938144329897</v>
      </c>
      <c r="W28" s="10">
        <f>T28/T$29%</f>
        <v>17.731958762886599</v>
      </c>
      <c r="Y28" s="2" t="s">
        <v>3</v>
      </c>
      <c r="Z28" s="19">
        <f>SUM(Z6,Z17)</f>
        <v>41</v>
      </c>
      <c r="AA28" s="19">
        <f>0.25*Z$29</f>
        <v>43.5</v>
      </c>
      <c r="AB28" s="3">
        <f t="shared" si="4"/>
        <v>0.14367816091954022</v>
      </c>
      <c r="AC28" s="10">
        <f>Z28/Z$29%</f>
        <v>23.563218390804597</v>
      </c>
      <c r="AE28" s="2" t="s">
        <v>3</v>
      </c>
      <c r="AF28" s="19">
        <f>SUM(AF6,AF17)</f>
        <v>33</v>
      </c>
      <c r="AG28" s="19">
        <f>0.25*AF$29</f>
        <v>28.5</v>
      </c>
      <c r="AH28" s="3">
        <f t="shared" si="5"/>
        <v>0.71052631578947367</v>
      </c>
      <c r="AI28" s="10">
        <f>AF28/AF$29%</f>
        <v>28.947368421052634</v>
      </c>
    </row>
    <row r="29" spans="1:35" x14ac:dyDescent="0.25">
      <c r="B29" s="7">
        <f>SUM(B25:B28)</f>
        <v>1995</v>
      </c>
      <c r="C29" s="8">
        <f>SUM(C25:C28)</f>
        <v>1995</v>
      </c>
      <c r="D29" s="9">
        <f>SUM(D25:D28)</f>
        <v>147.7187969924812</v>
      </c>
      <c r="E29" s="10">
        <f>SUM(E25:E28)</f>
        <v>100</v>
      </c>
      <c r="H29" s="7">
        <f>SUM(H25:H28)</f>
        <v>577</v>
      </c>
      <c r="I29" s="8">
        <f>SUM(I25:I28)</f>
        <v>577</v>
      </c>
      <c r="J29" s="9">
        <f>SUM(J25:J28)</f>
        <v>83.707105719237433</v>
      </c>
      <c r="K29" s="10">
        <f>SUM(K25:K28)</f>
        <v>100</v>
      </c>
      <c r="N29" s="7">
        <f>SUM(N25:N28)</f>
        <v>627</v>
      </c>
      <c r="O29" s="8">
        <f>SUM(O25:O28)</f>
        <v>627</v>
      </c>
      <c r="P29" s="9">
        <f>SUM(P25:P28)</f>
        <v>38.295055821371619</v>
      </c>
      <c r="Q29" s="10">
        <f>SUM(Q25:Q28)</f>
        <v>100</v>
      </c>
      <c r="T29" s="7">
        <f>SUM(T25:T28)</f>
        <v>485</v>
      </c>
      <c r="U29" s="8">
        <f>SUM(U25:U28)</f>
        <v>485</v>
      </c>
      <c r="V29" s="9">
        <f>SUM(V25:V28)</f>
        <v>47.659793814432987</v>
      </c>
      <c r="W29" s="10">
        <f>SUM(W25:W28)</f>
        <v>100</v>
      </c>
      <c r="Z29" s="7">
        <f>SUM(Z25:Z28)</f>
        <v>174</v>
      </c>
      <c r="AA29" s="8">
        <f>SUM(AA25:AA28)</f>
        <v>174</v>
      </c>
      <c r="AB29" s="9">
        <f>SUM(AB25:AB28)</f>
        <v>4.5287356321839081</v>
      </c>
      <c r="AC29" s="10">
        <f>SUM(AC25:AC28)</f>
        <v>100</v>
      </c>
      <c r="AF29" s="7">
        <f>SUM(AF25:AF28)</f>
        <v>114</v>
      </c>
      <c r="AG29" s="8">
        <f>SUM(AG25:AG28)</f>
        <v>114</v>
      </c>
      <c r="AH29" s="9">
        <f>SUM(AH25:AH28)</f>
        <v>4.3859649122807021</v>
      </c>
      <c r="AI29" s="10">
        <f>SUM(AI25:AI28)</f>
        <v>100</v>
      </c>
    </row>
    <row r="31" spans="1:35" x14ac:dyDescent="0.25">
      <c r="A31" t="s">
        <v>6</v>
      </c>
      <c r="B31" s="12">
        <f>_xlfn.CHISQ.TEST(B25:B28,C25:C28)</f>
        <v>8.1816229218495904E-32</v>
      </c>
      <c r="G31" t="s">
        <v>6</v>
      </c>
      <c r="H31" s="12">
        <f>_xlfn.CHISQ.TEST(H25:H28,I25:I28)</f>
        <v>4.9164599646148439E-18</v>
      </c>
      <c r="M31" t="s">
        <v>6</v>
      </c>
      <c r="N31" s="12">
        <f>_xlfn.CHISQ.TEST(N25:N28,O25:O28)</f>
        <v>2.4477796155163724E-8</v>
      </c>
      <c r="S31" t="s">
        <v>6</v>
      </c>
      <c r="T31" s="12">
        <f>_xlfn.CHISQ.TEST(T25:T28,U25:U28)</f>
        <v>2.5157351434041035E-10</v>
      </c>
      <c r="Y31" t="s">
        <v>6</v>
      </c>
      <c r="Z31" s="11">
        <f>_xlfn.CHISQ.TEST(Z25:Z28,AA25:AA28)</f>
        <v>0.20974141156107504</v>
      </c>
      <c r="AE31" t="s">
        <v>6</v>
      </c>
      <c r="AF31" s="11">
        <f>_xlfn.CHISQ.TEST(AF25:AF28,AG25:AG28)</f>
        <v>0.22269029956805861</v>
      </c>
    </row>
    <row r="34" spans="1:1" x14ac:dyDescent="0.25">
      <c r="A34">
        <v>244</v>
      </c>
    </row>
    <row r="35" spans="1:1" x14ac:dyDescent="0.25">
      <c r="A35">
        <v>176</v>
      </c>
    </row>
    <row r="36" spans="1:1" x14ac:dyDescent="0.25">
      <c r="A36">
        <f>SUM(A34:A35,B29)</f>
        <v>2415</v>
      </c>
    </row>
  </sheetData>
  <mergeCells count="18">
    <mergeCell ref="AE12:AI12"/>
    <mergeCell ref="A1:E1"/>
    <mergeCell ref="G1:K1"/>
    <mergeCell ref="M1:Q1"/>
    <mergeCell ref="S1:W1"/>
    <mergeCell ref="Y1:AC1"/>
    <mergeCell ref="AE1:AI1"/>
    <mergeCell ref="G12:K12"/>
    <mergeCell ref="A12:E12"/>
    <mergeCell ref="M12:Q12"/>
    <mergeCell ref="S12:W12"/>
    <mergeCell ref="Y12:AC12"/>
    <mergeCell ref="AE23:AI23"/>
    <mergeCell ref="A23:E23"/>
    <mergeCell ref="G23:K23"/>
    <mergeCell ref="M23:Q23"/>
    <mergeCell ref="S23:W23"/>
    <mergeCell ref="Y23:AC2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abSelected="1" workbookViewId="0">
      <selection activeCell="A30" sqref="A30:L54"/>
    </sheetView>
  </sheetViews>
  <sheetFormatPr defaultRowHeight="15" x14ac:dyDescent="0.25"/>
  <cols>
    <col min="1" max="1" width="19.5703125" bestFit="1" customWidth="1"/>
  </cols>
  <sheetData>
    <row r="1" spans="1:36" x14ac:dyDescent="0.25">
      <c r="A1" t="s">
        <v>86</v>
      </c>
      <c r="AC1" s="29" t="s">
        <v>71</v>
      </c>
      <c r="AD1" s="29" t="s">
        <v>72</v>
      </c>
      <c r="AE1" s="29" t="s">
        <v>73</v>
      </c>
    </row>
    <row r="2" spans="1:36" x14ac:dyDescent="0.25">
      <c r="A2" t="s">
        <v>74</v>
      </c>
      <c r="V2" s="2"/>
      <c r="W2" s="29" t="s">
        <v>67</v>
      </c>
      <c r="X2" s="29" t="s">
        <v>68</v>
      </c>
      <c r="Y2" s="29" t="s">
        <v>69</v>
      </c>
      <c r="Z2" s="29" t="s">
        <v>70</v>
      </c>
      <c r="AB2" s="2"/>
      <c r="AC2" s="10" t="s">
        <v>8</v>
      </c>
      <c r="AD2" s="10" t="s">
        <v>8</v>
      </c>
      <c r="AE2" s="10" t="s">
        <v>8</v>
      </c>
    </row>
    <row r="3" spans="1:36" ht="17.25" x14ac:dyDescent="0.25">
      <c r="A3" s="41" t="s">
        <v>80</v>
      </c>
      <c r="B3" t="s">
        <v>75</v>
      </c>
      <c r="C3" s="31">
        <v>1</v>
      </c>
      <c r="D3" s="32" t="s">
        <v>0</v>
      </c>
      <c r="E3" s="31">
        <v>2</v>
      </c>
      <c r="F3" s="32" t="s">
        <v>1</v>
      </c>
      <c r="G3" s="31">
        <v>3</v>
      </c>
      <c r="H3" s="32" t="s">
        <v>2</v>
      </c>
      <c r="I3" s="31">
        <v>4</v>
      </c>
      <c r="J3" s="32" t="s">
        <v>3</v>
      </c>
      <c r="K3" s="6" t="s">
        <v>10</v>
      </c>
      <c r="L3" t="s">
        <v>6</v>
      </c>
      <c r="V3" t="s">
        <v>0</v>
      </c>
      <c r="W3" s="10">
        <v>36.094674556213022</v>
      </c>
      <c r="X3" s="10">
        <v>35.540838852097131</v>
      </c>
      <c r="Y3" s="10">
        <v>34.146341463414636</v>
      </c>
      <c r="Z3" s="10">
        <v>31.147540983606557</v>
      </c>
      <c r="AB3" t="s">
        <v>0</v>
      </c>
      <c r="AC3" s="10">
        <v>37.700534759358284</v>
      </c>
      <c r="AD3" s="10">
        <v>36.939313984168862</v>
      </c>
      <c r="AE3" s="10">
        <v>28.40909090909091</v>
      </c>
    </row>
    <row r="4" spans="1:36" x14ac:dyDescent="0.25">
      <c r="A4" t="s">
        <v>79</v>
      </c>
      <c r="B4" s="7">
        <v>71</v>
      </c>
      <c r="C4" s="33">
        <v>32</v>
      </c>
      <c r="D4" s="34">
        <v>45.070422535211272</v>
      </c>
      <c r="E4" s="33">
        <v>16</v>
      </c>
      <c r="F4" s="34">
        <v>22.535211267605636</v>
      </c>
      <c r="G4" s="33">
        <v>10</v>
      </c>
      <c r="H4" s="34">
        <v>14.084507042253522</v>
      </c>
      <c r="I4" s="39">
        <v>13</v>
      </c>
      <c r="J4" s="34">
        <v>18.30985915492958</v>
      </c>
      <c r="M4" s="30"/>
      <c r="V4" t="s">
        <v>1</v>
      </c>
      <c r="W4" s="10">
        <v>28.106508875739646</v>
      </c>
      <c r="X4" s="10">
        <v>24.282560706401764</v>
      </c>
      <c r="Y4" s="10">
        <v>25.942350332594238</v>
      </c>
      <c r="Z4" s="10">
        <v>24.590163934426229</v>
      </c>
      <c r="AB4" t="s">
        <v>1</v>
      </c>
      <c r="AC4" s="10">
        <v>24.598930481283421</v>
      </c>
      <c r="AD4" s="10">
        <v>23.218997361477573</v>
      </c>
      <c r="AE4" s="10">
        <v>28.40909090909091</v>
      </c>
    </row>
    <row r="5" spans="1:36" x14ac:dyDescent="0.25">
      <c r="A5" t="s">
        <v>78</v>
      </c>
      <c r="B5" s="7">
        <v>79</v>
      </c>
      <c r="C5" s="33">
        <v>34</v>
      </c>
      <c r="D5" s="34">
        <v>43.037974683544299</v>
      </c>
      <c r="E5" s="33">
        <v>18</v>
      </c>
      <c r="F5" s="34">
        <v>22.784810126582279</v>
      </c>
      <c r="G5" s="33">
        <v>13</v>
      </c>
      <c r="H5" s="34">
        <v>16.455696202531644</v>
      </c>
      <c r="I5" s="39">
        <v>14</v>
      </c>
      <c r="J5" s="34">
        <v>17.721518987341771</v>
      </c>
      <c r="M5" s="30"/>
      <c r="V5" t="s">
        <v>2</v>
      </c>
      <c r="W5" s="10">
        <v>20.118343195266274</v>
      </c>
      <c r="X5" s="10">
        <v>19.867549668874172</v>
      </c>
      <c r="Y5" s="10">
        <v>19.733924611973393</v>
      </c>
      <c r="Z5" s="10">
        <v>19.262295081967213</v>
      </c>
      <c r="AB5" t="s">
        <v>2</v>
      </c>
      <c r="AC5" s="10">
        <v>21.657754010695186</v>
      </c>
      <c r="AD5" s="10">
        <v>21.108179419525065</v>
      </c>
      <c r="AE5" s="10">
        <v>22.15909090909091</v>
      </c>
    </row>
    <row r="6" spans="1:36" x14ac:dyDescent="0.25">
      <c r="A6" t="s">
        <v>77</v>
      </c>
      <c r="B6" s="7">
        <v>72</v>
      </c>
      <c r="C6" s="33">
        <v>24</v>
      </c>
      <c r="D6" s="34">
        <v>33.333333333333336</v>
      </c>
      <c r="E6" s="33">
        <v>19</v>
      </c>
      <c r="F6" s="34">
        <v>26.388888888888889</v>
      </c>
      <c r="G6" s="33">
        <v>13</v>
      </c>
      <c r="H6" s="34">
        <v>18.055555555555557</v>
      </c>
      <c r="I6" s="39">
        <v>16</v>
      </c>
      <c r="J6" s="34">
        <v>22.222222222222221</v>
      </c>
      <c r="M6" s="30"/>
      <c r="V6" s="2" t="s">
        <v>3</v>
      </c>
      <c r="W6" s="10">
        <v>15.680473372781066</v>
      </c>
      <c r="X6" s="10">
        <v>20.309050772626929</v>
      </c>
      <c r="Y6" s="10">
        <v>20.17738359201774</v>
      </c>
      <c r="Z6" s="10">
        <v>25</v>
      </c>
      <c r="AB6" s="2" t="s">
        <v>3</v>
      </c>
      <c r="AC6" s="10">
        <v>16.042780748663102</v>
      </c>
      <c r="AD6" s="10">
        <v>18.733509234828496</v>
      </c>
      <c r="AE6" s="10">
        <v>21.022727272727273</v>
      </c>
    </row>
    <row r="7" spans="1:36" x14ac:dyDescent="0.25">
      <c r="A7" t="s">
        <v>76</v>
      </c>
      <c r="B7" s="7">
        <v>39</v>
      </c>
      <c r="C7" s="33">
        <v>15</v>
      </c>
      <c r="D7" s="34">
        <v>38.46153846153846</v>
      </c>
      <c r="E7" s="33">
        <v>7</v>
      </c>
      <c r="F7" s="34">
        <v>17.948717948717949</v>
      </c>
      <c r="G7" s="33">
        <v>8</v>
      </c>
      <c r="H7" s="34">
        <v>20.512820512820511</v>
      </c>
      <c r="I7" s="39">
        <v>9</v>
      </c>
      <c r="J7" s="34">
        <v>23.076923076923077</v>
      </c>
      <c r="M7" s="30"/>
      <c r="W7" s="10">
        <f>SUM(W3:W6)</f>
        <v>100.00000000000001</v>
      </c>
      <c r="X7" s="10">
        <f>SUM(X3:X6)</f>
        <v>100</v>
      </c>
      <c r="Y7" s="10">
        <f>SUM(Y3:Y6)</f>
        <v>100</v>
      </c>
      <c r="Z7" s="10">
        <f>SUM(Z3:Z6)</f>
        <v>100</v>
      </c>
      <c r="AC7" s="10">
        <f>SUM(AC3:AC6)</f>
        <v>100</v>
      </c>
      <c r="AD7" s="10">
        <f>SUM(AD3:AD6)</f>
        <v>100</v>
      </c>
      <c r="AE7" s="10">
        <f>SUM(AE3:AE6)</f>
        <v>100</v>
      </c>
    </row>
    <row r="8" spans="1:36" x14ac:dyDescent="0.25">
      <c r="A8" s="41" t="s">
        <v>81</v>
      </c>
      <c r="B8" s="7"/>
      <c r="C8" s="33"/>
      <c r="D8" s="34"/>
      <c r="E8" s="33"/>
      <c r="F8" s="34"/>
      <c r="G8" s="33"/>
      <c r="H8" s="34"/>
      <c r="I8" s="33"/>
      <c r="J8" s="34"/>
    </row>
    <row r="9" spans="1:36" x14ac:dyDescent="0.25">
      <c r="A9" t="s">
        <v>79</v>
      </c>
      <c r="B9" s="7">
        <v>132</v>
      </c>
      <c r="C9" s="33">
        <v>46</v>
      </c>
      <c r="D9" s="34">
        <v>34.848484848484844</v>
      </c>
      <c r="E9" s="33">
        <v>37</v>
      </c>
      <c r="F9" s="34">
        <v>28.030303030303028</v>
      </c>
      <c r="G9" s="33">
        <v>27</v>
      </c>
      <c r="H9" s="34">
        <v>20.454545454545453</v>
      </c>
      <c r="I9" s="39">
        <v>22</v>
      </c>
      <c r="J9" s="34">
        <v>16.666666666666664</v>
      </c>
      <c r="M9" s="30"/>
      <c r="V9" s="5"/>
      <c r="W9" s="5"/>
    </row>
    <row r="10" spans="1:36" x14ac:dyDescent="0.25">
      <c r="A10" t="s">
        <v>78</v>
      </c>
      <c r="B10" s="7">
        <v>180</v>
      </c>
      <c r="C10" s="33">
        <v>60</v>
      </c>
      <c r="D10" s="34">
        <v>33.333333333333336</v>
      </c>
      <c r="E10" s="33">
        <v>49</v>
      </c>
      <c r="F10" s="34">
        <v>27.222222222222221</v>
      </c>
      <c r="G10" s="33">
        <v>37</v>
      </c>
      <c r="H10" s="34">
        <v>20.555555555555554</v>
      </c>
      <c r="I10" s="39">
        <v>34</v>
      </c>
      <c r="J10" s="34">
        <v>18.888888888888889</v>
      </c>
      <c r="M10" s="30"/>
      <c r="W10" s="29" t="s">
        <v>32</v>
      </c>
      <c r="X10" s="29" t="s">
        <v>9</v>
      </c>
      <c r="Y10" s="29" t="s">
        <v>16</v>
      </c>
      <c r="Z10" s="29" t="s">
        <v>57</v>
      </c>
      <c r="AB10" s="29" t="s">
        <v>34</v>
      </c>
      <c r="AC10" s="29" t="s">
        <v>12</v>
      </c>
      <c r="AD10" s="29" t="s">
        <v>18</v>
      </c>
      <c r="AE10" s="29" t="s">
        <v>59</v>
      </c>
      <c r="AG10" s="29" t="s">
        <v>36</v>
      </c>
      <c r="AH10" s="29" t="s">
        <v>14</v>
      </c>
      <c r="AI10" s="29" t="s">
        <v>14</v>
      </c>
      <c r="AJ10" s="29" t="s">
        <v>61</v>
      </c>
    </row>
    <row r="11" spans="1:36" x14ac:dyDescent="0.25">
      <c r="A11" t="s">
        <v>77</v>
      </c>
      <c r="B11" s="7">
        <v>182</v>
      </c>
      <c r="C11" s="33">
        <v>62</v>
      </c>
      <c r="D11" s="34">
        <v>34.065934065934066</v>
      </c>
      <c r="E11" s="33">
        <v>52</v>
      </c>
      <c r="F11" s="34">
        <v>28.571428571428569</v>
      </c>
      <c r="G11" s="33">
        <v>39</v>
      </c>
      <c r="H11" s="34">
        <v>21.428571428571427</v>
      </c>
      <c r="I11" s="39">
        <v>29</v>
      </c>
      <c r="J11" s="34">
        <v>15.934065934065934</v>
      </c>
      <c r="M11" s="30"/>
      <c r="V11" s="2"/>
      <c r="W11" s="10" t="s">
        <v>8</v>
      </c>
      <c r="X11" s="10" t="s">
        <v>8</v>
      </c>
      <c r="Y11" s="10" t="s">
        <v>8</v>
      </c>
      <c r="Z11" s="10" t="s">
        <v>8</v>
      </c>
      <c r="AB11" s="10" t="s">
        <v>8</v>
      </c>
      <c r="AC11" s="10" t="s">
        <v>8</v>
      </c>
      <c r="AD11" s="10" t="s">
        <v>8</v>
      </c>
      <c r="AE11" s="10" t="s">
        <v>8</v>
      </c>
      <c r="AG11" s="10" t="s">
        <v>8</v>
      </c>
      <c r="AH11" s="10" t="s">
        <v>8</v>
      </c>
      <c r="AI11" s="10" t="s">
        <v>8</v>
      </c>
      <c r="AJ11" s="10" t="s">
        <v>8</v>
      </c>
    </row>
    <row r="12" spans="1:36" x14ac:dyDescent="0.25">
      <c r="A12" t="s">
        <v>76</v>
      </c>
      <c r="B12" s="7">
        <v>96</v>
      </c>
      <c r="C12" s="33">
        <v>29</v>
      </c>
      <c r="D12" s="34">
        <v>30.208333333333336</v>
      </c>
      <c r="E12" s="33">
        <v>24</v>
      </c>
      <c r="F12" s="34">
        <v>25</v>
      </c>
      <c r="G12" s="33">
        <v>19</v>
      </c>
      <c r="H12" s="34">
        <v>19.791666666666668</v>
      </c>
      <c r="I12" s="39">
        <v>24</v>
      </c>
      <c r="J12" s="34">
        <v>25</v>
      </c>
      <c r="M12" s="30"/>
      <c r="V12" t="s">
        <v>0</v>
      </c>
      <c r="W12" s="10">
        <v>45.070422535211272</v>
      </c>
      <c r="X12" s="10">
        <v>43.037974683544299</v>
      </c>
      <c r="Y12" s="10">
        <v>33.333333333333336</v>
      </c>
      <c r="Z12" s="10">
        <v>38.46153846153846</v>
      </c>
      <c r="AB12" s="10">
        <v>35.135135135135137</v>
      </c>
      <c r="AC12" s="10">
        <v>40.833333333333336</v>
      </c>
      <c r="AD12" s="10">
        <v>41.592920353982308</v>
      </c>
      <c r="AE12" s="10">
        <v>26.027397260273972</v>
      </c>
      <c r="AG12" s="10">
        <v>35</v>
      </c>
      <c r="AH12" s="10">
        <v>20.833333333333336</v>
      </c>
      <c r="AI12" s="10">
        <v>26.666666666666668</v>
      </c>
      <c r="AJ12" s="10">
        <v>41.666666666666671</v>
      </c>
    </row>
    <row r="13" spans="1:36" x14ac:dyDescent="0.25">
      <c r="A13" s="41" t="s">
        <v>82</v>
      </c>
      <c r="C13" s="35"/>
      <c r="D13" s="36"/>
      <c r="E13" s="35"/>
      <c r="F13" s="36"/>
      <c r="G13" s="35"/>
      <c r="H13" s="36"/>
      <c r="I13" s="35"/>
      <c r="J13" s="36"/>
      <c r="V13" t="s">
        <v>1</v>
      </c>
      <c r="W13" s="10">
        <v>22.535211267605636</v>
      </c>
      <c r="X13" s="10">
        <v>22.784810126582279</v>
      </c>
      <c r="Y13" s="10">
        <v>26.388888888888889</v>
      </c>
      <c r="Z13" s="10">
        <v>17.948717948717949</v>
      </c>
      <c r="AB13" s="10">
        <v>32.432432432432435</v>
      </c>
      <c r="AC13" s="10">
        <v>23.333333333333336</v>
      </c>
      <c r="AD13" s="10">
        <v>23.008849557522126</v>
      </c>
      <c r="AE13" s="10">
        <v>30.136986301369863</v>
      </c>
      <c r="AG13" s="10">
        <v>15</v>
      </c>
      <c r="AH13" s="10">
        <v>12.5</v>
      </c>
      <c r="AI13" s="10">
        <v>13.333333333333334</v>
      </c>
      <c r="AJ13" s="10">
        <v>16.666666666666668</v>
      </c>
    </row>
    <row r="14" spans="1:36" x14ac:dyDescent="0.25">
      <c r="A14" t="s">
        <v>79</v>
      </c>
      <c r="B14" s="7">
        <v>74</v>
      </c>
      <c r="C14" s="33">
        <v>26</v>
      </c>
      <c r="D14" s="34">
        <v>35.135135135135137</v>
      </c>
      <c r="E14" s="33">
        <v>24</v>
      </c>
      <c r="F14" s="34">
        <v>32.432432432432435</v>
      </c>
      <c r="G14" s="33">
        <v>17</v>
      </c>
      <c r="H14" s="34">
        <v>22.972972972972972</v>
      </c>
      <c r="I14" s="39">
        <v>7</v>
      </c>
      <c r="J14" s="34">
        <v>9.4594594594594597</v>
      </c>
      <c r="M14" s="30"/>
      <c r="V14" t="s">
        <v>2</v>
      </c>
      <c r="W14" s="10">
        <v>14.084507042253522</v>
      </c>
      <c r="X14" s="10">
        <v>16.455696202531644</v>
      </c>
      <c r="Y14" s="10">
        <v>18.055555555555557</v>
      </c>
      <c r="Z14" s="10">
        <v>20.512820512820511</v>
      </c>
      <c r="AB14" s="10">
        <v>22.972972972972972</v>
      </c>
      <c r="AC14" s="10">
        <v>20</v>
      </c>
      <c r="AD14" s="10">
        <v>18.584070796460178</v>
      </c>
      <c r="AE14" s="10">
        <v>19.178082191780824</v>
      </c>
      <c r="AG14" s="10">
        <v>40</v>
      </c>
      <c r="AH14" s="10">
        <v>25</v>
      </c>
      <c r="AI14" s="10">
        <v>16.666666666666668</v>
      </c>
      <c r="AJ14" s="10">
        <v>16.666666666666668</v>
      </c>
    </row>
    <row r="15" spans="1:36" x14ac:dyDescent="0.25">
      <c r="A15" t="s">
        <v>78</v>
      </c>
      <c r="B15" s="7">
        <v>120</v>
      </c>
      <c r="C15" s="33">
        <v>49</v>
      </c>
      <c r="D15" s="34">
        <v>40.833333333333336</v>
      </c>
      <c r="E15" s="33">
        <v>28</v>
      </c>
      <c r="F15" s="34">
        <v>23.333333333333336</v>
      </c>
      <c r="G15" s="33">
        <v>24</v>
      </c>
      <c r="H15" s="34">
        <v>20</v>
      </c>
      <c r="I15" s="39">
        <v>19</v>
      </c>
      <c r="J15" s="34">
        <v>15.833333333333334</v>
      </c>
      <c r="M15" s="30"/>
      <c r="V15" s="2" t="s">
        <v>3</v>
      </c>
      <c r="W15" s="10">
        <v>18.30985915492958</v>
      </c>
      <c r="X15" s="10">
        <v>17.721518987341771</v>
      </c>
      <c r="Y15" s="10">
        <v>22.222222222222221</v>
      </c>
      <c r="Z15" s="10">
        <v>23.076923076923077</v>
      </c>
      <c r="AB15" s="10">
        <v>9.4594594594594597</v>
      </c>
      <c r="AC15" s="10">
        <v>15.833333333333334</v>
      </c>
      <c r="AD15" s="10">
        <v>16.814159292035399</v>
      </c>
      <c r="AE15" s="10">
        <v>24.657534246575342</v>
      </c>
      <c r="AG15" s="10">
        <v>10</v>
      </c>
      <c r="AH15" s="10">
        <v>41.666666666666671</v>
      </c>
      <c r="AI15" s="10">
        <v>43.333333333333336</v>
      </c>
      <c r="AJ15" s="10">
        <v>25</v>
      </c>
    </row>
    <row r="16" spans="1:36" x14ac:dyDescent="0.25">
      <c r="A16" t="s">
        <v>77</v>
      </c>
      <c r="B16" s="7">
        <v>113</v>
      </c>
      <c r="C16" s="33">
        <v>47</v>
      </c>
      <c r="D16" s="34">
        <v>41.592920353982308</v>
      </c>
      <c r="E16" s="33">
        <v>26</v>
      </c>
      <c r="F16" s="34">
        <v>23.008849557522126</v>
      </c>
      <c r="G16" s="33">
        <v>21</v>
      </c>
      <c r="H16" s="34">
        <v>18.584070796460178</v>
      </c>
      <c r="I16" s="39">
        <v>19</v>
      </c>
      <c r="J16" s="34">
        <v>16.814159292035399</v>
      </c>
      <c r="M16" s="30"/>
      <c r="W16" s="10">
        <v>100.00000000000001</v>
      </c>
      <c r="X16" s="10">
        <v>99.999999999999986</v>
      </c>
      <c r="Y16" s="10">
        <v>100</v>
      </c>
      <c r="Z16" s="10">
        <f>SUM(Z12:Z15)</f>
        <v>100</v>
      </c>
      <c r="AB16" s="10">
        <f>SUM(AB12:AB15)</f>
        <v>100</v>
      </c>
      <c r="AC16" s="10">
        <f>SUM(AC12:AC15)</f>
        <v>100</v>
      </c>
      <c r="AD16" s="10">
        <f>SUM(AD12:AD15)</f>
        <v>100.00000000000001</v>
      </c>
      <c r="AE16" s="10">
        <f>SUM(AE12:AE15)</f>
        <v>99.999999999999986</v>
      </c>
      <c r="AG16" s="10">
        <f>SUM(AG12:AG15)</f>
        <v>100</v>
      </c>
      <c r="AH16" s="10">
        <f>SUM(AH12:AH15)</f>
        <v>100</v>
      </c>
      <c r="AI16" s="10">
        <f>SUM(AI12:AI15)</f>
        <v>100</v>
      </c>
      <c r="AJ16" s="10">
        <f>SUM(AJ12:AJ15)</f>
        <v>100.00000000000001</v>
      </c>
    </row>
    <row r="17" spans="1:31" x14ac:dyDescent="0.25">
      <c r="A17" t="s">
        <v>76</v>
      </c>
      <c r="B17" s="7">
        <v>73</v>
      </c>
      <c r="C17" s="33">
        <v>19</v>
      </c>
      <c r="D17" s="34">
        <v>26.027397260273972</v>
      </c>
      <c r="E17" s="33">
        <v>22</v>
      </c>
      <c r="F17" s="34">
        <v>30.136986301369863</v>
      </c>
      <c r="G17" s="33">
        <v>14</v>
      </c>
      <c r="H17" s="34">
        <v>19.178082191780824</v>
      </c>
      <c r="I17" s="39">
        <v>18</v>
      </c>
      <c r="J17" s="34">
        <v>24.657534246575342</v>
      </c>
      <c r="M17" s="30"/>
    </row>
    <row r="18" spans="1:31" x14ac:dyDescent="0.25">
      <c r="A18" s="41" t="s">
        <v>83</v>
      </c>
      <c r="C18" s="35"/>
      <c r="D18" s="36"/>
      <c r="E18" s="35"/>
      <c r="F18" s="36"/>
      <c r="G18" s="35"/>
      <c r="H18" s="36"/>
      <c r="I18" s="35"/>
      <c r="J18" s="36"/>
    </row>
    <row r="19" spans="1:31" x14ac:dyDescent="0.25">
      <c r="A19" t="s">
        <v>79</v>
      </c>
      <c r="B19" s="7">
        <v>24</v>
      </c>
      <c r="C19" s="33">
        <v>4</v>
      </c>
      <c r="D19" s="34">
        <v>16.666666666666668</v>
      </c>
      <c r="E19" s="33">
        <v>8</v>
      </c>
      <c r="F19" s="34">
        <v>33.333333333333336</v>
      </c>
      <c r="G19" s="33">
        <v>5</v>
      </c>
      <c r="H19" s="34">
        <v>20.833333333333336</v>
      </c>
      <c r="I19" s="39">
        <v>7</v>
      </c>
      <c r="J19" s="34">
        <v>29.166666666666668</v>
      </c>
      <c r="M19" s="30"/>
      <c r="W19" s="29" t="s">
        <v>33</v>
      </c>
      <c r="X19" s="29" t="s">
        <v>11</v>
      </c>
      <c r="Y19" s="29" t="s">
        <v>17</v>
      </c>
      <c r="Z19" s="29" t="s">
        <v>58</v>
      </c>
      <c r="AB19" s="29" t="s">
        <v>35</v>
      </c>
      <c r="AC19" s="29" t="s">
        <v>13</v>
      </c>
      <c r="AD19" s="29" t="s">
        <v>19</v>
      </c>
      <c r="AE19" s="29" t="s">
        <v>60</v>
      </c>
    </row>
    <row r="20" spans="1:31" x14ac:dyDescent="0.25">
      <c r="A20" t="s">
        <v>78</v>
      </c>
      <c r="B20" s="7">
        <v>49</v>
      </c>
      <c r="C20" s="33">
        <v>13</v>
      </c>
      <c r="D20" s="34">
        <v>26.530612244897959</v>
      </c>
      <c r="E20" s="33">
        <v>11</v>
      </c>
      <c r="F20" s="34">
        <v>22.448979591836736</v>
      </c>
      <c r="G20" s="33">
        <v>10</v>
      </c>
      <c r="H20" s="34">
        <v>20.408163265306122</v>
      </c>
      <c r="I20" s="39">
        <v>15</v>
      </c>
      <c r="J20" s="34">
        <v>30.612244897959183</v>
      </c>
      <c r="M20" s="30"/>
      <c r="N20" s="29"/>
      <c r="O20" s="29"/>
      <c r="P20" s="29"/>
      <c r="Q20" s="29"/>
      <c r="R20" s="29"/>
      <c r="S20" s="29"/>
      <c r="T20" s="29"/>
      <c r="V20" s="2"/>
      <c r="W20" s="10" t="s">
        <v>8</v>
      </c>
      <c r="X20" s="10" t="s">
        <v>8</v>
      </c>
      <c r="Y20" s="10" t="s">
        <v>8</v>
      </c>
      <c r="Z20" s="10" t="s">
        <v>8</v>
      </c>
      <c r="AB20" s="10" t="s">
        <v>8</v>
      </c>
      <c r="AC20" s="10" t="s">
        <v>8</v>
      </c>
      <c r="AD20" s="10" t="s">
        <v>8</v>
      </c>
      <c r="AE20" s="10" t="s">
        <v>8</v>
      </c>
    </row>
    <row r="21" spans="1:31" x14ac:dyDescent="0.25">
      <c r="A21" t="s">
        <v>77</v>
      </c>
      <c r="B21" s="7">
        <v>54</v>
      </c>
      <c r="C21" s="33">
        <v>13</v>
      </c>
      <c r="D21" s="34">
        <v>24.074074074074073</v>
      </c>
      <c r="E21" s="33">
        <v>16</v>
      </c>
      <c r="F21" s="34">
        <v>29.629629629629626</v>
      </c>
      <c r="G21" s="33">
        <v>11</v>
      </c>
      <c r="H21" s="34">
        <v>20.37037037037037</v>
      </c>
      <c r="I21" s="39">
        <v>14</v>
      </c>
      <c r="J21" s="34">
        <v>25.925925925925924</v>
      </c>
      <c r="M21" s="30"/>
      <c r="N21" s="2"/>
      <c r="O21" s="10"/>
      <c r="P21" s="2"/>
      <c r="Q21" s="2"/>
      <c r="R21" s="10"/>
      <c r="V21" t="s">
        <v>0</v>
      </c>
      <c r="W21" s="10">
        <v>34.848484848484844</v>
      </c>
      <c r="X21" s="10">
        <v>33.333333333333336</v>
      </c>
      <c r="Y21" s="10">
        <v>34.065934065934066</v>
      </c>
      <c r="Z21" s="10">
        <v>30.208333333333336</v>
      </c>
      <c r="AB21" s="10">
        <v>16.666666666666668</v>
      </c>
      <c r="AC21" s="10">
        <v>26.530612244897959</v>
      </c>
      <c r="AD21" s="10">
        <v>24.074074074074073</v>
      </c>
      <c r="AE21" s="10">
        <v>33.333333333333336</v>
      </c>
    </row>
    <row r="22" spans="1:31" x14ac:dyDescent="0.25">
      <c r="A22" t="s">
        <v>76</v>
      </c>
      <c r="B22" s="7">
        <v>24</v>
      </c>
      <c r="C22" s="33">
        <v>8</v>
      </c>
      <c r="D22" s="34">
        <v>33.333333333333336</v>
      </c>
      <c r="E22" s="33">
        <v>5</v>
      </c>
      <c r="F22" s="34">
        <v>20.833333333333336</v>
      </c>
      <c r="G22" s="33">
        <v>4</v>
      </c>
      <c r="H22" s="34">
        <v>16.666666666666668</v>
      </c>
      <c r="I22" s="39">
        <v>7</v>
      </c>
      <c r="J22" s="34">
        <v>29.166666666666668</v>
      </c>
      <c r="M22" s="30"/>
      <c r="N22" s="19"/>
      <c r="O22" s="10"/>
      <c r="Q22" s="19"/>
      <c r="R22" s="10"/>
      <c r="V22" t="s">
        <v>1</v>
      </c>
      <c r="W22" s="10">
        <v>28.030303030303028</v>
      </c>
      <c r="X22" s="10">
        <v>27.222222222222221</v>
      </c>
      <c r="Y22" s="10">
        <v>28.571428571428569</v>
      </c>
      <c r="Z22" s="10">
        <v>25</v>
      </c>
      <c r="AB22" s="10">
        <v>33.333333333333336</v>
      </c>
      <c r="AC22" s="10">
        <v>22.448979591836736</v>
      </c>
      <c r="AD22" s="10">
        <v>29.629629629629626</v>
      </c>
      <c r="AE22" s="10">
        <v>20.833333333333336</v>
      </c>
    </row>
    <row r="23" spans="1:31" x14ac:dyDescent="0.25">
      <c r="A23" s="41" t="s">
        <v>84</v>
      </c>
      <c r="C23" s="37"/>
      <c r="D23" s="38"/>
      <c r="E23" s="35"/>
      <c r="F23" s="34"/>
      <c r="G23" s="33"/>
      <c r="H23" s="36"/>
      <c r="I23" s="37"/>
      <c r="J23" s="38"/>
      <c r="K23" s="10"/>
      <c r="N23" s="19"/>
      <c r="O23" s="10"/>
      <c r="Q23" s="19"/>
      <c r="R23" s="10"/>
      <c r="V23" t="s">
        <v>2</v>
      </c>
      <c r="W23" s="10">
        <v>20.454545454545453</v>
      </c>
      <c r="X23" s="10">
        <v>20.555555555555554</v>
      </c>
      <c r="Y23" s="10">
        <v>21.428571428571427</v>
      </c>
      <c r="Z23" s="10">
        <v>19.791666666666668</v>
      </c>
      <c r="AB23" s="10">
        <v>20.833333333333336</v>
      </c>
      <c r="AC23" s="10">
        <v>20.408163265306122</v>
      </c>
      <c r="AD23" s="10">
        <v>20.37037037037037</v>
      </c>
      <c r="AE23" s="10">
        <v>16.666666666666668</v>
      </c>
    </row>
    <row r="24" spans="1:31" x14ac:dyDescent="0.25">
      <c r="A24" t="s">
        <v>79</v>
      </c>
      <c r="B24" s="7">
        <v>20</v>
      </c>
      <c r="C24" s="33">
        <v>7</v>
      </c>
      <c r="D24" s="34">
        <v>35</v>
      </c>
      <c r="E24" s="33">
        <v>3</v>
      </c>
      <c r="F24" s="34">
        <v>15</v>
      </c>
      <c r="G24" s="33">
        <v>8</v>
      </c>
      <c r="H24" s="34">
        <v>40</v>
      </c>
      <c r="I24" s="39">
        <v>2</v>
      </c>
      <c r="J24" s="34">
        <v>10</v>
      </c>
      <c r="M24" s="30"/>
      <c r="N24" s="19"/>
      <c r="O24" s="10"/>
      <c r="Q24" s="19"/>
      <c r="R24" s="10"/>
      <c r="V24" s="2" t="s">
        <v>3</v>
      </c>
      <c r="W24" s="10">
        <v>16.666666666666664</v>
      </c>
      <c r="X24" s="10">
        <v>18.888888888888889</v>
      </c>
      <c r="Y24" s="10">
        <v>15.934065934065934</v>
      </c>
      <c r="Z24" s="10">
        <v>25</v>
      </c>
      <c r="AB24" s="10">
        <v>29.166666666666668</v>
      </c>
      <c r="AC24" s="10">
        <v>30.612244897959183</v>
      </c>
      <c r="AD24" s="10">
        <v>25.925925925925924</v>
      </c>
      <c r="AE24" s="10">
        <v>29.166666666666668</v>
      </c>
    </row>
    <row r="25" spans="1:31" x14ac:dyDescent="0.25">
      <c r="A25" t="s">
        <v>78</v>
      </c>
      <c r="B25" s="7">
        <v>24</v>
      </c>
      <c r="C25" s="33">
        <v>5</v>
      </c>
      <c r="D25" s="34">
        <v>20.833333333333336</v>
      </c>
      <c r="E25" s="33">
        <v>3</v>
      </c>
      <c r="F25" s="34">
        <v>12.5</v>
      </c>
      <c r="G25" s="33">
        <v>6</v>
      </c>
      <c r="H25" s="34">
        <v>25</v>
      </c>
      <c r="I25" s="39">
        <v>10</v>
      </c>
      <c r="J25" s="34">
        <v>41.666666666666671</v>
      </c>
      <c r="M25" s="30"/>
      <c r="N25" s="3"/>
      <c r="O25" s="10"/>
      <c r="P25" s="2"/>
      <c r="Q25" s="3"/>
      <c r="R25" s="10"/>
      <c r="W25" s="10">
        <v>100</v>
      </c>
      <c r="X25" s="10">
        <v>100</v>
      </c>
      <c r="Y25" s="10">
        <v>100</v>
      </c>
      <c r="Z25" s="10">
        <v>100</v>
      </c>
      <c r="AB25" s="10">
        <v>100.00000000000001</v>
      </c>
      <c r="AC25" s="10">
        <v>100</v>
      </c>
      <c r="AD25" s="10">
        <v>99.999999999999986</v>
      </c>
      <c r="AE25" s="10">
        <v>100.00000000000001</v>
      </c>
    </row>
    <row r="26" spans="1:31" s="2" customFormat="1" x14ac:dyDescent="0.25">
      <c r="A26" t="s">
        <v>77</v>
      </c>
      <c r="B26" s="7">
        <v>30</v>
      </c>
      <c r="C26" s="33">
        <v>8</v>
      </c>
      <c r="D26" s="34">
        <v>26.666666666666668</v>
      </c>
      <c r="E26" s="33">
        <v>4</v>
      </c>
      <c r="F26" s="34">
        <v>13.333333333333334</v>
      </c>
      <c r="G26" s="33">
        <v>5</v>
      </c>
      <c r="H26" s="34">
        <v>16.666666666666668</v>
      </c>
      <c r="I26" s="39">
        <v>13</v>
      </c>
      <c r="J26" s="34">
        <v>43.333333333333336</v>
      </c>
      <c r="K26"/>
      <c r="M26" s="30"/>
      <c r="N26" s="7"/>
      <c r="O26" s="10"/>
      <c r="P26"/>
      <c r="Q26" s="7"/>
      <c r="R26" s="10"/>
      <c r="S26"/>
      <c r="T26"/>
      <c r="U26"/>
    </row>
    <row r="27" spans="1:31" x14ac:dyDescent="0.25">
      <c r="A27" t="s">
        <v>76</v>
      </c>
      <c r="B27" s="7">
        <v>12</v>
      </c>
      <c r="C27" s="39">
        <v>5</v>
      </c>
      <c r="D27" s="40">
        <v>41.666666666666671</v>
      </c>
      <c r="E27" s="39">
        <v>2</v>
      </c>
      <c r="F27" s="40">
        <v>16.666666666666668</v>
      </c>
      <c r="G27" s="39">
        <v>2</v>
      </c>
      <c r="H27" s="40">
        <v>16.666666666666668</v>
      </c>
      <c r="I27" s="39">
        <v>3</v>
      </c>
      <c r="J27" s="40">
        <v>25</v>
      </c>
      <c r="M27" s="30"/>
    </row>
    <row r="28" spans="1:31" x14ac:dyDescent="0.25">
      <c r="A28" s="5"/>
      <c r="B28" s="5"/>
      <c r="C28" s="5"/>
    </row>
    <row r="29" spans="1:31" x14ac:dyDescent="0.25">
      <c r="A29" t="s">
        <v>87</v>
      </c>
      <c r="N29" s="29"/>
      <c r="O29" s="29"/>
      <c r="P29" s="29"/>
      <c r="Q29" s="29"/>
      <c r="R29" s="29"/>
      <c r="S29" s="29"/>
      <c r="T29" s="29"/>
    </row>
    <row r="30" spans="1:31" x14ac:dyDescent="0.25">
      <c r="A30" t="s">
        <v>74</v>
      </c>
      <c r="N30" s="2"/>
      <c r="O30" s="10"/>
      <c r="P30" s="2"/>
      <c r="Q30" s="2"/>
      <c r="R30" s="10"/>
    </row>
    <row r="31" spans="1:31" ht="17.25" x14ac:dyDescent="0.25">
      <c r="A31" t="s">
        <v>80</v>
      </c>
      <c r="B31" s="42" t="s">
        <v>75</v>
      </c>
      <c r="C31" s="42">
        <v>1</v>
      </c>
      <c r="D31" s="42" t="s">
        <v>0</v>
      </c>
      <c r="E31" s="42">
        <v>2</v>
      </c>
      <c r="F31" s="42" t="s">
        <v>1</v>
      </c>
      <c r="G31" s="42">
        <v>3</v>
      </c>
      <c r="H31" s="42" t="s">
        <v>2</v>
      </c>
      <c r="I31" s="42">
        <v>4</v>
      </c>
      <c r="J31" s="42" t="s">
        <v>3</v>
      </c>
      <c r="K31" s="43" t="s">
        <v>10</v>
      </c>
      <c r="L31" s="42" t="s">
        <v>6</v>
      </c>
      <c r="N31" s="19"/>
      <c r="O31" s="10"/>
      <c r="Q31" s="19"/>
      <c r="R31" s="10"/>
    </row>
    <row r="32" spans="1:31" x14ac:dyDescent="0.25">
      <c r="A32" t="s">
        <v>79</v>
      </c>
      <c r="B32" s="44">
        <v>186</v>
      </c>
      <c r="C32" s="14">
        <v>77</v>
      </c>
      <c r="D32" s="47">
        <v>41.397849462365592</v>
      </c>
      <c r="E32" s="14">
        <v>45</v>
      </c>
      <c r="F32" s="47">
        <v>24.193548387096772</v>
      </c>
      <c r="G32" s="14">
        <v>44</v>
      </c>
      <c r="H32" s="47">
        <v>23.655913978494624</v>
      </c>
      <c r="I32" s="14">
        <v>20</v>
      </c>
      <c r="J32" s="47">
        <v>10.75268817204301</v>
      </c>
      <c r="K32" s="42"/>
      <c r="L32" s="46"/>
      <c r="N32" s="19"/>
      <c r="O32" s="10"/>
      <c r="Q32" s="19"/>
      <c r="R32" s="10"/>
    </row>
    <row r="33" spans="1:41" x14ac:dyDescent="0.25">
      <c r="A33" t="s">
        <v>88</v>
      </c>
      <c r="B33" s="44">
        <v>169</v>
      </c>
      <c r="C33" s="14">
        <v>66</v>
      </c>
      <c r="D33" s="47">
        <v>39.053254437869825</v>
      </c>
      <c r="E33" s="14">
        <v>41</v>
      </c>
      <c r="F33" s="47">
        <v>24.260355029585799</v>
      </c>
      <c r="G33" s="14">
        <v>41</v>
      </c>
      <c r="H33" s="47">
        <v>24.260355029585799</v>
      </c>
      <c r="I33" s="14">
        <v>21</v>
      </c>
      <c r="J33" s="47">
        <v>12.42603550295858</v>
      </c>
      <c r="K33" s="42"/>
      <c r="L33" s="46"/>
      <c r="N33" s="19"/>
      <c r="O33" s="10"/>
      <c r="Q33" s="19"/>
      <c r="R33" s="10"/>
    </row>
    <row r="34" spans="1:41" x14ac:dyDescent="0.25">
      <c r="A34" t="s">
        <v>76</v>
      </c>
      <c r="B34" s="44">
        <v>61</v>
      </c>
      <c r="C34" s="14">
        <v>18</v>
      </c>
      <c r="D34" s="47">
        <v>29.508196721311474</v>
      </c>
      <c r="E34" s="14">
        <v>16</v>
      </c>
      <c r="F34" s="47">
        <v>26.229508196721312</v>
      </c>
      <c r="G34" s="14">
        <v>14</v>
      </c>
      <c r="H34" s="47">
        <v>22.950819672131146</v>
      </c>
      <c r="I34" s="14">
        <v>13</v>
      </c>
      <c r="J34" s="47">
        <v>21.311475409836067</v>
      </c>
      <c r="K34" s="42"/>
      <c r="L34" s="46"/>
      <c r="N34" s="3"/>
      <c r="O34" s="10"/>
      <c r="P34" s="2"/>
      <c r="Q34" s="3"/>
      <c r="R34" s="10"/>
    </row>
    <row r="35" spans="1:41" x14ac:dyDescent="0.25">
      <c r="B35" s="42"/>
      <c r="C35" s="42"/>
      <c r="D35" s="48"/>
      <c r="E35" s="42"/>
      <c r="F35" s="48"/>
      <c r="G35" s="42"/>
      <c r="H35" s="48"/>
      <c r="I35" s="42"/>
      <c r="J35" s="48"/>
      <c r="K35" s="42"/>
      <c r="L35" s="42"/>
      <c r="N35" s="7"/>
      <c r="O35" s="10"/>
      <c r="Q35" s="7"/>
      <c r="R35" s="10"/>
    </row>
    <row r="36" spans="1:41" x14ac:dyDescent="0.25">
      <c r="A36" t="s">
        <v>81</v>
      </c>
      <c r="B36" s="44"/>
      <c r="C36" s="14"/>
      <c r="D36" s="47"/>
      <c r="E36" s="14"/>
      <c r="F36" s="47"/>
      <c r="G36" s="14"/>
      <c r="H36" s="47"/>
      <c r="I36" s="14"/>
      <c r="J36" s="47"/>
      <c r="K36" s="42"/>
      <c r="L36" s="42"/>
      <c r="U36" s="2"/>
      <c r="V36" s="15"/>
      <c r="W36" s="15"/>
    </row>
    <row r="37" spans="1:41" x14ac:dyDescent="0.25">
      <c r="A37" t="s">
        <v>79</v>
      </c>
      <c r="B37" s="44">
        <v>66</v>
      </c>
      <c r="C37" s="14">
        <v>27</v>
      </c>
      <c r="D37" s="47">
        <v>40.909090909090907</v>
      </c>
      <c r="E37" s="14">
        <v>10</v>
      </c>
      <c r="F37" s="47">
        <v>15.15151515151515</v>
      </c>
      <c r="G37" s="14">
        <v>12</v>
      </c>
      <c r="H37" s="47">
        <v>18.18181818181818</v>
      </c>
      <c r="I37" s="14">
        <v>17</v>
      </c>
      <c r="J37" s="47">
        <v>25.757575757575758</v>
      </c>
      <c r="K37" s="42"/>
      <c r="L37" s="46"/>
      <c r="W37" s="29" t="s">
        <v>26</v>
      </c>
      <c r="X37" s="29" t="s">
        <v>21</v>
      </c>
      <c r="Y37" s="29" t="s">
        <v>62</v>
      </c>
      <c r="Z37" s="29"/>
      <c r="AA37" s="29" t="s">
        <v>27</v>
      </c>
      <c r="AB37" s="29" t="s">
        <v>22</v>
      </c>
      <c r="AC37" s="29" t="s">
        <v>63</v>
      </c>
      <c r="AD37" s="29"/>
      <c r="AE37" s="29" t="s">
        <v>28</v>
      </c>
      <c r="AF37" s="29" t="s">
        <v>23</v>
      </c>
      <c r="AG37" s="29" t="s">
        <v>64</v>
      </c>
      <c r="AI37" s="29" t="s">
        <v>29</v>
      </c>
      <c r="AJ37" s="29" t="s">
        <v>24</v>
      </c>
      <c r="AK37" s="29" t="s">
        <v>65</v>
      </c>
      <c r="AM37" s="29" t="s">
        <v>30</v>
      </c>
      <c r="AN37" s="29" t="s">
        <v>25</v>
      </c>
      <c r="AO37" s="29" t="s">
        <v>66</v>
      </c>
    </row>
    <row r="38" spans="1:41" x14ac:dyDescent="0.25">
      <c r="A38" t="s">
        <v>88</v>
      </c>
      <c r="B38" s="44">
        <v>67</v>
      </c>
      <c r="C38" s="14">
        <v>23</v>
      </c>
      <c r="D38" s="47">
        <v>34.328358208955223</v>
      </c>
      <c r="E38" s="14">
        <v>14</v>
      </c>
      <c r="F38" s="47">
        <v>20.8955223880597</v>
      </c>
      <c r="G38" s="14">
        <v>11</v>
      </c>
      <c r="H38" s="47">
        <v>16.417910447761194</v>
      </c>
      <c r="I38" s="14">
        <v>19</v>
      </c>
      <c r="J38" s="47">
        <v>28.35820895522388</v>
      </c>
      <c r="K38" s="42"/>
      <c r="L38" s="46"/>
      <c r="N38" s="29"/>
      <c r="O38" s="29"/>
      <c r="P38" s="29"/>
      <c r="Q38" s="29"/>
      <c r="R38" s="29"/>
      <c r="S38" s="29"/>
      <c r="T38" s="29"/>
      <c r="V38" s="2"/>
      <c r="W38" s="10" t="s">
        <v>8</v>
      </c>
      <c r="X38" s="10" t="s">
        <v>8</v>
      </c>
      <c r="Y38" s="10" t="s">
        <v>8</v>
      </c>
      <c r="Z38" s="10"/>
      <c r="AA38" s="10" t="s">
        <v>8</v>
      </c>
      <c r="AB38" s="10" t="s">
        <v>8</v>
      </c>
      <c r="AC38" s="10" t="s">
        <v>8</v>
      </c>
      <c r="AD38" s="10"/>
      <c r="AE38" s="10" t="s">
        <v>8</v>
      </c>
      <c r="AF38" s="10" t="s">
        <v>8</v>
      </c>
      <c r="AG38" s="10" t="s">
        <v>8</v>
      </c>
      <c r="AI38" s="10" t="s">
        <v>8</v>
      </c>
      <c r="AJ38" s="10" t="s">
        <v>8</v>
      </c>
      <c r="AK38" s="10" t="s">
        <v>8</v>
      </c>
      <c r="AM38" s="10" t="s">
        <v>8</v>
      </c>
      <c r="AN38" s="10" t="s">
        <v>8</v>
      </c>
      <c r="AO38" s="10" t="s">
        <v>8</v>
      </c>
    </row>
    <row r="39" spans="1:41" x14ac:dyDescent="0.25">
      <c r="A39" t="s">
        <v>76</v>
      </c>
      <c r="B39" s="44">
        <v>42</v>
      </c>
      <c r="C39" s="14">
        <v>10</v>
      </c>
      <c r="D39" s="47">
        <v>23.80952380952381</v>
      </c>
      <c r="E39" s="14">
        <v>9</v>
      </c>
      <c r="F39" s="47">
        <v>21.428571428571431</v>
      </c>
      <c r="G39" s="14">
        <v>14</v>
      </c>
      <c r="H39" s="47">
        <v>33.333333333333336</v>
      </c>
      <c r="I39" s="14">
        <v>9</v>
      </c>
      <c r="J39" s="47">
        <v>21.428571428571431</v>
      </c>
      <c r="K39" s="42"/>
      <c r="L39" s="46"/>
      <c r="N39" s="2"/>
      <c r="O39" s="10"/>
      <c r="P39" s="2"/>
      <c r="Q39" s="2"/>
      <c r="R39" s="10"/>
      <c r="V39" t="s">
        <v>0</v>
      </c>
      <c r="W39" s="10">
        <v>41.397849462365592</v>
      </c>
      <c r="X39" s="10">
        <v>39.053254437869825</v>
      </c>
      <c r="Y39" s="10">
        <v>29.508196721311474</v>
      </c>
      <c r="Z39" s="10"/>
      <c r="AA39" s="10">
        <v>40.909090909090907</v>
      </c>
      <c r="AB39" s="10">
        <v>34.328358208955223</v>
      </c>
      <c r="AC39" s="10">
        <v>23.80952380952381</v>
      </c>
      <c r="AD39" s="10"/>
      <c r="AE39" s="10">
        <v>36.842105263157897</v>
      </c>
      <c r="AF39" s="10">
        <v>33.333333333333336</v>
      </c>
      <c r="AG39" s="10">
        <v>30.769230769230766</v>
      </c>
      <c r="AI39" s="10">
        <v>22.222222222222221</v>
      </c>
      <c r="AJ39" s="10">
        <v>30</v>
      </c>
      <c r="AK39" s="10">
        <v>27.272727272727273</v>
      </c>
      <c r="AM39" s="10">
        <v>15.789473684210526</v>
      </c>
      <c r="AN39" s="10">
        <v>52.38095238095238</v>
      </c>
      <c r="AO39" s="10">
        <v>30</v>
      </c>
    </row>
    <row r="40" spans="1:41" x14ac:dyDescent="0.25">
      <c r="B40" s="44"/>
      <c r="C40" s="14"/>
      <c r="D40" s="47"/>
      <c r="E40" s="14"/>
      <c r="F40" s="47"/>
      <c r="G40" s="14"/>
      <c r="H40" s="47"/>
      <c r="I40" s="14"/>
      <c r="J40" s="47"/>
      <c r="K40" s="42"/>
      <c r="L40" s="46"/>
      <c r="N40" s="19"/>
      <c r="O40" s="10"/>
      <c r="Q40" s="19"/>
      <c r="R40" s="10"/>
      <c r="V40" t="s">
        <v>1</v>
      </c>
      <c r="W40" s="10">
        <v>24.193548387096772</v>
      </c>
      <c r="X40" s="10">
        <v>24.260355029585799</v>
      </c>
      <c r="Y40" s="10">
        <v>26.229508196721312</v>
      </c>
      <c r="Z40" s="10"/>
      <c r="AA40" s="10">
        <v>15.15151515151515</v>
      </c>
      <c r="AB40" s="10">
        <v>20.8955223880597</v>
      </c>
      <c r="AC40" s="10">
        <v>21.428571428571431</v>
      </c>
      <c r="AD40" s="10"/>
      <c r="AE40" s="10">
        <v>23.684210526315788</v>
      </c>
      <c r="AF40" s="10">
        <v>21.56862745098039</v>
      </c>
      <c r="AG40" s="10">
        <v>36.53846153846154</v>
      </c>
      <c r="AI40" s="10">
        <v>48.148148148148145</v>
      </c>
      <c r="AJ40" s="10">
        <v>35</v>
      </c>
      <c r="AK40" s="10">
        <v>27.272727272727273</v>
      </c>
      <c r="AM40" s="10">
        <v>31.578947368421051</v>
      </c>
      <c r="AN40" s="10">
        <v>19.047619047619047</v>
      </c>
      <c r="AO40" s="10">
        <v>30</v>
      </c>
    </row>
    <row r="41" spans="1:41" x14ac:dyDescent="0.25">
      <c r="A41" t="s">
        <v>82</v>
      </c>
      <c r="B41" s="42"/>
      <c r="C41" s="42"/>
      <c r="D41" s="48"/>
      <c r="E41" s="42"/>
      <c r="F41" s="48"/>
      <c r="G41" s="42"/>
      <c r="H41" s="48"/>
      <c r="I41" s="42"/>
      <c r="J41" s="48"/>
      <c r="K41" s="42"/>
      <c r="L41" s="42"/>
      <c r="N41" s="19"/>
      <c r="O41" s="10"/>
      <c r="Q41" s="19"/>
      <c r="R41" s="10"/>
      <c r="V41" t="s">
        <v>2</v>
      </c>
      <c r="W41" s="10">
        <v>23.655913978494624</v>
      </c>
      <c r="X41" s="10">
        <v>24.260355029585799</v>
      </c>
      <c r="Y41" s="10">
        <v>22.950819672131146</v>
      </c>
      <c r="Z41" s="10"/>
      <c r="AA41" s="10">
        <v>18.18181818181818</v>
      </c>
      <c r="AB41" s="10">
        <v>16.417910447761194</v>
      </c>
      <c r="AC41" s="10">
        <v>33.333333333333336</v>
      </c>
      <c r="AD41" s="10"/>
      <c r="AE41" s="10">
        <v>22.368421052631579</v>
      </c>
      <c r="AF41" s="10">
        <v>17.647058823529413</v>
      </c>
      <c r="AG41" s="10">
        <v>17.307692307692307</v>
      </c>
      <c r="AI41" s="10">
        <v>18.518518518518519</v>
      </c>
      <c r="AJ41" s="10">
        <v>25</v>
      </c>
      <c r="AK41" s="10">
        <v>0</v>
      </c>
      <c r="AM41" s="10">
        <v>15.789473684210526</v>
      </c>
      <c r="AN41" s="10">
        <v>23.80952380952381</v>
      </c>
      <c r="AO41" s="10">
        <v>20</v>
      </c>
    </row>
    <row r="42" spans="1:41" x14ac:dyDescent="0.25">
      <c r="A42" t="s">
        <v>79</v>
      </c>
      <c r="B42" s="44">
        <v>76</v>
      </c>
      <c r="C42" s="14">
        <v>28</v>
      </c>
      <c r="D42" s="47">
        <v>36.842105263157897</v>
      </c>
      <c r="E42" s="14">
        <v>18</v>
      </c>
      <c r="F42" s="47">
        <v>23.684210526315788</v>
      </c>
      <c r="G42" s="14">
        <v>17</v>
      </c>
      <c r="H42" s="47">
        <v>22.368421052631579</v>
      </c>
      <c r="I42" s="14">
        <v>13</v>
      </c>
      <c r="J42" s="47">
        <v>17.105263157894736</v>
      </c>
      <c r="K42" s="42"/>
      <c r="L42" s="46"/>
      <c r="N42" s="19"/>
      <c r="O42" s="10"/>
      <c r="Q42" s="19"/>
      <c r="R42" s="10"/>
      <c r="V42" s="2" t="s">
        <v>3</v>
      </c>
      <c r="W42" s="10">
        <v>10.75268817204301</v>
      </c>
      <c r="X42" s="10">
        <v>12.42603550295858</v>
      </c>
      <c r="Y42" s="10">
        <v>21.311475409836067</v>
      </c>
      <c r="Z42" s="10"/>
      <c r="AA42" s="10">
        <v>25.757575757575758</v>
      </c>
      <c r="AB42" s="10">
        <v>28.35820895522388</v>
      </c>
      <c r="AC42" s="10">
        <v>21.428571428571431</v>
      </c>
      <c r="AD42" s="10"/>
      <c r="AE42" s="10">
        <v>17.105263157894736</v>
      </c>
      <c r="AF42" s="10">
        <v>27.450980392156861</v>
      </c>
      <c r="AG42" s="10">
        <v>15.384615384615383</v>
      </c>
      <c r="AI42" s="10">
        <v>11.111111111111111</v>
      </c>
      <c r="AJ42" s="10">
        <v>10</v>
      </c>
      <c r="AK42" s="10">
        <v>45.454545454545453</v>
      </c>
      <c r="AM42" s="10">
        <v>36.842105263157897</v>
      </c>
      <c r="AN42" s="10">
        <v>4.7619047619047619</v>
      </c>
      <c r="AO42" s="10">
        <v>20</v>
      </c>
    </row>
    <row r="43" spans="1:41" x14ac:dyDescent="0.25">
      <c r="A43" t="s">
        <v>88</v>
      </c>
      <c r="B43" s="44">
        <v>102</v>
      </c>
      <c r="C43" s="14">
        <v>34</v>
      </c>
      <c r="D43" s="47">
        <v>33.333333333333336</v>
      </c>
      <c r="E43" s="14">
        <v>22</v>
      </c>
      <c r="F43" s="47">
        <v>21.56862745098039</v>
      </c>
      <c r="G43" s="14">
        <v>18</v>
      </c>
      <c r="H43" s="47">
        <v>17.647058823529413</v>
      </c>
      <c r="I43" s="14">
        <v>28</v>
      </c>
      <c r="J43" s="47">
        <v>27.450980392156861</v>
      </c>
      <c r="K43" s="42"/>
      <c r="L43" s="46"/>
      <c r="N43" s="3"/>
      <c r="O43" s="10"/>
      <c r="P43" s="2"/>
      <c r="Q43" s="3"/>
      <c r="R43" s="10"/>
      <c r="W43" s="10">
        <v>100</v>
      </c>
      <c r="X43" s="10">
        <v>100</v>
      </c>
      <c r="Y43" s="10">
        <v>100</v>
      </c>
      <c r="Z43" s="10"/>
      <c r="AA43" s="10">
        <v>100</v>
      </c>
      <c r="AB43" s="10">
        <v>100</v>
      </c>
      <c r="AC43" s="10">
        <v>100.00000000000001</v>
      </c>
      <c r="AD43" s="10"/>
      <c r="AE43" s="10">
        <v>100</v>
      </c>
      <c r="AF43" s="10">
        <v>100.00000000000001</v>
      </c>
      <c r="AG43" s="10">
        <v>100</v>
      </c>
      <c r="AI43" s="10">
        <v>100</v>
      </c>
      <c r="AJ43" s="10">
        <v>100</v>
      </c>
      <c r="AK43" s="10">
        <v>100</v>
      </c>
      <c r="AM43" s="10">
        <v>100</v>
      </c>
      <c r="AN43" s="10">
        <v>100</v>
      </c>
      <c r="AO43" s="10">
        <v>100</v>
      </c>
    </row>
    <row r="44" spans="1:41" x14ac:dyDescent="0.25">
      <c r="A44" t="s">
        <v>76</v>
      </c>
      <c r="B44" s="44">
        <v>52</v>
      </c>
      <c r="C44" s="14">
        <v>16</v>
      </c>
      <c r="D44" s="47">
        <v>30.769230769230766</v>
      </c>
      <c r="E44" s="14">
        <v>19</v>
      </c>
      <c r="F44" s="47">
        <v>36.53846153846154</v>
      </c>
      <c r="G44" s="14">
        <v>9</v>
      </c>
      <c r="H44" s="47">
        <v>17.307692307692307</v>
      </c>
      <c r="I44" s="14">
        <v>8</v>
      </c>
      <c r="J44" s="47">
        <v>15.384615384615383</v>
      </c>
      <c r="K44" s="42"/>
      <c r="L44" s="46"/>
      <c r="N44" s="7"/>
      <c r="O44" s="10"/>
      <c r="Q44" s="7"/>
      <c r="R44" s="10"/>
    </row>
    <row r="45" spans="1:41" x14ac:dyDescent="0.25">
      <c r="B45" s="44"/>
      <c r="C45" s="14"/>
      <c r="D45" s="47"/>
      <c r="E45" s="14"/>
      <c r="F45" s="47"/>
      <c r="G45" s="14"/>
      <c r="H45" s="47"/>
      <c r="I45" s="14"/>
      <c r="J45" s="47"/>
      <c r="K45" s="42"/>
      <c r="L45" s="46"/>
      <c r="N45" s="2"/>
      <c r="O45" s="2"/>
      <c r="P45" s="2"/>
      <c r="Q45" s="2"/>
      <c r="R45" s="2"/>
      <c r="S45" s="2"/>
      <c r="T45" s="2"/>
      <c r="AD45" s="19"/>
    </row>
    <row r="46" spans="1:41" x14ac:dyDescent="0.25">
      <c r="A46" t="s">
        <v>83</v>
      </c>
      <c r="B46" s="42"/>
      <c r="C46" s="42"/>
      <c r="D46" s="48"/>
      <c r="E46" s="42"/>
      <c r="F46" s="48"/>
      <c r="G46" s="42"/>
      <c r="H46" s="48"/>
      <c r="I46" s="42"/>
      <c r="J46" s="48"/>
      <c r="K46" s="42"/>
      <c r="L46" s="42"/>
    </row>
    <row r="47" spans="1:41" x14ac:dyDescent="0.25">
      <c r="A47" t="s">
        <v>79</v>
      </c>
      <c r="B47" s="44">
        <v>27</v>
      </c>
      <c r="C47" s="14">
        <v>6</v>
      </c>
      <c r="D47" s="47">
        <v>22.222222222222221</v>
      </c>
      <c r="E47" s="14">
        <v>13</v>
      </c>
      <c r="F47" s="47">
        <v>48.148148148148145</v>
      </c>
      <c r="G47" s="14">
        <v>5</v>
      </c>
      <c r="H47" s="47">
        <v>18.518518518518519</v>
      </c>
      <c r="I47" s="14">
        <v>3</v>
      </c>
      <c r="J47" s="47">
        <v>11.111111111111111</v>
      </c>
      <c r="K47" s="42"/>
      <c r="L47" s="46"/>
      <c r="N47" s="29"/>
      <c r="O47" s="29"/>
      <c r="P47" s="29"/>
      <c r="Q47" s="29"/>
      <c r="R47" s="29"/>
      <c r="S47" s="29"/>
      <c r="T47" s="29"/>
      <c r="V47" s="2"/>
    </row>
    <row r="48" spans="1:41" x14ac:dyDescent="0.25">
      <c r="A48" t="s">
        <v>88</v>
      </c>
      <c r="B48" s="44">
        <v>20</v>
      </c>
      <c r="C48" s="14">
        <v>6</v>
      </c>
      <c r="D48" s="47">
        <v>30</v>
      </c>
      <c r="E48" s="14">
        <v>7</v>
      </c>
      <c r="F48" s="47">
        <v>35</v>
      </c>
      <c r="G48" s="14">
        <v>5</v>
      </c>
      <c r="H48" s="47">
        <v>25</v>
      </c>
      <c r="I48" s="14">
        <v>2</v>
      </c>
      <c r="J48" s="47">
        <v>10</v>
      </c>
      <c r="K48" s="42"/>
      <c r="L48" s="46"/>
      <c r="N48" s="2"/>
      <c r="O48" s="10"/>
      <c r="P48" s="2"/>
      <c r="Q48" s="2"/>
      <c r="R48" s="10"/>
      <c r="V48" t="s">
        <v>0</v>
      </c>
    </row>
    <row r="49" spans="1:29" x14ac:dyDescent="0.25">
      <c r="A49" t="s">
        <v>76</v>
      </c>
      <c r="B49" s="44">
        <v>11</v>
      </c>
      <c r="C49" s="14">
        <v>3</v>
      </c>
      <c r="D49" s="47">
        <v>27.272727272727273</v>
      </c>
      <c r="E49" s="14">
        <v>3</v>
      </c>
      <c r="F49" s="47">
        <v>27.272727272727273</v>
      </c>
      <c r="G49" s="14">
        <v>0</v>
      </c>
      <c r="H49" s="47">
        <v>0</v>
      </c>
      <c r="I49" s="14">
        <v>5</v>
      </c>
      <c r="J49" s="47">
        <v>45.454545454545453</v>
      </c>
      <c r="K49" s="42"/>
      <c r="L49" s="46"/>
      <c r="N49" s="19"/>
      <c r="O49" s="10"/>
      <c r="Q49" s="19"/>
      <c r="R49" s="10"/>
      <c r="V49" t="s">
        <v>1</v>
      </c>
    </row>
    <row r="50" spans="1:29" x14ac:dyDescent="0.25">
      <c r="B50" s="44"/>
      <c r="C50" s="14"/>
      <c r="D50" s="47"/>
      <c r="E50" s="14"/>
      <c r="F50" s="47"/>
      <c r="G50" s="14"/>
      <c r="H50" s="47"/>
      <c r="I50" s="14"/>
      <c r="J50" s="47"/>
      <c r="K50" s="42"/>
      <c r="L50" s="46"/>
      <c r="N50" s="19"/>
      <c r="O50" s="10"/>
      <c r="Q50" s="19"/>
      <c r="R50" s="10"/>
      <c r="V50" t="s">
        <v>2</v>
      </c>
    </row>
    <row r="51" spans="1:29" x14ac:dyDescent="0.25">
      <c r="A51" t="s">
        <v>84</v>
      </c>
      <c r="B51" s="42"/>
      <c r="C51" s="45"/>
      <c r="D51" s="49"/>
      <c r="E51" s="42"/>
      <c r="F51" s="47"/>
      <c r="G51" s="14"/>
      <c r="H51" s="48"/>
      <c r="I51" s="45"/>
      <c r="J51" s="49"/>
      <c r="K51" s="45"/>
      <c r="L51" s="42"/>
      <c r="N51" s="19"/>
      <c r="O51" s="10"/>
      <c r="Q51" s="19"/>
      <c r="R51" s="10"/>
      <c r="V51" s="2" t="s">
        <v>3</v>
      </c>
    </row>
    <row r="52" spans="1:29" x14ac:dyDescent="0.25">
      <c r="A52" t="s">
        <v>79</v>
      </c>
      <c r="B52" s="44">
        <v>19</v>
      </c>
      <c r="C52" s="14">
        <v>3</v>
      </c>
      <c r="D52" s="47">
        <v>15.789473684210526</v>
      </c>
      <c r="E52" s="14">
        <v>6</v>
      </c>
      <c r="F52" s="47">
        <v>31.578947368421051</v>
      </c>
      <c r="G52" s="14">
        <v>3</v>
      </c>
      <c r="H52" s="47">
        <v>15.789473684210526</v>
      </c>
      <c r="I52" s="14">
        <v>7</v>
      </c>
      <c r="J52" s="47">
        <v>36.842105263157897</v>
      </c>
      <c r="K52" s="42"/>
      <c r="L52" s="46"/>
      <c r="N52" s="3"/>
      <c r="O52" s="10"/>
      <c r="P52" s="2"/>
      <c r="Q52" s="3"/>
      <c r="R52" s="10"/>
    </row>
    <row r="53" spans="1:29" x14ac:dyDescent="0.25">
      <c r="A53" t="s">
        <v>88</v>
      </c>
      <c r="B53" s="44">
        <v>21</v>
      </c>
      <c r="C53" s="14">
        <v>11</v>
      </c>
      <c r="D53" s="47">
        <v>52.38095238095238</v>
      </c>
      <c r="E53" s="14">
        <v>4</v>
      </c>
      <c r="F53" s="47">
        <v>19.047619047619047</v>
      </c>
      <c r="G53" s="14">
        <v>5</v>
      </c>
      <c r="H53" s="47">
        <v>23.80952380952381</v>
      </c>
      <c r="I53" s="14">
        <v>1</v>
      </c>
      <c r="J53" s="47">
        <v>4.7619047619047619</v>
      </c>
      <c r="K53" s="42"/>
      <c r="L53" s="46"/>
      <c r="N53" s="7"/>
      <c r="O53" s="10"/>
      <c r="Q53" s="7"/>
      <c r="R53" s="10"/>
    </row>
    <row r="54" spans="1:29" x14ac:dyDescent="0.25">
      <c r="A54" t="s">
        <v>76</v>
      </c>
      <c r="B54" s="44">
        <v>10</v>
      </c>
      <c r="C54" s="14">
        <v>3</v>
      </c>
      <c r="D54" s="47">
        <v>27.272727272727273</v>
      </c>
      <c r="E54" s="14">
        <v>3</v>
      </c>
      <c r="F54" s="47">
        <v>27.272727272727273</v>
      </c>
      <c r="G54" s="14">
        <v>2</v>
      </c>
      <c r="H54" s="47">
        <v>0</v>
      </c>
      <c r="I54" s="14">
        <v>2</v>
      </c>
      <c r="J54" s="47">
        <v>45.454545454545453</v>
      </c>
      <c r="K54" s="42"/>
      <c r="L54" s="46"/>
      <c r="AC54" s="26"/>
    </row>
    <row r="55" spans="1:29" x14ac:dyDescent="0.25">
      <c r="H55" s="10"/>
      <c r="I55" s="10"/>
      <c r="J55" s="10"/>
      <c r="K55" s="10"/>
      <c r="M55" s="30"/>
    </row>
    <row r="56" spans="1:29" x14ac:dyDescent="0.25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V56" s="2"/>
    </row>
    <row r="57" spans="1:29" x14ac:dyDescent="0.25">
      <c r="A57" s="2"/>
      <c r="B57" s="2"/>
      <c r="C57" s="10"/>
      <c r="D57" s="2"/>
      <c r="E57" s="2"/>
      <c r="F57" s="10"/>
      <c r="G57" s="2"/>
      <c r="H57" s="2"/>
      <c r="I57" s="10"/>
      <c r="J57" s="2"/>
      <c r="K57" s="2"/>
      <c r="L57" s="10"/>
      <c r="M57" s="2"/>
      <c r="N57" s="2"/>
      <c r="O57" s="10"/>
      <c r="P57" s="2"/>
      <c r="Q57" s="2"/>
      <c r="R57" s="10"/>
      <c r="V57" t="s">
        <v>0</v>
      </c>
    </row>
    <row r="58" spans="1:29" x14ac:dyDescent="0.25">
      <c r="B58" s="19"/>
      <c r="C58" s="10"/>
      <c r="E58" s="19"/>
      <c r="F58" s="10"/>
      <c r="H58" s="19"/>
      <c r="I58" s="10"/>
      <c r="K58" s="19"/>
      <c r="L58" s="10"/>
      <c r="N58" s="19"/>
      <c r="O58" s="10"/>
      <c r="Q58" s="19"/>
      <c r="R58" s="10"/>
      <c r="V58" t="s">
        <v>1</v>
      </c>
    </row>
    <row r="59" spans="1:29" x14ac:dyDescent="0.25">
      <c r="B59" s="19"/>
      <c r="C59" s="10"/>
      <c r="E59" s="19"/>
      <c r="F59" s="10"/>
      <c r="H59" s="19"/>
      <c r="I59" s="10"/>
      <c r="K59" s="19"/>
      <c r="L59" s="10"/>
      <c r="N59" s="19"/>
      <c r="O59" s="10"/>
      <c r="Q59" s="19"/>
      <c r="R59" s="10"/>
      <c r="V59" t="s">
        <v>2</v>
      </c>
    </row>
    <row r="60" spans="1:29" x14ac:dyDescent="0.25">
      <c r="B60" s="19"/>
      <c r="C60" s="10"/>
      <c r="E60" s="19"/>
      <c r="F60" s="10"/>
      <c r="H60" s="19"/>
      <c r="I60" s="10"/>
      <c r="K60" s="19"/>
      <c r="L60" s="10"/>
      <c r="N60" s="19"/>
      <c r="O60" s="10"/>
      <c r="Q60" s="19"/>
      <c r="R60" s="10"/>
      <c r="V60" s="2" t="s">
        <v>3</v>
      </c>
    </row>
    <row r="61" spans="1:29" x14ac:dyDescent="0.25">
      <c r="A61" s="2"/>
      <c r="B61" s="3"/>
      <c r="C61" s="10"/>
      <c r="D61" s="2"/>
      <c r="E61" s="3"/>
      <c r="F61" s="10"/>
      <c r="G61" s="2"/>
      <c r="H61" s="3"/>
      <c r="I61" s="10"/>
      <c r="J61" s="2"/>
      <c r="K61" s="3"/>
      <c r="L61" s="10"/>
      <c r="M61" s="2"/>
      <c r="N61" s="3"/>
      <c r="O61" s="10"/>
      <c r="P61" s="2"/>
      <c r="Q61" s="3"/>
      <c r="R61" s="10"/>
    </row>
    <row r="62" spans="1:29" x14ac:dyDescent="0.25">
      <c r="B62" s="7"/>
      <c r="C62" s="10"/>
      <c r="E62" s="7"/>
      <c r="F62" s="10"/>
      <c r="H62" s="7"/>
      <c r="I62" s="10"/>
      <c r="K62" s="7"/>
      <c r="L62" s="10"/>
      <c r="N62" s="7"/>
      <c r="O62" s="10"/>
      <c r="Q62" s="7"/>
      <c r="R62" s="10"/>
    </row>
    <row r="64" spans="1:29" x14ac:dyDescent="0.25">
      <c r="I64" s="19"/>
      <c r="J64" s="19"/>
      <c r="K64" s="19"/>
    </row>
    <row r="65" spans="1:20" x14ac:dyDescent="0.25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x14ac:dyDescent="0.25">
      <c r="A66" s="2"/>
      <c r="B66" s="2"/>
      <c r="C66" s="10"/>
      <c r="D66" s="2"/>
      <c r="E66" s="2"/>
      <c r="F66" s="10"/>
      <c r="G66" s="2"/>
      <c r="H66" s="2"/>
      <c r="I66" s="10"/>
      <c r="J66" s="2"/>
      <c r="K66" s="2"/>
      <c r="L66" s="10"/>
      <c r="M66" s="2"/>
      <c r="N66" s="2"/>
      <c r="O66" s="10"/>
      <c r="P66" s="2"/>
      <c r="Q66" s="2"/>
      <c r="R66" s="10"/>
    </row>
    <row r="67" spans="1:20" x14ac:dyDescent="0.25">
      <c r="B67" s="19"/>
      <c r="C67" s="10"/>
      <c r="E67" s="19"/>
      <c r="F67" s="10"/>
      <c r="H67" s="19"/>
      <c r="I67" s="10"/>
      <c r="K67" s="19"/>
      <c r="L67" s="10"/>
      <c r="N67" s="19"/>
      <c r="O67" s="10"/>
      <c r="Q67" s="19"/>
      <c r="R67" s="10"/>
    </row>
    <row r="68" spans="1:20" x14ac:dyDescent="0.25">
      <c r="B68" s="19"/>
      <c r="C68" s="10"/>
      <c r="E68" s="19"/>
      <c r="F68" s="10"/>
      <c r="H68" s="19"/>
      <c r="I68" s="10"/>
      <c r="K68" s="19"/>
      <c r="L68" s="10"/>
      <c r="N68" s="19"/>
      <c r="O68" s="10"/>
      <c r="Q68" s="19"/>
      <c r="R68" s="10"/>
    </row>
    <row r="69" spans="1:20" x14ac:dyDescent="0.25">
      <c r="B69" s="19"/>
      <c r="C69" s="10"/>
      <c r="E69" s="19"/>
      <c r="F69" s="10"/>
      <c r="H69" s="19"/>
      <c r="I69" s="10"/>
      <c r="K69" s="19"/>
      <c r="L69" s="10"/>
      <c r="N69" s="19"/>
      <c r="O69" s="10"/>
      <c r="Q69" s="19"/>
      <c r="R69" s="10"/>
    </row>
    <row r="70" spans="1:20" x14ac:dyDescent="0.25">
      <c r="A70" s="2"/>
      <c r="B70" s="3"/>
      <c r="C70" s="10"/>
      <c r="D70" s="2"/>
      <c r="E70" s="3"/>
      <c r="F70" s="10"/>
      <c r="G70" s="2"/>
      <c r="H70" s="3"/>
      <c r="I70" s="10"/>
      <c r="J70" s="2"/>
      <c r="K70" s="3"/>
      <c r="L70" s="10"/>
      <c r="M70" s="2"/>
      <c r="N70" s="3"/>
      <c r="O70" s="10"/>
      <c r="P70" s="2"/>
      <c r="Q70" s="3"/>
      <c r="R70" s="10"/>
    </row>
    <row r="71" spans="1:20" x14ac:dyDescent="0.25">
      <c r="B71" s="7"/>
      <c r="C71" s="10"/>
      <c r="E71" s="7"/>
      <c r="F71" s="10"/>
      <c r="H71" s="7"/>
      <c r="I71" s="10"/>
      <c r="K71" s="7"/>
      <c r="L71" s="10"/>
      <c r="N71" s="7"/>
      <c r="O71" s="10"/>
      <c r="Q71" s="7"/>
      <c r="R71" s="10"/>
    </row>
    <row r="73" spans="1:20" x14ac:dyDescent="0.25">
      <c r="F73" s="26"/>
      <c r="G73" s="26"/>
      <c r="H73" s="26"/>
    </row>
    <row r="74" spans="1:20" x14ac:dyDescent="0.2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0" x14ac:dyDescent="0.25">
      <c r="A75" s="2"/>
      <c r="B75" s="2"/>
      <c r="C75" s="10"/>
      <c r="D75" s="2"/>
      <c r="E75" s="2"/>
      <c r="F75" s="10"/>
      <c r="G75" s="2"/>
      <c r="H75" s="2"/>
      <c r="I75" s="10"/>
      <c r="J75" s="2"/>
      <c r="K75" s="2"/>
      <c r="L75" s="10"/>
      <c r="M75" s="2"/>
      <c r="N75" s="2"/>
      <c r="O75" s="10"/>
      <c r="P75" s="2"/>
      <c r="Q75" s="2"/>
      <c r="R75" s="10"/>
    </row>
    <row r="76" spans="1:20" x14ac:dyDescent="0.25">
      <c r="B76" s="19"/>
      <c r="C76" s="10"/>
      <c r="E76" s="19"/>
      <c r="F76" s="10"/>
      <c r="H76" s="19"/>
      <c r="I76" s="10"/>
      <c r="K76" s="19"/>
      <c r="L76" s="10"/>
      <c r="N76" s="19"/>
      <c r="O76" s="10"/>
      <c r="Q76" s="19"/>
      <c r="R76" s="10"/>
    </row>
    <row r="77" spans="1:20" x14ac:dyDescent="0.25">
      <c r="B77" s="19"/>
      <c r="C77" s="10"/>
      <c r="E77" s="19"/>
      <c r="F77" s="10"/>
      <c r="H77" s="19"/>
      <c r="I77" s="10"/>
      <c r="K77" s="19"/>
      <c r="L77" s="10"/>
      <c r="N77" s="19"/>
      <c r="O77" s="10"/>
      <c r="Q77" s="19"/>
      <c r="R77" s="10"/>
    </row>
    <row r="78" spans="1:20" x14ac:dyDescent="0.25">
      <c r="B78" s="19"/>
      <c r="C78" s="10"/>
      <c r="E78" s="19"/>
      <c r="F78" s="10"/>
      <c r="H78" s="19"/>
      <c r="I78" s="10"/>
      <c r="K78" s="19"/>
      <c r="L78" s="10"/>
      <c r="N78" s="19"/>
      <c r="O78" s="10"/>
      <c r="Q78" s="19"/>
      <c r="R78" s="10"/>
    </row>
    <row r="79" spans="1:20" x14ac:dyDescent="0.25">
      <c r="A79" s="2"/>
      <c r="B79" s="3"/>
      <c r="C79" s="10"/>
      <c r="D79" s="2"/>
      <c r="E79" s="3"/>
      <c r="F79" s="10"/>
      <c r="G79" s="2"/>
      <c r="H79" s="3"/>
      <c r="I79" s="10"/>
      <c r="J79" s="2"/>
      <c r="K79" s="3"/>
      <c r="L79" s="10"/>
      <c r="M79" s="2"/>
      <c r="N79" s="3"/>
      <c r="O79" s="10"/>
      <c r="P79" s="2"/>
      <c r="Q79" s="3"/>
      <c r="R79" s="10"/>
    </row>
    <row r="80" spans="1:20" x14ac:dyDescent="0.25">
      <c r="B80" s="7"/>
      <c r="C80" s="10"/>
      <c r="E80" s="7"/>
      <c r="F80" s="10"/>
      <c r="H80" s="7"/>
      <c r="I80" s="10"/>
      <c r="K80" s="7"/>
      <c r="L80" s="10"/>
      <c r="N80" s="7"/>
      <c r="O80" s="10"/>
      <c r="Q80" s="7"/>
      <c r="R80" s="1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Chi-Square Goodness of Fit</vt:lpstr>
      <vt:lpstr>OVERALL</vt:lpstr>
      <vt:lpstr>Graphs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Connor</dc:creator>
  <cp:lastModifiedBy>Jonathan Connor</cp:lastModifiedBy>
  <dcterms:created xsi:type="dcterms:W3CDTF">2016-11-14T00:14:13Z</dcterms:created>
  <dcterms:modified xsi:type="dcterms:W3CDTF">2016-12-13T07:02:06Z</dcterms:modified>
</cp:coreProperties>
</file>