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059800\Desktop\Articles\FM+BSF+PM_Submitted\Feed_PeerJ\"/>
    </mc:Choice>
  </mc:AlternateContent>
  <bookViews>
    <workbookView xWindow="0" yWindow="0" windowWidth="19200" windowHeight="7310" activeTab="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7" l="1"/>
  <c r="C35" i="7"/>
  <c r="C36" i="7" s="1"/>
  <c r="C34" i="7"/>
  <c r="C28" i="7"/>
  <c r="C26" i="7"/>
  <c r="C27" i="7" s="1"/>
  <c r="C25" i="7"/>
  <c r="C19" i="7"/>
  <c r="C17" i="7"/>
  <c r="C18" i="7" s="1"/>
  <c r="C16" i="7"/>
  <c r="C9" i="7"/>
  <c r="C10" i="7" s="1"/>
  <c r="C8" i="7"/>
  <c r="C19" i="6"/>
  <c r="C37" i="6"/>
  <c r="C35" i="6"/>
  <c r="C36" i="6" s="1"/>
  <c r="C34" i="6"/>
  <c r="C28" i="6"/>
  <c r="C26" i="6"/>
  <c r="C27" i="6" s="1"/>
  <c r="C25" i="6"/>
  <c r="C17" i="6"/>
  <c r="C18" i="6" s="1"/>
  <c r="C16" i="6"/>
  <c r="C9" i="6"/>
  <c r="C10" i="6" s="1"/>
  <c r="C8" i="6"/>
  <c r="C37" i="5"/>
  <c r="C28" i="5"/>
  <c r="C19" i="5"/>
  <c r="C35" i="5" l="1"/>
  <c r="C36" i="5" s="1"/>
  <c r="C34" i="5"/>
  <c r="C26" i="5"/>
  <c r="C27" i="5" s="1"/>
  <c r="C25" i="5"/>
  <c r="C17" i="5"/>
  <c r="C18" i="5" s="1"/>
  <c r="C16" i="5"/>
  <c r="C9" i="5"/>
  <c r="C10" i="5" s="1"/>
  <c r="C8" i="5"/>
  <c r="C37" i="4"/>
  <c r="C28" i="4"/>
  <c r="C19" i="4"/>
  <c r="C26" i="4"/>
  <c r="C27" i="4" s="1"/>
  <c r="C25" i="4"/>
  <c r="C35" i="4"/>
  <c r="C36" i="4" s="1"/>
  <c r="C34" i="4"/>
  <c r="C17" i="4"/>
  <c r="C18" i="4" s="1"/>
  <c r="C16" i="4"/>
  <c r="C9" i="4"/>
  <c r="C10" i="4" s="1"/>
  <c r="C8" i="4"/>
  <c r="C37" i="3"/>
  <c r="C35" i="3"/>
  <c r="C36" i="3" s="1"/>
  <c r="C34" i="3"/>
  <c r="C28" i="3"/>
  <c r="C26" i="3"/>
  <c r="C27" i="3" s="1"/>
  <c r="C25" i="3"/>
  <c r="C19" i="3"/>
  <c r="C17" i="3"/>
  <c r="C18" i="3" s="1"/>
  <c r="C16" i="3"/>
  <c r="C10" i="3"/>
  <c r="C9" i="3"/>
  <c r="C8" i="3"/>
  <c r="C37" i="2"/>
  <c r="C35" i="2"/>
  <c r="C36" i="2" s="1"/>
  <c r="C34" i="2"/>
  <c r="C28" i="2"/>
  <c r="C26" i="2"/>
  <c r="C27" i="2" s="1"/>
  <c r="C25" i="2"/>
  <c r="C16" i="2"/>
  <c r="C19" i="2"/>
  <c r="C17" i="2"/>
  <c r="C18" i="2" s="1"/>
  <c r="C10" i="2"/>
  <c r="C9" i="2"/>
  <c r="C8" i="2"/>
  <c r="I31" i="1" l="1"/>
  <c r="I23" i="1"/>
  <c r="I15" i="1"/>
  <c r="I8" i="1"/>
  <c r="F29" i="1"/>
  <c r="F28" i="1"/>
  <c r="F26" i="1"/>
  <c r="I25" i="1"/>
  <c r="F12" i="1"/>
  <c r="F6" i="1"/>
  <c r="E29" i="1"/>
  <c r="H29" i="1"/>
  <c r="I29" i="1"/>
  <c r="E28" i="1"/>
  <c r="F27" i="1"/>
  <c r="E27" i="1"/>
  <c r="E26" i="1"/>
  <c r="H26" i="1"/>
  <c r="I26" i="1"/>
  <c r="E21" i="1"/>
  <c r="H21" i="1"/>
  <c r="I21" i="1"/>
  <c r="E20" i="1"/>
  <c r="H20" i="1"/>
  <c r="I20" i="1"/>
  <c r="H28" i="1"/>
  <c r="I28" i="1"/>
  <c r="I30" i="1"/>
  <c r="H27" i="1"/>
  <c r="I27" i="1"/>
  <c r="E19" i="1"/>
  <c r="H19" i="1"/>
  <c r="I19" i="1"/>
  <c r="H18" i="1"/>
  <c r="I18" i="1"/>
  <c r="I24" i="1"/>
  <c r="E18" i="1"/>
  <c r="E13" i="1"/>
  <c r="H13" i="1"/>
  <c r="I13" i="1"/>
  <c r="E12" i="1"/>
  <c r="E11" i="1"/>
  <c r="H11" i="1"/>
  <c r="I11" i="1"/>
  <c r="E10" i="1"/>
  <c r="H10" i="1"/>
  <c r="I10" i="1"/>
  <c r="E6" i="1"/>
  <c r="H6" i="1"/>
  <c r="I6" i="1"/>
  <c r="E5" i="1"/>
  <c r="E4" i="1"/>
  <c r="H4" i="1"/>
  <c r="I4" i="1"/>
  <c r="I32" i="1"/>
  <c r="I33" i="1"/>
  <c r="I22" i="1"/>
  <c r="H12" i="1"/>
  <c r="I12" i="1"/>
  <c r="I16" i="1"/>
  <c r="H5" i="1"/>
  <c r="I5" i="1"/>
  <c r="I14" i="1"/>
  <c r="E3" i="1"/>
  <c r="H3" i="1"/>
  <c r="I3" i="1"/>
  <c r="E2" i="1"/>
  <c r="I17" i="1"/>
  <c r="I9" i="1"/>
  <c r="I7" i="1"/>
  <c r="H2" i="1"/>
  <c r="I2" i="1"/>
</calcChain>
</file>

<file path=xl/sharedStrings.xml><?xml version="1.0" encoding="utf-8"?>
<sst xmlns="http://schemas.openxmlformats.org/spreadsheetml/2006/main" count="259" uniqueCount="45">
  <si>
    <t>%CP</t>
  </si>
  <si>
    <t>Blank Titration (ml) Approx. 0.2 - 0.3</t>
  </si>
  <si>
    <t>Sample Titration (ml)</t>
  </si>
  <si>
    <t>Weight (mg)</t>
  </si>
  <si>
    <t>Product</t>
  </si>
  <si>
    <t>Date</t>
  </si>
  <si>
    <t>EDTA</t>
  </si>
  <si>
    <t>Label</t>
  </si>
  <si>
    <t>Weight (g)</t>
  </si>
  <si>
    <t>%CP = 14.01 x M x f x 100 x (mL HCL for titrant - mL HCL for  BLANK) / Sample weight (mg)</t>
  </si>
  <si>
    <t>Where</t>
  </si>
  <si>
    <t>14.01 =</t>
  </si>
  <si>
    <t>the atomic weight of N</t>
  </si>
  <si>
    <t>M =</t>
  </si>
  <si>
    <t>the molarity of the Hydrochloric Acid</t>
  </si>
  <si>
    <t>f =</t>
  </si>
  <si>
    <t>standard Kjeldahl factor (6.25)</t>
  </si>
  <si>
    <t>%N (9.58%)</t>
  </si>
  <si>
    <t>C3</t>
  </si>
  <si>
    <t>C1</t>
  </si>
  <si>
    <t>C2</t>
  </si>
  <si>
    <t>C4</t>
  </si>
  <si>
    <t>STDV</t>
  </si>
  <si>
    <t>SE</t>
  </si>
  <si>
    <t>PBM</t>
  </si>
  <si>
    <t>PBM+BSF</t>
  </si>
  <si>
    <t>FM+BSF</t>
  </si>
  <si>
    <t>P-Value</t>
  </si>
  <si>
    <t>Energy calculation</t>
  </si>
  <si>
    <t>Feed</t>
  </si>
  <si>
    <t>Marron/Replicate</t>
  </si>
  <si>
    <t>FM</t>
  </si>
  <si>
    <t>AVG</t>
  </si>
  <si>
    <t>STD</t>
  </si>
  <si>
    <t>P-value</t>
  </si>
  <si>
    <t>Fat</t>
  </si>
  <si>
    <t>Energy (Mj)</t>
  </si>
  <si>
    <t>Hepatopancreas index</t>
  </si>
  <si>
    <t>Lysozyme</t>
  </si>
  <si>
    <t>HI</t>
  </si>
  <si>
    <t>Lysozyme (u/mL)</t>
  </si>
  <si>
    <t>THC</t>
  </si>
  <si>
    <t>Total haemocyte counts</t>
  </si>
  <si>
    <t>Hemolymph Osmolality</t>
  </si>
  <si>
    <t>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</si>
</sst>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49" fontId="0" fillId="0" borderId="0" xfId="0" applyNumberFormat="1"/>
    <xf numFmtId="14" fontId="0" fillId="0" borderId="0" xfId="0" applyNumberFormat="1"/>
    <xf numFmtId="2" fontId="0" fillId="0" borderId="0" xfId="0" applyNumberFormat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B19" workbookViewId="0">
      <selection activeCell="J15" sqref="J15"/>
    </sheetView>
  </sheetViews>
  <sheetFormatPr defaultRowHeight="14.5" x14ac:dyDescent="0.35"/>
  <cols>
    <col min="1" max="1" width="10.453125" bestFit="1" customWidth="1"/>
    <col min="3" max="3" width="8.81640625" style="1" customWidth="1"/>
    <col min="4" max="7" width="15.6328125" style="1" customWidth="1"/>
    <col min="8" max="9" width="11.81640625" bestFit="1" customWidth="1"/>
  </cols>
  <sheetData>
    <row r="1" spans="1:16" ht="43.5" x14ac:dyDescent="0.35">
      <c r="A1" t="s">
        <v>5</v>
      </c>
      <c r="B1" s="4" t="s">
        <v>4</v>
      </c>
      <c r="C1" s="3" t="s">
        <v>7</v>
      </c>
      <c r="D1" s="3" t="s">
        <v>8</v>
      </c>
      <c r="E1" s="3" t="s">
        <v>3</v>
      </c>
      <c r="F1" s="3" t="s">
        <v>2</v>
      </c>
      <c r="G1" s="3" t="s">
        <v>1</v>
      </c>
      <c r="H1" s="2" t="s">
        <v>17</v>
      </c>
      <c r="I1" s="2" t="s">
        <v>0</v>
      </c>
    </row>
    <row r="2" spans="1:16" x14ac:dyDescent="0.35">
      <c r="A2" s="5">
        <v>43314</v>
      </c>
      <c r="B2" t="s">
        <v>6</v>
      </c>
      <c r="D2" s="1">
        <v>0.55020000000000002</v>
      </c>
      <c r="E2" s="1">
        <f>D2*1000</f>
        <v>550.20000000000005</v>
      </c>
      <c r="F2" s="1">
        <v>36.799999999999997</v>
      </c>
      <c r="G2" s="1">
        <v>0.1</v>
      </c>
      <c r="H2">
        <f t="shared" ref="H2:H29" si="0">((14.01*0.1*100*(F2-G2))/E2)</f>
        <v>9.3450926935659737</v>
      </c>
      <c r="I2" s="6">
        <f>H2*6.25</f>
        <v>58.406829334787332</v>
      </c>
    </row>
    <row r="3" spans="1:16" x14ac:dyDescent="0.35">
      <c r="B3" t="s">
        <v>19</v>
      </c>
      <c r="D3" s="1">
        <v>0.28699999999999998</v>
      </c>
      <c r="E3" s="1">
        <f t="shared" ref="E3:E29" si="1">D3*1000</f>
        <v>287</v>
      </c>
      <c r="F3" s="1">
        <v>26.5</v>
      </c>
      <c r="G3" s="1">
        <v>0.1</v>
      </c>
      <c r="H3">
        <f t="shared" si="0"/>
        <v>12.887247386759581</v>
      </c>
      <c r="I3" s="6">
        <f t="shared" ref="I3:I20" si="2">H3*6.25</f>
        <v>80.545296167247386</v>
      </c>
    </row>
    <row r="4" spans="1:16" x14ac:dyDescent="0.35">
      <c r="B4" t="s">
        <v>20</v>
      </c>
      <c r="D4" s="1">
        <v>0.2717</v>
      </c>
      <c r="E4" s="1">
        <f t="shared" si="1"/>
        <v>271.7</v>
      </c>
      <c r="F4" s="1">
        <v>25.7</v>
      </c>
      <c r="G4" s="1">
        <v>0.1</v>
      </c>
      <c r="H4">
        <f t="shared" si="0"/>
        <v>13.200441663599557</v>
      </c>
      <c r="I4" s="6">
        <f t="shared" si="2"/>
        <v>82.502760397497227</v>
      </c>
    </row>
    <row r="5" spans="1:16" x14ac:dyDescent="0.35">
      <c r="B5" t="s">
        <v>18</v>
      </c>
      <c r="D5" s="1">
        <v>0.28749999999999998</v>
      </c>
      <c r="E5" s="1">
        <f t="shared" si="1"/>
        <v>287.5</v>
      </c>
      <c r="F5" s="1">
        <v>27.6</v>
      </c>
      <c r="G5" s="1">
        <v>0.1</v>
      </c>
      <c r="H5">
        <f t="shared" si="0"/>
        <v>13.400869565217391</v>
      </c>
      <c r="I5" s="6">
        <f t="shared" si="2"/>
        <v>83.755434782608688</v>
      </c>
    </row>
    <row r="6" spans="1:16" x14ac:dyDescent="0.35">
      <c r="B6" t="s">
        <v>21</v>
      </c>
      <c r="D6" s="1">
        <v>0.27960000000000002</v>
      </c>
      <c r="E6" s="1">
        <f t="shared" si="1"/>
        <v>279.60000000000002</v>
      </c>
      <c r="F6" s="1">
        <f>35.4-8.9</f>
        <v>26.5</v>
      </c>
      <c r="G6" s="1">
        <v>0.1</v>
      </c>
      <c r="H6">
        <f t="shared" si="0"/>
        <v>13.228326180257509</v>
      </c>
      <c r="I6" s="6">
        <f t="shared" si="2"/>
        <v>82.677038626609431</v>
      </c>
      <c r="N6" t="s">
        <v>9</v>
      </c>
    </row>
    <row r="7" spans="1:16" x14ac:dyDescent="0.35">
      <c r="H7" s="7" t="s">
        <v>32</v>
      </c>
      <c r="I7" s="6">
        <f>AVERAGE(I3:I6)</f>
        <v>82.370132493490686</v>
      </c>
    </row>
    <row r="8" spans="1:16" x14ac:dyDescent="0.35">
      <c r="H8" s="7" t="s">
        <v>22</v>
      </c>
      <c r="I8" s="6">
        <f>STDEV(I3:I6)</f>
        <v>1.3367711827733508</v>
      </c>
    </row>
    <row r="9" spans="1:16" x14ac:dyDescent="0.35">
      <c r="H9" s="7" t="s">
        <v>23</v>
      </c>
      <c r="I9" s="6">
        <f>(I8/SQRT(4))</f>
        <v>0.66838559138667542</v>
      </c>
    </row>
    <row r="10" spans="1:16" x14ac:dyDescent="0.35">
      <c r="B10" t="s">
        <v>24</v>
      </c>
      <c r="D10" s="1">
        <v>0.28349999999999997</v>
      </c>
      <c r="E10" s="1">
        <f t="shared" si="1"/>
        <v>283.5</v>
      </c>
      <c r="F10" s="1">
        <v>27.1</v>
      </c>
      <c r="G10" s="1">
        <v>0.1</v>
      </c>
      <c r="H10">
        <f t="shared" si="0"/>
        <v>13.342857142857142</v>
      </c>
      <c r="I10" s="6">
        <f t="shared" si="2"/>
        <v>83.392857142857139</v>
      </c>
    </row>
    <row r="11" spans="1:16" x14ac:dyDescent="0.35">
      <c r="B11" t="s">
        <v>24</v>
      </c>
      <c r="D11" s="1">
        <v>0.2853</v>
      </c>
      <c r="E11" s="1">
        <f t="shared" si="1"/>
        <v>285.3</v>
      </c>
      <c r="F11" s="1">
        <v>26.8</v>
      </c>
      <c r="G11" s="1">
        <v>0.1</v>
      </c>
      <c r="H11">
        <f t="shared" si="0"/>
        <v>13.11135646687697</v>
      </c>
      <c r="I11" s="6">
        <f t="shared" si="2"/>
        <v>81.945977917981054</v>
      </c>
      <c r="N11" t="s">
        <v>10</v>
      </c>
      <c r="O11" t="s">
        <v>11</v>
      </c>
      <c r="P11" t="s">
        <v>12</v>
      </c>
    </row>
    <row r="12" spans="1:16" x14ac:dyDescent="0.35">
      <c r="B12" t="s">
        <v>24</v>
      </c>
      <c r="D12" s="1">
        <v>0.29809999999999998</v>
      </c>
      <c r="E12" s="1">
        <f t="shared" si="1"/>
        <v>298.09999999999997</v>
      </c>
      <c r="F12" s="1">
        <f>(7.7+21.2)</f>
        <v>28.9</v>
      </c>
      <c r="G12" s="1">
        <v>0.1</v>
      </c>
      <c r="H12">
        <f t="shared" si="0"/>
        <v>13.535323716873533</v>
      </c>
      <c r="I12" s="6">
        <f t="shared" si="2"/>
        <v>84.595773230459585</v>
      </c>
      <c r="O12" t="s">
        <v>13</v>
      </c>
      <c r="P12" t="s">
        <v>14</v>
      </c>
    </row>
    <row r="13" spans="1:16" x14ac:dyDescent="0.35">
      <c r="B13" t="s">
        <v>24</v>
      </c>
      <c r="D13" s="1">
        <v>0.29820000000000002</v>
      </c>
      <c r="E13" s="1">
        <f t="shared" si="1"/>
        <v>298.20000000000005</v>
      </c>
      <c r="F13" s="1">
        <v>28.3</v>
      </c>
      <c r="G13" s="1">
        <v>0.1</v>
      </c>
      <c r="H13">
        <f t="shared" si="0"/>
        <v>13.248893360160963</v>
      </c>
      <c r="I13" s="6">
        <f t="shared" si="2"/>
        <v>82.805583501006026</v>
      </c>
      <c r="O13" t="s">
        <v>15</v>
      </c>
      <c r="P13" t="s">
        <v>16</v>
      </c>
    </row>
    <row r="14" spans="1:16" x14ac:dyDescent="0.35">
      <c r="H14" s="7" t="s">
        <v>32</v>
      </c>
      <c r="I14" s="6">
        <f>AVERAGE(I10:I13)</f>
        <v>83.185047948075947</v>
      </c>
    </row>
    <row r="15" spans="1:16" x14ac:dyDescent="0.35">
      <c r="H15" s="7" t="s">
        <v>22</v>
      </c>
      <c r="I15" s="6">
        <f>STDEV(I10:I13)</f>
        <v>1.1124474953694732</v>
      </c>
    </row>
    <row r="16" spans="1:16" x14ac:dyDescent="0.35">
      <c r="H16" s="7" t="s">
        <v>23</v>
      </c>
      <c r="I16" s="6">
        <f>(I15/SQRT(4))</f>
        <v>0.55622374768473659</v>
      </c>
    </row>
    <row r="17" spans="1:9" x14ac:dyDescent="0.35">
      <c r="H17" s="7" t="s">
        <v>27</v>
      </c>
      <c r="I17" s="6">
        <f>_xlfn.T.TEST(I3:I6,I10:I13,1,1)</f>
        <v>0.17425559088183257</v>
      </c>
    </row>
    <row r="18" spans="1:9" x14ac:dyDescent="0.35">
      <c r="A18" s="5"/>
      <c r="B18" t="s">
        <v>26</v>
      </c>
      <c r="D18" s="1">
        <v>0.13059999999999999</v>
      </c>
      <c r="E18" s="1">
        <f t="shared" si="1"/>
        <v>130.6</v>
      </c>
      <c r="F18" s="1">
        <v>12.8</v>
      </c>
      <c r="G18" s="1">
        <v>0.1</v>
      </c>
      <c r="H18">
        <f t="shared" si="0"/>
        <v>13.623813169984686</v>
      </c>
      <c r="I18" s="6">
        <f t="shared" si="2"/>
        <v>85.148832312404295</v>
      </c>
    </row>
    <row r="19" spans="1:9" x14ac:dyDescent="0.35">
      <c r="B19" t="s">
        <v>26</v>
      </c>
      <c r="D19" s="1">
        <v>0.1653</v>
      </c>
      <c r="E19" s="1">
        <f t="shared" si="1"/>
        <v>165.3</v>
      </c>
      <c r="F19" s="1">
        <v>15.8</v>
      </c>
      <c r="G19" s="1">
        <v>0.1</v>
      </c>
      <c r="H19">
        <f t="shared" si="0"/>
        <v>13.306533575317605</v>
      </c>
      <c r="I19" s="6">
        <f t="shared" si="2"/>
        <v>83.165834845735034</v>
      </c>
    </row>
    <row r="20" spans="1:9" x14ac:dyDescent="0.35">
      <c r="B20" t="s">
        <v>26</v>
      </c>
      <c r="D20" s="1">
        <v>0.3</v>
      </c>
      <c r="E20" s="1">
        <f t="shared" si="1"/>
        <v>300</v>
      </c>
      <c r="F20" s="1">
        <v>29.4</v>
      </c>
      <c r="G20" s="1">
        <v>0.1</v>
      </c>
      <c r="H20">
        <f t="shared" si="0"/>
        <v>13.683099999999998</v>
      </c>
      <c r="I20" s="6">
        <f t="shared" si="2"/>
        <v>85.519374999999982</v>
      </c>
    </row>
    <row r="21" spans="1:9" x14ac:dyDescent="0.35">
      <c r="B21" t="s">
        <v>26</v>
      </c>
      <c r="D21" s="1">
        <v>0.29730000000000001</v>
      </c>
      <c r="E21" s="1">
        <f>D21*1000</f>
        <v>297.3</v>
      </c>
      <c r="F21" s="1">
        <v>30</v>
      </c>
      <c r="G21" s="1">
        <v>0.1</v>
      </c>
      <c r="H21">
        <f>((14.01*0.1*100*(F21-G21))/E21)</f>
        <v>14.090110998990918</v>
      </c>
      <c r="I21" s="6">
        <f>H21*6.25</f>
        <v>88.063193743693233</v>
      </c>
    </row>
    <row r="22" spans="1:9" x14ac:dyDescent="0.35">
      <c r="H22" s="7" t="s">
        <v>32</v>
      </c>
      <c r="I22" s="6">
        <f>AVERAGE(I18:I21)</f>
        <v>85.474308975458143</v>
      </c>
    </row>
    <row r="23" spans="1:9" x14ac:dyDescent="0.35">
      <c r="H23" s="7" t="s">
        <v>22</v>
      </c>
      <c r="I23" s="6">
        <f>STDEV(I18:I21)</f>
        <v>2.01157841470831</v>
      </c>
    </row>
    <row r="24" spans="1:9" x14ac:dyDescent="0.35">
      <c r="H24" s="7" t="s">
        <v>23</v>
      </c>
      <c r="I24">
        <f>(I23/SQRT(4))</f>
        <v>1.005789207354155</v>
      </c>
    </row>
    <row r="25" spans="1:9" x14ac:dyDescent="0.35">
      <c r="H25" s="7" t="s">
        <v>27</v>
      </c>
      <c r="I25">
        <f>_xlfn.T.TEST(I3:I6,I18:I21,1,1)</f>
        <v>3.515958074118488E-2</v>
      </c>
    </row>
    <row r="26" spans="1:9" x14ac:dyDescent="0.35">
      <c r="B26" t="s">
        <v>25</v>
      </c>
      <c r="D26" s="1">
        <v>0.2974</v>
      </c>
      <c r="E26" s="1">
        <f t="shared" si="1"/>
        <v>297.39999999999998</v>
      </c>
      <c r="F26" s="1">
        <f>(25-5.4)+11.5</f>
        <v>31.1</v>
      </c>
      <c r="G26" s="1">
        <v>0.1</v>
      </c>
      <c r="H26">
        <f t="shared" si="0"/>
        <v>14.603564223268325</v>
      </c>
      <c r="I26" s="6">
        <f t="shared" ref="I26:I29" si="3">H26*6.25</f>
        <v>91.272276395427028</v>
      </c>
    </row>
    <row r="27" spans="1:9" x14ac:dyDescent="0.35">
      <c r="B27" t="s">
        <v>25</v>
      </c>
      <c r="D27" s="1">
        <v>0.29699999999999999</v>
      </c>
      <c r="E27" s="1">
        <f t="shared" si="1"/>
        <v>297</v>
      </c>
      <c r="F27" s="1">
        <f>(25-11.4)+17.3</f>
        <v>30.9</v>
      </c>
      <c r="G27" s="1">
        <v>0.1</v>
      </c>
      <c r="H27">
        <f t="shared" si="0"/>
        <v>14.528888888888886</v>
      </c>
      <c r="I27" s="6">
        <f t="shared" si="3"/>
        <v>90.805555555555543</v>
      </c>
    </row>
    <row r="28" spans="1:9" x14ac:dyDescent="0.35">
      <c r="B28" t="s">
        <v>25</v>
      </c>
      <c r="D28" s="1">
        <v>0.29680000000000001</v>
      </c>
      <c r="E28" s="1">
        <f t="shared" si="1"/>
        <v>296.8</v>
      </c>
      <c r="F28" s="1">
        <f>(25-5.1)+9.9</f>
        <v>29.799999999999997</v>
      </c>
      <c r="G28" s="1">
        <v>0.1</v>
      </c>
      <c r="H28">
        <f t="shared" si="0"/>
        <v>14.019440700808623</v>
      </c>
      <c r="I28" s="6">
        <f t="shared" si="3"/>
        <v>87.621504380053892</v>
      </c>
    </row>
    <row r="29" spans="1:9" x14ac:dyDescent="0.35">
      <c r="B29" t="s">
        <v>25</v>
      </c>
      <c r="D29" s="1">
        <v>0.29880000000000001</v>
      </c>
      <c r="E29" s="1">
        <f t="shared" si="1"/>
        <v>298.8</v>
      </c>
      <c r="F29" s="1">
        <f>(25-7.5)+12.6</f>
        <v>30.1</v>
      </c>
      <c r="G29" s="1">
        <v>0.1</v>
      </c>
      <c r="H29">
        <f t="shared" si="0"/>
        <v>14.066265060240964</v>
      </c>
      <c r="I29" s="6">
        <f t="shared" si="3"/>
        <v>87.914156626506028</v>
      </c>
    </row>
    <row r="30" spans="1:9" x14ac:dyDescent="0.35">
      <c r="H30" s="7" t="s">
        <v>32</v>
      </c>
      <c r="I30" s="6">
        <f>AVERAGE(I26:I29)</f>
        <v>89.403373239385616</v>
      </c>
    </row>
    <row r="31" spans="1:9" x14ac:dyDescent="0.35">
      <c r="H31" s="7" t="s">
        <v>22</v>
      </c>
      <c r="I31" s="6">
        <f>STDEV(I26:I29)</f>
        <v>1.901905799137092</v>
      </c>
    </row>
    <row r="32" spans="1:9" x14ac:dyDescent="0.35">
      <c r="H32" s="7" t="s">
        <v>23</v>
      </c>
      <c r="I32">
        <f>(I31/SQRT(4))</f>
        <v>0.95095289956854601</v>
      </c>
    </row>
    <row r="33" spans="8:9" x14ac:dyDescent="0.35">
      <c r="H33" s="7" t="s">
        <v>27</v>
      </c>
      <c r="I33">
        <f>_xlfn.T.TEST(I3:I6,I26:I29,1,1)</f>
        <v>9.8702500420423528E-3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D8" sqref="D8"/>
    </sheetView>
  </sheetViews>
  <sheetFormatPr defaultRowHeight="14.5" x14ac:dyDescent="0.35"/>
  <cols>
    <col min="1" max="1" width="16" bestFit="1" customWidth="1"/>
  </cols>
  <sheetData>
    <row r="1" spans="1:3" x14ac:dyDescent="0.35">
      <c r="A1" s="7" t="s">
        <v>28</v>
      </c>
    </row>
    <row r="3" spans="1:3" x14ac:dyDescent="0.35">
      <c r="A3" t="s">
        <v>30</v>
      </c>
      <c r="B3" t="s">
        <v>29</v>
      </c>
      <c r="C3" t="s">
        <v>36</v>
      </c>
    </row>
    <row r="4" spans="1:3" x14ac:dyDescent="0.35">
      <c r="A4">
        <v>1</v>
      </c>
      <c r="B4" t="s">
        <v>31</v>
      </c>
      <c r="C4">
        <v>19821.8</v>
      </c>
    </row>
    <row r="5" spans="1:3" x14ac:dyDescent="0.35">
      <c r="A5">
        <v>2</v>
      </c>
      <c r="B5" t="s">
        <v>31</v>
      </c>
      <c r="C5">
        <v>20182.400000000001</v>
      </c>
    </row>
    <row r="6" spans="1:3" x14ac:dyDescent="0.35">
      <c r="A6">
        <v>3</v>
      </c>
      <c r="B6" t="s">
        <v>31</v>
      </c>
      <c r="C6">
        <v>20053.2</v>
      </c>
    </row>
    <row r="7" spans="1:3" x14ac:dyDescent="0.35">
      <c r="A7">
        <v>4</v>
      </c>
      <c r="B7" t="s">
        <v>31</v>
      </c>
      <c r="C7">
        <v>19983.7</v>
      </c>
    </row>
    <row r="8" spans="1:3" x14ac:dyDescent="0.35">
      <c r="B8" s="7" t="s">
        <v>32</v>
      </c>
      <c r="C8">
        <f>AVERAGE(C4:C7)</f>
        <v>20010.274999999998</v>
      </c>
    </row>
    <row r="9" spans="1:3" x14ac:dyDescent="0.35">
      <c r="B9" s="7" t="s">
        <v>33</v>
      </c>
      <c r="C9">
        <f>STDEV(C4:C7)</f>
        <v>150.22053510311741</v>
      </c>
    </row>
    <row r="10" spans="1:3" x14ac:dyDescent="0.35">
      <c r="B10" s="7" t="s">
        <v>23</v>
      </c>
      <c r="C10">
        <f>(C9/SQRT(4))</f>
        <v>75.110267551558707</v>
      </c>
    </row>
    <row r="12" spans="1:3" x14ac:dyDescent="0.35">
      <c r="A12">
        <v>1</v>
      </c>
      <c r="B12" t="s">
        <v>24</v>
      </c>
      <c r="C12">
        <v>20132.919999999998</v>
      </c>
    </row>
    <row r="13" spans="1:3" x14ac:dyDescent="0.35">
      <c r="A13">
        <v>2</v>
      </c>
      <c r="B13" t="s">
        <v>24</v>
      </c>
      <c r="C13">
        <v>20148.419999999998</v>
      </c>
    </row>
    <row r="14" spans="1:3" x14ac:dyDescent="0.35">
      <c r="A14">
        <v>3</v>
      </c>
      <c r="B14" t="s">
        <v>24</v>
      </c>
      <c r="C14">
        <v>20508.46</v>
      </c>
    </row>
    <row r="15" spans="1:3" x14ac:dyDescent="0.35">
      <c r="A15">
        <v>4</v>
      </c>
      <c r="B15" t="s">
        <v>24</v>
      </c>
      <c r="C15">
        <v>20179.48</v>
      </c>
    </row>
    <row r="16" spans="1:3" x14ac:dyDescent="0.35">
      <c r="B16" s="7" t="s">
        <v>32</v>
      </c>
      <c r="C16">
        <f>AVERAGE(C12:C15)</f>
        <v>20242.32</v>
      </c>
    </row>
    <row r="17" spans="1:3" x14ac:dyDescent="0.35">
      <c r="B17" s="7" t="s">
        <v>33</v>
      </c>
      <c r="C17">
        <f>STDEV(C12:C15)</f>
        <v>178.47963021028505</v>
      </c>
    </row>
    <row r="18" spans="1:3" x14ac:dyDescent="0.35">
      <c r="B18" s="7" t="s">
        <v>23</v>
      </c>
      <c r="C18">
        <f>(C17/SQRT(4))</f>
        <v>89.239815105142526</v>
      </c>
    </row>
    <row r="19" spans="1:3" x14ac:dyDescent="0.35">
      <c r="B19" s="7" t="s">
        <v>34</v>
      </c>
      <c r="C19">
        <f>_xlfn.T.TEST(C12:C15,C4:C7,1,1)</f>
        <v>5.5206629533971617E-2</v>
      </c>
    </row>
    <row r="20" spans="1:3" x14ac:dyDescent="0.35">
      <c r="B20" s="7"/>
    </row>
    <row r="21" spans="1:3" x14ac:dyDescent="0.35">
      <c r="A21">
        <v>1</v>
      </c>
      <c r="B21" t="s">
        <v>26</v>
      </c>
      <c r="C21">
        <v>22592.799999999999</v>
      </c>
    </row>
    <row r="22" spans="1:3" x14ac:dyDescent="0.35">
      <c r="A22">
        <v>2</v>
      </c>
      <c r="B22" t="s">
        <v>26</v>
      </c>
      <c r="C22">
        <v>21295.599999999999</v>
      </c>
    </row>
    <row r="23" spans="1:3" x14ac:dyDescent="0.35">
      <c r="A23">
        <v>3</v>
      </c>
      <c r="B23" t="s">
        <v>26</v>
      </c>
      <c r="C23">
        <v>21519.7</v>
      </c>
    </row>
    <row r="24" spans="1:3" x14ac:dyDescent="0.35">
      <c r="A24">
        <v>4</v>
      </c>
      <c r="B24" t="s">
        <v>26</v>
      </c>
      <c r="C24">
        <v>21282.9</v>
      </c>
    </row>
    <row r="25" spans="1:3" x14ac:dyDescent="0.35">
      <c r="B25" s="7" t="s">
        <v>32</v>
      </c>
      <c r="C25">
        <f>AVERAGE(C21:C24)</f>
        <v>21672.75</v>
      </c>
    </row>
    <row r="26" spans="1:3" x14ac:dyDescent="0.35">
      <c r="B26" s="7" t="s">
        <v>33</v>
      </c>
      <c r="C26">
        <f>STDEV(C21:C24)</f>
        <v>622.9343063277214</v>
      </c>
    </row>
    <row r="27" spans="1:3" x14ac:dyDescent="0.35">
      <c r="B27" s="7" t="s">
        <v>23</v>
      </c>
      <c r="C27">
        <f>(C26/SQRT(4))</f>
        <v>311.4671531638607</v>
      </c>
    </row>
    <row r="28" spans="1:3" x14ac:dyDescent="0.35">
      <c r="B28" s="7" t="s">
        <v>34</v>
      </c>
      <c r="C28">
        <f>_xlfn.T.TEST(C21:C24,C4:C7,1,1)</f>
        <v>1.0777965173921888E-2</v>
      </c>
    </row>
    <row r="29" spans="1:3" x14ac:dyDescent="0.35">
      <c r="B29" s="7"/>
    </row>
    <row r="30" spans="1:3" x14ac:dyDescent="0.35">
      <c r="A30">
        <v>1</v>
      </c>
      <c r="B30" s="8" t="s">
        <v>25</v>
      </c>
      <c r="C30">
        <v>22689.8</v>
      </c>
    </row>
    <row r="31" spans="1:3" x14ac:dyDescent="0.35">
      <c r="A31">
        <v>2</v>
      </c>
      <c r="B31" t="s">
        <v>25</v>
      </c>
      <c r="C31">
        <v>21995.599999999999</v>
      </c>
    </row>
    <row r="32" spans="1:3" x14ac:dyDescent="0.35">
      <c r="A32">
        <v>3</v>
      </c>
      <c r="B32" t="s">
        <v>25</v>
      </c>
      <c r="C32">
        <v>21129.7</v>
      </c>
    </row>
    <row r="33" spans="1:3" x14ac:dyDescent="0.35">
      <c r="A33">
        <v>4</v>
      </c>
      <c r="B33" t="s">
        <v>25</v>
      </c>
      <c r="C33">
        <v>21298.9</v>
      </c>
    </row>
    <row r="34" spans="1:3" x14ac:dyDescent="0.35">
      <c r="B34" s="7" t="s">
        <v>32</v>
      </c>
      <c r="C34">
        <f>AVERAGE(C30:C33)</f>
        <v>21778.5</v>
      </c>
    </row>
    <row r="35" spans="1:3" x14ac:dyDescent="0.35">
      <c r="B35" s="7" t="s">
        <v>33</v>
      </c>
      <c r="C35">
        <f>STDEV(C30:C33)</f>
        <v>713.80615949523144</v>
      </c>
    </row>
    <row r="36" spans="1:3" x14ac:dyDescent="0.35">
      <c r="B36" s="7" t="s">
        <v>23</v>
      </c>
      <c r="C36">
        <f>(C35/SQRT(4))</f>
        <v>356.90307974761572</v>
      </c>
    </row>
    <row r="37" spans="1:3" x14ac:dyDescent="0.35">
      <c r="B37" s="7" t="s">
        <v>34</v>
      </c>
      <c r="C37">
        <f>_xlfn.T.TEST(C30:C33,C4:C7,1,1)</f>
        <v>1.0561389994091211E-2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3" sqref="C3"/>
    </sheetView>
  </sheetViews>
  <sheetFormatPr defaultRowHeight="14.5" x14ac:dyDescent="0.35"/>
  <sheetData>
    <row r="1" spans="1:3" x14ac:dyDescent="0.35">
      <c r="A1" s="7" t="s">
        <v>35</v>
      </c>
    </row>
    <row r="3" spans="1:3" x14ac:dyDescent="0.35">
      <c r="A3" t="s">
        <v>30</v>
      </c>
      <c r="B3" t="s">
        <v>29</v>
      </c>
      <c r="C3" t="s">
        <v>35</v>
      </c>
    </row>
    <row r="4" spans="1:3" x14ac:dyDescent="0.35">
      <c r="A4">
        <v>1</v>
      </c>
      <c r="B4" t="s">
        <v>31</v>
      </c>
      <c r="C4">
        <v>8.8000000000000007</v>
      </c>
    </row>
    <row r="5" spans="1:3" x14ac:dyDescent="0.35">
      <c r="A5">
        <v>2</v>
      </c>
      <c r="B5" t="s">
        <v>31</v>
      </c>
      <c r="C5">
        <v>9.1999999999999993</v>
      </c>
    </row>
    <row r="6" spans="1:3" x14ac:dyDescent="0.35">
      <c r="A6">
        <v>3</v>
      </c>
      <c r="B6" t="s">
        <v>31</v>
      </c>
      <c r="C6">
        <v>8.6999999999999993</v>
      </c>
    </row>
    <row r="7" spans="1:3" x14ac:dyDescent="0.35">
      <c r="A7">
        <v>4</v>
      </c>
      <c r="B7" t="s">
        <v>31</v>
      </c>
      <c r="C7">
        <v>8.8000000000000007</v>
      </c>
    </row>
    <row r="8" spans="1:3" x14ac:dyDescent="0.35">
      <c r="B8" s="7" t="s">
        <v>32</v>
      </c>
      <c r="C8">
        <f>AVERAGE(C4:C7)</f>
        <v>8.875</v>
      </c>
    </row>
    <row r="9" spans="1:3" x14ac:dyDescent="0.35">
      <c r="B9" s="7" t="s">
        <v>33</v>
      </c>
      <c r="C9">
        <f>STDEV(C4:C7)</f>
        <v>0.2217355782608342</v>
      </c>
    </row>
    <row r="10" spans="1:3" x14ac:dyDescent="0.35">
      <c r="B10" s="7" t="s">
        <v>23</v>
      </c>
      <c r="C10">
        <f>(C9/SQRT(4))</f>
        <v>0.1108677891304171</v>
      </c>
    </row>
    <row r="12" spans="1:3" x14ac:dyDescent="0.35">
      <c r="A12">
        <v>1</v>
      </c>
      <c r="B12" t="s">
        <v>24</v>
      </c>
      <c r="C12">
        <v>8.5</v>
      </c>
    </row>
    <row r="13" spans="1:3" x14ac:dyDescent="0.35">
      <c r="A13">
        <v>2</v>
      </c>
      <c r="B13" t="s">
        <v>24</v>
      </c>
      <c r="C13">
        <v>8.1</v>
      </c>
    </row>
    <row r="14" spans="1:3" x14ac:dyDescent="0.35">
      <c r="A14">
        <v>3</v>
      </c>
      <c r="B14" t="s">
        <v>24</v>
      </c>
      <c r="C14">
        <v>8.6</v>
      </c>
    </row>
    <row r="15" spans="1:3" x14ac:dyDescent="0.35">
      <c r="A15">
        <v>4</v>
      </c>
      <c r="B15" t="s">
        <v>24</v>
      </c>
      <c r="C15">
        <v>8.4</v>
      </c>
    </row>
    <row r="16" spans="1:3" x14ac:dyDescent="0.35">
      <c r="B16" s="7" t="s">
        <v>32</v>
      </c>
      <c r="C16">
        <f>AVERAGE(C12:C15)</f>
        <v>8.4</v>
      </c>
    </row>
    <row r="17" spans="1:3" x14ac:dyDescent="0.35">
      <c r="B17" s="7" t="s">
        <v>33</v>
      </c>
      <c r="C17">
        <f>STDEV(C12:C15)</f>
        <v>0.21602468994692872</v>
      </c>
    </row>
    <row r="18" spans="1:3" x14ac:dyDescent="0.35">
      <c r="B18" s="7" t="s">
        <v>23</v>
      </c>
      <c r="C18">
        <f>(C17/SQRT(4))</f>
        <v>0.10801234497346436</v>
      </c>
    </row>
    <row r="19" spans="1:3" x14ac:dyDescent="0.35">
      <c r="B19" s="7" t="s">
        <v>34</v>
      </c>
      <c r="C19">
        <f>_xlfn.T.TEST(C12:C15,C4:C7,1,1)</f>
        <v>5.8441442933949914E-2</v>
      </c>
    </row>
    <row r="20" spans="1:3" x14ac:dyDescent="0.35">
      <c r="B20" s="7"/>
    </row>
    <row r="21" spans="1:3" x14ac:dyDescent="0.35">
      <c r="A21">
        <v>1</v>
      </c>
      <c r="B21" t="s">
        <v>26</v>
      </c>
      <c r="C21">
        <v>6.8</v>
      </c>
    </row>
    <row r="22" spans="1:3" x14ac:dyDescent="0.35">
      <c r="A22">
        <v>2</v>
      </c>
      <c r="B22" t="s">
        <v>26</v>
      </c>
      <c r="C22">
        <v>5</v>
      </c>
    </row>
    <row r="23" spans="1:3" x14ac:dyDescent="0.35">
      <c r="A23">
        <v>3</v>
      </c>
      <c r="B23" t="s">
        <v>26</v>
      </c>
      <c r="C23">
        <v>6.5</v>
      </c>
    </row>
    <row r="24" spans="1:3" x14ac:dyDescent="0.35">
      <c r="A24">
        <v>4</v>
      </c>
      <c r="B24" t="s">
        <v>26</v>
      </c>
      <c r="C24">
        <v>7.1</v>
      </c>
    </row>
    <row r="25" spans="1:3" x14ac:dyDescent="0.35">
      <c r="B25" s="7" t="s">
        <v>32</v>
      </c>
      <c r="C25">
        <f>AVERAGE(C21:C24)</f>
        <v>6.35</v>
      </c>
    </row>
    <row r="26" spans="1:3" x14ac:dyDescent="0.35">
      <c r="B26" s="7" t="s">
        <v>33</v>
      </c>
      <c r="C26">
        <f>STDEV(C21:C24)</f>
        <v>0.9327379053088789</v>
      </c>
    </row>
    <row r="27" spans="1:3" x14ac:dyDescent="0.35">
      <c r="B27" s="7" t="s">
        <v>23</v>
      </c>
      <c r="C27">
        <f>(C26/SQRT(4))</f>
        <v>0.46636895265443945</v>
      </c>
    </row>
    <row r="28" spans="1:3" x14ac:dyDescent="0.35">
      <c r="B28" s="7" t="s">
        <v>34</v>
      </c>
      <c r="C28">
        <f>_xlfn.T.TEST(C21:C24,C4:C7,1,1)</f>
        <v>1.0571754555563473E-2</v>
      </c>
    </row>
    <row r="29" spans="1:3" x14ac:dyDescent="0.35">
      <c r="B29" s="7"/>
    </row>
    <row r="30" spans="1:3" x14ac:dyDescent="0.35">
      <c r="A30">
        <v>1</v>
      </c>
      <c r="B30" s="8" t="s">
        <v>25</v>
      </c>
      <c r="C30">
        <v>6.2</v>
      </c>
    </row>
    <row r="31" spans="1:3" x14ac:dyDescent="0.35">
      <c r="A31">
        <v>2</v>
      </c>
      <c r="B31" t="s">
        <v>25</v>
      </c>
      <c r="C31">
        <v>5.0999999999999996</v>
      </c>
    </row>
    <row r="32" spans="1:3" x14ac:dyDescent="0.35">
      <c r="A32">
        <v>3</v>
      </c>
      <c r="B32" t="s">
        <v>25</v>
      </c>
      <c r="C32">
        <v>6.1</v>
      </c>
    </row>
    <row r="33" spans="1:3" x14ac:dyDescent="0.35">
      <c r="A33">
        <v>4</v>
      </c>
      <c r="B33" t="s">
        <v>25</v>
      </c>
      <c r="C33">
        <v>6.9</v>
      </c>
    </row>
    <row r="34" spans="1:3" x14ac:dyDescent="0.35">
      <c r="B34" s="7" t="s">
        <v>32</v>
      </c>
      <c r="C34">
        <f>AVERAGE(C30:C33)</f>
        <v>6.0749999999999993</v>
      </c>
    </row>
    <row r="35" spans="1:3" x14ac:dyDescent="0.35">
      <c r="B35" s="7" t="s">
        <v>33</v>
      </c>
      <c r="C35">
        <f>STDEV(C30:C33)</f>
        <v>0.74105780251386522</v>
      </c>
    </row>
    <row r="36" spans="1:3" x14ac:dyDescent="0.35">
      <c r="B36" s="7" t="s">
        <v>23</v>
      </c>
      <c r="C36">
        <f>(C35/SQRT(4))</f>
        <v>0.37052890125693261</v>
      </c>
    </row>
    <row r="37" spans="1:3" x14ac:dyDescent="0.35">
      <c r="B37" s="7" t="s">
        <v>34</v>
      </c>
      <c r="C37">
        <f>_xlfn.T.TEST(C30:C33,C13:C16,1,1)</f>
        <v>6.4753923252132998E-3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/>
  </sheetViews>
  <sheetFormatPr defaultRowHeight="14.5" x14ac:dyDescent="0.35"/>
  <sheetData>
    <row r="1" spans="1:3" x14ac:dyDescent="0.35">
      <c r="A1" s="7" t="s">
        <v>37</v>
      </c>
    </row>
    <row r="3" spans="1:3" x14ac:dyDescent="0.35">
      <c r="A3" t="s">
        <v>30</v>
      </c>
      <c r="B3" t="s">
        <v>29</v>
      </c>
      <c r="C3" t="s">
        <v>39</v>
      </c>
    </row>
    <row r="4" spans="1:3" x14ac:dyDescent="0.35">
      <c r="A4">
        <v>1</v>
      </c>
      <c r="B4" t="s">
        <v>31</v>
      </c>
      <c r="C4">
        <v>38.799999999999997</v>
      </c>
    </row>
    <row r="5" spans="1:3" x14ac:dyDescent="0.35">
      <c r="A5">
        <v>2</v>
      </c>
      <c r="B5" t="s">
        <v>31</v>
      </c>
      <c r="C5">
        <v>37.6</v>
      </c>
    </row>
    <row r="6" spans="1:3" x14ac:dyDescent="0.35">
      <c r="A6">
        <v>3</v>
      </c>
      <c r="B6" t="s">
        <v>31</v>
      </c>
      <c r="C6">
        <v>37.700000000000003</v>
      </c>
    </row>
    <row r="7" spans="1:3" x14ac:dyDescent="0.35">
      <c r="A7">
        <v>4</v>
      </c>
      <c r="B7" t="s">
        <v>31</v>
      </c>
      <c r="C7">
        <v>39.799999999999997</v>
      </c>
    </row>
    <row r="8" spans="1:3" x14ac:dyDescent="0.35">
      <c r="B8" s="7" t="s">
        <v>32</v>
      </c>
      <c r="C8">
        <f>AVERAGE(C4:C7)</f>
        <v>38.475000000000001</v>
      </c>
    </row>
    <row r="9" spans="1:3" x14ac:dyDescent="0.35">
      <c r="B9" s="7" t="s">
        <v>33</v>
      </c>
      <c r="C9">
        <f>STDEV(C4:C7)</f>
        <v>1.0372238588334382</v>
      </c>
    </row>
    <row r="10" spans="1:3" x14ac:dyDescent="0.35">
      <c r="B10" s="7" t="s">
        <v>23</v>
      </c>
      <c r="C10">
        <f>(C9/SQRT(4))</f>
        <v>0.51861192941671908</v>
      </c>
    </row>
    <row r="12" spans="1:3" x14ac:dyDescent="0.35">
      <c r="A12">
        <v>1</v>
      </c>
      <c r="B12" t="s">
        <v>24</v>
      </c>
      <c r="C12">
        <v>36.6</v>
      </c>
    </row>
    <row r="13" spans="1:3" x14ac:dyDescent="0.35">
      <c r="A13">
        <v>2</v>
      </c>
      <c r="B13" t="s">
        <v>24</v>
      </c>
      <c r="C13">
        <v>36.6</v>
      </c>
    </row>
    <row r="14" spans="1:3" x14ac:dyDescent="0.35">
      <c r="A14">
        <v>3</v>
      </c>
      <c r="B14" t="s">
        <v>24</v>
      </c>
      <c r="C14">
        <v>37.700000000000003</v>
      </c>
    </row>
    <row r="15" spans="1:3" x14ac:dyDescent="0.35">
      <c r="A15">
        <v>4</v>
      </c>
      <c r="B15" t="s">
        <v>24</v>
      </c>
      <c r="C15">
        <v>36.700000000000003</v>
      </c>
    </row>
    <row r="16" spans="1:3" x14ac:dyDescent="0.35">
      <c r="B16" s="7" t="s">
        <v>32</v>
      </c>
      <c r="C16">
        <f>AVERAGE(C12:C15)</f>
        <v>36.900000000000006</v>
      </c>
    </row>
    <row r="17" spans="1:3" x14ac:dyDescent="0.35">
      <c r="B17" s="7" t="s">
        <v>33</v>
      </c>
      <c r="C17">
        <f>STDEV(C12:C15)</f>
        <v>0.53541261347363422</v>
      </c>
    </row>
    <row r="18" spans="1:3" x14ac:dyDescent="0.35">
      <c r="B18" s="7" t="s">
        <v>23</v>
      </c>
      <c r="C18">
        <f>(C17/SQRT(4))</f>
        <v>0.26770630673681711</v>
      </c>
    </row>
    <row r="19" spans="1:3" x14ac:dyDescent="0.35">
      <c r="B19" s="7" t="s">
        <v>34</v>
      </c>
      <c r="C19">
        <f>_xlfn.T.TEST(C12:C15,C4:C7,1,1)</f>
        <v>5.1512218283483763E-2</v>
      </c>
    </row>
    <row r="20" spans="1:3" x14ac:dyDescent="0.35">
      <c r="B20" s="7"/>
    </row>
    <row r="21" spans="1:3" x14ac:dyDescent="0.35">
      <c r="A21">
        <v>1</v>
      </c>
      <c r="B21" t="s">
        <v>26</v>
      </c>
      <c r="C21">
        <v>35.200000000000003</v>
      </c>
    </row>
    <row r="22" spans="1:3" x14ac:dyDescent="0.35">
      <c r="A22">
        <v>2</v>
      </c>
      <c r="B22" t="s">
        <v>26</v>
      </c>
      <c r="C22">
        <v>34.4</v>
      </c>
    </row>
    <row r="23" spans="1:3" x14ac:dyDescent="0.35">
      <c r="A23">
        <v>3</v>
      </c>
      <c r="B23" t="s">
        <v>26</v>
      </c>
      <c r="C23">
        <v>34.700000000000003</v>
      </c>
    </row>
    <row r="24" spans="1:3" x14ac:dyDescent="0.35">
      <c r="A24">
        <v>4</v>
      </c>
      <c r="B24" t="s">
        <v>26</v>
      </c>
      <c r="C24">
        <v>33.700000000000003</v>
      </c>
    </row>
    <row r="25" spans="1:3" x14ac:dyDescent="0.35">
      <c r="B25" s="7" t="s">
        <v>32</v>
      </c>
      <c r="C25">
        <f>AVERAGE(C21:C24)</f>
        <v>34.5</v>
      </c>
    </row>
    <row r="26" spans="1:3" x14ac:dyDescent="0.35">
      <c r="B26" s="7" t="s">
        <v>33</v>
      </c>
      <c r="C26">
        <f>STDEV(C21:C24)</f>
        <v>0.62716292407422614</v>
      </c>
    </row>
    <row r="27" spans="1:3" x14ac:dyDescent="0.35">
      <c r="B27" s="7" t="s">
        <v>23</v>
      </c>
      <c r="C27">
        <f>(C26/SQRT(4))</f>
        <v>0.31358146203711307</v>
      </c>
    </row>
    <row r="28" spans="1:3" x14ac:dyDescent="0.35">
      <c r="B28" s="7" t="s">
        <v>34</v>
      </c>
      <c r="C28">
        <f>_xlfn.T.TEST(C21:C24,C4:C7,1,1)</f>
        <v>5.8354758716549215E-3</v>
      </c>
    </row>
    <row r="29" spans="1:3" x14ac:dyDescent="0.35">
      <c r="B29" s="7"/>
    </row>
    <row r="30" spans="1:3" x14ac:dyDescent="0.35">
      <c r="A30">
        <v>1</v>
      </c>
      <c r="B30" s="8" t="s">
        <v>25</v>
      </c>
      <c r="C30">
        <v>32.9</v>
      </c>
    </row>
    <row r="31" spans="1:3" x14ac:dyDescent="0.35">
      <c r="A31">
        <v>2</v>
      </c>
      <c r="B31" t="s">
        <v>25</v>
      </c>
      <c r="C31">
        <v>32.200000000000003</v>
      </c>
    </row>
    <row r="32" spans="1:3" x14ac:dyDescent="0.35">
      <c r="A32">
        <v>3</v>
      </c>
      <c r="B32" t="s">
        <v>25</v>
      </c>
      <c r="C32">
        <v>33.5</v>
      </c>
    </row>
    <row r="33" spans="1:3" x14ac:dyDescent="0.35">
      <c r="A33">
        <v>4</v>
      </c>
      <c r="B33" t="s">
        <v>25</v>
      </c>
      <c r="C33">
        <v>30.2</v>
      </c>
    </row>
    <row r="34" spans="1:3" x14ac:dyDescent="0.35">
      <c r="B34" s="7" t="s">
        <v>32</v>
      </c>
      <c r="C34">
        <f>AVERAGE(C30:C33)</f>
        <v>32.199999999999996</v>
      </c>
    </row>
    <row r="35" spans="1:3" x14ac:dyDescent="0.35">
      <c r="B35" s="7" t="s">
        <v>33</v>
      </c>
      <c r="C35">
        <f>STDEV(C30:C33)</f>
        <v>1.4352700094407325</v>
      </c>
    </row>
    <row r="36" spans="1:3" x14ac:dyDescent="0.35">
      <c r="B36" s="7" t="s">
        <v>23</v>
      </c>
      <c r="C36">
        <f>(C35/SQRT(4))</f>
        <v>0.71763500472036623</v>
      </c>
    </row>
    <row r="37" spans="1:3" x14ac:dyDescent="0.35">
      <c r="B37" s="7" t="s">
        <v>34</v>
      </c>
      <c r="C37">
        <f>_xlfn.T.TEST(C30:C33,C4:C7,1,1)</f>
        <v>6.2580631547761514E-3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E8" sqref="E8"/>
    </sheetView>
  </sheetViews>
  <sheetFormatPr defaultRowHeight="14.5" x14ac:dyDescent="0.35"/>
  <sheetData>
    <row r="1" spans="1:3" x14ac:dyDescent="0.35">
      <c r="A1" s="7" t="s">
        <v>38</v>
      </c>
    </row>
    <row r="3" spans="1:3" x14ac:dyDescent="0.35">
      <c r="A3" t="s">
        <v>30</v>
      </c>
      <c r="B3" t="s">
        <v>29</v>
      </c>
      <c r="C3" t="s">
        <v>40</v>
      </c>
    </row>
    <row r="4" spans="1:3" x14ac:dyDescent="0.35">
      <c r="A4">
        <v>1</v>
      </c>
      <c r="B4" t="s">
        <v>31</v>
      </c>
      <c r="C4">
        <v>0.41</v>
      </c>
    </row>
    <row r="5" spans="1:3" x14ac:dyDescent="0.35">
      <c r="A5">
        <v>2</v>
      </c>
      <c r="B5" t="s">
        <v>31</v>
      </c>
      <c r="C5">
        <v>0.41</v>
      </c>
    </row>
    <row r="6" spans="1:3" x14ac:dyDescent="0.35">
      <c r="A6">
        <v>3</v>
      </c>
      <c r="B6" t="s">
        <v>31</v>
      </c>
      <c r="C6">
        <v>0.43</v>
      </c>
    </row>
    <row r="7" spans="1:3" x14ac:dyDescent="0.35">
      <c r="A7">
        <v>4</v>
      </c>
      <c r="B7" t="s">
        <v>31</v>
      </c>
      <c r="C7">
        <v>0.43</v>
      </c>
    </row>
    <row r="8" spans="1:3" x14ac:dyDescent="0.35">
      <c r="B8" s="7" t="s">
        <v>32</v>
      </c>
      <c r="C8">
        <f>AVERAGE(C4:C7)</f>
        <v>0.42</v>
      </c>
    </row>
    <row r="9" spans="1:3" x14ac:dyDescent="0.35">
      <c r="B9" s="7" t="s">
        <v>33</v>
      </c>
      <c r="C9">
        <f>STDEV(C4:C7)</f>
        <v>1.1547005383792526E-2</v>
      </c>
    </row>
    <row r="10" spans="1:3" x14ac:dyDescent="0.35">
      <c r="B10" s="7" t="s">
        <v>23</v>
      </c>
      <c r="C10">
        <f>(C9/SQRT(4))</f>
        <v>5.7735026918962632E-3</v>
      </c>
    </row>
    <row r="12" spans="1:3" x14ac:dyDescent="0.35">
      <c r="A12">
        <v>1</v>
      </c>
      <c r="B12" t="s">
        <v>24</v>
      </c>
      <c r="C12">
        <v>0.4</v>
      </c>
    </row>
    <row r="13" spans="1:3" x14ac:dyDescent="0.35">
      <c r="A13">
        <v>2</v>
      </c>
      <c r="B13" t="s">
        <v>24</v>
      </c>
      <c r="C13">
        <v>0.41</v>
      </c>
    </row>
    <row r="14" spans="1:3" x14ac:dyDescent="0.35">
      <c r="A14">
        <v>3</v>
      </c>
      <c r="B14" t="s">
        <v>24</v>
      </c>
      <c r="C14">
        <v>0.4</v>
      </c>
    </row>
    <row r="15" spans="1:3" x14ac:dyDescent="0.35">
      <c r="A15">
        <v>4</v>
      </c>
      <c r="B15" t="s">
        <v>24</v>
      </c>
      <c r="C15">
        <v>0.4</v>
      </c>
    </row>
    <row r="16" spans="1:3" x14ac:dyDescent="0.35">
      <c r="B16" s="7" t="s">
        <v>32</v>
      </c>
      <c r="C16">
        <f>AVERAGE(C12:C15)</f>
        <v>0.40249999999999997</v>
      </c>
    </row>
    <row r="17" spans="1:3" x14ac:dyDescent="0.35">
      <c r="B17" s="7" t="s">
        <v>33</v>
      </c>
      <c r="C17">
        <f>STDEV(C12:C15)</f>
        <v>4.9999999999999767E-3</v>
      </c>
    </row>
    <row r="18" spans="1:3" x14ac:dyDescent="0.35">
      <c r="B18" s="7" t="s">
        <v>23</v>
      </c>
      <c r="C18">
        <f>(C17/SQRT(4))</f>
        <v>2.4999999999999883E-3</v>
      </c>
    </row>
    <row r="19" spans="1:3" x14ac:dyDescent="0.35">
      <c r="B19" s="7" t="s">
        <v>34</v>
      </c>
      <c r="C19">
        <f>_xlfn.T.TEST(C12:C15,C4:C7,1,1)</f>
        <v>5.0918985188703393E-2</v>
      </c>
    </row>
    <row r="20" spans="1:3" x14ac:dyDescent="0.35">
      <c r="B20" s="7"/>
    </row>
    <row r="21" spans="1:3" x14ac:dyDescent="0.35">
      <c r="A21">
        <v>1</v>
      </c>
      <c r="B21" t="s">
        <v>26</v>
      </c>
      <c r="C21">
        <v>0.49</v>
      </c>
    </row>
    <row r="22" spans="1:3" x14ac:dyDescent="0.35">
      <c r="A22">
        <v>2</v>
      </c>
      <c r="B22" t="s">
        <v>26</v>
      </c>
      <c r="C22">
        <v>0.45</v>
      </c>
    </row>
    <row r="23" spans="1:3" x14ac:dyDescent="0.35">
      <c r="A23">
        <v>3</v>
      </c>
      <c r="B23" t="s">
        <v>26</v>
      </c>
      <c r="C23">
        <v>0.44</v>
      </c>
    </row>
    <row r="24" spans="1:3" x14ac:dyDescent="0.35">
      <c r="A24">
        <v>4</v>
      </c>
      <c r="B24" t="s">
        <v>26</v>
      </c>
      <c r="C24">
        <v>0.48</v>
      </c>
    </row>
    <row r="25" spans="1:3" x14ac:dyDescent="0.35">
      <c r="B25" s="7" t="s">
        <v>32</v>
      </c>
      <c r="C25">
        <f>AVERAGE(C21:C24)</f>
        <v>0.46499999999999997</v>
      </c>
    </row>
    <row r="26" spans="1:3" x14ac:dyDescent="0.35">
      <c r="B26" s="7" t="s">
        <v>33</v>
      </c>
      <c r="C26">
        <f>STDEV(C21:C24)</f>
        <v>2.3804761428476155E-2</v>
      </c>
    </row>
    <row r="27" spans="1:3" x14ac:dyDescent="0.35">
      <c r="B27" s="7" t="s">
        <v>23</v>
      </c>
      <c r="C27">
        <f>(C26/SQRT(4))</f>
        <v>1.1902380714238077E-2</v>
      </c>
    </row>
    <row r="28" spans="1:3" x14ac:dyDescent="0.35">
      <c r="B28" s="7" t="s">
        <v>34</v>
      </c>
      <c r="C28">
        <f>_xlfn.T.TEST(C21:C24,C4:C7,1,1)</f>
        <v>2.6282911761712428E-2</v>
      </c>
    </row>
    <row r="29" spans="1:3" x14ac:dyDescent="0.35">
      <c r="B29" s="7"/>
    </row>
    <row r="30" spans="1:3" x14ac:dyDescent="0.35">
      <c r="A30">
        <v>1</v>
      </c>
      <c r="B30" s="8" t="s">
        <v>25</v>
      </c>
      <c r="C30">
        <v>0.61</v>
      </c>
    </row>
    <row r="31" spans="1:3" x14ac:dyDescent="0.35">
      <c r="A31">
        <v>2</v>
      </c>
      <c r="B31" t="s">
        <v>25</v>
      </c>
      <c r="C31">
        <v>0.57999999999999996</v>
      </c>
    </row>
    <row r="32" spans="1:3" x14ac:dyDescent="0.35">
      <c r="A32">
        <v>3</v>
      </c>
      <c r="B32" t="s">
        <v>25</v>
      </c>
      <c r="C32">
        <v>0.54</v>
      </c>
    </row>
    <row r="33" spans="1:3" x14ac:dyDescent="0.35">
      <c r="A33">
        <v>4</v>
      </c>
      <c r="B33" t="s">
        <v>25</v>
      </c>
      <c r="C33">
        <v>0.62</v>
      </c>
    </row>
    <row r="34" spans="1:3" x14ac:dyDescent="0.35">
      <c r="B34" s="7" t="s">
        <v>32</v>
      </c>
      <c r="C34">
        <f>AVERAGE(C30:C33)</f>
        <v>0.58750000000000002</v>
      </c>
    </row>
    <row r="35" spans="1:3" x14ac:dyDescent="0.35">
      <c r="B35" s="7" t="s">
        <v>33</v>
      </c>
      <c r="C35">
        <f>STDEV(C30:C33)</f>
        <v>3.5939764421413029E-2</v>
      </c>
    </row>
    <row r="36" spans="1:3" x14ac:dyDescent="0.35">
      <c r="B36" s="7" t="s">
        <v>23</v>
      </c>
      <c r="C36">
        <f>(C35/SQRT(4))</f>
        <v>1.7969882210706514E-2</v>
      </c>
    </row>
    <row r="37" spans="1:3" x14ac:dyDescent="0.35">
      <c r="B37" s="7" t="s">
        <v>34</v>
      </c>
      <c r="C37">
        <f>_xlfn.T.TEST(C30:C33,C4:C7,1,1)</f>
        <v>1.8255708456265162E-3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E5" sqref="E5"/>
    </sheetView>
  </sheetViews>
  <sheetFormatPr defaultRowHeight="14.5" x14ac:dyDescent="0.35"/>
  <sheetData>
    <row r="1" spans="1:3" x14ac:dyDescent="0.35">
      <c r="A1" s="7" t="s">
        <v>42</v>
      </c>
    </row>
    <row r="3" spans="1:3" x14ac:dyDescent="0.35">
      <c r="A3" t="s">
        <v>30</v>
      </c>
      <c r="B3" t="s">
        <v>29</v>
      </c>
      <c r="C3" t="s">
        <v>41</v>
      </c>
    </row>
    <row r="4" spans="1:3" x14ac:dyDescent="0.35">
      <c r="A4">
        <v>1</v>
      </c>
      <c r="B4" t="s">
        <v>31</v>
      </c>
      <c r="C4">
        <v>8.1</v>
      </c>
    </row>
    <row r="5" spans="1:3" x14ac:dyDescent="0.35">
      <c r="A5">
        <v>2</v>
      </c>
      <c r="B5" t="s">
        <v>31</v>
      </c>
      <c r="C5">
        <v>7.8</v>
      </c>
    </row>
    <row r="6" spans="1:3" x14ac:dyDescent="0.35">
      <c r="A6">
        <v>3</v>
      </c>
      <c r="B6" t="s">
        <v>31</v>
      </c>
      <c r="C6">
        <v>7.9</v>
      </c>
    </row>
    <row r="7" spans="1:3" x14ac:dyDescent="0.35">
      <c r="A7">
        <v>4</v>
      </c>
      <c r="B7" t="s">
        <v>31</v>
      </c>
      <c r="C7">
        <v>8.1999999999999993</v>
      </c>
    </row>
    <row r="8" spans="1:3" x14ac:dyDescent="0.35">
      <c r="B8" s="7" t="s">
        <v>32</v>
      </c>
      <c r="C8">
        <f>AVERAGE(C4:C7)</f>
        <v>7.9999999999999991</v>
      </c>
    </row>
    <row r="9" spans="1:3" x14ac:dyDescent="0.35">
      <c r="B9" s="7" t="s">
        <v>33</v>
      </c>
      <c r="C9">
        <f>STDEV(C4:C7)</f>
        <v>0.18257418583505505</v>
      </c>
    </row>
    <row r="10" spans="1:3" x14ac:dyDescent="0.35">
      <c r="B10" s="7" t="s">
        <v>23</v>
      </c>
      <c r="C10">
        <f>(C9/SQRT(4))</f>
        <v>9.1287092917527526E-2</v>
      </c>
    </row>
    <row r="12" spans="1:3" x14ac:dyDescent="0.35">
      <c r="A12">
        <v>1</v>
      </c>
      <c r="B12" t="s">
        <v>24</v>
      </c>
      <c r="C12">
        <v>8</v>
      </c>
    </row>
    <row r="13" spans="1:3" x14ac:dyDescent="0.35">
      <c r="A13">
        <v>2</v>
      </c>
      <c r="B13" t="s">
        <v>24</v>
      </c>
      <c r="C13">
        <v>7.9</v>
      </c>
    </row>
    <row r="14" spans="1:3" x14ac:dyDescent="0.35">
      <c r="A14">
        <v>3</v>
      </c>
      <c r="B14" t="s">
        <v>24</v>
      </c>
      <c r="C14">
        <v>8</v>
      </c>
    </row>
    <row r="15" spans="1:3" x14ac:dyDescent="0.35">
      <c r="A15">
        <v>4</v>
      </c>
      <c r="B15" t="s">
        <v>24</v>
      </c>
      <c r="C15">
        <v>7.6</v>
      </c>
    </row>
    <row r="16" spans="1:3" x14ac:dyDescent="0.35">
      <c r="B16" s="7" t="s">
        <v>32</v>
      </c>
      <c r="C16">
        <f>AVERAGE(C12:C15)</f>
        <v>7.875</v>
      </c>
    </row>
    <row r="17" spans="1:3" x14ac:dyDescent="0.35">
      <c r="B17" s="7" t="s">
        <v>33</v>
      </c>
      <c r="C17">
        <f>STDEV(C12:C15)</f>
        <v>0.18929694486000931</v>
      </c>
    </row>
    <row r="18" spans="1:3" x14ac:dyDescent="0.35">
      <c r="B18" s="7" t="s">
        <v>23</v>
      </c>
      <c r="C18">
        <f>(C17/SQRT(4))</f>
        <v>9.4648472430004654E-2</v>
      </c>
    </row>
    <row r="19" spans="1:3" x14ac:dyDescent="0.35">
      <c r="B19" s="7" t="s">
        <v>34</v>
      </c>
      <c r="C19">
        <f>_xlfn.T.TEST(C12:C15,C4:C7,1,1)</f>
        <v>0.25212886671547846</v>
      </c>
    </row>
    <row r="20" spans="1:3" x14ac:dyDescent="0.35">
      <c r="B20" s="7"/>
    </row>
    <row r="21" spans="1:3" x14ac:dyDescent="0.35">
      <c r="A21">
        <v>1</v>
      </c>
      <c r="B21" t="s">
        <v>26</v>
      </c>
      <c r="C21">
        <v>8.5</v>
      </c>
    </row>
    <row r="22" spans="1:3" x14ac:dyDescent="0.35">
      <c r="A22">
        <v>2</v>
      </c>
      <c r="B22" t="s">
        <v>26</v>
      </c>
      <c r="C22">
        <v>7.9</v>
      </c>
    </row>
    <row r="23" spans="1:3" x14ac:dyDescent="0.35">
      <c r="A23">
        <v>3</v>
      </c>
      <c r="B23" t="s">
        <v>26</v>
      </c>
      <c r="C23">
        <v>8.1</v>
      </c>
    </row>
    <row r="24" spans="1:3" x14ac:dyDescent="0.35">
      <c r="A24">
        <v>4</v>
      </c>
      <c r="B24" t="s">
        <v>26</v>
      </c>
      <c r="C24">
        <v>8.3000000000000007</v>
      </c>
    </row>
    <row r="25" spans="1:3" x14ac:dyDescent="0.35">
      <c r="B25" s="7" t="s">
        <v>32</v>
      </c>
      <c r="C25">
        <f>AVERAGE(C21:C24)</f>
        <v>8.1999999999999993</v>
      </c>
    </row>
    <row r="26" spans="1:3" x14ac:dyDescent="0.35">
      <c r="B26" s="7" t="s">
        <v>33</v>
      </c>
      <c r="C26">
        <f>STDEV(C21:C24)</f>
        <v>0.2581988897471611</v>
      </c>
    </row>
    <row r="27" spans="1:3" x14ac:dyDescent="0.35">
      <c r="B27" s="7" t="s">
        <v>23</v>
      </c>
      <c r="C27">
        <f>(C26/SQRT(4))</f>
        <v>0.12909944487358055</v>
      </c>
    </row>
    <row r="28" spans="1:3" x14ac:dyDescent="0.35">
      <c r="B28" s="7" t="s">
        <v>34</v>
      </c>
      <c r="C28">
        <f>_xlfn.T.TEST(C21:C24,C4:C7,1,1)</f>
        <v>3.3137801370761895E-2</v>
      </c>
    </row>
    <row r="29" spans="1:3" x14ac:dyDescent="0.35">
      <c r="B29" s="7"/>
    </row>
    <row r="30" spans="1:3" x14ac:dyDescent="0.35">
      <c r="A30">
        <v>1</v>
      </c>
      <c r="B30" s="8" t="s">
        <v>25</v>
      </c>
      <c r="C30">
        <v>9.1</v>
      </c>
    </row>
    <row r="31" spans="1:3" x14ac:dyDescent="0.35">
      <c r="A31">
        <v>2</v>
      </c>
      <c r="B31" t="s">
        <v>25</v>
      </c>
      <c r="C31">
        <v>9.6</v>
      </c>
    </row>
    <row r="32" spans="1:3" x14ac:dyDescent="0.35">
      <c r="A32">
        <v>3</v>
      </c>
      <c r="B32" t="s">
        <v>25</v>
      </c>
      <c r="C32">
        <v>9.8000000000000007</v>
      </c>
    </row>
    <row r="33" spans="1:3" x14ac:dyDescent="0.35">
      <c r="A33">
        <v>4</v>
      </c>
      <c r="B33" t="s">
        <v>25</v>
      </c>
      <c r="C33">
        <v>9.4</v>
      </c>
    </row>
    <row r="34" spans="1:3" x14ac:dyDescent="0.35">
      <c r="B34" s="7" t="s">
        <v>32</v>
      </c>
      <c r="C34">
        <f>AVERAGE(C30:C33)</f>
        <v>9.4749999999999996</v>
      </c>
    </row>
    <row r="35" spans="1:3" x14ac:dyDescent="0.35">
      <c r="B35" s="7" t="s">
        <v>33</v>
      </c>
      <c r="C35">
        <f>STDEV(C30:C33)</f>
        <v>0.29860788111948228</v>
      </c>
    </row>
    <row r="36" spans="1:3" x14ac:dyDescent="0.35">
      <c r="B36" s="7" t="s">
        <v>23</v>
      </c>
      <c r="C36">
        <f>(C35/SQRT(4))</f>
        <v>0.14930394055974114</v>
      </c>
    </row>
    <row r="37" spans="1:3" x14ac:dyDescent="0.35">
      <c r="B37" s="7" t="s">
        <v>34</v>
      </c>
      <c r="C37">
        <f>_xlfn.T.TEST(C30:C33,C4:C7,1,1)</f>
        <v>3.4410816031759314E-3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F12" sqref="F12"/>
    </sheetView>
  </sheetViews>
  <sheetFormatPr defaultRowHeight="14.5" x14ac:dyDescent="0.35"/>
  <sheetData>
    <row r="1" spans="1:3" x14ac:dyDescent="0.35">
      <c r="A1" s="7" t="s">
        <v>43</v>
      </c>
    </row>
    <row r="3" spans="1:3" x14ac:dyDescent="0.35">
      <c r="A3" t="s">
        <v>30</v>
      </c>
      <c r="B3" t="s">
        <v>29</v>
      </c>
      <c r="C3" t="s">
        <v>44</v>
      </c>
    </row>
    <row r="4" spans="1:3" x14ac:dyDescent="0.35">
      <c r="A4">
        <v>1</v>
      </c>
      <c r="B4" t="s">
        <v>31</v>
      </c>
      <c r="C4">
        <v>0.4</v>
      </c>
    </row>
    <row r="5" spans="1:3" x14ac:dyDescent="0.35">
      <c r="A5">
        <v>2</v>
      </c>
      <c r="B5" t="s">
        <v>31</v>
      </c>
      <c r="C5">
        <v>0.4</v>
      </c>
    </row>
    <row r="6" spans="1:3" x14ac:dyDescent="0.35">
      <c r="A6">
        <v>3</v>
      </c>
      <c r="B6" t="s">
        <v>31</v>
      </c>
      <c r="C6">
        <v>0.39</v>
      </c>
    </row>
    <row r="7" spans="1:3" x14ac:dyDescent="0.35">
      <c r="A7">
        <v>4</v>
      </c>
      <c r="B7" t="s">
        <v>31</v>
      </c>
      <c r="C7">
        <v>0.4</v>
      </c>
    </row>
    <row r="8" spans="1:3" x14ac:dyDescent="0.35">
      <c r="B8" s="7" t="s">
        <v>32</v>
      </c>
      <c r="C8">
        <f>AVERAGE(C4:C7)</f>
        <v>0.39749999999999996</v>
      </c>
    </row>
    <row r="9" spans="1:3" x14ac:dyDescent="0.35">
      <c r="B9" s="7" t="s">
        <v>33</v>
      </c>
      <c r="C9">
        <f>STDEV(C4:C7)</f>
        <v>5.0000000000000044E-3</v>
      </c>
    </row>
    <row r="10" spans="1:3" x14ac:dyDescent="0.35">
      <c r="B10" s="7" t="s">
        <v>23</v>
      </c>
      <c r="C10">
        <f>(C9/SQRT(4))</f>
        <v>2.5000000000000022E-3</v>
      </c>
    </row>
    <row r="12" spans="1:3" x14ac:dyDescent="0.35">
      <c r="A12">
        <v>1</v>
      </c>
      <c r="B12" t="s">
        <v>24</v>
      </c>
      <c r="C12">
        <v>0.4</v>
      </c>
    </row>
    <row r="13" spans="1:3" x14ac:dyDescent="0.35">
      <c r="A13">
        <v>2</v>
      </c>
      <c r="B13" t="s">
        <v>24</v>
      </c>
      <c r="C13">
        <v>0.42</v>
      </c>
    </row>
    <row r="14" spans="1:3" x14ac:dyDescent="0.35">
      <c r="A14">
        <v>3</v>
      </c>
      <c r="B14" t="s">
        <v>24</v>
      </c>
      <c r="C14">
        <v>0.4</v>
      </c>
    </row>
    <row r="15" spans="1:3" x14ac:dyDescent="0.35">
      <c r="A15">
        <v>4</v>
      </c>
      <c r="B15" t="s">
        <v>24</v>
      </c>
      <c r="C15">
        <v>0.4</v>
      </c>
    </row>
    <row r="16" spans="1:3" x14ac:dyDescent="0.35">
      <c r="B16" s="7" t="s">
        <v>32</v>
      </c>
      <c r="C16">
        <f>AVERAGE(C12:C15)</f>
        <v>0.40500000000000003</v>
      </c>
    </row>
    <row r="17" spans="1:3" x14ac:dyDescent="0.35">
      <c r="B17" s="7" t="s">
        <v>33</v>
      </c>
      <c r="C17">
        <f>STDEV(C12:C15)</f>
        <v>9.9999999999999829E-3</v>
      </c>
    </row>
    <row r="18" spans="1:3" x14ac:dyDescent="0.35">
      <c r="B18" s="7" t="s">
        <v>23</v>
      </c>
      <c r="C18">
        <f>(C17/SQRT(4))</f>
        <v>4.9999999999999914E-3</v>
      </c>
    </row>
    <row r="19" spans="1:3" x14ac:dyDescent="0.35">
      <c r="B19" s="7" t="s">
        <v>34</v>
      </c>
      <c r="C19">
        <f>_xlfn.T.TEST(C12:C15,C4:C7,1,1)</f>
        <v>0.10758497128477337</v>
      </c>
    </row>
    <row r="20" spans="1:3" x14ac:dyDescent="0.35">
      <c r="B20" s="7"/>
    </row>
    <row r="21" spans="1:3" x14ac:dyDescent="0.35">
      <c r="A21">
        <v>1</v>
      </c>
      <c r="B21" t="s">
        <v>26</v>
      </c>
      <c r="C21">
        <v>0.4</v>
      </c>
    </row>
    <row r="22" spans="1:3" x14ac:dyDescent="0.35">
      <c r="A22">
        <v>2</v>
      </c>
      <c r="B22" t="s">
        <v>26</v>
      </c>
      <c r="C22">
        <v>0.41</v>
      </c>
    </row>
    <row r="23" spans="1:3" x14ac:dyDescent="0.35">
      <c r="A23">
        <v>3</v>
      </c>
      <c r="B23" t="s">
        <v>26</v>
      </c>
      <c r="C23">
        <v>0.42</v>
      </c>
    </row>
    <row r="24" spans="1:3" x14ac:dyDescent="0.35">
      <c r="A24">
        <v>4</v>
      </c>
      <c r="B24" t="s">
        <v>26</v>
      </c>
      <c r="C24">
        <v>0.45</v>
      </c>
    </row>
    <row r="25" spans="1:3" x14ac:dyDescent="0.35">
      <c r="B25" s="7" t="s">
        <v>32</v>
      </c>
      <c r="C25">
        <f>AVERAGE(C21:C24)</f>
        <v>0.42</v>
      </c>
    </row>
    <row r="26" spans="1:3" x14ac:dyDescent="0.35">
      <c r="B26" s="7" t="s">
        <v>33</v>
      </c>
      <c r="C26">
        <f>STDEV(C21:C24)</f>
        <v>2.1602468994692869E-2</v>
      </c>
    </row>
    <row r="27" spans="1:3" x14ac:dyDescent="0.35">
      <c r="B27" s="7" t="s">
        <v>23</v>
      </c>
      <c r="C27">
        <f>(C26/SQRT(4))</f>
        <v>1.0801234497346435E-2</v>
      </c>
    </row>
    <row r="28" spans="1:3" x14ac:dyDescent="0.35">
      <c r="B28" s="7" t="s">
        <v>34</v>
      </c>
      <c r="C28">
        <f>_xlfn.T.TEST(C21:C24,C4:C7,1,1)</f>
        <v>6.7708260753975E-2</v>
      </c>
    </row>
    <row r="29" spans="1:3" x14ac:dyDescent="0.35">
      <c r="B29" s="7"/>
    </row>
    <row r="30" spans="1:3" x14ac:dyDescent="0.35">
      <c r="A30">
        <v>1</v>
      </c>
      <c r="B30" s="8" t="s">
        <v>25</v>
      </c>
      <c r="C30">
        <v>0.48</v>
      </c>
    </row>
    <row r="31" spans="1:3" x14ac:dyDescent="0.35">
      <c r="A31">
        <v>2</v>
      </c>
      <c r="B31" t="s">
        <v>25</v>
      </c>
      <c r="C31">
        <v>0.45</v>
      </c>
    </row>
    <row r="32" spans="1:3" x14ac:dyDescent="0.35">
      <c r="A32">
        <v>3</v>
      </c>
      <c r="B32" t="s">
        <v>25</v>
      </c>
      <c r="C32">
        <v>0.43</v>
      </c>
    </row>
    <row r="33" spans="1:3" x14ac:dyDescent="0.35">
      <c r="A33">
        <v>4</v>
      </c>
      <c r="B33" t="s">
        <v>25</v>
      </c>
      <c r="C33">
        <v>0.45</v>
      </c>
    </row>
    <row r="34" spans="1:3" x14ac:dyDescent="0.35">
      <c r="B34" s="7" t="s">
        <v>32</v>
      </c>
      <c r="C34">
        <f>AVERAGE(C30:C33)</f>
        <v>0.45249999999999996</v>
      </c>
    </row>
    <row r="35" spans="1:3" x14ac:dyDescent="0.35">
      <c r="B35" s="7" t="s">
        <v>33</v>
      </c>
      <c r="C35">
        <f>STDEV(C30:C33)</f>
        <v>2.0615528128088298E-2</v>
      </c>
    </row>
    <row r="36" spans="1:3" x14ac:dyDescent="0.35">
      <c r="B36" s="7" t="s">
        <v>23</v>
      </c>
      <c r="C36">
        <f>(C35/SQRT(4))</f>
        <v>1.0307764064044149E-2</v>
      </c>
    </row>
    <row r="37" spans="1:3" x14ac:dyDescent="0.35">
      <c r="B37" s="7" t="s">
        <v>34</v>
      </c>
      <c r="C37">
        <f>_xlfn.T.TEST(C30:C33,C4:C7,1,1)</f>
        <v>3.9489191224698393E-3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>Curtin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Vi Vi Huynh</dc:creator>
  <cp:lastModifiedBy>Md Javed Foysal</cp:lastModifiedBy>
  <dcterms:created xsi:type="dcterms:W3CDTF">2018-03-22T01:41:26Z</dcterms:created>
  <dcterms:modified xsi:type="dcterms:W3CDTF">2018-12-17T21:37:18Z</dcterms:modified>
</cp:coreProperties>
</file>