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F:\USB\PhD data\Butanol paper\raw data\"/>
    </mc:Choice>
  </mc:AlternateContent>
  <xr:revisionPtr revIDLastSave="0" documentId="13_ncr:1_{D99621D6-FBBE-46A1-A480-6224FE6056C9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1" l="1"/>
  <c r="F23" i="1"/>
  <c r="B10" i="1" l="1"/>
  <c r="B23" i="1" l="1"/>
  <c r="C12" i="1" l="1"/>
  <c r="D12" i="1"/>
  <c r="E12" i="1"/>
  <c r="F12" i="1"/>
  <c r="G12" i="1"/>
  <c r="B12" i="1"/>
  <c r="C11" i="1"/>
  <c r="D11" i="1"/>
  <c r="E11" i="1"/>
  <c r="F11" i="1"/>
  <c r="G11" i="1"/>
  <c r="B11" i="1"/>
  <c r="C10" i="1"/>
  <c r="D10" i="1"/>
  <c r="E10" i="1"/>
  <c r="F10" i="1"/>
  <c r="G10" i="1"/>
  <c r="F15" i="1"/>
  <c r="F20" i="1" s="1"/>
  <c r="G15" i="1" l="1"/>
  <c r="G20" i="1" s="1"/>
  <c r="C26" i="1" s="1"/>
  <c r="C15" i="1"/>
  <c r="C20" i="1" s="1"/>
  <c r="G16" i="1"/>
  <c r="G21" i="1" s="1"/>
  <c r="C27" i="1" s="1"/>
  <c r="F16" i="1"/>
  <c r="F21" i="1" s="1"/>
  <c r="B15" i="1"/>
  <c r="B20" i="1" s="1"/>
  <c r="F17" i="1"/>
  <c r="F22" i="1" s="1"/>
  <c r="B16" i="1"/>
  <c r="B21" i="1" s="1"/>
  <c r="C16" i="1"/>
  <c r="C21" i="1" s="1"/>
  <c r="B17" i="1"/>
  <c r="B22" i="1" s="1"/>
  <c r="C17" i="1"/>
  <c r="C22" i="1" s="1"/>
  <c r="G17" i="1"/>
  <c r="G22" i="1" s="1"/>
  <c r="B26" i="1" l="1"/>
  <c r="C28" i="1"/>
  <c r="B28" i="1"/>
  <c r="B27" i="1"/>
</calcChain>
</file>

<file path=xl/sharedStrings.xml><?xml version="1.0" encoding="utf-8"?>
<sst xmlns="http://schemas.openxmlformats.org/spreadsheetml/2006/main" count="58" uniqueCount="22">
  <si>
    <t>AATS</t>
  </si>
  <si>
    <t>AATP</t>
  </si>
  <si>
    <t>Butyl Butyrate</t>
  </si>
  <si>
    <t>Butyl Hexanoate</t>
  </si>
  <si>
    <t>Butyl Octanoate</t>
  </si>
  <si>
    <t>BB</t>
  </si>
  <si>
    <t>BH</t>
  </si>
  <si>
    <t>BO</t>
  </si>
  <si>
    <t>OD</t>
  </si>
  <si>
    <t>Culture Broth</t>
  </si>
  <si>
    <t>Cell Pellet</t>
  </si>
  <si>
    <t>area</t>
  </si>
  <si>
    <t>mg/L sample</t>
  </si>
  <si>
    <t>average</t>
  </si>
  <si>
    <t>standev</t>
  </si>
  <si>
    <t xml:space="preserve">average mg/L </t>
  </si>
  <si>
    <t>stdev mg/L</t>
  </si>
  <si>
    <t>slope</t>
  </si>
  <si>
    <t>y-int</t>
  </si>
  <si>
    <t>total mg/L</t>
  </si>
  <si>
    <t>total stdnev</t>
  </si>
  <si>
    <t>ugBO/OD600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</si>
</sst>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47877103597343E-2"/>
          <c:y val="4.2573771935625532E-2"/>
          <c:w val="0.88926277597653236"/>
          <c:h val="0.867640977240250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Sheet1!$B$19</c:f>
              <c:strCache>
                <c:ptCount val="1"/>
                <c:pt idx="0">
                  <c:v>Culture Broth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Sheet1!$F$20:$F$22</c:f>
                <c:numCache>
                  <c:formatCode>General</c:formatCode>
                  <c:ptCount val="3"/>
                  <c:pt idx="0">
                    <c:v>3.706450621671892</c:v>
                  </c:pt>
                  <c:pt idx="1">
                    <c:v>1.0782141547973521</c:v>
                  </c:pt>
                  <c:pt idx="2">
                    <c:v>1.6142320768416745E-2</c:v>
                  </c:pt>
                </c:numCache>
              </c:numRef>
            </c:plus>
            <c:minus>
              <c:numRef>
                <c:f>Sheet1!$F$20:$F$22</c:f>
                <c:numCache>
                  <c:formatCode>General</c:formatCode>
                  <c:ptCount val="3"/>
                  <c:pt idx="0">
                    <c:v>3.706450621671892</c:v>
                  </c:pt>
                  <c:pt idx="1">
                    <c:v>1.0782141547973521</c:v>
                  </c:pt>
                  <c:pt idx="2">
                    <c:v>1.6142320768416745E-2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Sheet1!$A$20:$A$22</c:f>
              <c:strCache>
                <c:ptCount val="3"/>
                <c:pt idx="0">
                  <c:v>Butyl Butyrate</c:v>
                </c:pt>
                <c:pt idx="1">
                  <c:v>Butyl Hexanoate</c:v>
                </c:pt>
                <c:pt idx="2">
                  <c:v>Butyl Octanoate</c:v>
                </c:pt>
              </c:strCache>
            </c:strRef>
          </c:cat>
          <c:val>
            <c:numRef>
              <c:f>Sheet1!$B$20:$B$22</c:f>
              <c:numCache>
                <c:formatCode>General</c:formatCode>
                <c:ptCount val="3"/>
                <c:pt idx="0">
                  <c:v>44.856156256373175</c:v>
                </c:pt>
                <c:pt idx="1">
                  <c:v>4.1592905592334377</c:v>
                </c:pt>
                <c:pt idx="2">
                  <c:v>0.29747791182818184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0-420C-8143-D675621371CE}"/>
            </c:ext>
          </c:extLst>
        </c:ser>
        <c:ser>
          <c:idx val="1"/>
          <c:order val="1"/>
          <c:tx>
            <c:strRef>
              <c:f>Sheet1!$C$19</c:f>
              <c:strCache>
                <c:ptCount val="1"/>
                <c:pt idx="0">
                  <c:v>Cell Pellet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Sheet1!$G$20:$G$22</c:f>
                <c:numCache>
                  <c:formatCode>General</c:formatCode>
                  <c:ptCount val="3"/>
                  <c:pt idx="0">
                    <c:v>1.4484324065031315</c:v>
                  </c:pt>
                  <c:pt idx="1">
                    <c:v>0.90034183145168711</c:v>
                  </c:pt>
                  <c:pt idx="2">
                    <c:v>4.1083837625842737E-2</c:v>
                  </c:pt>
                </c:numCache>
              </c:numRef>
            </c:plus>
            <c:minus>
              <c:numRef>
                <c:f>Sheet1!$G$20:$G$22</c:f>
                <c:numCache>
                  <c:formatCode>General</c:formatCode>
                  <c:ptCount val="3"/>
                  <c:pt idx="0">
                    <c:v>1.4484324065031315</c:v>
                  </c:pt>
                  <c:pt idx="1">
                    <c:v>0.90034183145168711</c:v>
                  </c:pt>
                  <c:pt idx="2">
                    <c:v>4.1083837625842737E-2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Sheet1!$A$20:$A$22</c:f>
              <c:strCache>
                <c:ptCount val="3"/>
                <c:pt idx="0">
                  <c:v>Butyl Butyrate</c:v>
                </c:pt>
                <c:pt idx="1">
                  <c:v>Butyl Hexanoate</c:v>
                </c:pt>
                <c:pt idx="2">
                  <c:v>Butyl Octanoate</c:v>
                </c:pt>
              </c:strCache>
            </c:strRef>
          </c:cat>
          <c:val>
            <c:numRef>
              <c:f>Sheet1!$C$20:$C$22</c:f>
              <c:numCache>
                <c:formatCode>General</c:formatCode>
                <c:ptCount val="3"/>
                <c:pt idx="0">
                  <c:v>9.4764627621113515</c:v>
                </c:pt>
                <c:pt idx="1">
                  <c:v>6.7082381315054578</c:v>
                </c:pt>
                <c:pt idx="2">
                  <c:v>0.72890701348322862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0-420C-8143-D67562137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2402792"/>
        <c:axId val="602400824"/>
      </c:barChart>
      <c:catAx>
        <c:axId val="60240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400824"/>
        <c:crosses val="autoZero"/>
        <c:auto val="1"/>
        <c:lblAlgn val="ctr"/>
        <c:lblOffset val="100"/>
        <c:noMultiLvlLbl val="0"/>
      </c:catAx>
      <c:valAx>
        <c:axId val="602400824"/>
        <c:scaling>
          <c:orientation val="minMax"/>
          <c:max val="15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4027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879496680561989"/>
          <c:y val="0.27213295206900301"/>
          <c:w val="0.15002856260614483"/>
          <c:h val="0.127479683694968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Sheet1!$B$19</c:f>
              <c:strCache>
                <c:ptCount val="1"/>
                <c:pt idx="0">
                  <c:v>Culture Broth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Sheet1!$F$20:$F$22</c:f>
                <c:numCache>
                  <c:formatCode>General</c:formatCode>
                  <c:ptCount val="3"/>
                  <c:pt idx="0">
                    <c:v>3.706450621671892</c:v>
                  </c:pt>
                  <c:pt idx="1">
                    <c:v>1.0782141547973521</c:v>
                  </c:pt>
                  <c:pt idx="2">
                    <c:v>1.6142320768416745E-2</c:v>
                  </c:pt>
                </c:numCache>
              </c:numRef>
            </c:plus>
            <c:minus>
              <c:numRef>
                <c:f>Sheet1!$F$20:$F$22</c:f>
                <c:numCache>
                  <c:formatCode>General</c:formatCode>
                  <c:ptCount val="3"/>
                  <c:pt idx="0">
                    <c:v>3.706450621671892</c:v>
                  </c:pt>
                  <c:pt idx="1">
                    <c:v>1.0782141547973521</c:v>
                  </c:pt>
                  <c:pt idx="2">
                    <c:v>1.6142320768416745E-2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Sheet1!$A$20:$A$22</c:f>
              <c:strCache>
                <c:ptCount val="3"/>
                <c:pt idx="0">
                  <c:v>Butyl Butyrate</c:v>
                </c:pt>
                <c:pt idx="1">
                  <c:v>Butyl Hexanoate</c:v>
                </c:pt>
                <c:pt idx="2">
                  <c:v>Butyl Octanoate</c:v>
                </c:pt>
              </c:strCache>
            </c:strRef>
          </c:cat>
          <c:val>
            <c:numRef>
              <c:f>Sheet1!$B$20:$B$22</c:f>
              <c:numCache>
                <c:formatCode>General</c:formatCode>
                <c:ptCount val="3"/>
                <c:pt idx="0">
                  <c:v>44.856156256373175</c:v>
                </c:pt>
                <c:pt idx="1">
                  <c:v>4.1592905592334377</c:v>
                </c:pt>
                <c:pt idx="2">
                  <c:v>0.29747791182818184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3-4ACC-B9D0-E8A8B0A9982F}"/>
            </c:ext>
          </c:extLst>
        </c:ser>
        <c:ser>
          <c:idx val="1"/>
          <c:order val="1"/>
          <c:tx>
            <c:strRef>
              <c:f>Sheet1!$C$19</c:f>
              <c:strCache>
                <c:ptCount val="1"/>
                <c:pt idx="0">
                  <c:v>Cell Pellet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Sheet1!$G$20:$G$22</c:f>
                <c:numCache>
                  <c:formatCode>General</c:formatCode>
                  <c:ptCount val="3"/>
                  <c:pt idx="0">
                    <c:v>1.4484324065031315</c:v>
                  </c:pt>
                  <c:pt idx="1">
                    <c:v>0.90034183145168711</c:v>
                  </c:pt>
                  <c:pt idx="2">
                    <c:v>4.1083837625842737E-2</c:v>
                  </c:pt>
                </c:numCache>
              </c:numRef>
            </c:plus>
            <c:minus>
              <c:numRef>
                <c:f>Sheet1!$G$20:$G$22</c:f>
                <c:numCache>
                  <c:formatCode>General</c:formatCode>
                  <c:ptCount val="3"/>
                  <c:pt idx="0">
                    <c:v>1.4484324065031315</c:v>
                  </c:pt>
                  <c:pt idx="1">
                    <c:v>0.90034183145168711</c:v>
                  </c:pt>
                  <c:pt idx="2">
                    <c:v>4.1083837625842737E-2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Sheet1!$A$20:$A$22</c:f>
              <c:strCache>
                <c:ptCount val="3"/>
                <c:pt idx="0">
                  <c:v>Butyl Butyrate</c:v>
                </c:pt>
                <c:pt idx="1">
                  <c:v>Butyl Hexanoate</c:v>
                </c:pt>
                <c:pt idx="2">
                  <c:v>Butyl Octanoate</c:v>
                </c:pt>
              </c:strCache>
            </c:strRef>
          </c:cat>
          <c:val>
            <c:numRef>
              <c:f>Sheet1!$C$20:$C$22</c:f>
              <c:numCache>
                <c:formatCode>General</c:formatCode>
                <c:ptCount val="3"/>
                <c:pt idx="0">
                  <c:v>9.4764627621113515</c:v>
                </c:pt>
                <c:pt idx="1">
                  <c:v>6.7082381315054578</c:v>
                </c:pt>
                <c:pt idx="2">
                  <c:v>0.72890701348322862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33-4ACC-B9D0-E8A8B0A99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2391968"/>
        <c:axId val="602393608"/>
      </c:barChart>
      <c:catAx>
        <c:axId val="60239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393608"/>
        <c:crosses val="autoZero"/>
        <c:auto val="1"/>
        <c:lblAlgn val="ctr"/>
        <c:lblOffset val="100"/>
        <c:noMultiLvlLbl val="0"/>
      </c:catAx>
      <c:valAx>
        <c:axId val="602393608"/>
        <c:scaling>
          <c:orientation val="minMax"/>
          <c:min val="3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3919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8</xdr:row>
      <xdr:rowOff>171451</xdr:rowOff>
    </xdr:from>
    <xdr:to>
      <xdr:col>18</xdr:col>
      <xdr:colOff>28575</xdr:colOff>
      <xdr:row>26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A9A0BE8-C78A-44D7-AE60-A68BC25D28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371474</xdr:colOff>
      <xdr:row>27</xdr:row>
      <xdr:rowOff>119061</xdr:rowOff>
    </xdr:from>
    <xdr:to>
      <xdr:col>18</xdr:col>
      <xdr:colOff>9525</xdr:colOff>
      <xdr:row>43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B4F58CE-39D2-41BA-A276-55A6F59E21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topLeftCell="A9" zoomScale="90" zoomScaleNormal="90" workbookViewId="0">
      <selection activeCell="F29" sqref="F29"/>
    </sheetView>
  </sheetViews>
  <sheetFormatPr defaultRowHeight="15" x14ac:dyDescent="0.25"/>
  <sheetData>
    <row r="1" spans="1:13" s="1" customFormat="1" x14ac:dyDescent="0.25">
      <c r="A1" s="1" t="s">
        <v>11</v>
      </c>
      <c r="B1" s="1" t="s">
        <v>0</v>
      </c>
      <c r="C1" s="1" t="s">
        <v>0</v>
      </c>
      <c r="D1" s="1" t="s">
        <v>0</v>
      </c>
      <c r="E1" s="1" t="s">
        <v>1</v>
      </c>
      <c r="F1" s="1" t="s">
        <v>1</v>
      </c>
      <c r="G1" s="1" t="s">
        <v>1</v>
      </c>
    </row>
    <row r="2" spans="1:13" s="1" customFormat="1" x14ac:dyDescent="0.25">
      <c r="B2" s="1">
        <v>1</v>
      </c>
      <c r="C2" s="1">
        <v>2</v>
      </c>
      <c r="D2" s="1">
        <v>3</v>
      </c>
      <c r="E2" s="1">
        <v>1</v>
      </c>
      <c r="F2" s="1">
        <v>2</v>
      </c>
      <c r="G2" s="1">
        <v>3</v>
      </c>
      <c r="L2" s="1" t="s">
        <v>17</v>
      </c>
      <c r="M2" s="1" t="s">
        <v>18</v>
      </c>
    </row>
    <row r="3" spans="1:13" x14ac:dyDescent="0.25">
      <c r="A3" s="1" t="s">
        <v>2</v>
      </c>
      <c r="B3">
        <v>1594638</v>
      </c>
      <c r="C3">
        <v>1561688</v>
      </c>
      <c r="D3">
        <v>1802760</v>
      </c>
      <c r="E3">
        <v>964350</v>
      </c>
      <c r="F3">
        <v>1166785</v>
      </c>
      <c r="G3">
        <v>1265625</v>
      </c>
      <c r="K3" s="1" t="s">
        <v>5</v>
      </c>
      <c r="L3">
        <v>2305</v>
      </c>
      <c r="M3">
        <v>40091</v>
      </c>
    </row>
    <row r="4" spans="1:13" x14ac:dyDescent="0.25">
      <c r="A4" s="1" t="s">
        <v>3</v>
      </c>
      <c r="B4">
        <v>248899</v>
      </c>
      <c r="C4">
        <v>257006</v>
      </c>
      <c r="D4">
        <v>402854</v>
      </c>
      <c r="E4">
        <v>1472602</v>
      </c>
      <c r="F4">
        <v>1853162</v>
      </c>
      <c r="G4">
        <v>1845418</v>
      </c>
      <c r="K4" s="1" t="s">
        <v>6</v>
      </c>
      <c r="L4">
        <v>5252</v>
      </c>
      <c r="M4">
        <v>-37856</v>
      </c>
    </row>
    <row r="5" spans="1:13" x14ac:dyDescent="0.25">
      <c r="A5" s="1" t="s">
        <v>4</v>
      </c>
      <c r="B5">
        <v>45559</v>
      </c>
      <c r="C5">
        <v>47986</v>
      </c>
      <c r="D5">
        <v>50439</v>
      </c>
      <c r="E5">
        <v>334634</v>
      </c>
      <c r="F5">
        <v>318958</v>
      </c>
      <c r="G5">
        <v>356084</v>
      </c>
      <c r="K5" s="1" t="s">
        <v>7</v>
      </c>
      <c r="L5">
        <v>9073</v>
      </c>
      <c r="M5">
        <v>5890</v>
      </c>
    </row>
    <row r="6" spans="1:13" x14ac:dyDescent="0.25">
      <c r="A6" s="1" t="s">
        <v>8</v>
      </c>
      <c r="B6">
        <v>26</v>
      </c>
      <c r="C6">
        <v>24</v>
      </c>
      <c r="D6">
        <v>23.5</v>
      </c>
    </row>
    <row r="8" spans="1:13" x14ac:dyDescent="0.25">
      <c r="A8" s="1" t="s">
        <v>12</v>
      </c>
      <c r="B8" s="1" t="s">
        <v>0</v>
      </c>
      <c r="C8" s="1" t="s">
        <v>0</v>
      </c>
      <c r="D8" s="1" t="s">
        <v>0</v>
      </c>
      <c r="E8" s="1" t="s">
        <v>1</v>
      </c>
      <c r="F8" s="1" t="s">
        <v>1</v>
      </c>
      <c r="G8" s="1" t="s">
        <v>1</v>
      </c>
    </row>
    <row r="9" spans="1:13" x14ac:dyDescent="0.25">
      <c r="A9" s="1"/>
      <c r="B9" s="1">
        <v>1</v>
      </c>
      <c r="C9" s="1">
        <v>2</v>
      </c>
      <c r="D9" s="1">
        <v>3</v>
      </c>
      <c r="E9" s="1">
        <v>1</v>
      </c>
      <c r="F9" s="1">
        <v>2</v>
      </c>
      <c r="G9" s="1">
        <v>3</v>
      </c>
    </row>
    <row r="10" spans="1:13" x14ac:dyDescent="0.25">
      <c r="A10" s="1" t="s">
        <v>2</v>
      </c>
      <c r="B10">
        <f>(B3-$M$3)/$L$3</f>
        <v>674.42386117136664</v>
      </c>
      <c r="C10">
        <f t="shared" ref="C10:G10" si="0">(C3-$M$3)/$L$3</f>
        <v>660.12885032537963</v>
      </c>
      <c r="D10">
        <f t="shared" si="0"/>
        <v>764.71540130151845</v>
      </c>
      <c r="E10">
        <f t="shared" si="0"/>
        <v>400.98004338394793</v>
      </c>
      <c r="F10">
        <f t="shared" si="0"/>
        <v>488.80433839479394</v>
      </c>
      <c r="G10">
        <f t="shared" si="0"/>
        <v>531.68503253796098</v>
      </c>
    </row>
    <row r="11" spans="1:13" x14ac:dyDescent="0.25">
      <c r="A11" s="1" t="s">
        <v>3</v>
      </c>
      <c r="B11">
        <f>(B4-$M$4)/$L$4</f>
        <v>54.599200304645848</v>
      </c>
      <c r="C11">
        <f t="shared" ref="C11:G11" si="1">(C4-$M$4)/$L$4</f>
        <v>56.142802741812645</v>
      </c>
      <c r="D11">
        <f t="shared" si="1"/>
        <v>83.912795125666406</v>
      </c>
      <c r="E11">
        <f t="shared" si="1"/>
        <v>287.59672505712109</v>
      </c>
      <c r="F11">
        <f t="shared" si="1"/>
        <v>360.05674028941354</v>
      </c>
      <c r="G11">
        <f t="shared" si="1"/>
        <v>358.58225437928411</v>
      </c>
    </row>
    <row r="12" spans="1:13" x14ac:dyDescent="0.25">
      <c r="A12" s="1" t="s">
        <v>4</v>
      </c>
      <c r="B12">
        <f>(B5-$M$5)/$L$5</f>
        <v>4.3722032403835556</v>
      </c>
      <c r="C12">
        <f t="shared" ref="C12:G12" si="2">(C5-$M$5)/$L$5</f>
        <v>4.6397002094125428</v>
      </c>
      <c r="D12">
        <f t="shared" si="2"/>
        <v>4.9100628237628126</v>
      </c>
      <c r="E12">
        <f t="shared" si="2"/>
        <v>36.233219442301333</v>
      </c>
      <c r="F12">
        <f t="shared" si="2"/>
        <v>34.505455747823213</v>
      </c>
      <c r="G12">
        <f t="shared" si="2"/>
        <v>38.59737683235975</v>
      </c>
    </row>
    <row r="14" spans="1:13" x14ac:dyDescent="0.25">
      <c r="A14" s="1" t="s">
        <v>13</v>
      </c>
      <c r="B14" s="1" t="s">
        <v>0</v>
      </c>
      <c r="C14" s="1" t="s">
        <v>1</v>
      </c>
      <c r="E14" s="1" t="s">
        <v>14</v>
      </c>
      <c r="F14" s="1" t="s">
        <v>0</v>
      </c>
      <c r="G14" s="1" t="s">
        <v>1</v>
      </c>
    </row>
    <row r="15" spans="1:13" x14ac:dyDescent="0.25">
      <c r="A15" s="1" t="s">
        <v>2</v>
      </c>
      <c r="B15">
        <f>AVERAGE(B10:D10)</f>
        <v>699.75603759942157</v>
      </c>
      <c r="C15">
        <f>AVERAGE(E10:G10)</f>
        <v>473.82313810556758</v>
      </c>
      <c r="E15" s="1" t="s">
        <v>2</v>
      </c>
      <c r="F15">
        <f>STDEV(B10:D10)</f>
        <v>56.708694511579949</v>
      </c>
      <c r="G15">
        <f>STDEV(E10:G10)</f>
        <v>66.627890699144046</v>
      </c>
    </row>
    <row r="16" spans="1:13" x14ac:dyDescent="0.25">
      <c r="A16" s="1" t="s">
        <v>3</v>
      </c>
      <c r="B16">
        <f t="shared" ref="B16:B17" si="3">AVERAGE(B11:D11)</f>
        <v>64.884932724041633</v>
      </c>
      <c r="C16">
        <f t="shared" ref="C16:C17" si="4">AVERAGE(E11:G11)</f>
        <v>335.41190657527289</v>
      </c>
      <c r="E16" s="1" t="s">
        <v>3</v>
      </c>
      <c r="F16">
        <f t="shared" ref="F16:F17" si="5">STDEV(B11:D11)</f>
        <v>16.496676568399486</v>
      </c>
      <c r="G16">
        <f>STDEV(E11:G11)</f>
        <v>41.415724246777607</v>
      </c>
    </row>
    <row r="17" spans="1:7" x14ac:dyDescent="0.25">
      <c r="A17" s="1" t="s">
        <v>4</v>
      </c>
      <c r="B17">
        <f t="shared" si="3"/>
        <v>4.640655424519637</v>
      </c>
      <c r="C17">
        <f t="shared" si="4"/>
        <v>36.445350674161432</v>
      </c>
      <c r="E17" s="1" t="s">
        <v>4</v>
      </c>
      <c r="F17">
        <f t="shared" si="5"/>
        <v>0.26893106400182298</v>
      </c>
      <c r="G17">
        <f t="shared" ref="G17" si="6">STDEV(E12:G12)</f>
        <v>2.0541918812921369</v>
      </c>
    </row>
    <row r="19" spans="1:7" x14ac:dyDescent="0.25">
      <c r="A19" s="1" t="s">
        <v>15</v>
      </c>
      <c r="B19" s="1" t="s">
        <v>9</v>
      </c>
      <c r="C19" s="1" t="s">
        <v>10</v>
      </c>
      <c r="E19" s="1" t="s">
        <v>16</v>
      </c>
      <c r="F19" s="1" t="s">
        <v>0</v>
      </c>
      <c r="G19" s="1" t="s">
        <v>1</v>
      </c>
    </row>
    <row r="20" spans="1:7" x14ac:dyDescent="0.25">
      <c r="A20" s="1" t="s">
        <v>2</v>
      </c>
      <c r="B20">
        <f>B15/15.6</f>
        <v>44.856156256373175</v>
      </c>
      <c r="C20">
        <f>C15/50</f>
        <v>9.4764627621113515</v>
      </c>
      <c r="E20" s="1" t="s">
        <v>2</v>
      </c>
      <c r="F20">
        <f>F15/15.3</f>
        <v>3.706450621671892</v>
      </c>
      <c r="G20">
        <f>G15/46</f>
        <v>1.4484324065031315</v>
      </c>
    </row>
    <row r="21" spans="1:7" x14ac:dyDescent="0.25">
      <c r="A21" s="1" t="s">
        <v>3</v>
      </c>
      <c r="B21">
        <f>B16/15.6</f>
        <v>4.1592905592334377</v>
      </c>
      <c r="C21">
        <f>C16/50</f>
        <v>6.7082381315054578</v>
      </c>
      <c r="E21" s="1" t="s">
        <v>3</v>
      </c>
      <c r="F21">
        <f t="shared" ref="F21" si="7">F16/15.3</f>
        <v>1.0782141547973521</v>
      </c>
      <c r="G21">
        <f t="shared" ref="G21" si="8">G16/46</f>
        <v>0.90034183145168711</v>
      </c>
    </row>
    <row r="22" spans="1:7" x14ac:dyDescent="0.25">
      <c r="A22" s="1" t="s">
        <v>4</v>
      </c>
      <c r="B22">
        <f>B17/15.6</f>
        <v>0.29747791182818184</v>
      </c>
      <c r="C22">
        <f>C17/50</f>
        <v>0.72890701348322862</v>
      </c>
      <c r="E22" s="1" t="s">
        <v>4</v>
      </c>
      <c r="F22">
        <f>F17/16.66</f>
        <v>1.6142320768416745E-2</v>
      </c>
      <c r="G22">
        <f>G17/50</f>
        <v>4.1083837625842737E-2</v>
      </c>
    </row>
    <row r="23" spans="1:7" x14ac:dyDescent="0.25">
      <c r="A23" s="1" t="s">
        <v>8</v>
      </c>
      <c r="B23">
        <f>AVERAGE(B6:D6)</f>
        <v>24.5</v>
      </c>
      <c r="E23" s="1" t="s">
        <v>8</v>
      </c>
      <c r="F23">
        <f>STDEV(B6:D6)</f>
        <v>1.3228756555322954</v>
      </c>
    </row>
    <row r="25" spans="1:7" x14ac:dyDescent="0.25">
      <c r="A25" s="1"/>
      <c r="B25" s="1" t="s">
        <v>19</v>
      </c>
      <c r="C25" s="1" t="s">
        <v>20</v>
      </c>
    </row>
    <row r="26" spans="1:7" x14ac:dyDescent="0.25">
      <c r="A26" s="1" t="s">
        <v>2</v>
      </c>
      <c r="B26">
        <f>B20+C20</f>
        <v>54.332619018484529</v>
      </c>
      <c r="C26">
        <f>F20+G20</f>
        <v>5.1548830281750231</v>
      </c>
    </row>
    <row r="27" spans="1:7" x14ac:dyDescent="0.25">
      <c r="A27" s="1" t="s">
        <v>3</v>
      </c>
      <c r="B27">
        <f>B21+C21</f>
        <v>10.867528690738895</v>
      </c>
      <c r="C27">
        <f>F21+G21</f>
        <v>1.9785559862490392</v>
      </c>
    </row>
    <row r="28" spans="1:7" x14ac:dyDescent="0.25">
      <c r="A28" s="1" t="s">
        <v>4</v>
      </c>
      <c r="B28">
        <f>B22+C22</f>
        <v>1.0263849253114103</v>
      </c>
      <c r="C28">
        <f>F22+G22</f>
        <v>5.7226158394259485E-2</v>
      </c>
      <c r="E28" s="1" t="s">
        <v>21</v>
      </c>
      <c r="F28">
        <f>(B28*1000)/B23</f>
        <v>41.893262257608583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MIcaela Chacon</cp:lastModifiedBy>
  <dcterms:created xsi:type="dcterms:W3CDTF">2016-05-24T15:17:48Z</dcterms:created>
  <dcterms:modified xsi:type="dcterms:W3CDTF">2018-08-24T12:06:23Z</dcterms:modified>
</cp:coreProperties>
</file>