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\PhD data\Butanol paper\"/>
    </mc:Choice>
  </mc:AlternateContent>
  <xr:revisionPtr revIDLastSave="0" documentId="8_{9C018FDB-4768-4689-BA6F-5A82F8E14184}" xr6:coauthVersionLast="34" xr6:coauthVersionMax="34" xr10:uidLastSave="{00000000-0000-0000-0000-000000000000}"/>
  <bookViews>
    <workbookView xWindow="120" yWindow="105" windowWidth="19020" windowHeight="11895" activeTab="1" xr2:uid="{00000000-000D-0000-FFFF-FFFF00000000}"/>
  </bookViews>
  <sheets>
    <sheet name="raw data" sheetId="1" r:id="rId1"/>
    <sheet name="Vic for TER AAT RRSA induced" sheetId="2" r:id="rId2"/>
    <sheet name="Vic for TER AAT RRSA uninduced" sheetId="3" r:id="rId3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" i="3" l="1"/>
  <c r="U4" i="3" s="1"/>
  <c r="M4" i="3"/>
  <c r="N4" i="3" s="1"/>
  <c r="M5" i="3"/>
  <c r="N5" i="3" s="1"/>
  <c r="F7" i="3"/>
  <c r="G7" i="3" s="1"/>
  <c r="S5" i="3"/>
  <c r="T5" i="3" s="1"/>
  <c r="U5" i="3" s="1"/>
  <c r="S4" i="3"/>
  <c r="S3" i="3"/>
  <c r="T3" i="3" s="1"/>
  <c r="U3" i="3" s="1"/>
  <c r="M12" i="3" s="1"/>
  <c r="L5" i="3"/>
  <c r="L4" i="3"/>
  <c r="L3" i="3"/>
  <c r="M3" i="3" s="1"/>
  <c r="N3" i="3" s="1"/>
  <c r="H12" i="3" s="1"/>
  <c r="E5" i="3"/>
  <c r="F5" i="3" s="1"/>
  <c r="G5" i="3" s="1"/>
  <c r="E4" i="3"/>
  <c r="F4" i="3" s="1"/>
  <c r="G4" i="3" s="1"/>
  <c r="E3" i="3"/>
  <c r="F3" i="3" s="1"/>
  <c r="G3" i="3" s="1"/>
  <c r="T7" i="2"/>
  <c r="U7" i="2" s="1"/>
  <c r="M3" i="2"/>
  <c r="N3" i="2" s="1"/>
  <c r="F7" i="2"/>
  <c r="G7" i="2" s="1"/>
  <c r="S7" i="2"/>
  <c r="S5" i="2"/>
  <c r="T5" i="2" s="1"/>
  <c r="U5" i="2" s="1"/>
  <c r="M14" i="2" s="1"/>
  <c r="S4" i="2"/>
  <c r="T4" i="2" s="1"/>
  <c r="U4" i="2" s="1"/>
  <c r="S3" i="2"/>
  <c r="T3" i="2" s="1"/>
  <c r="U3" i="2" s="1"/>
  <c r="L7" i="2"/>
  <c r="M7" i="2" s="1"/>
  <c r="N7" i="2" s="1"/>
  <c r="L5" i="2"/>
  <c r="M5" i="2" s="1"/>
  <c r="N5" i="2" s="1"/>
  <c r="L4" i="2"/>
  <c r="M4" i="2" s="1"/>
  <c r="N4" i="2" s="1"/>
  <c r="L3" i="2"/>
  <c r="E7" i="2"/>
  <c r="E5" i="2"/>
  <c r="F5" i="2" s="1"/>
  <c r="G5" i="2" s="1"/>
  <c r="E4" i="2"/>
  <c r="F4" i="2" s="1"/>
  <c r="G4" i="2" s="1"/>
  <c r="E3" i="2"/>
  <c r="F3" i="2" s="1"/>
  <c r="G3" i="2" s="1"/>
  <c r="H15" i="3" l="1"/>
  <c r="M15" i="3"/>
  <c r="N12" i="3"/>
  <c r="N14" i="2"/>
  <c r="M15" i="2"/>
  <c r="I12" i="3"/>
  <c r="H13" i="3"/>
  <c r="I13" i="3" s="1"/>
  <c r="H12" i="2"/>
  <c r="I12" i="2" s="1"/>
  <c r="H14" i="3"/>
  <c r="I14" i="3" s="1"/>
  <c r="H15" i="2"/>
  <c r="M14" i="3"/>
  <c r="N14" i="3" s="1"/>
  <c r="M13" i="3"/>
  <c r="N13" i="3" s="1"/>
  <c r="M13" i="2"/>
  <c r="N13" i="2" s="1"/>
  <c r="H13" i="2"/>
  <c r="I13" i="2" s="1"/>
  <c r="H14" i="2"/>
  <c r="I14" i="2" s="1"/>
  <c r="M12" i="2"/>
  <c r="N12" i="2" s="1"/>
  <c r="P12" i="2" s="1"/>
  <c r="O12" i="2" l="1"/>
  <c r="J12" i="2"/>
  <c r="K12" i="2"/>
</calcChain>
</file>

<file path=xl/sharedStrings.xml><?xml version="1.0" encoding="utf-8"?>
<sst xmlns="http://schemas.openxmlformats.org/spreadsheetml/2006/main" count="280" uniqueCount="111">
  <si>
    <t>Well / Set</t>
  </si>
  <si>
    <t>Dye</t>
  </si>
  <si>
    <t>Content</t>
  </si>
  <si>
    <t>Description</t>
  </si>
  <si>
    <t>Efficiency</t>
  </si>
  <si>
    <t>C(t)</t>
  </si>
  <si>
    <t>Quantity</t>
  </si>
  <si>
    <t>Avg C(t)</t>
  </si>
  <si>
    <t>Max C(t)</t>
  </si>
  <si>
    <t>Min C(t)</t>
  </si>
  <si>
    <t>C(t) SD</t>
  </si>
  <si>
    <t>Avg Quantity</t>
  </si>
  <si>
    <t>Max Quantity</t>
  </si>
  <si>
    <t>Min Quantity</t>
  </si>
  <si>
    <t>Quantity SD</t>
  </si>
  <si>
    <t>Wellset Type</t>
  </si>
  <si>
    <t>B2</t>
  </si>
  <si>
    <t>SBG1</t>
  </si>
  <si>
    <t>Sample</t>
  </si>
  <si>
    <t>Ter1 50ng</t>
  </si>
  <si>
    <t>C2</t>
  </si>
  <si>
    <t>D2</t>
  </si>
  <si>
    <t>E2</t>
  </si>
  <si>
    <t>F2</t>
  </si>
  <si>
    <t>G2</t>
  </si>
  <si>
    <t>B3</t>
  </si>
  <si>
    <t>C3</t>
  </si>
  <si>
    <t>D3</t>
  </si>
  <si>
    <t>E3</t>
  </si>
  <si>
    <t>F3</t>
  </si>
  <si>
    <t>G3</t>
  </si>
  <si>
    <t>B4</t>
  </si>
  <si>
    <t>C4</t>
  </si>
  <si>
    <t>D4</t>
  </si>
  <si>
    <t>E4</t>
  </si>
  <si>
    <t>F4</t>
  </si>
  <si>
    <t>G4</t>
  </si>
  <si>
    <t>B5</t>
  </si>
  <si>
    <t>C5</t>
  </si>
  <si>
    <t>D5</t>
  </si>
  <si>
    <t>E5</t>
  </si>
  <si>
    <t>F5</t>
  </si>
  <si>
    <t>G5</t>
  </si>
  <si>
    <t>B6</t>
  </si>
  <si>
    <t>C6</t>
  </si>
  <si>
    <t>D6</t>
  </si>
  <si>
    <t>E6</t>
  </si>
  <si>
    <t>F6</t>
  </si>
  <si>
    <t>G6</t>
  </si>
  <si>
    <t>B7</t>
  </si>
  <si>
    <t>C7</t>
  </si>
  <si>
    <t>D7</t>
  </si>
  <si>
    <t>E7</t>
  </si>
  <si>
    <t>F7</t>
  </si>
  <si>
    <t>G7</t>
  </si>
  <si>
    <t>B8</t>
  </si>
  <si>
    <t>C8</t>
  </si>
  <si>
    <t>D8</t>
  </si>
  <si>
    <t>E8</t>
  </si>
  <si>
    <t>F8</t>
  </si>
  <si>
    <t>G8</t>
  </si>
  <si>
    <t>B9</t>
  </si>
  <si>
    <t>C9</t>
  </si>
  <si>
    <t>D9</t>
  </si>
  <si>
    <t>E9</t>
  </si>
  <si>
    <t>F9</t>
  </si>
  <si>
    <t>G9</t>
  </si>
  <si>
    <t>B10</t>
  </si>
  <si>
    <t>C10</t>
  </si>
  <si>
    <t>D10</t>
  </si>
  <si>
    <t>E10</t>
  </si>
  <si>
    <t>F10</t>
  </si>
  <si>
    <t>G10</t>
  </si>
  <si>
    <t>B11</t>
  </si>
  <si>
    <t>C11</t>
  </si>
  <si>
    <t>D11</t>
  </si>
  <si>
    <t>E11</t>
  </si>
  <si>
    <t>F11</t>
  </si>
  <si>
    <t>G11</t>
  </si>
  <si>
    <t>C12</t>
  </si>
  <si>
    <t>E12</t>
  </si>
  <si>
    <t>G12</t>
  </si>
  <si>
    <t>induced</t>
  </si>
  <si>
    <t>strain</t>
  </si>
  <si>
    <t>ct rrsA</t>
  </si>
  <si>
    <t>avg ct rrsA</t>
  </si>
  <si>
    <t>delta ct target</t>
  </si>
  <si>
    <t>E(rrsA) ^delta ct</t>
  </si>
  <si>
    <t>ct AAT</t>
  </si>
  <si>
    <t>avg ct AAT</t>
  </si>
  <si>
    <t>E(aat) ^delta ct</t>
  </si>
  <si>
    <t>wt</t>
  </si>
  <si>
    <t>BLANK</t>
  </si>
  <si>
    <t>ct Ter</t>
  </si>
  <si>
    <t>E(TER) ^delta ct</t>
  </si>
  <si>
    <t>avg ct ter</t>
  </si>
  <si>
    <t>FOLD CHANGE</t>
  </si>
  <si>
    <t>AAT</t>
  </si>
  <si>
    <t>fold change/wt fold change</t>
  </si>
  <si>
    <t>WT AAT</t>
  </si>
  <si>
    <t>WT TER</t>
  </si>
  <si>
    <t>avg</t>
  </si>
  <si>
    <t>stndev</t>
  </si>
  <si>
    <t>Ter</t>
  </si>
  <si>
    <t>pBEST04-1</t>
  </si>
  <si>
    <t>pBEST04 AAT -1</t>
  </si>
  <si>
    <t>pBEST04 AAT -2</t>
  </si>
  <si>
    <t>pBEST04 AAT -3</t>
  </si>
  <si>
    <t>pBEST04 TER -1</t>
  </si>
  <si>
    <t>pBEST04 TER -2</t>
  </si>
  <si>
    <t>pBEST04 TER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</si>
</sst>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'Vic for TER AAT RRSA induced'!$K$20:$L$20</c:f>
                <c:numCache>
                  <c:formatCode>General</c:formatCode>
                  <c:ptCount val="2"/>
                  <c:pt idx="0">
                    <c:v>0.28138258097113644</c:v>
                  </c:pt>
                  <c:pt idx="1">
                    <c:v>0.49380893675128851</c:v>
                  </c:pt>
                </c:numCache>
              </c:numRef>
            </c:plus>
            <c:minus>
              <c:numRef>
                <c:f>'Vic for TER AAT RRSA induced'!$K$20:$L$20</c:f>
                <c:numCache>
                  <c:formatCode>General</c:formatCode>
                  <c:ptCount val="2"/>
                  <c:pt idx="0">
                    <c:v>0.28138258097113644</c:v>
                  </c:pt>
                  <c:pt idx="1">
                    <c:v>0.49380893675128851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'Vic for TER AAT RRSA induced'!$K$18:$L$18</c:f>
              <c:strCache>
                <c:ptCount val="2"/>
                <c:pt idx="0">
                  <c:v>AAT</c:v>
                </c:pt>
                <c:pt idx="1">
                  <c:v>Ter</c:v>
                </c:pt>
              </c:strCache>
            </c:strRef>
          </c:cat>
          <c:val>
            <c:numRef>
              <c:f>'Vic for TER AAT RRSA induced'!$K$19:$L$19</c:f>
              <c:numCache>
                <c:formatCode>General</c:formatCode>
                <c:ptCount val="2"/>
                <c:pt idx="0">
                  <c:v>1.6606477520332028</c:v>
                </c:pt>
                <c:pt idx="1">
                  <c:v>4.4761829613061188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9-47F2-82BF-8A83D83B0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390624"/>
        <c:axId val="557389840"/>
      </c:barChart>
      <c:catAx>
        <c:axId val="55739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389840"/>
        <c:crosses val="autoZero"/>
        <c:auto val="1"/>
        <c:lblAlgn val="ctr"/>
        <c:lblOffset val="100"/>
        <c:noMultiLvlLbl val="0"/>
      </c:catAx>
      <c:valAx>
        <c:axId val="557389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3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15</xdr:row>
      <xdr:rowOff>95250</xdr:rowOff>
    </xdr:from>
    <xdr:to>
      <xdr:col>20</xdr:col>
      <xdr:colOff>95250</xdr:colOff>
      <xdr:row>29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opLeftCell="A43" workbookViewId="0">
      <selection activeCell="F52" sqref="F52:F54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4" spans="1:16" x14ac:dyDescent="0.25">
      <c r="A4" t="s">
        <v>16</v>
      </c>
      <c r="B4" t="s">
        <v>17</v>
      </c>
      <c r="C4" t="s">
        <v>18</v>
      </c>
      <c r="D4" t="s">
        <v>19</v>
      </c>
      <c r="E4" s="1">
        <v>0.69899999999999995</v>
      </c>
      <c r="F4">
        <v>30.33</v>
      </c>
    </row>
    <row r="5" spans="1:16" x14ac:dyDescent="0.25">
      <c r="A5" t="s">
        <v>20</v>
      </c>
      <c r="B5" t="s">
        <v>17</v>
      </c>
      <c r="C5" t="s">
        <v>18</v>
      </c>
      <c r="D5" t="s">
        <v>19</v>
      </c>
      <c r="E5" s="1">
        <v>0.71120000000000005</v>
      </c>
      <c r="F5">
        <v>30.47</v>
      </c>
    </row>
    <row r="6" spans="1:16" x14ac:dyDescent="0.25">
      <c r="A6" t="s">
        <v>21</v>
      </c>
      <c r="B6" t="s">
        <v>17</v>
      </c>
      <c r="C6" t="s">
        <v>18</v>
      </c>
      <c r="D6" t="s">
        <v>19</v>
      </c>
      <c r="E6" s="1">
        <v>0.71879999999999999</v>
      </c>
      <c r="F6">
        <v>31.07</v>
      </c>
    </row>
    <row r="7" spans="1:16" x14ac:dyDescent="0.25">
      <c r="A7" t="s">
        <v>22</v>
      </c>
      <c r="B7" t="s">
        <v>17</v>
      </c>
      <c r="C7" t="s">
        <v>18</v>
      </c>
      <c r="E7" s="1">
        <v>0.76570000000000005</v>
      </c>
      <c r="F7">
        <v>27.33</v>
      </c>
    </row>
    <row r="8" spans="1:16" x14ac:dyDescent="0.25">
      <c r="A8" t="s">
        <v>23</v>
      </c>
      <c r="B8" t="s">
        <v>17</v>
      </c>
      <c r="C8" t="s">
        <v>18</v>
      </c>
      <c r="E8" s="1">
        <v>0.73470000000000002</v>
      </c>
      <c r="F8">
        <v>27.23</v>
      </c>
    </row>
    <row r="9" spans="1:16" x14ac:dyDescent="0.25">
      <c r="A9" t="s">
        <v>24</v>
      </c>
      <c r="B9" t="s">
        <v>17</v>
      </c>
      <c r="C9" t="s">
        <v>18</v>
      </c>
      <c r="E9" s="1">
        <v>0.6996</v>
      </c>
      <c r="F9">
        <v>26.99</v>
      </c>
    </row>
    <row r="10" spans="1:16" x14ac:dyDescent="0.25">
      <c r="A10" t="s">
        <v>25</v>
      </c>
      <c r="B10" t="s">
        <v>17</v>
      </c>
      <c r="C10" t="s">
        <v>18</v>
      </c>
      <c r="E10" s="1">
        <v>0.70540000000000003</v>
      </c>
      <c r="F10">
        <v>30.34</v>
      </c>
    </row>
    <row r="11" spans="1:16" x14ac:dyDescent="0.25">
      <c r="A11" t="s">
        <v>26</v>
      </c>
      <c r="B11" t="s">
        <v>17</v>
      </c>
      <c r="C11" t="s">
        <v>18</v>
      </c>
      <c r="E11" s="1">
        <v>0.55120000000000002</v>
      </c>
      <c r="F11">
        <v>29.94</v>
      </c>
    </row>
    <row r="12" spans="1:16" x14ac:dyDescent="0.25">
      <c r="A12" t="s">
        <v>27</v>
      </c>
      <c r="B12" t="s">
        <v>17</v>
      </c>
      <c r="C12" t="s">
        <v>18</v>
      </c>
      <c r="E12" s="1">
        <v>0.63129999999999997</v>
      </c>
      <c r="F12">
        <v>30.78</v>
      </c>
    </row>
    <row r="13" spans="1:16" x14ac:dyDescent="0.25">
      <c r="A13" t="s">
        <v>28</v>
      </c>
      <c r="B13" t="s">
        <v>17</v>
      </c>
      <c r="C13" t="s">
        <v>18</v>
      </c>
      <c r="E13" s="1">
        <v>0.70799999999999996</v>
      </c>
      <c r="F13">
        <v>27.21</v>
      </c>
    </row>
    <row r="14" spans="1:16" x14ac:dyDescent="0.25">
      <c r="A14" t="s">
        <v>29</v>
      </c>
      <c r="B14" t="s">
        <v>17</v>
      </c>
      <c r="C14" t="s">
        <v>18</v>
      </c>
      <c r="E14" s="1">
        <v>0.76770000000000005</v>
      </c>
      <c r="F14">
        <v>26.97</v>
      </c>
    </row>
    <row r="15" spans="1:16" x14ac:dyDescent="0.25">
      <c r="A15" t="s">
        <v>30</v>
      </c>
      <c r="B15" t="s">
        <v>17</v>
      </c>
      <c r="C15" t="s">
        <v>18</v>
      </c>
      <c r="E15" s="1">
        <v>0.75819999999999999</v>
      </c>
      <c r="F15">
        <v>27.22</v>
      </c>
    </row>
    <row r="16" spans="1:16" x14ac:dyDescent="0.25">
      <c r="A16" t="s">
        <v>31</v>
      </c>
      <c r="B16" t="s">
        <v>17</v>
      </c>
      <c r="C16" t="s">
        <v>18</v>
      </c>
      <c r="E16" s="1">
        <v>0.72040000000000004</v>
      </c>
      <c r="F16">
        <v>30.61</v>
      </c>
    </row>
    <row r="17" spans="1:6" x14ac:dyDescent="0.25">
      <c r="A17" t="s">
        <v>32</v>
      </c>
      <c r="B17" t="s">
        <v>17</v>
      </c>
      <c r="C17" t="s">
        <v>18</v>
      </c>
      <c r="E17" s="1">
        <v>0.76870000000000005</v>
      </c>
      <c r="F17">
        <v>30.35</v>
      </c>
    </row>
    <row r="18" spans="1:6" x14ac:dyDescent="0.25">
      <c r="A18" t="s">
        <v>33</v>
      </c>
      <c r="B18" t="s">
        <v>17</v>
      </c>
      <c r="C18" t="s">
        <v>18</v>
      </c>
      <c r="E18" s="1">
        <v>0.60089999999999999</v>
      </c>
      <c r="F18">
        <v>30.61</v>
      </c>
    </row>
    <row r="19" spans="1:6" x14ac:dyDescent="0.25">
      <c r="A19" t="s">
        <v>34</v>
      </c>
      <c r="B19" t="s">
        <v>17</v>
      </c>
      <c r="C19" t="s">
        <v>18</v>
      </c>
      <c r="E19" s="1">
        <v>0.65059999999999996</v>
      </c>
      <c r="F19">
        <v>29.16</v>
      </c>
    </row>
    <row r="20" spans="1:6" x14ac:dyDescent="0.25">
      <c r="A20" t="s">
        <v>35</v>
      </c>
      <c r="B20" t="s">
        <v>17</v>
      </c>
      <c r="C20" t="s">
        <v>18</v>
      </c>
      <c r="E20" s="1">
        <v>0.74370000000000003</v>
      </c>
      <c r="F20">
        <v>29.53</v>
      </c>
    </row>
    <row r="21" spans="1:6" x14ac:dyDescent="0.25">
      <c r="A21" t="s">
        <v>36</v>
      </c>
      <c r="B21" t="s">
        <v>17</v>
      </c>
      <c r="C21" t="s">
        <v>18</v>
      </c>
      <c r="E21" s="1">
        <v>0.65129999999999999</v>
      </c>
      <c r="F21">
        <v>28.98</v>
      </c>
    </row>
    <row r="22" spans="1:6" x14ac:dyDescent="0.25">
      <c r="A22" t="s">
        <v>37</v>
      </c>
      <c r="B22" t="s">
        <v>17</v>
      </c>
      <c r="C22" t="s">
        <v>18</v>
      </c>
      <c r="E22" s="1">
        <v>0.85170000000000001</v>
      </c>
      <c r="F22">
        <v>27.65</v>
      </c>
    </row>
    <row r="23" spans="1:6" x14ac:dyDescent="0.25">
      <c r="A23" t="s">
        <v>38</v>
      </c>
      <c r="B23" t="s">
        <v>17</v>
      </c>
      <c r="C23" t="s">
        <v>18</v>
      </c>
      <c r="E23" s="1">
        <v>0.80230000000000001</v>
      </c>
      <c r="F23">
        <v>27.55</v>
      </c>
    </row>
    <row r="24" spans="1:6" x14ac:dyDescent="0.25">
      <c r="A24" t="s">
        <v>39</v>
      </c>
      <c r="B24" t="s">
        <v>17</v>
      </c>
      <c r="C24" t="s">
        <v>18</v>
      </c>
      <c r="E24" s="1">
        <v>0.7863</v>
      </c>
      <c r="F24">
        <v>27.23</v>
      </c>
    </row>
    <row r="25" spans="1:6" x14ac:dyDescent="0.25">
      <c r="A25" t="s">
        <v>40</v>
      </c>
      <c r="B25" t="s">
        <v>17</v>
      </c>
      <c r="C25" t="s">
        <v>18</v>
      </c>
      <c r="E25" s="1">
        <v>0.73680000000000001</v>
      </c>
      <c r="F25">
        <v>25.48</v>
      </c>
    </row>
    <row r="26" spans="1:6" x14ac:dyDescent="0.25">
      <c r="A26" t="s">
        <v>41</v>
      </c>
      <c r="B26" t="s">
        <v>17</v>
      </c>
      <c r="C26" t="s">
        <v>18</v>
      </c>
      <c r="E26" s="1">
        <v>0.83379999999999999</v>
      </c>
      <c r="F26">
        <v>25.76</v>
      </c>
    </row>
    <row r="27" spans="1:6" x14ac:dyDescent="0.25">
      <c r="A27" t="s">
        <v>42</v>
      </c>
      <c r="B27" t="s">
        <v>17</v>
      </c>
      <c r="C27" t="s">
        <v>18</v>
      </c>
      <c r="E27" s="1">
        <v>0.80779999999999996</v>
      </c>
      <c r="F27">
        <v>25.5</v>
      </c>
    </row>
    <row r="28" spans="1:6" x14ac:dyDescent="0.25">
      <c r="A28" t="s">
        <v>43</v>
      </c>
      <c r="B28" t="s">
        <v>17</v>
      </c>
      <c r="C28" t="s">
        <v>18</v>
      </c>
      <c r="E28" s="1">
        <v>0.80810000000000004</v>
      </c>
      <c r="F28">
        <v>27.61</v>
      </c>
    </row>
    <row r="29" spans="1:6" x14ac:dyDescent="0.25">
      <c r="A29" t="s">
        <v>44</v>
      </c>
      <c r="B29" t="s">
        <v>17</v>
      </c>
      <c r="C29" t="s">
        <v>18</v>
      </c>
      <c r="E29" s="1">
        <v>0.77280000000000004</v>
      </c>
      <c r="F29">
        <v>27.44</v>
      </c>
    </row>
    <row r="30" spans="1:6" x14ac:dyDescent="0.25">
      <c r="A30" t="s">
        <v>45</v>
      </c>
      <c r="B30" t="s">
        <v>17</v>
      </c>
      <c r="C30" t="s">
        <v>18</v>
      </c>
      <c r="E30" s="1">
        <v>0.79339999999999999</v>
      </c>
      <c r="F30">
        <v>27.28</v>
      </c>
    </row>
    <row r="31" spans="1:6" x14ac:dyDescent="0.25">
      <c r="A31" t="s">
        <v>46</v>
      </c>
      <c r="B31" t="s">
        <v>17</v>
      </c>
      <c r="C31" t="s">
        <v>18</v>
      </c>
      <c r="E31" s="1">
        <v>0.91969999999999996</v>
      </c>
      <c r="F31">
        <v>25.79</v>
      </c>
    </row>
    <row r="32" spans="1:6" x14ac:dyDescent="0.25">
      <c r="A32" t="s">
        <v>47</v>
      </c>
      <c r="B32" t="s">
        <v>17</v>
      </c>
      <c r="C32" t="s">
        <v>18</v>
      </c>
      <c r="E32" s="1">
        <v>0.80189999999999995</v>
      </c>
      <c r="F32">
        <v>25.25</v>
      </c>
    </row>
    <row r="33" spans="1:6" x14ac:dyDescent="0.25">
      <c r="A33" t="s">
        <v>48</v>
      </c>
      <c r="B33" t="s">
        <v>17</v>
      </c>
      <c r="C33" t="s">
        <v>18</v>
      </c>
      <c r="E33" s="1">
        <v>0.80479999999999996</v>
      </c>
      <c r="F33">
        <v>25.26</v>
      </c>
    </row>
    <row r="34" spans="1:6" x14ac:dyDescent="0.25">
      <c r="A34" t="s">
        <v>49</v>
      </c>
      <c r="B34" t="s">
        <v>17</v>
      </c>
      <c r="C34" t="s">
        <v>18</v>
      </c>
      <c r="E34" s="1">
        <v>0.75560000000000005</v>
      </c>
      <c r="F34">
        <v>27.1</v>
      </c>
    </row>
    <row r="35" spans="1:6" x14ac:dyDescent="0.25">
      <c r="A35" t="s">
        <v>50</v>
      </c>
      <c r="B35" t="s">
        <v>17</v>
      </c>
      <c r="C35" t="s">
        <v>18</v>
      </c>
      <c r="E35" s="1">
        <v>0.7974</v>
      </c>
      <c r="F35">
        <v>27.17</v>
      </c>
    </row>
    <row r="36" spans="1:6" x14ac:dyDescent="0.25">
      <c r="A36" t="s">
        <v>51</v>
      </c>
      <c r="B36" t="s">
        <v>17</v>
      </c>
      <c r="C36" t="s">
        <v>18</v>
      </c>
      <c r="E36" s="1">
        <v>0.75760000000000005</v>
      </c>
      <c r="F36">
        <v>27.38</v>
      </c>
    </row>
    <row r="37" spans="1:6" x14ac:dyDescent="0.25">
      <c r="A37" t="s">
        <v>52</v>
      </c>
      <c r="B37" t="s">
        <v>17</v>
      </c>
      <c r="C37" t="s">
        <v>18</v>
      </c>
      <c r="E37" s="1">
        <v>0.79079999999999995</v>
      </c>
      <c r="F37">
        <v>26.69</v>
      </c>
    </row>
    <row r="38" spans="1:6" x14ac:dyDescent="0.25">
      <c r="A38" t="s">
        <v>53</v>
      </c>
      <c r="B38" t="s">
        <v>17</v>
      </c>
      <c r="C38" t="s">
        <v>18</v>
      </c>
      <c r="E38" s="1">
        <v>0.7913</v>
      </c>
      <c r="F38">
        <v>26.84</v>
      </c>
    </row>
    <row r="39" spans="1:6" x14ac:dyDescent="0.25">
      <c r="A39" t="s">
        <v>54</v>
      </c>
      <c r="B39" t="s">
        <v>17</v>
      </c>
      <c r="C39" t="s">
        <v>18</v>
      </c>
      <c r="E39" s="1">
        <v>0.78</v>
      </c>
      <c r="F39">
        <v>27.31</v>
      </c>
    </row>
    <row r="40" spans="1:6" x14ac:dyDescent="0.25">
      <c r="A40" t="s">
        <v>55</v>
      </c>
      <c r="B40" t="s">
        <v>17</v>
      </c>
      <c r="C40" t="s">
        <v>18</v>
      </c>
      <c r="E40" s="1">
        <v>0.80579999999999996</v>
      </c>
      <c r="F40">
        <v>20.43</v>
      </c>
    </row>
    <row r="41" spans="1:6" x14ac:dyDescent="0.25">
      <c r="A41" t="s">
        <v>56</v>
      </c>
      <c r="B41" t="s">
        <v>17</v>
      </c>
      <c r="C41" t="s">
        <v>18</v>
      </c>
      <c r="E41" s="1">
        <v>0.78920000000000001</v>
      </c>
      <c r="F41">
        <v>20.45</v>
      </c>
    </row>
    <row r="42" spans="1:6" x14ac:dyDescent="0.25">
      <c r="A42" t="s">
        <v>57</v>
      </c>
      <c r="B42" t="s">
        <v>17</v>
      </c>
      <c r="C42" t="s">
        <v>18</v>
      </c>
      <c r="E42" s="1">
        <v>0.86419999999999997</v>
      </c>
      <c r="F42">
        <v>20.62</v>
      </c>
    </row>
    <row r="43" spans="1:6" x14ac:dyDescent="0.25">
      <c r="A43" t="s">
        <v>58</v>
      </c>
      <c r="B43" t="s">
        <v>17</v>
      </c>
      <c r="C43" t="s">
        <v>18</v>
      </c>
      <c r="E43" s="1">
        <v>0.92030000000000001</v>
      </c>
      <c r="F43">
        <v>16.489999999999998</v>
      </c>
    </row>
    <row r="44" spans="1:6" x14ac:dyDescent="0.25">
      <c r="A44" t="s">
        <v>59</v>
      </c>
      <c r="B44" t="s">
        <v>17</v>
      </c>
      <c r="C44" t="s">
        <v>18</v>
      </c>
      <c r="E44" s="1">
        <v>0.85840000000000005</v>
      </c>
      <c r="F44">
        <v>16.46</v>
      </c>
    </row>
    <row r="45" spans="1:6" x14ac:dyDescent="0.25">
      <c r="A45" t="s">
        <v>60</v>
      </c>
      <c r="B45" t="s">
        <v>17</v>
      </c>
      <c r="C45" t="s">
        <v>18</v>
      </c>
      <c r="E45" s="1">
        <v>0.89559999999999995</v>
      </c>
      <c r="F45">
        <v>16.43</v>
      </c>
    </row>
    <row r="46" spans="1:6" x14ac:dyDescent="0.25">
      <c r="A46" t="s">
        <v>61</v>
      </c>
      <c r="B46" t="s">
        <v>17</v>
      </c>
      <c r="C46" t="s">
        <v>18</v>
      </c>
      <c r="E46" s="1">
        <v>0.80020000000000002</v>
      </c>
      <c r="F46">
        <v>19.12</v>
      </c>
    </row>
    <row r="47" spans="1:6" x14ac:dyDescent="0.25">
      <c r="A47" t="s">
        <v>62</v>
      </c>
      <c r="B47" t="s">
        <v>17</v>
      </c>
      <c r="C47" t="s">
        <v>18</v>
      </c>
      <c r="E47" s="1">
        <v>0.81840000000000002</v>
      </c>
      <c r="F47">
        <v>19.09</v>
      </c>
    </row>
    <row r="48" spans="1:6" x14ac:dyDescent="0.25">
      <c r="A48" t="s">
        <v>63</v>
      </c>
      <c r="B48" t="s">
        <v>17</v>
      </c>
      <c r="C48" t="s">
        <v>18</v>
      </c>
      <c r="E48" s="1">
        <v>0.75039999999999996</v>
      </c>
      <c r="F48">
        <v>19</v>
      </c>
    </row>
    <row r="49" spans="1:6" x14ac:dyDescent="0.25">
      <c r="A49" t="s">
        <v>64</v>
      </c>
      <c r="B49" t="s">
        <v>17</v>
      </c>
      <c r="C49" t="s">
        <v>18</v>
      </c>
      <c r="E49" s="1">
        <v>0.84719999999999995</v>
      </c>
      <c r="F49">
        <v>15.93</v>
      </c>
    </row>
    <row r="50" spans="1:6" x14ac:dyDescent="0.25">
      <c r="A50" t="s">
        <v>65</v>
      </c>
      <c r="B50" t="s">
        <v>17</v>
      </c>
      <c r="C50" t="s">
        <v>18</v>
      </c>
      <c r="E50" s="1">
        <v>1.0169999999999999</v>
      </c>
      <c r="F50">
        <v>15.91</v>
      </c>
    </row>
    <row r="51" spans="1:6" x14ac:dyDescent="0.25">
      <c r="A51" t="s">
        <v>66</v>
      </c>
      <c r="B51" t="s">
        <v>17</v>
      </c>
      <c r="C51" t="s">
        <v>18</v>
      </c>
      <c r="E51" s="1">
        <v>0.89649999999999996</v>
      </c>
      <c r="F51">
        <v>15.99</v>
      </c>
    </row>
    <row r="52" spans="1:6" x14ac:dyDescent="0.25">
      <c r="A52" t="s">
        <v>67</v>
      </c>
      <c r="B52" t="s">
        <v>17</v>
      </c>
      <c r="C52" t="s">
        <v>18</v>
      </c>
      <c r="E52" s="1">
        <v>0.84570000000000001</v>
      </c>
      <c r="F52">
        <v>16.96</v>
      </c>
    </row>
    <row r="53" spans="1:6" x14ac:dyDescent="0.25">
      <c r="A53" t="s">
        <v>68</v>
      </c>
      <c r="B53" t="s">
        <v>17</v>
      </c>
      <c r="C53" t="s">
        <v>18</v>
      </c>
      <c r="E53" s="1">
        <v>0.85589999999999999</v>
      </c>
      <c r="F53">
        <v>16.86</v>
      </c>
    </row>
    <row r="54" spans="1:6" x14ac:dyDescent="0.25">
      <c r="A54" t="s">
        <v>69</v>
      </c>
      <c r="B54" t="s">
        <v>17</v>
      </c>
      <c r="C54" t="s">
        <v>18</v>
      </c>
      <c r="E54" s="1">
        <v>0.86799999999999999</v>
      </c>
      <c r="F54">
        <v>16.920000000000002</v>
      </c>
    </row>
    <row r="55" spans="1:6" x14ac:dyDescent="0.25">
      <c r="A55" t="s">
        <v>70</v>
      </c>
      <c r="B55" t="s">
        <v>17</v>
      </c>
      <c r="C55" t="s">
        <v>18</v>
      </c>
      <c r="E55" s="1">
        <v>0.82069999999999999</v>
      </c>
      <c r="F55">
        <v>18.100000000000001</v>
      </c>
    </row>
    <row r="56" spans="1:6" x14ac:dyDescent="0.25">
      <c r="A56" t="s">
        <v>71</v>
      </c>
      <c r="B56" t="s">
        <v>17</v>
      </c>
      <c r="C56" t="s">
        <v>18</v>
      </c>
      <c r="E56" s="1">
        <v>0.79890000000000005</v>
      </c>
      <c r="F56">
        <v>18.100000000000001</v>
      </c>
    </row>
    <row r="57" spans="1:6" x14ac:dyDescent="0.25">
      <c r="A57" t="s">
        <v>72</v>
      </c>
      <c r="B57" t="s">
        <v>17</v>
      </c>
      <c r="C57" t="s">
        <v>18</v>
      </c>
      <c r="E57" s="1">
        <v>0.90749999999999997</v>
      </c>
      <c r="F57">
        <v>17.98</v>
      </c>
    </row>
    <row r="58" spans="1:6" x14ac:dyDescent="0.25">
      <c r="A58" t="s">
        <v>73</v>
      </c>
      <c r="B58" t="s">
        <v>17</v>
      </c>
      <c r="C58" t="s">
        <v>18</v>
      </c>
      <c r="E58" s="1">
        <v>0.82540000000000002</v>
      </c>
      <c r="F58">
        <v>30.92</v>
      </c>
    </row>
    <row r="59" spans="1:6" x14ac:dyDescent="0.25">
      <c r="A59" t="s">
        <v>74</v>
      </c>
      <c r="B59" t="s">
        <v>17</v>
      </c>
      <c r="C59" t="s">
        <v>18</v>
      </c>
      <c r="E59" s="1">
        <v>0.7611</v>
      </c>
      <c r="F59">
        <v>30.5</v>
      </c>
    </row>
    <row r="60" spans="1:6" x14ac:dyDescent="0.25">
      <c r="A60" t="s">
        <v>75</v>
      </c>
      <c r="B60" t="s">
        <v>17</v>
      </c>
      <c r="C60" t="s">
        <v>18</v>
      </c>
      <c r="E60" s="1">
        <v>0.83779999999999999</v>
      </c>
      <c r="F60">
        <v>27.38</v>
      </c>
    </row>
    <row r="61" spans="1:6" x14ac:dyDescent="0.25">
      <c r="A61" t="s">
        <v>76</v>
      </c>
      <c r="B61" t="s">
        <v>17</v>
      </c>
      <c r="C61" t="s">
        <v>18</v>
      </c>
      <c r="E61" s="1">
        <v>0.81210000000000004</v>
      </c>
      <c r="F61">
        <v>27.37</v>
      </c>
    </row>
    <row r="62" spans="1:6" x14ac:dyDescent="0.25">
      <c r="A62" t="s">
        <v>77</v>
      </c>
      <c r="B62" t="s">
        <v>17</v>
      </c>
      <c r="C62" t="s">
        <v>18</v>
      </c>
      <c r="E62" s="1">
        <v>0.82840000000000003</v>
      </c>
      <c r="F62">
        <v>17.7</v>
      </c>
    </row>
    <row r="63" spans="1:6" x14ac:dyDescent="0.25">
      <c r="A63" t="s">
        <v>78</v>
      </c>
      <c r="B63" t="s">
        <v>17</v>
      </c>
      <c r="C63" t="s">
        <v>18</v>
      </c>
      <c r="E63" s="1">
        <v>0.80189999999999995</v>
      </c>
      <c r="F63">
        <v>17.61</v>
      </c>
    </row>
    <row r="64" spans="1:6" x14ac:dyDescent="0.25">
      <c r="A64" t="s">
        <v>79</v>
      </c>
      <c r="B64" t="s">
        <v>17</v>
      </c>
      <c r="C64" t="s">
        <v>18</v>
      </c>
      <c r="E64" s="1">
        <v>0.78129999999999999</v>
      </c>
      <c r="F64">
        <v>30.31</v>
      </c>
    </row>
    <row r="65" spans="1:6" x14ac:dyDescent="0.25">
      <c r="A65" t="s">
        <v>80</v>
      </c>
      <c r="B65" t="s">
        <v>17</v>
      </c>
      <c r="C65" t="s">
        <v>18</v>
      </c>
      <c r="E65" s="1">
        <v>0.87450000000000006</v>
      </c>
      <c r="F65">
        <v>27.7</v>
      </c>
    </row>
    <row r="66" spans="1:6" x14ac:dyDescent="0.25">
      <c r="A66" t="s">
        <v>81</v>
      </c>
      <c r="B66" t="s">
        <v>17</v>
      </c>
      <c r="C66" t="s">
        <v>18</v>
      </c>
      <c r="E66" s="1">
        <v>0.82869999999999999</v>
      </c>
      <c r="F66">
        <v>25.16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"/>
  <sheetViews>
    <sheetView tabSelected="1" workbookViewId="0">
      <selection activeCell="K24" sqref="K24"/>
    </sheetView>
  </sheetViews>
  <sheetFormatPr defaultRowHeight="15" x14ac:dyDescent="0.25"/>
  <sheetData>
    <row r="1" spans="1:21" x14ac:dyDescent="0.25">
      <c r="A1" s="2" t="s">
        <v>82</v>
      </c>
    </row>
    <row r="2" spans="1:21" x14ac:dyDescent="0.25">
      <c r="A2" s="2" t="s">
        <v>83</v>
      </c>
      <c r="B2" s="3" t="s">
        <v>84</v>
      </c>
      <c r="C2" s="3"/>
      <c r="D2" s="3"/>
      <c r="E2" s="2" t="s">
        <v>85</v>
      </c>
      <c r="F2" s="2" t="s">
        <v>86</v>
      </c>
      <c r="G2" s="2" t="s">
        <v>87</v>
      </c>
      <c r="H2" s="2"/>
      <c r="I2" s="3" t="s">
        <v>88</v>
      </c>
      <c r="J2" s="3"/>
      <c r="K2" s="3"/>
      <c r="L2" s="2" t="s">
        <v>89</v>
      </c>
      <c r="M2" s="2" t="s">
        <v>86</v>
      </c>
      <c r="N2" s="2" t="s">
        <v>90</v>
      </c>
      <c r="P2" s="3" t="s">
        <v>93</v>
      </c>
      <c r="Q2" s="3"/>
      <c r="R2" s="3"/>
      <c r="S2" s="2" t="s">
        <v>95</v>
      </c>
      <c r="T2" s="2" t="s">
        <v>86</v>
      </c>
      <c r="U2" s="2" t="s">
        <v>94</v>
      </c>
    </row>
    <row r="3" spans="1:21" x14ac:dyDescent="0.25">
      <c r="A3" s="2" t="s">
        <v>104</v>
      </c>
      <c r="B3">
        <v>16.489999999999998</v>
      </c>
      <c r="C3">
        <v>16.46</v>
      </c>
      <c r="D3">
        <v>16.43</v>
      </c>
      <c r="E3">
        <f>AVERAGE(B3:D3)</f>
        <v>16.46</v>
      </c>
      <c r="F3">
        <f>25.16-E3</f>
        <v>8.6999999999999993</v>
      </c>
      <c r="G3">
        <f>1.991^F3</f>
        <v>399.8710492322171</v>
      </c>
      <c r="I3">
        <v>25.48</v>
      </c>
      <c r="J3" s="4">
        <v>25.76</v>
      </c>
      <c r="K3">
        <v>25.5</v>
      </c>
      <c r="L3">
        <f>AVERAGE(I3,K3)</f>
        <v>25.490000000000002</v>
      </c>
      <c r="M3">
        <f>27.7-L3</f>
        <v>2.2099999999999973</v>
      </c>
      <c r="N3">
        <f>1.9857^M3</f>
        <v>4.5539591977564786</v>
      </c>
      <c r="P3">
        <v>27.33</v>
      </c>
      <c r="Q3">
        <v>27.23</v>
      </c>
      <c r="R3">
        <v>26.99</v>
      </c>
      <c r="S3">
        <f>AVERAGE(P3:R3)</f>
        <v>27.183333333333334</v>
      </c>
      <c r="T3">
        <f>30.31-S3</f>
        <v>3.1266666666666652</v>
      </c>
      <c r="U3">
        <f>1.9983^T3</f>
        <v>8.7109546410573042</v>
      </c>
    </row>
    <row r="4" spans="1:21" x14ac:dyDescent="0.25">
      <c r="A4" s="2" t="s">
        <v>104</v>
      </c>
      <c r="B4">
        <v>16.170000000000002</v>
      </c>
      <c r="C4">
        <v>15.98</v>
      </c>
      <c r="D4">
        <v>15.99</v>
      </c>
      <c r="E4">
        <f>AVERAGE(B4:D4)</f>
        <v>16.04666666666667</v>
      </c>
      <c r="F4">
        <f t="shared" ref="F4:F7" si="0">25.16-E4</f>
        <v>9.1133333333333297</v>
      </c>
      <c r="G4">
        <f t="shared" ref="G4:G7" si="1">1.991^F4</f>
        <v>531.54016031027447</v>
      </c>
      <c r="I4" s="4">
        <v>25.79</v>
      </c>
      <c r="J4">
        <v>25.25</v>
      </c>
      <c r="K4">
        <v>25.26</v>
      </c>
      <c r="L4">
        <f>AVERAGE(J4:K4)</f>
        <v>25.255000000000003</v>
      </c>
      <c r="M4">
        <f t="shared" ref="M4:M7" si="2">27.7-L4</f>
        <v>2.4449999999999967</v>
      </c>
      <c r="N4">
        <f t="shared" ref="N4:N7" si="3">1.9857^M4</f>
        <v>5.3505550848453591</v>
      </c>
      <c r="P4">
        <v>27.11</v>
      </c>
      <c r="Q4">
        <v>26.97</v>
      </c>
      <c r="R4">
        <v>27.02</v>
      </c>
      <c r="S4">
        <f>AVERAGE(P4:R4)</f>
        <v>27.033333333333331</v>
      </c>
      <c r="T4">
        <f t="shared" ref="T4:T7" si="4">30.31-S4</f>
        <v>3.2766666666666673</v>
      </c>
      <c r="U4">
        <f t="shared" ref="U4:U7" si="5">1.9983^T4</f>
        <v>9.664176557177564</v>
      </c>
    </row>
    <row r="5" spans="1:21" x14ac:dyDescent="0.25">
      <c r="A5" s="2" t="s">
        <v>104</v>
      </c>
      <c r="B5">
        <v>18.010000000000002</v>
      </c>
      <c r="C5">
        <v>18.100000000000001</v>
      </c>
      <c r="D5">
        <v>17.98</v>
      </c>
      <c r="E5">
        <f>AVERAGE(B5:D5)</f>
        <v>18.03</v>
      </c>
      <c r="F5">
        <f t="shared" si="0"/>
        <v>7.129999999999999</v>
      </c>
      <c r="G5">
        <f t="shared" si="1"/>
        <v>135.63697140660358</v>
      </c>
      <c r="I5">
        <v>26.69</v>
      </c>
      <c r="J5">
        <v>26.84</v>
      </c>
      <c r="K5" s="4">
        <v>27.31</v>
      </c>
      <c r="L5">
        <f>AVERAGE(I5:J5)</f>
        <v>26.765000000000001</v>
      </c>
      <c r="M5">
        <f t="shared" si="2"/>
        <v>0.93499999999999872</v>
      </c>
      <c r="N5">
        <f t="shared" si="3"/>
        <v>1.8991061906584426</v>
      </c>
      <c r="P5">
        <v>29.06</v>
      </c>
      <c r="Q5" s="4">
        <v>29.53</v>
      </c>
      <c r="R5">
        <v>28.98</v>
      </c>
      <c r="S5">
        <f>AVERAGE(P5,R5)</f>
        <v>29.02</v>
      </c>
      <c r="T5">
        <f t="shared" si="4"/>
        <v>1.2899999999999991</v>
      </c>
      <c r="U5">
        <f t="shared" si="5"/>
        <v>2.4425996357857378</v>
      </c>
    </row>
    <row r="6" spans="1:21" x14ac:dyDescent="0.25">
      <c r="A6" s="2"/>
    </row>
    <row r="7" spans="1:21" x14ac:dyDescent="0.25">
      <c r="A7" s="2" t="s">
        <v>91</v>
      </c>
      <c r="C7">
        <v>17.7</v>
      </c>
      <c r="D7">
        <v>17.61</v>
      </c>
      <c r="E7">
        <f>AVERAGE(C7:D7)</f>
        <v>17.655000000000001</v>
      </c>
      <c r="F7">
        <f t="shared" si="0"/>
        <v>7.504999999999999</v>
      </c>
      <c r="G7">
        <f t="shared" si="1"/>
        <v>175.60214093524661</v>
      </c>
      <c r="J7">
        <v>27.38</v>
      </c>
      <c r="K7">
        <v>27.37</v>
      </c>
      <c r="L7">
        <f>AVERAGE(J7:K7)</f>
        <v>27.375</v>
      </c>
      <c r="M7">
        <f t="shared" si="2"/>
        <v>0.32499999999999929</v>
      </c>
      <c r="N7">
        <f t="shared" si="3"/>
        <v>1.2497465071435718</v>
      </c>
      <c r="Q7">
        <v>30.92</v>
      </c>
      <c r="R7">
        <v>30.5</v>
      </c>
      <c r="S7">
        <f>AVERAGE(Q7:R7)</f>
        <v>30.71</v>
      </c>
      <c r="T7">
        <f t="shared" si="4"/>
        <v>-0.40000000000000213</v>
      </c>
      <c r="U7">
        <f t="shared" si="5"/>
        <v>0.75811610849056488</v>
      </c>
    </row>
    <row r="8" spans="1:21" x14ac:dyDescent="0.25">
      <c r="A8" s="2"/>
    </row>
    <row r="9" spans="1:21" x14ac:dyDescent="0.25">
      <c r="A9" s="2" t="s">
        <v>92</v>
      </c>
      <c r="D9">
        <v>25.16</v>
      </c>
      <c r="K9">
        <v>27.7</v>
      </c>
      <c r="R9">
        <v>30.31</v>
      </c>
    </row>
    <row r="10" spans="1:21" x14ac:dyDescent="0.25">
      <c r="A10" s="2"/>
    </row>
    <row r="11" spans="1:21" x14ac:dyDescent="0.25">
      <c r="H11" s="2" t="s">
        <v>96</v>
      </c>
      <c r="I11" s="2" t="s">
        <v>98</v>
      </c>
      <c r="J11" s="2" t="s">
        <v>101</v>
      </c>
      <c r="K11" s="2" t="s">
        <v>102</v>
      </c>
      <c r="M11" s="2" t="s">
        <v>96</v>
      </c>
      <c r="N11" s="2" t="s">
        <v>98</v>
      </c>
      <c r="O11" s="2" t="s">
        <v>101</v>
      </c>
      <c r="P11" s="2" t="s">
        <v>102</v>
      </c>
    </row>
    <row r="12" spans="1:21" x14ac:dyDescent="0.25">
      <c r="A12" s="2"/>
      <c r="G12" s="2" t="s">
        <v>105</v>
      </c>
      <c r="H12">
        <f>N3/G3</f>
        <v>1.1388569406313429E-2</v>
      </c>
      <c r="I12">
        <f>H12/$H$15</f>
        <v>1.6002102494442445</v>
      </c>
      <c r="J12">
        <f>AVERAGE(I12:I14)</f>
        <v>1.6606477520332028</v>
      </c>
      <c r="K12">
        <f>STDEV(I12:I14)</f>
        <v>0.28138258097113644</v>
      </c>
      <c r="L12" s="2" t="s">
        <v>108</v>
      </c>
      <c r="M12">
        <f>U3/G3</f>
        <v>2.1784409393435712E-2</v>
      </c>
      <c r="N12">
        <f>M12/$M$15</f>
        <v>5.045914320583015</v>
      </c>
      <c r="O12">
        <f>AVERAGE(N12:N14)</f>
        <v>4.4761829613061188</v>
      </c>
      <c r="P12">
        <f>STDEV(N12:N14)</f>
        <v>0.49380893675128851</v>
      </c>
    </row>
    <row r="13" spans="1:21" x14ac:dyDescent="0.25">
      <c r="G13" s="2" t="s">
        <v>106</v>
      </c>
      <c r="H13">
        <f>N4/G4</f>
        <v>1.0066135137789202E-2</v>
      </c>
      <c r="I13">
        <f t="shared" ref="I13:I14" si="6">H13/$H$15</f>
        <v>1.4143947360808509</v>
      </c>
      <c r="L13" s="2" t="s">
        <v>109</v>
      </c>
      <c r="M13">
        <f>U4/G4</f>
        <v>1.8181460741435455E-2</v>
      </c>
      <c r="N13">
        <f>M13/$M$15</f>
        <v>4.211364718107605</v>
      </c>
    </row>
    <row r="14" spans="1:21" x14ac:dyDescent="0.25">
      <c r="G14" s="2" t="s">
        <v>107</v>
      </c>
      <c r="H14">
        <f>N5/G5</f>
        <v>1.4001390409738855E-2</v>
      </c>
      <c r="I14">
        <f t="shared" si="6"/>
        <v>1.9673382705745128</v>
      </c>
      <c r="L14" s="2" t="s">
        <v>110</v>
      </c>
      <c r="M14">
        <f>U5/G5</f>
        <v>1.800836166168495E-2</v>
      </c>
      <c r="N14">
        <f>M14/$M$15</f>
        <v>4.1712698452277364</v>
      </c>
    </row>
    <row r="15" spans="1:21" x14ac:dyDescent="0.25">
      <c r="G15" s="2" t="s">
        <v>99</v>
      </c>
      <c r="H15">
        <f>N7/G7</f>
        <v>7.1169206735606748E-3</v>
      </c>
      <c r="L15" s="2" t="s">
        <v>100</v>
      </c>
      <c r="M15">
        <f>U7/G7</f>
        <v>4.3172372754277559E-3</v>
      </c>
    </row>
    <row r="18" spans="11:12" x14ac:dyDescent="0.25">
      <c r="K18" s="2" t="s">
        <v>97</v>
      </c>
      <c r="L18" s="2" t="s">
        <v>103</v>
      </c>
    </row>
    <row r="19" spans="11:12" x14ac:dyDescent="0.25">
      <c r="K19">
        <v>1.6606477520332028</v>
      </c>
      <c r="L19">
        <v>4.4761829613061188</v>
      </c>
    </row>
    <row r="20" spans="11:12" x14ac:dyDescent="0.25">
      <c r="K20">
        <v>0.28138258097113644</v>
      </c>
      <c r="L20">
        <v>0.49380893675128851</v>
      </c>
    </row>
  </sheetData>
  <dataConsolidate/>
  <mergeCells count="3">
    <mergeCell ref="B2:D2"/>
    <mergeCell ref="I2:K2"/>
    <mergeCell ref="P2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"/>
  <sheetViews>
    <sheetView workbookViewId="0">
      <selection activeCell="A3" sqref="A3:A5"/>
    </sheetView>
  </sheetViews>
  <sheetFormatPr defaultRowHeight="15" x14ac:dyDescent="0.25"/>
  <sheetData>
    <row r="1" spans="1:21" s="2" customFormat="1" x14ac:dyDescent="0.25">
      <c r="A1" s="2" t="s">
        <v>82</v>
      </c>
    </row>
    <row r="2" spans="1:21" s="2" customFormat="1" x14ac:dyDescent="0.25">
      <c r="A2" s="2" t="s">
        <v>83</v>
      </c>
      <c r="B2" s="3" t="s">
        <v>84</v>
      </c>
      <c r="C2" s="3"/>
      <c r="D2" s="3"/>
      <c r="E2" s="2" t="s">
        <v>85</v>
      </c>
      <c r="F2" s="2" t="s">
        <v>86</v>
      </c>
      <c r="G2" s="2" t="s">
        <v>87</v>
      </c>
      <c r="I2" s="3" t="s">
        <v>88</v>
      </c>
      <c r="J2" s="3"/>
      <c r="K2" s="3"/>
      <c r="L2" s="2" t="s">
        <v>89</v>
      </c>
      <c r="M2" s="2" t="s">
        <v>86</v>
      </c>
      <c r="N2" s="2" t="s">
        <v>90</v>
      </c>
      <c r="P2" s="3" t="s">
        <v>93</v>
      </c>
      <c r="Q2" s="3"/>
      <c r="R2" s="3"/>
      <c r="S2" s="2" t="s">
        <v>95</v>
      </c>
      <c r="T2" s="2" t="s">
        <v>86</v>
      </c>
      <c r="U2" s="2" t="s">
        <v>94</v>
      </c>
    </row>
    <row r="3" spans="1:21" x14ac:dyDescent="0.25">
      <c r="A3" s="2" t="s">
        <v>104</v>
      </c>
      <c r="B3">
        <v>20.43</v>
      </c>
      <c r="C3">
        <v>20.45</v>
      </c>
      <c r="D3">
        <v>20.62</v>
      </c>
      <c r="E3">
        <f>AVERAGE(B3:D3)</f>
        <v>20.5</v>
      </c>
      <c r="F3">
        <f>25.16-E3</f>
        <v>4.66</v>
      </c>
      <c r="G3">
        <f>1.991^F3</f>
        <v>24.755521050431877</v>
      </c>
      <c r="I3">
        <v>27.65</v>
      </c>
      <c r="J3">
        <v>27.55</v>
      </c>
      <c r="K3" s="4">
        <v>27.23</v>
      </c>
      <c r="L3">
        <f>AVERAGE(I3:J3)</f>
        <v>27.6</v>
      </c>
      <c r="M3">
        <f>27.7-L3</f>
        <v>9.9999999999997868E-2</v>
      </c>
      <c r="N3">
        <f>1.9857^M3</f>
        <v>1.0710046676589415</v>
      </c>
      <c r="P3">
        <v>30.33</v>
      </c>
      <c r="Q3">
        <v>30.47</v>
      </c>
      <c r="R3" s="4">
        <v>31.07</v>
      </c>
      <c r="S3">
        <f>AVERAGE(P3:Q3)</f>
        <v>30.4</v>
      </c>
      <c r="T3">
        <f>30.31-S3</f>
        <v>-8.9999999999999858E-2</v>
      </c>
      <c r="U3">
        <f>1.9983^T3</f>
        <v>0.93959465601945047</v>
      </c>
    </row>
    <row r="4" spans="1:21" x14ac:dyDescent="0.25">
      <c r="A4" s="2" t="s">
        <v>104</v>
      </c>
      <c r="B4">
        <v>19.12</v>
      </c>
      <c r="C4">
        <v>19.09</v>
      </c>
      <c r="D4">
        <v>19</v>
      </c>
      <c r="E4">
        <f>AVERAGE(B4:D4)</f>
        <v>19.07</v>
      </c>
      <c r="F4">
        <f t="shared" ref="F4:F7" si="0">25.16-E4</f>
        <v>6.09</v>
      </c>
      <c r="G4">
        <f t="shared" ref="G4:G7" si="1">1.991^F4</f>
        <v>66.27412057466978</v>
      </c>
      <c r="I4">
        <v>27.61</v>
      </c>
      <c r="J4">
        <v>27.44</v>
      </c>
      <c r="K4">
        <v>27.28</v>
      </c>
      <c r="L4">
        <f>AVERAGE(I4:K4)</f>
        <v>27.443333333333332</v>
      </c>
      <c r="M4">
        <f t="shared" ref="M4:M5" si="2">27.7-L4</f>
        <v>0.25666666666666771</v>
      </c>
      <c r="N4">
        <f t="shared" ref="N4:N5" si="3">1.9857^M4</f>
        <v>1.1925167830464032</v>
      </c>
      <c r="P4">
        <v>30.34</v>
      </c>
      <c r="Q4" s="4">
        <v>29.94</v>
      </c>
      <c r="R4">
        <v>30.78</v>
      </c>
      <c r="S4">
        <f>AVERAGE(P4,R4)</f>
        <v>30.560000000000002</v>
      </c>
      <c r="T4">
        <f t="shared" ref="T4:T5" si="4">30.31-S4</f>
        <v>-0.25000000000000355</v>
      </c>
      <c r="U4">
        <f t="shared" ref="U4:U5" si="5">1.9983^T4</f>
        <v>0.84107520073183495</v>
      </c>
    </row>
    <row r="5" spans="1:21" x14ac:dyDescent="0.25">
      <c r="A5" s="2" t="s">
        <v>104</v>
      </c>
      <c r="B5">
        <v>16.96</v>
      </c>
      <c r="C5">
        <v>16.86</v>
      </c>
      <c r="D5">
        <v>16.920000000000002</v>
      </c>
      <c r="E5">
        <f>AVERAGE(B5:D5)</f>
        <v>16.913333333333334</v>
      </c>
      <c r="F5">
        <f t="shared" si="0"/>
        <v>8.2466666666666661</v>
      </c>
      <c r="G5">
        <f t="shared" si="1"/>
        <v>292.64492093929033</v>
      </c>
      <c r="I5">
        <v>27.1</v>
      </c>
      <c r="J5">
        <v>27.17</v>
      </c>
      <c r="K5">
        <v>27.38</v>
      </c>
      <c r="L5">
        <f>AVERAGE(I5:K5)</f>
        <v>27.216666666666669</v>
      </c>
      <c r="M5">
        <f t="shared" si="2"/>
        <v>0.48333333333333073</v>
      </c>
      <c r="N5">
        <f t="shared" si="3"/>
        <v>1.3931298271408576</v>
      </c>
      <c r="P5">
        <v>30.61</v>
      </c>
      <c r="Q5">
        <v>30.35</v>
      </c>
      <c r="R5">
        <v>30.61</v>
      </c>
      <c r="S5">
        <f>AVERAGE(P5:R5)</f>
        <v>30.52333333333333</v>
      </c>
      <c r="T5">
        <f t="shared" si="4"/>
        <v>-0.21333333333333115</v>
      </c>
      <c r="U5">
        <f t="shared" si="5"/>
        <v>0.8626985203188039</v>
      </c>
    </row>
    <row r="6" spans="1:21" x14ac:dyDescent="0.25">
      <c r="A6" s="2"/>
    </row>
    <row r="7" spans="1:21" x14ac:dyDescent="0.25">
      <c r="A7" s="2" t="s">
        <v>91</v>
      </c>
      <c r="C7">
        <v>17.7</v>
      </c>
      <c r="D7">
        <v>17.61</v>
      </c>
      <c r="E7">
        <v>17.655000000000001</v>
      </c>
      <c r="F7">
        <f t="shared" si="0"/>
        <v>7.504999999999999</v>
      </c>
      <c r="G7">
        <f t="shared" si="1"/>
        <v>175.60214093524661</v>
      </c>
      <c r="J7">
        <v>27.38</v>
      </c>
      <c r="K7">
        <v>27.37</v>
      </c>
      <c r="L7">
        <v>27.375</v>
      </c>
      <c r="M7">
        <v>0.32499999999999929</v>
      </c>
      <c r="N7">
        <v>1.2497465071435718</v>
      </c>
      <c r="Q7">
        <v>30.92</v>
      </c>
      <c r="R7">
        <v>30.5</v>
      </c>
      <c r="S7">
        <v>30.71</v>
      </c>
      <c r="T7">
        <v>-0.40000000000000213</v>
      </c>
      <c r="U7">
        <v>0.75811610849056488</v>
      </c>
    </row>
    <row r="8" spans="1:21" x14ac:dyDescent="0.25">
      <c r="A8" s="2"/>
    </row>
    <row r="9" spans="1:21" x14ac:dyDescent="0.25">
      <c r="A9" s="2" t="s">
        <v>92</v>
      </c>
      <c r="D9">
        <v>25.16</v>
      </c>
      <c r="K9">
        <v>27.7</v>
      </c>
      <c r="R9">
        <v>30.31</v>
      </c>
    </row>
    <row r="11" spans="1:21" x14ac:dyDescent="0.25">
      <c r="H11" s="2" t="s">
        <v>96</v>
      </c>
      <c r="I11" s="2" t="s">
        <v>98</v>
      </c>
      <c r="J11" s="2" t="s">
        <v>101</v>
      </c>
      <c r="K11" s="2" t="s">
        <v>102</v>
      </c>
      <c r="L11" s="2"/>
      <c r="M11" s="2" t="s">
        <v>96</v>
      </c>
      <c r="N11" s="2" t="s">
        <v>98</v>
      </c>
      <c r="O11" s="2" t="s">
        <v>101</v>
      </c>
      <c r="P11" s="2" t="s">
        <v>102</v>
      </c>
    </row>
    <row r="12" spans="1:21" x14ac:dyDescent="0.25">
      <c r="G12" s="2" t="s">
        <v>105</v>
      </c>
      <c r="H12">
        <f>N3/G3</f>
        <v>4.3263265009736367E-2</v>
      </c>
      <c r="I12">
        <f>H12/$H$15</f>
        <v>6.0789303399796459</v>
      </c>
      <c r="L12" s="2" t="s">
        <v>108</v>
      </c>
      <c r="M12">
        <f>U3/G3</f>
        <v>3.7954953729526071E-2</v>
      </c>
      <c r="N12">
        <f>M12/$M$15</f>
        <v>8.7914912496361364</v>
      </c>
    </row>
    <row r="13" spans="1:21" x14ac:dyDescent="0.25">
      <c r="G13" s="2" t="s">
        <v>106</v>
      </c>
      <c r="H13">
        <f>N4/G4</f>
        <v>1.7993702107337924E-2</v>
      </c>
      <c r="I13">
        <f t="shared" ref="I13:I14" si="6">H13/$H$15</f>
        <v>2.5282988152705479</v>
      </c>
      <c r="L13" s="2" t="s">
        <v>109</v>
      </c>
      <c r="M13">
        <f>U4/G4</f>
        <v>1.2690854189218725E-2</v>
      </c>
      <c r="N13">
        <f t="shared" ref="N13:N14" si="7">M13/$M$15</f>
        <v>2.9395776464385559</v>
      </c>
    </row>
    <row r="14" spans="1:21" x14ac:dyDescent="0.25">
      <c r="G14" s="2" t="s">
        <v>107</v>
      </c>
      <c r="H14">
        <f>N5/G5</f>
        <v>4.7604784073114487E-3</v>
      </c>
      <c r="I14">
        <f t="shared" si="6"/>
        <v>0.6688958084072234</v>
      </c>
      <c r="L14" s="2" t="s">
        <v>110</v>
      </c>
      <c r="M14">
        <f>U5/G5</f>
        <v>2.9479360774478367E-3</v>
      </c>
      <c r="N14">
        <f t="shared" si="7"/>
        <v>0.68282929322103392</v>
      </c>
    </row>
    <row r="15" spans="1:21" x14ac:dyDescent="0.25">
      <c r="G15" s="2" t="s">
        <v>99</v>
      </c>
      <c r="H15">
        <f>N7/G7</f>
        <v>7.1169206735606748E-3</v>
      </c>
      <c r="L15" s="2" t="s">
        <v>100</v>
      </c>
      <c r="M15">
        <f>U7/G7</f>
        <v>4.3172372754277559E-3</v>
      </c>
    </row>
  </sheetData>
  <mergeCells count="3">
    <mergeCell ref="B2:D2"/>
    <mergeCell ref="I2:K2"/>
    <mergeCell ref="P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Vic for TER AAT RRSA induced</vt:lpstr>
      <vt:lpstr>Vic for TER AAT RRSA uninduced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MIcaela Chacon</cp:lastModifiedBy>
  <dcterms:created xsi:type="dcterms:W3CDTF">2017-02-17T10:38:36Z</dcterms:created>
  <dcterms:modified xsi:type="dcterms:W3CDTF">2018-08-05T18:06:49Z</dcterms:modified>
</cp:coreProperties>
</file>