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activeTab="1"/>
  </bookViews>
  <sheets>
    <sheet name="activity" sheetId="1" r:id="rId1"/>
    <sheet name="ANOVA" sheetId="4" r:id="rId2"/>
  </sheets>
  <definedNames>
    <definedName name="_xlnm.Print_Area" localSheetId="0">activity!$B$2:$Q$84</definedName>
    <definedName name="_xlnm.Print_Area" localSheetId="1">ANOVA!$B$2:$Q$84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4" l="1"/>
  <c r="N26" i="4" s="1"/>
  <c r="H40" i="4" s="1"/>
  <c r="M17" i="4"/>
  <c r="M26" i="4" s="1"/>
  <c r="H35" i="4" s="1"/>
  <c r="L17" i="4"/>
  <c r="L26" i="4" s="1"/>
  <c r="G40" i="4" s="1"/>
  <c r="K17" i="4"/>
  <c r="K26" i="4" s="1"/>
  <c r="G35" i="4" s="1"/>
  <c r="F17" i="4"/>
  <c r="F26" i="4" s="1"/>
  <c r="D40" i="4" s="1"/>
  <c r="L40" i="4" s="1"/>
  <c r="E17" i="4"/>
  <c r="E26" i="4" s="1"/>
  <c r="D35" i="4" s="1"/>
  <c r="L35" i="4" s="1"/>
  <c r="D17" i="4"/>
  <c r="D26" i="4" s="1"/>
  <c r="C40" i="4" s="1"/>
  <c r="K40" i="4" s="1"/>
  <c r="C17" i="4"/>
  <c r="C26" i="4" s="1"/>
  <c r="C35" i="4" s="1"/>
  <c r="K35" i="4" s="1"/>
  <c r="N16" i="4"/>
  <c r="N25" i="4" s="1"/>
  <c r="H39" i="4" s="1"/>
  <c r="M16" i="4"/>
  <c r="M25" i="4" s="1"/>
  <c r="H34" i="4" s="1"/>
  <c r="L16" i="4"/>
  <c r="L25" i="4" s="1"/>
  <c r="G39" i="4" s="1"/>
  <c r="K16" i="4"/>
  <c r="K25" i="4" s="1"/>
  <c r="G34" i="4" s="1"/>
  <c r="F16" i="4"/>
  <c r="F25" i="4" s="1"/>
  <c r="D39" i="4" s="1"/>
  <c r="L39" i="4" s="1"/>
  <c r="E16" i="4"/>
  <c r="E25" i="4" s="1"/>
  <c r="D34" i="4" s="1"/>
  <c r="L34" i="4" s="1"/>
  <c r="D16" i="4"/>
  <c r="D25" i="4" s="1"/>
  <c r="C39" i="4" s="1"/>
  <c r="K39" i="4" s="1"/>
  <c r="C16" i="4"/>
  <c r="C25" i="4" s="1"/>
  <c r="C34" i="4" s="1"/>
  <c r="K34" i="4" s="1"/>
  <c r="N15" i="4"/>
  <c r="N24" i="4" s="1"/>
  <c r="H38" i="4" s="1"/>
  <c r="M15" i="4"/>
  <c r="M24" i="4" s="1"/>
  <c r="L15" i="4"/>
  <c r="L24" i="4" s="1"/>
  <c r="G38" i="4" s="1"/>
  <c r="K15" i="4"/>
  <c r="K24" i="4" s="1"/>
  <c r="G33" i="4" s="1"/>
  <c r="F15" i="4"/>
  <c r="F24" i="4" s="1"/>
  <c r="D38" i="4" s="1"/>
  <c r="L38" i="4" s="1"/>
  <c r="E15" i="4"/>
  <c r="E24" i="4" s="1"/>
  <c r="D15" i="4"/>
  <c r="D24" i="4" s="1"/>
  <c r="C38" i="4" s="1"/>
  <c r="K38" i="4" s="1"/>
  <c r="C15" i="4"/>
  <c r="C24" i="4" s="1"/>
  <c r="C33" i="4" s="1"/>
  <c r="K33" i="4" s="1"/>
  <c r="N14" i="4"/>
  <c r="N23" i="4" s="1"/>
  <c r="H37" i="4" s="1"/>
  <c r="M14" i="4"/>
  <c r="M23" i="4" s="1"/>
  <c r="L14" i="4"/>
  <c r="L23" i="4" s="1"/>
  <c r="G37" i="4" s="1"/>
  <c r="K14" i="4"/>
  <c r="K23" i="4" s="1"/>
  <c r="G32" i="4" s="1"/>
  <c r="F14" i="4"/>
  <c r="F23" i="4" s="1"/>
  <c r="D37" i="4" s="1"/>
  <c r="L37" i="4" s="1"/>
  <c r="E14" i="4"/>
  <c r="E23" i="4" s="1"/>
  <c r="D14" i="4"/>
  <c r="D23" i="4" s="1"/>
  <c r="C37" i="4" s="1"/>
  <c r="K37" i="4" s="1"/>
  <c r="C14" i="4"/>
  <c r="C23" i="4" s="1"/>
  <c r="C32" i="4" s="1"/>
  <c r="K32" i="4" s="1"/>
  <c r="O13" i="4"/>
  <c r="M22" i="4" s="1"/>
  <c r="N13" i="4"/>
  <c r="N22" i="4" s="1"/>
  <c r="M13" i="4"/>
  <c r="L13" i="4"/>
  <c r="L22" i="4" s="1"/>
  <c r="K13" i="4"/>
  <c r="K22" i="4" s="1"/>
  <c r="G13" i="4"/>
  <c r="E22" i="4" s="1"/>
  <c r="F13" i="4"/>
  <c r="E13" i="4"/>
  <c r="D13" i="4"/>
  <c r="D22" i="4" s="1"/>
  <c r="C13" i="4"/>
  <c r="C22" i="4" s="1"/>
  <c r="N9" i="4"/>
  <c r="M9" i="4"/>
  <c r="L9" i="4"/>
  <c r="K9" i="4"/>
  <c r="F9" i="4"/>
  <c r="E9" i="4"/>
  <c r="D9" i="4"/>
  <c r="C9" i="4"/>
  <c r="D27" i="4" l="1"/>
  <c r="C36" i="4"/>
  <c r="G31" i="4"/>
  <c r="K27" i="4"/>
  <c r="M27" i="4"/>
  <c r="H31" i="4"/>
  <c r="G36" i="4"/>
  <c r="L27" i="4"/>
  <c r="C31" i="4"/>
  <c r="K31" i="4" s="1"/>
  <c r="C27" i="4"/>
  <c r="E27" i="4"/>
  <c r="D31" i="4"/>
  <c r="L31" i="4" s="1"/>
  <c r="N27" i="4"/>
  <c r="F18" i="4"/>
  <c r="N18" i="4"/>
  <c r="F22" i="4"/>
  <c r="F27" i="4" s="1"/>
  <c r="C18" i="4"/>
  <c r="K18" i="4"/>
  <c r="D18" i="4"/>
  <c r="L18" i="4"/>
  <c r="E18" i="4"/>
  <c r="M18" i="4"/>
  <c r="K36" i="4" l="1"/>
  <c r="C43" i="1" l="1"/>
  <c r="D43" i="1"/>
  <c r="F43" i="1"/>
  <c r="C44" i="1"/>
  <c r="D44" i="1"/>
  <c r="F44" i="1"/>
  <c r="C45" i="1"/>
  <c r="D45" i="1"/>
  <c r="E45" i="1"/>
  <c r="F45" i="1"/>
  <c r="C46" i="1"/>
  <c r="D46" i="1"/>
  <c r="E46" i="1"/>
  <c r="F46" i="1"/>
  <c r="D42" i="1"/>
  <c r="E42" i="1"/>
  <c r="C42" i="1"/>
  <c r="F48" i="1"/>
  <c r="F49" i="1" s="1"/>
  <c r="E48" i="1"/>
  <c r="E49" i="1" s="1"/>
  <c r="D48" i="1"/>
  <c r="D49" i="1" s="1"/>
  <c r="C48" i="1"/>
  <c r="C49" i="1" s="1"/>
  <c r="F47" i="1"/>
  <c r="E47" i="1"/>
  <c r="D47" i="1"/>
  <c r="C47" i="1"/>
  <c r="N38" i="1" l="1"/>
  <c r="M38" i="1"/>
  <c r="F38" i="1"/>
  <c r="E38" i="1"/>
  <c r="F9" i="1"/>
  <c r="M17" i="1"/>
  <c r="K16" i="1"/>
  <c r="L16" i="1"/>
  <c r="M16" i="1"/>
  <c r="N16" i="1"/>
  <c r="K17" i="1"/>
  <c r="L17" i="1"/>
  <c r="N17" i="1"/>
  <c r="N9" i="1"/>
  <c r="M9" i="1"/>
  <c r="L9" i="1"/>
  <c r="K9" i="1"/>
  <c r="D9" i="1"/>
  <c r="E9" i="1"/>
  <c r="C9" i="1"/>
  <c r="G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D13" i="1"/>
  <c r="E13" i="1"/>
  <c r="F13" i="1"/>
  <c r="C13" i="1"/>
  <c r="C22" i="1" l="1"/>
  <c r="F26" i="1"/>
  <c r="F35" i="1" s="1"/>
  <c r="F25" i="1"/>
  <c r="F34" i="1" s="1"/>
  <c r="E26" i="1"/>
  <c r="E35" i="1" s="1"/>
  <c r="D26" i="1"/>
  <c r="D35" i="1" s="1"/>
  <c r="D25" i="1"/>
  <c r="D34" i="1" s="1"/>
  <c r="E25" i="1"/>
  <c r="E34" i="1" s="1"/>
  <c r="C26" i="1"/>
  <c r="C35" i="1" s="1"/>
  <c r="C25" i="1"/>
  <c r="C34" i="1" s="1"/>
  <c r="C18" i="1"/>
  <c r="F18" i="1"/>
  <c r="D18" i="1"/>
  <c r="E18" i="1"/>
  <c r="K14" i="1"/>
  <c r="L14" i="1"/>
  <c r="M14" i="1"/>
  <c r="N14" i="1"/>
  <c r="K15" i="1"/>
  <c r="L15" i="1"/>
  <c r="M15" i="1"/>
  <c r="N15" i="1"/>
  <c r="L13" i="1"/>
  <c r="M13" i="1"/>
  <c r="N13" i="1"/>
  <c r="N18" i="1" s="1"/>
  <c r="O13" i="1"/>
  <c r="M26" i="1" s="1"/>
  <c r="M35" i="1" s="1"/>
  <c r="K13" i="1"/>
  <c r="E22" i="1"/>
  <c r="K25" i="1" l="1"/>
  <c r="K34" i="1" s="1"/>
  <c r="M25" i="1"/>
  <c r="M34" i="1" s="1"/>
  <c r="N26" i="1"/>
  <c r="N35" i="1" s="1"/>
  <c r="L25" i="1"/>
  <c r="L34" i="1" s="1"/>
  <c r="K26" i="1"/>
  <c r="K35" i="1" s="1"/>
  <c r="N25" i="1"/>
  <c r="N34" i="1" s="1"/>
  <c r="L26" i="1"/>
  <c r="L35" i="1" s="1"/>
  <c r="L18" i="1"/>
  <c r="M18" i="1"/>
  <c r="K18" i="1"/>
  <c r="K23" i="1"/>
  <c r="K32" i="1" s="1"/>
  <c r="E31" i="1"/>
  <c r="D24" i="1"/>
  <c r="D33" i="1" s="1"/>
  <c r="C24" i="1"/>
  <c r="C33" i="1" s="1"/>
  <c r="E24" i="1"/>
  <c r="C23" i="1"/>
  <c r="L23" i="1"/>
  <c r="L32" i="1" s="1"/>
  <c r="N22" i="1"/>
  <c r="M24" i="1"/>
  <c r="L24" i="1"/>
  <c r="L33" i="1" s="1"/>
  <c r="N24" i="1"/>
  <c r="N33" i="1" s="1"/>
  <c r="N23" i="1"/>
  <c r="N32" i="1" s="1"/>
  <c r="M23" i="1"/>
  <c r="K22" i="1"/>
  <c r="K27" i="1" s="1"/>
  <c r="L22" i="1"/>
  <c r="K24" i="1"/>
  <c r="K33" i="1" s="1"/>
  <c r="M22" i="1"/>
  <c r="M27" i="1" s="1"/>
  <c r="D23" i="1"/>
  <c r="D32" i="1" s="1"/>
  <c r="F24" i="1"/>
  <c r="F33" i="1" s="1"/>
  <c r="D22" i="1"/>
  <c r="F22" i="1"/>
  <c r="E23" i="1"/>
  <c r="F23" i="1"/>
  <c r="F32" i="1" s="1"/>
  <c r="N27" i="1" l="1"/>
  <c r="L31" i="1"/>
  <c r="L27" i="1"/>
  <c r="C32" i="1"/>
  <c r="C27" i="1"/>
  <c r="E27" i="1"/>
  <c r="F27" i="1"/>
  <c r="E37" i="1"/>
  <c r="E36" i="1"/>
  <c r="D31" i="1"/>
  <c r="D27" i="1"/>
  <c r="C31" i="1"/>
  <c r="K31" i="1"/>
  <c r="M31" i="1"/>
  <c r="N37" i="1" l="1"/>
  <c r="N36" i="1"/>
  <c r="L36" i="1"/>
  <c r="L37" i="1"/>
  <c r="L38" i="1" s="1"/>
  <c r="M36" i="1"/>
  <c r="M37" i="1"/>
  <c r="K36" i="1"/>
  <c r="K37" i="1"/>
  <c r="K38" i="1" s="1"/>
  <c r="F37" i="1"/>
  <c r="F36" i="1"/>
  <c r="D37" i="1"/>
  <c r="D38" i="1" s="1"/>
  <c r="D36" i="1"/>
  <c r="C37" i="1"/>
  <c r="C38" i="1" s="1"/>
  <c r="C36" i="1"/>
</calcChain>
</file>

<file path=xl/sharedStrings.xml><?xml version="1.0" encoding="utf-8"?>
<sst xmlns="http://schemas.openxmlformats.org/spreadsheetml/2006/main" count="215" uniqueCount="102">
  <si>
    <t>NLD</t>
  </si>
  <si>
    <t>NLD</t>
    <phoneticPr fontId="1"/>
  </si>
  <si>
    <t>ALD</t>
  </si>
  <si>
    <t>average</t>
    <phoneticPr fontId="1"/>
  </si>
  <si>
    <t>blanck</t>
    <phoneticPr fontId="1"/>
  </si>
  <si>
    <t>standard</t>
    <phoneticPr fontId="1"/>
  </si>
  <si>
    <t>GOT (Karmen)</t>
    <phoneticPr fontId="1"/>
  </si>
  <si>
    <t>GPT (Karmen)</t>
    <phoneticPr fontId="1"/>
  </si>
  <si>
    <t>GPT (UI/L)</t>
    <phoneticPr fontId="1"/>
  </si>
  <si>
    <t>s.d.</t>
    <phoneticPr fontId="1"/>
  </si>
  <si>
    <t>s.e.</t>
    <phoneticPr fontId="1"/>
  </si>
  <si>
    <t>Ｆ(0.95)</t>
  </si>
  <si>
    <t>ALD</t>
    <phoneticPr fontId="1"/>
  </si>
  <si>
    <t>ALD+BLEx</t>
    <phoneticPr fontId="1"/>
  </si>
  <si>
    <t>NLD+BLEx</t>
    <phoneticPr fontId="1"/>
  </si>
  <si>
    <t>溶血が見られたため</t>
    <rPh sb="0" eb="2">
      <t>ヨウケツ</t>
    </rPh>
    <rPh sb="3" eb="4">
      <t>ミ</t>
    </rPh>
    <phoneticPr fontId="1"/>
  </si>
  <si>
    <t>排除した</t>
    <rPh sb="0" eb="2">
      <t>ハイジョ</t>
    </rPh>
    <phoneticPr fontId="1"/>
  </si>
  <si>
    <t>※A2, 3, AB1は</t>
    <phoneticPr fontId="1"/>
  </si>
  <si>
    <t>GOT (UI/L)</t>
    <phoneticPr fontId="1"/>
  </si>
  <si>
    <t>GOT=AST</t>
    <phoneticPr fontId="1"/>
  </si>
  <si>
    <t>GPT=ALT</t>
    <phoneticPr fontId="1"/>
  </si>
  <si>
    <t>AST/ALT</t>
    <phoneticPr fontId="1"/>
  </si>
  <si>
    <t>NLD + BLEx</t>
    <phoneticPr fontId="1"/>
  </si>
  <si>
    <t>ALD + BLEx</t>
    <phoneticPr fontId="1"/>
  </si>
  <si>
    <t>NLD + BLEx</t>
    <phoneticPr fontId="1"/>
  </si>
  <si>
    <t>ALD + BLEx</t>
    <phoneticPr fontId="1"/>
  </si>
  <si>
    <t>NLD + BLEx</t>
    <phoneticPr fontId="1"/>
  </si>
  <si>
    <t>ALD + BLEx</t>
    <phoneticPr fontId="1"/>
  </si>
  <si>
    <t>NLD</t>
    <phoneticPr fontId="1"/>
  </si>
  <si>
    <t>NLD+BLEx</t>
    <phoneticPr fontId="1"/>
  </si>
  <si>
    <t>ALD</t>
    <phoneticPr fontId="1"/>
  </si>
  <si>
    <t>ALD+BLEx</t>
    <phoneticPr fontId="1"/>
  </si>
  <si>
    <t>ALD+BLEx</t>
    <phoneticPr fontId="1"/>
  </si>
  <si>
    <t>standard</t>
    <phoneticPr fontId="1"/>
  </si>
  <si>
    <t>blanck</t>
    <phoneticPr fontId="1"/>
  </si>
  <si>
    <t>NLD+BLEx</t>
    <phoneticPr fontId="1"/>
  </si>
  <si>
    <t>ALD</t>
    <phoneticPr fontId="1"/>
  </si>
  <si>
    <t>standard</t>
    <phoneticPr fontId="1"/>
  </si>
  <si>
    <t>blanck</t>
    <phoneticPr fontId="1"/>
  </si>
  <si>
    <t>average</t>
    <phoneticPr fontId="1"/>
  </si>
  <si>
    <t>NLD</t>
    <phoneticPr fontId="1"/>
  </si>
  <si>
    <t>NLD+BLEx</t>
    <phoneticPr fontId="1"/>
  </si>
  <si>
    <t>ALD</t>
    <phoneticPr fontId="1"/>
  </si>
  <si>
    <t>ALD+BLEx</t>
    <phoneticPr fontId="1"/>
  </si>
  <si>
    <t>standard</t>
    <phoneticPr fontId="1"/>
  </si>
  <si>
    <t>NLD+BLEx</t>
    <phoneticPr fontId="1"/>
  </si>
  <si>
    <t>standard</t>
    <phoneticPr fontId="1"/>
  </si>
  <si>
    <t>average</t>
    <phoneticPr fontId="1"/>
  </si>
  <si>
    <t>GOT (Karmen)</t>
    <phoneticPr fontId="1"/>
  </si>
  <si>
    <t>GPT (Karmen)</t>
    <phoneticPr fontId="1"/>
  </si>
  <si>
    <t>ALD+BLEx</t>
    <phoneticPr fontId="1"/>
  </si>
  <si>
    <t>NLD</t>
    <phoneticPr fontId="1"/>
  </si>
  <si>
    <t>ALD+BLEx</t>
    <phoneticPr fontId="1"/>
  </si>
  <si>
    <t>average</t>
    <phoneticPr fontId="1"/>
  </si>
  <si>
    <t>AST</t>
    <phoneticPr fontId="1"/>
  </si>
  <si>
    <t>ALT</t>
    <phoneticPr fontId="1"/>
  </si>
  <si>
    <t>ALT</t>
    <phoneticPr fontId="1"/>
  </si>
  <si>
    <t>AST/ALT</t>
    <phoneticPr fontId="1"/>
  </si>
  <si>
    <t>AST/ALT</t>
    <phoneticPr fontId="1"/>
  </si>
  <si>
    <t>control</t>
    <phoneticPr fontId="1"/>
  </si>
  <si>
    <t>control</t>
    <phoneticPr fontId="1"/>
  </si>
  <si>
    <t>control</t>
    <phoneticPr fontId="1"/>
  </si>
  <si>
    <t>BLEx</t>
    <phoneticPr fontId="1"/>
  </si>
  <si>
    <t>AST</t>
    <phoneticPr fontId="1"/>
  </si>
  <si>
    <t>control</t>
  </si>
  <si>
    <t>BLEx</t>
  </si>
  <si>
    <t>control,NLD</t>
  </si>
  <si>
    <t>control,ALD</t>
  </si>
  <si>
    <t>BLEx,NLD</t>
  </si>
  <si>
    <t>BLEx,ALD</t>
  </si>
  <si>
    <t>GOT abs</t>
    <phoneticPr fontId="1"/>
  </si>
  <si>
    <t>GPT abs</t>
    <phoneticPr fontId="1"/>
  </si>
  <si>
    <t>GOT abs  (-blanck)</t>
    <phoneticPr fontId="1"/>
  </si>
  <si>
    <t>GPT abs  (-blanck)</t>
    <phoneticPr fontId="1"/>
  </si>
  <si>
    <t>GOT abs</t>
    <phoneticPr fontId="1"/>
  </si>
  <si>
    <t>GPT abs</t>
    <phoneticPr fontId="1"/>
  </si>
  <si>
    <t>GPT abs  (-blanck)</t>
    <phoneticPr fontId="1"/>
  </si>
  <si>
    <t>two-way ANOVA</t>
    <phoneticPr fontId="1"/>
  </si>
  <si>
    <t>data number</t>
    <phoneticPr fontId="1"/>
  </si>
  <si>
    <t>average</t>
    <phoneticPr fontId="1"/>
  </si>
  <si>
    <t>unbiased vatriance</t>
    <phoneticPr fontId="1"/>
  </si>
  <si>
    <t>s.d.</t>
    <phoneticPr fontId="1"/>
  </si>
  <si>
    <t>s.e.</t>
    <phoneticPr fontId="1"/>
  </si>
  <si>
    <t>total</t>
    <phoneticPr fontId="1"/>
  </si>
  <si>
    <t>ANOVA table</t>
    <phoneticPr fontId="1"/>
  </si>
  <si>
    <t>Variation factors</t>
    <phoneticPr fontId="1"/>
  </si>
  <si>
    <t>Sum of squared deviations</t>
    <phoneticPr fontId="1"/>
  </si>
  <si>
    <t>Degree of freedom</t>
    <phoneticPr fontId="1"/>
  </si>
  <si>
    <t>mean square</t>
    <phoneticPr fontId="1"/>
  </si>
  <si>
    <t>F value</t>
    <phoneticPr fontId="1"/>
  </si>
  <si>
    <t>P value</t>
    <phoneticPr fontId="1"/>
  </si>
  <si>
    <t>Total variation</t>
    <phoneticPr fontId="1"/>
  </si>
  <si>
    <t>Line spacing change</t>
    <phoneticPr fontId="1"/>
  </si>
  <si>
    <t>Inter-row change</t>
    <phoneticPr fontId="1"/>
  </si>
  <si>
    <t>Interaction</t>
    <phoneticPr fontId="1"/>
  </si>
  <si>
    <t>Error variation</t>
    <phoneticPr fontId="1"/>
  </si>
  <si>
    <t>two-way ANOVA</t>
    <phoneticPr fontId="1"/>
  </si>
  <si>
    <t>total</t>
    <phoneticPr fontId="1"/>
  </si>
  <si>
    <t>ANOVA table</t>
    <phoneticPr fontId="1"/>
  </si>
  <si>
    <t>two-way ANOVA</t>
    <phoneticPr fontId="1"/>
  </si>
  <si>
    <t>total</t>
    <phoneticPr fontId="1"/>
  </si>
  <si>
    <t>ANOVA table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</si>
</sst>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1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activity!$C$37:$F$37</c:f>
                <c:numCache>
                  <c:formatCode>General</c:formatCode>
                  <c:ptCount val="4"/>
                  <c:pt idx="0">
                    <c:v>8.176088147001801</c:v>
                  </c:pt>
                  <c:pt idx="1">
                    <c:v>9.8772212582151369</c:v>
                  </c:pt>
                  <c:pt idx="2">
                    <c:v>16.066558084263988</c:v>
                  </c:pt>
                  <c:pt idx="3">
                    <c:v>16.778427771140599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activity!$C$30:$F$30</c:f>
              <c:strCache>
                <c:ptCount val="4"/>
                <c:pt idx="0">
                  <c:v>NLD</c:v>
                </c:pt>
                <c:pt idx="1">
                  <c:v>NLD + BLEx</c:v>
                </c:pt>
                <c:pt idx="2">
                  <c:v>ALD</c:v>
                </c:pt>
                <c:pt idx="3">
                  <c:v>ALD + BLEx</c:v>
                </c:pt>
              </c:strCache>
            </c:strRef>
          </c:cat>
          <c:val>
            <c:numRef>
              <c:f>activity!$C$36:$F$36</c:f>
              <c:numCache>
                <c:formatCode>General</c:formatCode>
                <c:ptCount val="4"/>
                <c:pt idx="0">
                  <c:v>39.410588235294121</c:v>
                </c:pt>
                <c:pt idx="1">
                  <c:v>39.587794117647057</c:v>
                </c:pt>
                <c:pt idx="2">
                  <c:v>47.963725490196083</c:v>
                </c:pt>
                <c:pt idx="3">
                  <c:v>51.877022058823528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9-4427-A09A-D23FAAF90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5719488"/>
        <c:axId val="425721568"/>
      </c:barChart>
      <c:catAx>
        <c:axId val="4257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721568"/>
        <c:crosses val="autoZero"/>
        <c:auto val="1"/>
        <c:lblAlgn val="ctr"/>
        <c:lblOffset val="100"/>
        <c:noMultiLvlLbl val="0"/>
      </c:catAx>
      <c:valAx>
        <c:axId val="425721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serum AST activity (UI/L)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71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activity!$K$37:$N$37</c:f>
                <c:numCache>
                  <c:formatCode>General</c:formatCode>
                  <c:ptCount val="4"/>
                  <c:pt idx="0">
                    <c:v>1.2706136576434215</c:v>
                  </c:pt>
                  <c:pt idx="1">
                    <c:v>0.6024740119384403</c:v>
                  </c:pt>
                  <c:pt idx="2">
                    <c:v>0.25846702453504627</c:v>
                  </c:pt>
                  <c:pt idx="3">
                    <c:v>5.0124169162693413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activity!$K$30:$N$30</c:f>
              <c:strCache>
                <c:ptCount val="4"/>
                <c:pt idx="0">
                  <c:v>NLD</c:v>
                </c:pt>
                <c:pt idx="1">
                  <c:v>NLD + BLEx</c:v>
                </c:pt>
                <c:pt idx="2">
                  <c:v>ALD</c:v>
                </c:pt>
                <c:pt idx="3">
                  <c:v>ALD + BLEx</c:v>
                </c:pt>
              </c:strCache>
            </c:strRef>
          </c:cat>
          <c:val>
            <c:numRef>
              <c:f>activity!$K$36:$N$36</c:f>
              <c:numCache>
                <c:formatCode>General</c:formatCode>
                <c:ptCount val="4"/>
                <c:pt idx="0">
                  <c:v>7.1628482972136229</c:v>
                </c:pt>
                <c:pt idx="1">
                  <c:v>6.3271826625386991</c:v>
                </c:pt>
                <c:pt idx="2">
                  <c:v>9.1027863777089788</c:v>
                </c:pt>
                <c:pt idx="3">
                  <c:v>13.393034055727554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7-42B9-9818-DC2FFEB48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761792"/>
        <c:axId val="518755136"/>
      </c:barChart>
      <c:catAx>
        <c:axId val="5187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8755136"/>
        <c:crosses val="autoZero"/>
        <c:auto val="1"/>
        <c:lblAlgn val="ctr"/>
        <c:lblOffset val="100"/>
        <c:noMultiLvlLbl val="0"/>
      </c:catAx>
      <c:valAx>
        <c:axId val="5187551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serum ALT activity (UI/L)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876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activity!$C$48:$F$48</c:f>
                <c:numCache>
                  <c:formatCode>General</c:formatCode>
                  <c:ptCount val="4"/>
                  <c:pt idx="0">
                    <c:v>0.39626019255661649</c:v>
                  </c:pt>
                  <c:pt idx="1">
                    <c:v>1.9088515301713045</c:v>
                  </c:pt>
                  <c:pt idx="2">
                    <c:v>1.6432333749682475</c:v>
                  </c:pt>
                  <c:pt idx="3">
                    <c:v>1.0683612103006639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activity!$C$41:$F$41</c:f>
              <c:strCache>
                <c:ptCount val="4"/>
                <c:pt idx="0">
                  <c:v>NLD</c:v>
                </c:pt>
                <c:pt idx="1">
                  <c:v>NLD + BLEx</c:v>
                </c:pt>
                <c:pt idx="2">
                  <c:v>ALD</c:v>
                </c:pt>
                <c:pt idx="3">
                  <c:v>ALD + BLEx</c:v>
                </c:pt>
              </c:strCache>
            </c:strRef>
          </c:cat>
          <c:val>
            <c:numRef>
              <c:f>activity!$C$47:$F$47</c:f>
              <c:numCache>
                <c:formatCode>General</c:formatCode>
                <c:ptCount val="4"/>
                <c:pt idx="0">
                  <c:v>5.4880237627938104</c:v>
                </c:pt>
                <c:pt idx="1">
                  <c:v>6.325265456442783</c:v>
                </c:pt>
                <c:pt idx="2">
                  <c:v>5.2380285219609997</c:v>
                </c:pt>
                <c:pt idx="3">
                  <c:v>4.050293785547006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E-41D6-85F0-F543C27D6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258383"/>
        <c:axId val="278258799"/>
      </c:barChart>
      <c:catAx>
        <c:axId val="278258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8258799"/>
        <c:crosses val="autoZero"/>
        <c:auto val="1"/>
        <c:lblAlgn val="ctr"/>
        <c:lblOffset val="100"/>
        <c:noMultiLvlLbl val="0"/>
      </c:catAx>
      <c:valAx>
        <c:axId val="27825879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Serum AST/ALT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8258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49</xdr:row>
      <xdr:rowOff>106680</xdr:rowOff>
    </xdr:from>
    <xdr:to>
      <xdr:col>8</xdr:col>
      <xdr:colOff>388620</xdr:colOff>
      <xdr:row>66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471351</xdr:colOff>
      <xdr:row>49</xdr:row>
      <xdr:rowOff>93617</xdr:rowOff>
    </xdr:from>
    <xdr:to>
      <xdr:col>16</xdr:col>
      <xdr:colOff>166551</xdr:colOff>
      <xdr:row>65</xdr:row>
      <xdr:rowOff>154577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106680</xdr:colOff>
      <xdr:row>66</xdr:row>
      <xdr:rowOff>91440</xdr:rowOff>
    </xdr:from>
    <xdr:to>
      <xdr:col>8</xdr:col>
      <xdr:colOff>411480</xdr:colOff>
      <xdr:row>82</xdr:row>
      <xdr:rowOff>152400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3">
      <a:majorFont>
        <a:latin typeface="Cambria"/>
        <a:ea typeface="ＭＳ Ｐゴシック"/>
        <a:cs typeface=""/>
      </a:majorFont>
      <a:minorFont>
        <a:latin typeface="Calibri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topLeftCell="A55" zoomScaleNormal="100" workbookViewId="0">
      <selection activeCell="J12" sqref="J12"/>
    </sheetView>
  </sheetViews>
  <sheetFormatPr defaultRowHeight="13.2" x14ac:dyDescent="0.2"/>
  <sheetData>
    <row r="2" spans="2:16" x14ac:dyDescent="0.2">
      <c r="B2" t="s">
        <v>70</v>
      </c>
      <c r="J2" t="s">
        <v>71</v>
      </c>
    </row>
    <row r="3" spans="2:16" x14ac:dyDescent="0.2">
      <c r="C3" t="s">
        <v>1</v>
      </c>
      <c r="D3" t="s">
        <v>14</v>
      </c>
      <c r="E3" t="s">
        <v>12</v>
      </c>
      <c r="F3" t="s">
        <v>13</v>
      </c>
      <c r="G3" t="s">
        <v>5</v>
      </c>
      <c r="H3" t="s">
        <v>4</v>
      </c>
      <c r="K3" t="s">
        <v>1</v>
      </c>
      <c r="L3" t="s">
        <v>14</v>
      </c>
      <c r="M3" t="s">
        <v>12</v>
      </c>
      <c r="N3" t="s">
        <v>13</v>
      </c>
      <c r="O3" t="s">
        <v>5</v>
      </c>
      <c r="P3" t="s">
        <v>4</v>
      </c>
    </row>
    <row r="4" spans="2:16" x14ac:dyDescent="0.2">
      <c r="C4">
        <v>0.25700000000000001</v>
      </c>
      <c r="D4">
        <v>0.23100000000000001</v>
      </c>
      <c r="E4">
        <v>0.33600000000000002</v>
      </c>
      <c r="F4">
        <v>0.35499999999999998</v>
      </c>
      <c r="G4">
        <v>0.28299999999999997</v>
      </c>
      <c r="H4">
        <v>1.0999999999999999E-2</v>
      </c>
      <c r="K4">
        <v>6.4000000000000001E-2</v>
      </c>
      <c r="L4">
        <v>5.8999999999999997E-2</v>
      </c>
      <c r="M4">
        <v>7.2999999999999995E-2</v>
      </c>
      <c r="N4">
        <v>0.109</v>
      </c>
      <c r="O4">
        <v>0.33400000000000002</v>
      </c>
      <c r="P4">
        <v>1.0999999999999999E-2</v>
      </c>
    </row>
    <row r="5" spans="2:16" x14ac:dyDescent="0.2">
      <c r="C5">
        <v>0.26600000000000001</v>
      </c>
      <c r="D5">
        <v>0.20499999999999999</v>
      </c>
      <c r="E5">
        <v>1.8839999999999999</v>
      </c>
      <c r="F5">
        <v>0.35099999999999998</v>
      </c>
      <c r="K5">
        <v>6.7000000000000004E-2</v>
      </c>
      <c r="L5">
        <v>5.5E-2</v>
      </c>
      <c r="M5">
        <v>1.204</v>
      </c>
      <c r="N5">
        <v>0.123</v>
      </c>
    </row>
    <row r="6" spans="2:16" x14ac:dyDescent="0.2">
      <c r="C6">
        <v>0.19400000000000001</v>
      </c>
      <c r="D6">
        <v>0.25800000000000001</v>
      </c>
      <c r="E6">
        <v>0.62</v>
      </c>
      <c r="F6">
        <v>0.21</v>
      </c>
      <c r="K6">
        <v>5.5E-2</v>
      </c>
      <c r="L6">
        <v>5.3999999999999999E-2</v>
      </c>
      <c r="M6">
        <v>9.1999999999999998E-2</v>
      </c>
      <c r="N6">
        <v>8.6999999999999994E-2</v>
      </c>
    </row>
    <row r="7" spans="2:16" x14ac:dyDescent="0.2">
      <c r="C7">
        <v>0.17399999999999999</v>
      </c>
      <c r="D7">
        <v>0.16500000000000001</v>
      </c>
      <c r="E7">
        <v>0.33200000000000002</v>
      </c>
      <c r="F7">
        <v>0.41299999999999998</v>
      </c>
      <c r="K7">
        <v>4.5999999999999999E-2</v>
      </c>
      <c r="L7">
        <v>0.05</v>
      </c>
      <c r="M7">
        <v>7.2999999999999995E-2</v>
      </c>
      <c r="N7">
        <v>0.13300000000000001</v>
      </c>
    </row>
    <row r="8" spans="2:16" x14ac:dyDescent="0.2">
      <c r="C8">
        <v>0.27600000000000002</v>
      </c>
      <c r="D8">
        <v>0.313</v>
      </c>
      <c r="E8">
        <v>0.17699999999999999</v>
      </c>
      <c r="F8">
        <v>0.24099999999999999</v>
      </c>
      <c r="K8">
        <v>6.3E-2</v>
      </c>
      <c r="L8">
        <v>4.9000000000000002E-2</v>
      </c>
      <c r="M8">
        <v>7.0000000000000007E-2</v>
      </c>
      <c r="N8">
        <v>0.06</v>
      </c>
    </row>
    <row r="9" spans="2:16" x14ac:dyDescent="0.2">
      <c r="B9" t="s">
        <v>3</v>
      </c>
      <c r="C9">
        <f>AVERAGE(C4:C8)</f>
        <v>0.2334</v>
      </c>
      <c r="D9">
        <f t="shared" ref="D9:F9" si="0">AVERAGE(D4:D8)</f>
        <v>0.2344</v>
      </c>
      <c r="E9">
        <f t="shared" si="0"/>
        <v>0.66979999999999995</v>
      </c>
      <c r="F9">
        <f t="shared" si="0"/>
        <v>0.31399999999999995</v>
      </c>
      <c r="J9" t="s">
        <v>3</v>
      </c>
      <c r="K9">
        <f>AVERAGE(K4:K8)</f>
        <v>5.8999999999999997E-2</v>
      </c>
      <c r="L9">
        <f t="shared" ref="L9" si="1">AVERAGE(L4:L8)</f>
        <v>5.3399999999999989E-2</v>
      </c>
      <c r="M9">
        <f t="shared" ref="M9" si="2">AVERAGE(M4:M8)</f>
        <v>0.3024</v>
      </c>
      <c r="N9">
        <f t="shared" ref="N9" si="3">AVERAGE(N4:N8)</f>
        <v>0.1024</v>
      </c>
    </row>
    <row r="11" spans="2:16" x14ac:dyDescent="0.2">
      <c r="B11" t="s">
        <v>72</v>
      </c>
      <c r="J11" t="s">
        <v>73</v>
      </c>
    </row>
    <row r="12" spans="2:16" x14ac:dyDescent="0.2">
      <c r="C12" t="s">
        <v>1</v>
      </c>
      <c r="D12" t="s">
        <v>14</v>
      </c>
      <c r="E12" t="s">
        <v>12</v>
      </c>
      <c r="F12" t="s">
        <v>13</v>
      </c>
      <c r="G12" t="s">
        <v>5</v>
      </c>
      <c r="K12" t="s">
        <v>1</v>
      </c>
      <c r="L12" t="s">
        <v>14</v>
      </c>
      <c r="M12" t="s">
        <v>12</v>
      </c>
      <c r="N12" t="s">
        <v>13</v>
      </c>
      <c r="O12" t="s">
        <v>5</v>
      </c>
    </row>
    <row r="13" spans="2:16" x14ac:dyDescent="0.2">
      <c r="C13">
        <f>C4-$H$4</f>
        <v>0.246</v>
      </c>
      <c r="D13">
        <f t="shared" ref="D13:F13" si="4">D4-$H$4</f>
        <v>0.22</v>
      </c>
      <c r="E13">
        <f t="shared" si="4"/>
        <v>0.32500000000000001</v>
      </c>
      <c r="F13">
        <f t="shared" si="4"/>
        <v>0.34399999999999997</v>
      </c>
      <c r="G13">
        <f>G4-$H$4</f>
        <v>0.27199999999999996</v>
      </c>
      <c r="K13">
        <f>K4-$P$4</f>
        <v>5.3000000000000005E-2</v>
      </c>
      <c r="L13">
        <f>L4-$P$4</f>
        <v>4.8000000000000001E-2</v>
      </c>
      <c r="M13">
        <f>M4-$P$4</f>
        <v>6.2E-2</v>
      </c>
      <c r="N13">
        <f>N4-$P$4</f>
        <v>9.8000000000000004E-2</v>
      </c>
      <c r="O13">
        <f>O4-$P$4</f>
        <v>0.32300000000000001</v>
      </c>
    </row>
    <row r="14" spans="2:16" x14ac:dyDescent="0.2">
      <c r="C14">
        <f t="shared" ref="C14:F14" si="5">C5-$H$4</f>
        <v>0.255</v>
      </c>
      <c r="D14">
        <f t="shared" si="5"/>
        <v>0.19399999999999998</v>
      </c>
      <c r="E14">
        <f t="shared" si="5"/>
        <v>1.873</v>
      </c>
      <c r="F14">
        <f t="shared" si="5"/>
        <v>0.33999999999999997</v>
      </c>
      <c r="K14">
        <f t="shared" ref="K14:N15" si="6">K5-$P$4</f>
        <v>5.6000000000000008E-2</v>
      </c>
      <c r="L14">
        <f t="shared" si="6"/>
        <v>4.3999999999999997E-2</v>
      </c>
      <c r="M14">
        <f t="shared" si="6"/>
        <v>1.1930000000000001</v>
      </c>
      <c r="N14">
        <f t="shared" si="6"/>
        <v>0.112</v>
      </c>
    </row>
    <row r="15" spans="2:16" x14ac:dyDescent="0.2">
      <c r="C15">
        <f t="shared" ref="C15:F15" si="7">C6-$H$4</f>
        <v>0.183</v>
      </c>
      <c r="D15">
        <f t="shared" si="7"/>
        <v>0.247</v>
      </c>
      <c r="E15">
        <f t="shared" si="7"/>
        <v>0.60899999999999999</v>
      </c>
      <c r="F15">
        <f t="shared" si="7"/>
        <v>0.19899999999999998</v>
      </c>
      <c r="K15">
        <f t="shared" si="6"/>
        <v>4.3999999999999997E-2</v>
      </c>
      <c r="L15">
        <f t="shared" si="6"/>
        <v>4.2999999999999997E-2</v>
      </c>
      <c r="M15">
        <f t="shared" si="6"/>
        <v>8.1000000000000003E-2</v>
      </c>
      <c r="N15">
        <f t="shared" si="6"/>
        <v>7.5999999999999998E-2</v>
      </c>
    </row>
    <row r="16" spans="2:16" x14ac:dyDescent="0.2">
      <c r="C16">
        <f t="shared" ref="C16:F16" si="8">C7-$H$4</f>
        <v>0.16299999999999998</v>
      </c>
      <c r="D16">
        <f t="shared" si="8"/>
        <v>0.154</v>
      </c>
      <c r="E16">
        <f t="shared" si="8"/>
        <v>0.32100000000000001</v>
      </c>
      <c r="F16">
        <f t="shared" si="8"/>
        <v>0.40199999999999997</v>
      </c>
      <c r="K16">
        <f t="shared" ref="K16:N16" si="9">K7-$P$4</f>
        <v>3.5000000000000003E-2</v>
      </c>
      <c r="L16">
        <f t="shared" si="9"/>
        <v>3.9000000000000007E-2</v>
      </c>
      <c r="M16">
        <f t="shared" si="9"/>
        <v>6.2E-2</v>
      </c>
      <c r="N16">
        <f t="shared" si="9"/>
        <v>0.12200000000000001</v>
      </c>
    </row>
    <row r="17" spans="2:14" x14ac:dyDescent="0.2">
      <c r="C17">
        <f t="shared" ref="C17:F17" si="10">C8-$H$4</f>
        <v>0.26500000000000001</v>
      </c>
      <c r="D17">
        <f t="shared" si="10"/>
        <v>0.30199999999999999</v>
      </c>
      <c r="E17">
        <f t="shared" si="10"/>
        <v>0.16599999999999998</v>
      </c>
      <c r="F17">
        <f t="shared" si="10"/>
        <v>0.22999999999999998</v>
      </c>
      <c r="K17">
        <f t="shared" ref="K17:N17" si="11">K8-$P$4</f>
        <v>5.2000000000000005E-2</v>
      </c>
      <c r="L17">
        <f t="shared" si="11"/>
        <v>3.8000000000000006E-2</v>
      </c>
      <c r="M17">
        <f>M8-$P$4</f>
        <v>5.9000000000000011E-2</v>
      </c>
      <c r="N17">
        <f t="shared" si="11"/>
        <v>4.9000000000000002E-2</v>
      </c>
    </row>
    <row r="18" spans="2:14" x14ac:dyDescent="0.2">
      <c r="B18" t="s">
        <v>3</v>
      </c>
      <c r="C18">
        <f>AVERAGE(C13:C17)</f>
        <v>0.22240000000000001</v>
      </c>
      <c r="D18">
        <f t="shared" ref="D18:F18" si="12">AVERAGE(D13:D17)</f>
        <v>0.22339999999999999</v>
      </c>
      <c r="E18">
        <f t="shared" si="12"/>
        <v>0.65880000000000005</v>
      </c>
      <c r="F18">
        <f t="shared" si="12"/>
        <v>0.30299999999999999</v>
      </c>
      <c r="J18" t="s">
        <v>3</v>
      </c>
      <c r="K18">
        <f>AVERAGE(K13:K17)</f>
        <v>4.8000000000000008E-2</v>
      </c>
      <c r="L18">
        <f t="shared" ref="L18" si="13">AVERAGE(L13:L17)</f>
        <v>4.2400000000000007E-2</v>
      </c>
      <c r="M18">
        <f t="shared" ref="M18" si="14">AVERAGE(M13:M17)</f>
        <v>0.29139999999999999</v>
      </c>
      <c r="N18">
        <f t="shared" ref="N18" si="15">AVERAGE(N13:N17)</f>
        <v>9.1400000000000009E-2</v>
      </c>
    </row>
    <row r="20" spans="2:14" x14ac:dyDescent="0.2">
      <c r="B20" t="s">
        <v>6</v>
      </c>
      <c r="J20" t="s">
        <v>7</v>
      </c>
    </row>
    <row r="21" spans="2:14" x14ac:dyDescent="0.2">
      <c r="C21" t="s">
        <v>1</v>
      </c>
      <c r="D21" t="s">
        <v>14</v>
      </c>
      <c r="E21" t="s">
        <v>12</v>
      </c>
      <c r="F21" t="s">
        <v>13</v>
      </c>
      <c r="K21" t="s">
        <v>1</v>
      </c>
      <c r="L21" t="s">
        <v>14</v>
      </c>
      <c r="M21" t="s">
        <v>12</v>
      </c>
      <c r="N21" t="s">
        <v>13</v>
      </c>
    </row>
    <row r="22" spans="2:14" x14ac:dyDescent="0.2">
      <c r="C22">
        <f t="shared" ref="C22:F24" si="16">(C13/$G$13)*100</f>
        <v>90.441176470588246</v>
      </c>
      <c r="D22">
        <f t="shared" si="16"/>
        <v>80.882352941176478</v>
      </c>
      <c r="E22">
        <f t="shared" si="16"/>
        <v>119.48529411764707</v>
      </c>
      <c r="F22">
        <f t="shared" si="16"/>
        <v>126.47058823529413</v>
      </c>
      <c r="K22">
        <f t="shared" ref="K22:N24" si="17">(K13/$O$13)*100</f>
        <v>16.408668730650156</v>
      </c>
      <c r="L22">
        <f t="shared" si="17"/>
        <v>14.860681114551083</v>
      </c>
      <c r="M22">
        <f t="shared" si="17"/>
        <v>19.195046439628484</v>
      </c>
      <c r="N22">
        <f t="shared" si="17"/>
        <v>30.340557275541798</v>
      </c>
    </row>
    <row r="23" spans="2:14" x14ac:dyDescent="0.2">
      <c r="C23">
        <f t="shared" si="16"/>
        <v>93.750000000000014</v>
      </c>
      <c r="D23">
        <f t="shared" si="16"/>
        <v>71.32352941176471</v>
      </c>
      <c r="E23">
        <f t="shared" si="16"/>
        <v>688.60294117647061</v>
      </c>
      <c r="F23">
        <f t="shared" si="16"/>
        <v>125</v>
      </c>
      <c r="K23">
        <f t="shared" si="17"/>
        <v>17.337461300309602</v>
      </c>
      <c r="L23">
        <f t="shared" si="17"/>
        <v>13.622291021671826</v>
      </c>
      <c r="M23">
        <f t="shared" si="17"/>
        <v>369.3498452012384</v>
      </c>
      <c r="N23">
        <f t="shared" si="17"/>
        <v>34.674922600619198</v>
      </c>
    </row>
    <row r="24" spans="2:14" x14ac:dyDescent="0.2">
      <c r="C24">
        <f t="shared" si="16"/>
        <v>67.279411764705884</v>
      </c>
      <c r="D24">
        <f t="shared" si="16"/>
        <v>90.808823529411768</v>
      </c>
      <c r="E24">
        <f t="shared" si="16"/>
        <v>223.89705882352945</v>
      </c>
      <c r="F24">
        <f t="shared" si="16"/>
        <v>73.161764705882362</v>
      </c>
      <c r="K24">
        <f t="shared" si="17"/>
        <v>13.622291021671826</v>
      </c>
      <c r="L24">
        <f t="shared" si="17"/>
        <v>13.31269349845201</v>
      </c>
      <c r="M24">
        <f t="shared" si="17"/>
        <v>25.077399380804955</v>
      </c>
      <c r="N24">
        <f t="shared" si="17"/>
        <v>23.52941176470588</v>
      </c>
    </row>
    <row r="25" spans="2:14" x14ac:dyDescent="0.2">
      <c r="C25">
        <f t="shared" ref="C25:F25" si="18">(C16/$G$13)*100</f>
        <v>59.92647058823529</v>
      </c>
      <c r="D25">
        <f t="shared" si="18"/>
        <v>56.617647058823536</v>
      </c>
      <c r="E25">
        <f t="shared" si="18"/>
        <v>118.01470588235297</v>
      </c>
      <c r="F25">
        <f t="shared" si="18"/>
        <v>147.79411764705884</v>
      </c>
      <c r="K25">
        <f t="shared" ref="K25:N25" si="19">(K16/$O$13)*100</f>
        <v>10.835913312693499</v>
      </c>
      <c r="L25">
        <f t="shared" si="19"/>
        <v>12.074303405572758</v>
      </c>
      <c r="M25">
        <f t="shared" si="19"/>
        <v>19.195046439628484</v>
      </c>
      <c r="N25">
        <f t="shared" si="19"/>
        <v>37.77089783281734</v>
      </c>
    </row>
    <row r="26" spans="2:14" x14ac:dyDescent="0.2">
      <c r="C26">
        <f t="shared" ref="C26:E26" si="20">(C17/$G$13)*100</f>
        <v>97.426470588235318</v>
      </c>
      <c r="D26">
        <f t="shared" si="20"/>
        <v>111.02941176470588</v>
      </c>
      <c r="E26">
        <f t="shared" si="20"/>
        <v>61.029411764705884</v>
      </c>
      <c r="F26">
        <f>(F17/$G$13)*100</f>
        <v>84.558823529411768</v>
      </c>
      <c r="K26">
        <f t="shared" ref="K26:M26" si="21">(K17/$O$13)*100</f>
        <v>16.099071207430342</v>
      </c>
      <c r="L26">
        <f t="shared" si="21"/>
        <v>11.764705882352942</v>
      </c>
      <c r="M26">
        <f t="shared" si="21"/>
        <v>18.266253869969042</v>
      </c>
      <c r="N26">
        <f>(N17/$O$13)*100</f>
        <v>15.170278637770899</v>
      </c>
    </row>
    <row r="27" spans="2:14" x14ac:dyDescent="0.2">
      <c r="B27" t="s">
        <v>3</v>
      </c>
      <c r="C27">
        <f>AVERAGE(C22:C26)</f>
        <v>81.764705882352956</v>
      </c>
      <c r="D27">
        <f t="shared" ref="D27" si="22">AVERAGE(D22:D26)</f>
        <v>82.132352941176464</v>
      </c>
      <c r="E27">
        <f t="shared" ref="E27" si="23">AVERAGE(E22:E26)</f>
        <v>242.20588235294116</v>
      </c>
      <c r="F27">
        <f t="shared" ref="F27" si="24">AVERAGE(F22:F26)</f>
        <v>111.39705882352942</v>
      </c>
      <c r="J27" t="s">
        <v>3</v>
      </c>
      <c r="K27">
        <f>AVERAGE(K22:K26)</f>
        <v>14.860681114551085</v>
      </c>
      <c r="L27">
        <f t="shared" ref="L27" si="25">AVERAGE(L22:L26)</f>
        <v>13.126934984520124</v>
      </c>
      <c r="M27">
        <f t="shared" ref="M27" si="26">AVERAGE(M22:M26)</f>
        <v>90.216718266253864</v>
      </c>
      <c r="N27">
        <f t="shared" ref="N27" si="27">AVERAGE(N22:N26)</f>
        <v>28.297213622291025</v>
      </c>
    </row>
    <row r="29" spans="2:14" x14ac:dyDescent="0.2">
      <c r="B29" t="s">
        <v>18</v>
      </c>
      <c r="D29" t="s">
        <v>19</v>
      </c>
      <c r="J29" t="s">
        <v>8</v>
      </c>
      <c r="L29" t="s">
        <v>20</v>
      </c>
    </row>
    <row r="30" spans="2:14" x14ac:dyDescent="0.2">
      <c r="C30" t="s">
        <v>1</v>
      </c>
      <c r="D30" t="s">
        <v>22</v>
      </c>
      <c r="E30" t="s">
        <v>12</v>
      </c>
      <c r="F30" t="s">
        <v>23</v>
      </c>
      <c r="K30" t="s">
        <v>1</v>
      </c>
      <c r="L30" t="s">
        <v>24</v>
      </c>
      <c r="M30" t="s">
        <v>12</v>
      </c>
      <c r="N30" t="s">
        <v>25</v>
      </c>
    </row>
    <row r="31" spans="2:14" x14ac:dyDescent="0.2">
      <c r="C31">
        <f>C22*0.482</f>
        <v>43.59264705882353</v>
      </c>
      <c r="D31">
        <f>D22*0.482</f>
        <v>38.985294117647058</v>
      </c>
      <c r="E31">
        <f>E22*0.482</f>
        <v>57.591911764705884</v>
      </c>
      <c r="H31" t="s">
        <v>17</v>
      </c>
      <c r="K31">
        <f>K22*0.482</f>
        <v>7.908978328173375</v>
      </c>
      <c r="L31">
        <f>L22*0.482</f>
        <v>7.162848297213622</v>
      </c>
      <c r="M31">
        <f>M22*0.482</f>
        <v>9.2520123839009294</v>
      </c>
    </row>
    <row r="32" spans="2:14" x14ac:dyDescent="0.2">
      <c r="C32">
        <f>C23*0.482</f>
        <v>45.187500000000007</v>
      </c>
      <c r="D32">
        <f>D23*0.482</f>
        <v>34.377941176470586</v>
      </c>
      <c r="F32">
        <f>F23*0.482</f>
        <v>60.25</v>
      </c>
      <c r="H32" t="s">
        <v>15</v>
      </c>
      <c r="K32">
        <f>K23*0.482</f>
        <v>8.3566563467492276</v>
      </c>
      <c r="L32">
        <f>L23*0.482</f>
        <v>6.5659442724458197</v>
      </c>
      <c r="N32">
        <f>N23*0.482</f>
        <v>16.713312693498452</v>
      </c>
    </row>
    <row r="33" spans="2:14" x14ac:dyDescent="0.2">
      <c r="C33">
        <f>C24*0.482</f>
        <v>32.428676470588236</v>
      </c>
      <c r="D33">
        <f>D24*0.482</f>
        <v>43.769852941176474</v>
      </c>
      <c r="F33">
        <f>F24*0.482</f>
        <v>35.263970588235296</v>
      </c>
      <c r="H33" t="s">
        <v>16</v>
      </c>
      <c r="K33">
        <f>K24*0.482</f>
        <v>6.5659442724458197</v>
      </c>
      <c r="L33">
        <f>L24*0.482</f>
        <v>6.4167182662538682</v>
      </c>
      <c r="N33">
        <f>N24*0.482</f>
        <v>11.341176470588234</v>
      </c>
    </row>
    <row r="34" spans="2:14" x14ac:dyDescent="0.2">
      <c r="C34">
        <f t="shared" ref="C34:F34" si="28">C25*0.482</f>
        <v>28.88455882352941</v>
      </c>
      <c r="D34">
        <f t="shared" si="28"/>
        <v>27.289705882352944</v>
      </c>
      <c r="E34">
        <f>E25*0.482</f>
        <v>56.883088235294132</v>
      </c>
      <c r="F34">
        <f t="shared" si="28"/>
        <v>71.236764705882365</v>
      </c>
      <c r="K34">
        <f t="shared" ref="K34:N34" si="29">K25*0.482</f>
        <v>5.2229102167182662</v>
      </c>
      <c r="L34">
        <f t="shared" si="29"/>
        <v>5.8198142414860694</v>
      </c>
      <c r="M34">
        <f t="shared" si="29"/>
        <v>9.2520123839009294</v>
      </c>
      <c r="N34">
        <f t="shared" si="29"/>
        <v>18.205572755417958</v>
      </c>
    </row>
    <row r="35" spans="2:14" x14ac:dyDescent="0.2">
      <c r="C35">
        <f t="shared" ref="C35:F35" si="30">C26*0.482</f>
        <v>46.95955882352942</v>
      </c>
      <c r="D35">
        <f t="shared" si="30"/>
        <v>53.516176470588235</v>
      </c>
      <c r="E35">
        <f t="shared" si="30"/>
        <v>29.416176470588233</v>
      </c>
      <c r="F35">
        <f t="shared" si="30"/>
        <v>40.757352941176471</v>
      </c>
      <c r="K35">
        <f t="shared" ref="K35:N35" si="31">K26*0.482</f>
        <v>7.7597523219814244</v>
      </c>
      <c r="L35">
        <f t="shared" si="31"/>
        <v>5.6705882352941179</v>
      </c>
      <c r="M35">
        <f t="shared" si="31"/>
        <v>8.8043343653250776</v>
      </c>
      <c r="N35">
        <f t="shared" si="31"/>
        <v>7.3120743034055726</v>
      </c>
    </row>
    <row r="36" spans="2:14" x14ac:dyDescent="0.2">
      <c r="B36" t="s">
        <v>3</v>
      </c>
      <c r="C36">
        <f>AVERAGE(C31:C35)</f>
        <v>39.410588235294121</v>
      </c>
      <c r="D36">
        <f t="shared" ref="D36" si="32">AVERAGE(D31:D35)</f>
        <v>39.587794117647057</v>
      </c>
      <c r="E36">
        <f t="shared" ref="E36" si="33">AVERAGE(E31:E35)</f>
        <v>47.963725490196083</v>
      </c>
      <c r="F36">
        <f t="shared" ref="F36" si="34">AVERAGE(F31:F35)</f>
        <v>51.877022058823528</v>
      </c>
      <c r="J36" t="s">
        <v>3</v>
      </c>
      <c r="K36">
        <f>AVERAGE(K31:K35)</f>
        <v>7.1628482972136229</v>
      </c>
      <c r="L36">
        <f t="shared" ref="L36" si="35">AVERAGE(L31:L35)</f>
        <v>6.3271826625386991</v>
      </c>
      <c r="M36">
        <f t="shared" ref="M36" si="36">AVERAGE(M31:M35)</f>
        <v>9.1027863777089788</v>
      </c>
      <c r="N36">
        <f t="shared" ref="N36" si="37">AVERAGE(N31:N35)</f>
        <v>13.393034055727554</v>
      </c>
    </row>
    <row r="37" spans="2:14" x14ac:dyDescent="0.2">
      <c r="B37" t="s">
        <v>9</v>
      </c>
      <c r="C37">
        <f>_xlfn.STDEV.S(C31:C35)</f>
        <v>8.176088147001801</v>
      </c>
      <c r="D37">
        <f t="shared" ref="D37:F37" si="38">_xlfn.STDEV.S(D31:D35)</f>
        <v>9.8772212582151369</v>
      </c>
      <c r="E37">
        <f t="shared" si="38"/>
        <v>16.066558084263988</v>
      </c>
      <c r="F37">
        <f t="shared" si="38"/>
        <v>16.778427771140599</v>
      </c>
      <c r="J37" t="s">
        <v>9</v>
      </c>
      <c r="K37">
        <f>_xlfn.STDEV.S(K31:K35)</f>
        <v>1.2706136576434215</v>
      </c>
      <c r="L37">
        <f t="shared" ref="L37:N37" si="39">_xlfn.STDEV.S(L31:L35)</f>
        <v>0.6024740119384403</v>
      </c>
      <c r="M37">
        <f t="shared" si="39"/>
        <v>0.25846702453504627</v>
      </c>
      <c r="N37">
        <f t="shared" si="39"/>
        <v>5.0124169162693413</v>
      </c>
    </row>
    <row r="38" spans="2:14" x14ac:dyDescent="0.2">
      <c r="B38" t="s">
        <v>10</v>
      </c>
      <c r="C38">
        <f>C37/SQRT(5)</f>
        <v>3.6564577773452638</v>
      </c>
      <c r="D38">
        <f t="shared" ref="D38" si="40">D37/SQRT(5)</f>
        <v>4.4172276324350097</v>
      </c>
      <c r="E38">
        <f>E37/SQRT(3)</f>
        <v>9.2760316349005727</v>
      </c>
      <c r="F38">
        <f>F37/SQRT(4)</f>
        <v>8.3892138855702996</v>
      </c>
      <c r="J38" t="s">
        <v>10</v>
      </c>
      <c r="K38">
        <f>K37/SQRT(5)</f>
        <v>0.56823570232606713</v>
      </c>
      <c r="L38">
        <f t="shared" ref="L38" si="41">L37/SQRT(5)</f>
        <v>0.26943456907427443</v>
      </c>
      <c r="M38">
        <f>M37/SQRT(3)</f>
        <v>0.14922600619195059</v>
      </c>
      <c r="N38">
        <f>N37/SQRT(4)</f>
        <v>2.5062084581346706</v>
      </c>
    </row>
    <row r="40" spans="2:14" x14ac:dyDescent="0.2">
      <c r="B40" t="s">
        <v>21</v>
      </c>
    </row>
    <row r="41" spans="2:14" x14ac:dyDescent="0.2">
      <c r="C41" t="s">
        <v>1</v>
      </c>
      <c r="D41" t="s">
        <v>26</v>
      </c>
      <c r="E41" t="s">
        <v>12</v>
      </c>
      <c r="F41" t="s">
        <v>27</v>
      </c>
    </row>
    <row r="42" spans="2:14" x14ac:dyDescent="0.2">
      <c r="C42">
        <f>C31/K31</f>
        <v>5.5117924528301883</v>
      </c>
      <c r="D42">
        <f t="shared" ref="D42:E42" si="42">D31/L31</f>
        <v>5.442708333333333</v>
      </c>
      <c r="E42">
        <f t="shared" si="42"/>
        <v>6.224798387096774</v>
      </c>
    </row>
    <row r="43" spans="2:14" x14ac:dyDescent="0.2">
      <c r="C43">
        <f t="shared" ref="C43:C46" si="43">C32/K32</f>
        <v>5.4073660714285712</v>
      </c>
      <c r="D43">
        <f t="shared" ref="D43:D46" si="44">D32/L32</f>
        <v>5.235795454545455</v>
      </c>
      <c r="F43">
        <f t="shared" ref="F43:F46" si="45">F32/N32</f>
        <v>3.6049107142857144</v>
      </c>
    </row>
    <row r="44" spans="2:14" x14ac:dyDescent="0.2">
      <c r="C44">
        <f t="shared" si="43"/>
        <v>4.938920454545455</v>
      </c>
      <c r="D44">
        <f t="shared" si="44"/>
        <v>6.8212209302325606</v>
      </c>
      <c r="F44">
        <f t="shared" si="45"/>
        <v>3.1093750000000004</v>
      </c>
    </row>
    <row r="45" spans="2:14" x14ac:dyDescent="0.2">
      <c r="C45">
        <f t="shared" si="43"/>
        <v>5.5303571428571425</v>
      </c>
      <c r="D45">
        <f t="shared" si="44"/>
        <v>4.6891025641025639</v>
      </c>
      <c r="E45">
        <f t="shared" ref="E45:E46" si="46">E34/M34</f>
        <v>6.1481854838709689</v>
      </c>
      <c r="F45">
        <f t="shared" si="45"/>
        <v>3.9129098360655741</v>
      </c>
    </row>
    <row r="46" spans="2:14" x14ac:dyDescent="0.2">
      <c r="C46">
        <f t="shared" si="43"/>
        <v>6.0516826923076934</v>
      </c>
      <c r="D46">
        <f t="shared" si="44"/>
        <v>9.4375</v>
      </c>
      <c r="E46">
        <f t="shared" si="46"/>
        <v>3.3411016949152539</v>
      </c>
      <c r="F46">
        <f t="shared" si="45"/>
        <v>5.5739795918367347</v>
      </c>
    </row>
    <row r="47" spans="2:14" x14ac:dyDescent="0.2">
      <c r="B47" t="s">
        <v>3</v>
      </c>
      <c r="C47">
        <f>AVERAGE(C42:C46)</f>
        <v>5.4880237627938104</v>
      </c>
      <c r="D47">
        <f t="shared" ref="D47:F47" si="47">AVERAGE(D42:D46)</f>
        <v>6.325265456442783</v>
      </c>
      <c r="E47">
        <f t="shared" si="47"/>
        <v>5.2380285219609997</v>
      </c>
      <c r="F47">
        <f t="shared" si="47"/>
        <v>4.050293785547006</v>
      </c>
    </row>
    <row r="48" spans="2:14" x14ac:dyDescent="0.2">
      <c r="B48" t="s">
        <v>9</v>
      </c>
      <c r="C48">
        <f>_xlfn.STDEV.S(C42:C46)</f>
        <v>0.39626019255661649</v>
      </c>
      <c r="D48">
        <f t="shared" ref="D48:F48" si="48">_xlfn.STDEV.S(D42:D46)</f>
        <v>1.9088515301713045</v>
      </c>
      <c r="E48">
        <f t="shared" si="48"/>
        <v>1.6432333749682475</v>
      </c>
      <c r="F48">
        <f t="shared" si="48"/>
        <v>1.0683612103006639</v>
      </c>
    </row>
    <row r="49" spans="2:6" x14ac:dyDescent="0.2">
      <c r="B49" t="s">
        <v>10</v>
      </c>
      <c r="C49">
        <f>C48/SQRT(5)</f>
        <v>0.17721294546675012</v>
      </c>
      <c r="D49">
        <f t="shared" ref="D49" si="49">D48/SQRT(5)</f>
        <v>0.85366435608350544</v>
      </c>
      <c r="E49">
        <f>E48/SQRT(3)</f>
        <v>0.94872123137929498</v>
      </c>
      <c r="F49">
        <f>F48/SQRT(4)</f>
        <v>0.53418060515033194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6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9"/>
  <sheetViews>
    <sheetView tabSelected="1" zoomScaleNormal="100" workbookViewId="0">
      <selection activeCell="A123" sqref="A123"/>
    </sheetView>
  </sheetViews>
  <sheetFormatPr defaultRowHeight="13.2" x14ac:dyDescent="0.2"/>
  <sheetData>
    <row r="2" spans="2:16" x14ac:dyDescent="0.2">
      <c r="B2" t="s">
        <v>74</v>
      </c>
      <c r="J2" t="s">
        <v>75</v>
      </c>
    </row>
    <row r="3" spans="2:16" x14ac:dyDescent="0.2">
      <c r="C3" t="s">
        <v>28</v>
      </c>
      <c r="D3" t="s">
        <v>29</v>
      </c>
      <c r="E3" t="s">
        <v>30</v>
      </c>
      <c r="F3" t="s">
        <v>32</v>
      </c>
      <c r="G3" t="s">
        <v>33</v>
      </c>
      <c r="H3" t="s">
        <v>34</v>
      </c>
      <c r="K3" t="s">
        <v>28</v>
      </c>
      <c r="L3" t="s">
        <v>35</v>
      </c>
      <c r="M3" t="s">
        <v>36</v>
      </c>
      <c r="N3" t="s">
        <v>31</v>
      </c>
      <c r="O3" t="s">
        <v>37</v>
      </c>
      <c r="P3" t="s">
        <v>38</v>
      </c>
    </row>
    <row r="4" spans="2:16" x14ac:dyDescent="0.2">
      <c r="C4">
        <v>0.25700000000000001</v>
      </c>
      <c r="D4">
        <v>0.23100000000000001</v>
      </c>
      <c r="E4">
        <v>0.33600000000000002</v>
      </c>
      <c r="F4">
        <v>0.35499999999999998</v>
      </c>
      <c r="G4">
        <v>0.28299999999999997</v>
      </c>
      <c r="H4">
        <v>1.0999999999999999E-2</v>
      </c>
      <c r="K4">
        <v>6.4000000000000001E-2</v>
      </c>
      <c r="L4">
        <v>5.8999999999999997E-2</v>
      </c>
      <c r="M4">
        <v>7.2999999999999995E-2</v>
      </c>
      <c r="N4">
        <v>0.109</v>
      </c>
      <c r="O4">
        <v>0.33400000000000002</v>
      </c>
      <c r="P4">
        <v>1.0999999999999999E-2</v>
      </c>
    </row>
    <row r="5" spans="2:16" x14ac:dyDescent="0.2">
      <c r="C5">
        <v>0.26600000000000001</v>
      </c>
      <c r="D5">
        <v>0.20499999999999999</v>
      </c>
      <c r="E5">
        <v>1.8839999999999999</v>
      </c>
      <c r="F5">
        <v>0.35099999999999998</v>
      </c>
      <c r="K5">
        <v>6.7000000000000004E-2</v>
      </c>
      <c r="L5">
        <v>5.5E-2</v>
      </c>
      <c r="M5">
        <v>1.204</v>
      </c>
      <c r="N5">
        <v>0.123</v>
      </c>
    </row>
    <row r="6" spans="2:16" x14ac:dyDescent="0.2">
      <c r="C6">
        <v>0.19400000000000001</v>
      </c>
      <c r="D6">
        <v>0.25800000000000001</v>
      </c>
      <c r="E6">
        <v>0.62</v>
      </c>
      <c r="F6">
        <v>0.21</v>
      </c>
      <c r="K6">
        <v>5.5E-2</v>
      </c>
      <c r="L6">
        <v>5.3999999999999999E-2</v>
      </c>
      <c r="M6">
        <v>9.1999999999999998E-2</v>
      </c>
      <c r="N6">
        <v>8.6999999999999994E-2</v>
      </c>
    </row>
    <row r="7" spans="2:16" x14ac:dyDescent="0.2">
      <c r="C7">
        <v>0.17399999999999999</v>
      </c>
      <c r="D7">
        <v>0.16500000000000001</v>
      </c>
      <c r="E7">
        <v>0.33200000000000002</v>
      </c>
      <c r="F7">
        <v>0.41299999999999998</v>
      </c>
      <c r="K7">
        <v>4.5999999999999999E-2</v>
      </c>
      <c r="L7">
        <v>0.05</v>
      </c>
      <c r="M7">
        <v>7.2999999999999995E-2</v>
      </c>
      <c r="N7">
        <v>0.13300000000000001</v>
      </c>
    </row>
    <row r="8" spans="2:16" x14ac:dyDescent="0.2">
      <c r="C8">
        <v>0.27600000000000002</v>
      </c>
      <c r="D8">
        <v>0.313</v>
      </c>
      <c r="E8">
        <v>0.17699999999999999</v>
      </c>
      <c r="F8">
        <v>0.24099999999999999</v>
      </c>
      <c r="K8">
        <v>6.3E-2</v>
      </c>
      <c r="L8">
        <v>4.9000000000000002E-2</v>
      </c>
      <c r="M8">
        <v>7.0000000000000007E-2</v>
      </c>
      <c r="N8">
        <v>0.06</v>
      </c>
    </row>
    <row r="9" spans="2:16" x14ac:dyDescent="0.2">
      <c r="B9" t="s">
        <v>39</v>
      </c>
      <c r="C9">
        <f>AVERAGE(C4:C8)</f>
        <v>0.2334</v>
      </c>
      <c r="D9">
        <f t="shared" ref="D9:F9" si="0">AVERAGE(D4:D8)</f>
        <v>0.2344</v>
      </c>
      <c r="E9">
        <f t="shared" si="0"/>
        <v>0.66979999999999995</v>
      </c>
      <c r="F9">
        <f t="shared" si="0"/>
        <v>0.31399999999999995</v>
      </c>
      <c r="J9" t="s">
        <v>39</v>
      </c>
      <c r="K9">
        <f>AVERAGE(K4:K8)</f>
        <v>5.8999999999999997E-2</v>
      </c>
      <c r="L9">
        <f t="shared" ref="L9:N9" si="1">AVERAGE(L4:L8)</f>
        <v>5.3399999999999989E-2</v>
      </c>
      <c r="M9">
        <f t="shared" si="1"/>
        <v>0.3024</v>
      </c>
      <c r="N9">
        <f t="shared" si="1"/>
        <v>0.1024</v>
      </c>
    </row>
    <row r="11" spans="2:16" x14ac:dyDescent="0.2">
      <c r="B11" t="s">
        <v>72</v>
      </c>
      <c r="J11" t="s">
        <v>76</v>
      </c>
    </row>
    <row r="12" spans="2:16" x14ac:dyDescent="0.2">
      <c r="C12" t="s">
        <v>40</v>
      </c>
      <c r="D12" t="s">
        <v>41</v>
      </c>
      <c r="E12" t="s">
        <v>42</v>
      </c>
      <c r="F12" t="s">
        <v>43</v>
      </c>
      <c r="G12" t="s">
        <v>44</v>
      </c>
      <c r="K12" t="s">
        <v>40</v>
      </c>
      <c r="L12" t="s">
        <v>45</v>
      </c>
      <c r="M12" t="s">
        <v>42</v>
      </c>
      <c r="N12" t="s">
        <v>31</v>
      </c>
      <c r="O12" t="s">
        <v>46</v>
      </c>
    </row>
    <row r="13" spans="2:16" x14ac:dyDescent="0.2">
      <c r="C13">
        <f>C4-$H$4</f>
        <v>0.246</v>
      </c>
      <c r="D13">
        <f t="shared" ref="D13:F13" si="2">D4-$H$4</f>
        <v>0.22</v>
      </c>
      <c r="E13">
        <f t="shared" si="2"/>
        <v>0.32500000000000001</v>
      </c>
      <c r="F13">
        <f t="shared" si="2"/>
        <v>0.34399999999999997</v>
      </c>
      <c r="G13">
        <f>G4-$H$4</f>
        <v>0.27199999999999996</v>
      </c>
      <c r="K13">
        <f>K4-$P$4</f>
        <v>5.3000000000000005E-2</v>
      </c>
      <c r="L13">
        <f>L4-$P$4</f>
        <v>4.8000000000000001E-2</v>
      </c>
      <c r="M13">
        <f>M4-$P$4</f>
        <v>6.2E-2</v>
      </c>
      <c r="N13">
        <f>N4-$P$4</f>
        <v>9.8000000000000004E-2</v>
      </c>
      <c r="O13">
        <f>O4-$P$4</f>
        <v>0.32300000000000001</v>
      </c>
    </row>
    <row r="14" spans="2:16" x14ac:dyDescent="0.2">
      <c r="C14">
        <f t="shared" ref="C14:F17" si="3">C5-$H$4</f>
        <v>0.255</v>
      </c>
      <c r="D14">
        <f t="shared" si="3"/>
        <v>0.19399999999999998</v>
      </c>
      <c r="E14">
        <f t="shared" si="3"/>
        <v>1.873</v>
      </c>
      <c r="F14">
        <f t="shared" si="3"/>
        <v>0.33999999999999997</v>
      </c>
      <c r="K14">
        <f t="shared" ref="K14:N17" si="4">K5-$P$4</f>
        <v>5.6000000000000008E-2</v>
      </c>
      <c r="L14">
        <f t="shared" si="4"/>
        <v>4.3999999999999997E-2</v>
      </c>
      <c r="M14">
        <f t="shared" si="4"/>
        <v>1.1930000000000001</v>
      </c>
      <c r="N14">
        <f t="shared" si="4"/>
        <v>0.112</v>
      </c>
    </row>
    <row r="15" spans="2:16" x14ac:dyDescent="0.2">
      <c r="C15">
        <f t="shared" si="3"/>
        <v>0.183</v>
      </c>
      <c r="D15">
        <f t="shared" si="3"/>
        <v>0.247</v>
      </c>
      <c r="E15">
        <f t="shared" si="3"/>
        <v>0.60899999999999999</v>
      </c>
      <c r="F15">
        <f t="shared" si="3"/>
        <v>0.19899999999999998</v>
      </c>
      <c r="K15">
        <f t="shared" si="4"/>
        <v>4.3999999999999997E-2</v>
      </c>
      <c r="L15">
        <f t="shared" si="4"/>
        <v>4.2999999999999997E-2</v>
      </c>
      <c r="M15">
        <f t="shared" si="4"/>
        <v>8.1000000000000003E-2</v>
      </c>
      <c r="N15">
        <f t="shared" si="4"/>
        <v>7.5999999999999998E-2</v>
      </c>
    </row>
    <row r="16" spans="2:16" x14ac:dyDescent="0.2">
      <c r="C16">
        <f t="shared" si="3"/>
        <v>0.16299999999999998</v>
      </c>
      <c r="D16">
        <f t="shared" si="3"/>
        <v>0.154</v>
      </c>
      <c r="E16">
        <f t="shared" si="3"/>
        <v>0.32100000000000001</v>
      </c>
      <c r="F16">
        <f t="shared" si="3"/>
        <v>0.40199999999999997</v>
      </c>
      <c r="K16">
        <f t="shared" si="4"/>
        <v>3.5000000000000003E-2</v>
      </c>
      <c r="L16">
        <f t="shared" si="4"/>
        <v>3.9000000000000007E-2</v>
      </c>
      <c r="M16">
        <f t="shared" si="4"/>
        <v>6.2E-2</v>
      </c>
      <c r="N16">
        <f t="shared" si="4"/>
        <v>0.12200000000000001</v>
      </c>
    </row>
    <row r="17" spans="2:14" x14ac:dyDescent="0.2">
      <c r="C17">
        <f t="shared" si="3"/>
        <v>0.26500000000000001</v>
      </c>
      <c r="D17">
        <f t="shared" si="3"/>
        <v>0.30199999999999999</v>
      </c>
      <c r="E17">
        <f t="shared" si="3"/>
        <v>0.16599999999999998</v>
      </c>
      <c r="F17">
        <f t="shared" si="3"/>
        <v>0.22999999999999998</v>
      </c>
      <c r="K17">
        <f t="shared" si="4"/>
        <v>5.2000000000000005E-2</v>
      </c>
      <c r="L17">
        <f t="shared" si="4"/>
        <v>3.8000000000000006E-2</v>
      </c>
      <c r="M17">
        <f>M8-$P$4</f>
        <v>5.9000000000000011E-2</v>
      </c>
      <c r="N17">
        <f t="shared" si="4"/>
        <v>4.9000000000000002E-2</v>
      </c>
    </row>
    <row r="18" spans="2:14" x14ac:dyDescent="0.2">
      <c r="B18" t="s">
        <v>47</v>
      </c>
      <c r="C18">
        <f>AVERAGE(C13:C17)</f>
        <v>0.22240000000000001</v>
      </c>
      <c r="D18">
        <f t="shared" ref="D18:F18" si="5">AVERAGE(D13:D17)</f>
        <v>0.22339999999999999</v>
      </c>
      <c r="E18">
        <f t="shared" si="5"/>
        <v>0.65880000000000005</v>
      </c>
      <c r="F18">
        <f t="shared" si="5"/>
        <v>0.30299999999999999</v>
      </c>
      <c r="J18" t="s">
        <v>39</v>
      </c>
      <c r="K18">
        <f>AVERAGE(K13:K17)</f>
        <v>4.8000000000000008E-2</v>
      </c>
      <c r="L18">
        <f t="shared" ref="L18:N18" si="6">AVERAGE(L13:L17)</f>
        <v>4.2400000000000007E-2</v>
      </c>
      <c r="M18">
        <f t="shared" si="6"/>
        <v>0.29139999999999999</v>
      </c>
      <c r="N18">
        <f t="shared" si="6"/>
        <v>9.1400000000000009E-2</v>
      </c>
    </row>
    <row r="20" spans="2:14" x14ac:dyDescent="0.2">
      <c r="B20" t="s">
        <v>48</v>
      </c>
      <c r="J20" t="s">
        <v>49</v>
      </c>
    </row>
    <row r="21" spans="2:14" x14ac:dyDescent="0.2">
      <c r="C21" t="s">
        <v>40</v>
      </c>
      <c r="D21" t="s">
        <v>41</v>
      </c>
      <c r="E21" t="s">
        <v>36</v>
      </c>
      <c r="F21" t="s">
        <v>50</v>
      </c>
      <c r="K21" t="s">
        <v>51</v>
      </c>
      <c r="L21" t="s">
        <v>41</v>
      </c>
      <c r="M21" t="s">
        <v>36</v>
      </c>
      <c r="N21" t="s">
        <v>52</v>
      </c>
    </row>
    <row r="22" spans="2:14" x14ac:dyDescent="0.2">
      <c r="C22">
        <f t="shared" ref="C22:F26" si="7">(C13/$G$13)*100</f>
        <v>90.441176470588246</v>
      </c>
      <c r="D22">
        <f t="shared" si="7"/>
        <v>80.882352941176478</v>
      </c>
      <c r="E22">
        <f t="shared" si="7"/>
        <v>119.48529411764707</v>
      </c>
      <c r="F22">
        <f t="shared" si="7"/>
        <v>126.47058823529413</v>
      </c>
      <c r="K22">
        <f t="shared" ref="K22:N26" si="8">(K13/$O$13)*100</f>
        <v>16.408668730650156</v>
      </c>
      <c r="L22">
        <f t="shared" si="8"/>
        <v>14.860681114551083</v>
      </c>
      <c r="M22">
        <f t="shared" si="8"/>
        <v>19.195046439628484</v>
      </c>
      <c r="N22">
        <f t="shared" si="8"/>
        <v>30.340557275541798</v>
      </c>
    </row>
    <row r="23" spans="2:14" x14ac:dyDescent="0.2">
      <c r="C23">
        <f t="shared" si="7"/>
        <v>93.750000000000014</v>
      </c>
      <c r="D23">
        <f t="shared" si="7"/>
        <v>71.32352941176471</v>
      </c>
      <c r="E23">
        <f t="shared" si="7"/>
        <v>688.60294117647061</v>
      </c>
      <c r="F23">
        <f t="shared" si="7"/>
        <v>125</v>
      </c>
      <c r="K23">
        <f t="shared" si="8"/>
        <v>17.337461300309602</v>
      </c>
      <c r="L23">
        <f t="shared" si="8"/>
        <v>13.622291021671826</v>
      </c>
      <c r="M23">
        <f t="shared" si="8"/>
        <v>369.3498452012384</v>
      </c>
      <c r="N23">
        <f t="shared" si="8"/>
        <v>34.674922600619198</v>
      </c>
    </row>
    <row r="24" spans="2:14" x14ac:dyDescent="0.2">
      <c r="C24">
        <f t="shared" si="7"/>
        <v>67.279411764705884</v>
      </c>
      <c r="D24">
        <f t="shared" si="7"/>
        <v>90.808823529411768</v>
      </c>
      <c r="E24">
        <f t="shared" si="7"/>
        <v>223.89705882352945</v>
      </c>
      <c r="F24">
        <f t="shared" si="7"/>
        <v>73.161764705882362</v>
      </c>
      <c r="K24">
        <f t="shared" si="8"/>
        <v>13.622291021671826</v>
      </c>
      <c r="L24">
        <f t="shared" si="8"/>
        <v>13.31269349845201</v>
      </c>
      <c r="M24">
        <f t="shared" si="8"/>
        <v>25.077399380804955</v>
      </c>
      <c r="N24">
        <f t="shared" si="8"/>
        <v>23.52941176470588</v>
      </c>
    </row>
    <row r="25" spans="2:14" x14ac:dyDescent="0.2">
      <c r="C25">
        <f t="shared" si="7"/>
        <v>59.92647058823529</v>
      </c>
      <c r="D25">
        <f t="shared" si="7"/>
        <v>56.617647058823536</v>
      </c>
      <c r="E25">
        <f t="shared" si="7"/>
        <v>118.01470588235297</v>
      </c>
      <c r="F25">
        <f t="shared" si="7"/>
        <v>147.79411764705884</v>
      </c>
      <c r="K25">
        <f t="shared" si="8"/>
        <v>10.835913312693499</v>
      </c>
      <c r="L25">
        <f t="shared" si="8"/>
        <v>12.074303405572758</v>
      </c>
      <c r="M25">
        <f t="shared" si="8"/>
        <v>19.195046439628484</v>
      </c>
      <c r="N25">
        <f t="shared" si="8"/>
        <v>37.77089783281734</v>
      </c>
    </row>
    <row r="26" spans="2:14" x14ac:dyDescent="0.2">
      <c r="C26">
        <f t="shared" si="7"/>
        <v>97.426470588235318</v>
      </c>
      <c r="D26">
        <f t="shared" si="7"/>
        <v>111.02941176470588</v>
      </c>
      <c r="E26">
        <f t="shared" si="7"/>
        <v>61.029411764705884</v>
      </c>
      <c r="F26">
        <f>(F17/$G$13)*100</f>
        <v>84.558823529411768</v>
      </c>
      <c r="K26">
        <f t="shared" si="8"/>
        <v>16.099071207430342</v>
      </c>
      <c r="L26">
        <f t="shared" si="8"/>
        <v>11.764705882352942</v>
      </c>
      <c r="M26">
        <f t="shared" si="8"/>
        <v>18.266253869969042</v>
      </c>
      <c r="N26">
        <f>(N17/$O$13)*100</f>
        <v>15.170278637770899</v>
      </c>
    </row>
    <row r="27" spans="2:14" x14ac:dyDescent="0.2">
      <c r="B27" t="s">
        <v>53</v>
      </c>
      <c r="C27">
        <f>AVERAGE(C22:C26)</f>
        <v>81.764705882352956</v>
      </c>
      <c r="D27">
        <f t="shared" ref="D27:F27" si="9">AVERAGE(D22:D26)</f>
        <v>82.132352941176464</v>
      </c>
      <c r="E27">
        <f t="shared" si="9"/>
        <v>242.20588235294116</v>
      </c>
      <c r="F27">
        <f t="shared" si="9"/>
        <v>111.39705882352942</v>
      </c>
      <c r="J27" t="s">
        <v>39</v>
      </c>
      <c r="K27">
        <f>AVERAGE(K22:K26)</f>
        <v>14.860681114551085</v>
      </c>
      <c r="L27">
        <f t="shared" ref="L27:N27" si="10">AVERAGE(L22:L26)</f>
        <v>13.126934984520124</v>
      </c>
      <c r="M27">
        <f t="shared" si="10"/>
        <v>90.216718266253864</v>
      </c>
      <c r="N27">
        <f t="shared" si="10"/>
        <v>28.297213622291025</v>
      </c>
    </row>
    <row r="29" spans="2:14" x14ac:dyDescent="0.2">
      <c r="B29" t="s">
        <v>54</v>
      </c>
      <c r="F29" t="s">
        <v>56</v>
      </c>
      <c r="J29" t="s">
        <v>58</v>
      </c>
    </row>
    <row r="30" spans="2:14" x14ac:dyDescent="0.2">
      <c r="C30" t="s">
        <v>40</v>
      </c>
      <c r="D30" t="s">
        <v>42</v>
      </c>
      <c r="G30" t="s">
        <v>40</v>
      </c>
      <c r="H30" t="s">
        <v>30</v>
      </c>
      <c r="K30" t="s">
        <v>40</v>
      </c>
      <c r="L30" t="s">
        <v>30</v>
      </c>
    </row>
    <row r="31" spans="2:14" x14ac:dyDescent="0.2">
      <c r="B31" t="s">
        <v>59</v>
      </c>
      <c r="C31">
        <f>C22*0.482</f>
        <v>43.59264705882353</v>
      </c>
      <c r="D31">
        <f>E22*0.482</f>
        <v>57.591911764705884</v>
      </c>
      <c r="F31" t="s">
        <v>60</v>
      </c>
      <c r="G31">
        <f>K22*0.482</f>
        <v>7.908978328173375</v>
      </c>
      <c r="H31">
        <f>M22*0.482</f>
        <v>9.2520123839009294</v>
      </c>
      <c r="J31" t="s">
        <v>61</v>
      </c>
      <c r="K31">
        <f>C31/G31</f>
        <v>5.5117924528301883</v>
      </c>
      <c r="L31">
        <f>D31/H31</f>
        <v>6.224798387096774</v>
      </c>
    </row>
    <row r="32" spans="2:14" x14ac:dyDescent="0.2">
      <c r="C32">
        <f>C23*0.482</f>
        <v>45.187500000000007</v>
      </c>
      <c r="G32">
        <f>K23*0.482</f>
        <v>8.3566563467492276</v>
      </c>
      <c r="K32">
        <f t="shared" ref="K32:K40" si="11">C32/G32</f>
        <v>5.4073660714285712</v>
      </c>
    </row>
    <row r="33" spans="1:12" x14ac:dyDescent="0.2">
      <c r="C33">
        <f>C24*0.482</f>
        <v>32.428676470588236</v>
      </c>
      <c r="G33">
        <f>K24*0.482</f>
        <v>6.5659442724458197</v>
      </c>
      <c r="K33">
        <f t="shared" si="11"/>
        <v>4.938920454545455</v>
      </c>
    </row>
    <row r="34" spans="1:12" x14ac:dyDescent="0.2">
      <c r="C34">
        <f t="shared" ref="C34:C35" si="12">C25*0.482</f>
        <v>28.88455882352941</v>
      </c>
      <c r="D34">
        <f>E25*0.482</f>
        <v>56.883088235294132</v>
      </c>
      <c r="G34">
        <f>K25*0.482</f>
        <v>5.2229102167182662</v>
      </c>
      <c r="H34">
        <f>M25*0.482</f>
        <v>9.2520123839009294</v>
      </c>
      <c r="K34">
        <f t="shared" si="11"/>
        <v>5.5303571428571425</v>
      </c>
      <c r="L34">
        <f>D34/H34</f>
        <v>6.1481854838709689</v>
      </c>
    </row>
    <row r="35" spans="1:12" x14ac:dyDescent="0.2">
      <c r="C35">
        <f t="shared" si="12"/>
        <v>46.95955882352942</v>
      </c>
      <c r="D35">
        <f>E26*0.482</f>
        <v>29.416176470588233</v>
      </c>
      <c r="G35">
        <f>K26*0.482</f>
        <v>7.7597523219814244</v>
      </c>
      <c r="H35">
        <f>M26*0.482</f>
        <v>8.8043343653250776</v>
      </c>
      <c r="K35">
        <f t="shared" si="11"/>
        <v>6.0516826923076934</v>
      </c>
      <c r="L35">
        <f>D35/H35</f>
        <v>3.3411016949152539</v>
      </c>
    </row>
    <row r="36" spans="1:12" x14ac:dyDescent="0.2">
      <c r="B36" t="s">
        <v>62</v>
      </c>
      <c r="C36">
        <f>D22*0.482</f>
        <v>38.985294117647058</v>
      </c>
      <c r="F36" t="s">
        <v>62</v>
      </c>
      <c r="G36">
        <f>L22*0.482</f>
        <v>7.162848297213622</v>
      </c>
      <c r="J36" t="s">
        <v>62</v>
      </c>
      <c r="K36">
        <f t="shared" si="11"/>
        <v>5.442708333333333</v>
      </c>
    </row>
    <row r="37" spans="1:12" x14ac:dyDescent="0.2">
      <c r="C37">
        <f>D23*0.482</f>
        <v>34.377941176470586</v>
      </c>
      <c r="D37">
        <f>F23*0.482</f>
        <v>60.25</v>
      </c>
      <c r="G37">
        <f>L23*0.482</f>
        <v>6.5659442724458197</v>
      </c>
      <c r="H37">
        <f>N23*0.482</f>
        <v>16.713312693498452</v>
      </c>
      <c r="K37">
        <f t="shared" si="11"/>
        <v>5.235795454545455</v>
      </c>
      <c r="L37">
        <f>D37/H37</f>
        <v>3.6049107142857144</v>
      </c>
    </row>
    <row r="38" spans="1:12" x14ac:dyDescent="0.2">
      <c r="C38">
        <f>D24*0.482</f>
        <v>43.769852941176474</v>
      </c>
      <c r="D38">
        <f>F24*0.482</f>
        <v>35.263970588235296</v>
      </c>
      <c r="G38">
        <f>L24*0.482</f>
        <v>6.4167182662538682</v>
      </c>
      <c r="H38">
        <f>N24*0.482</f>
        <v>11.341176470588234</v>
      </c>
      <c r="K38">
        <f t="shared" si="11"/>
        <v>6.8212209302325606</v>
      </c>
      <c r="L38">
        <f>D38/H38</f>
        <v>3.1093750000000004</v>
      </c>
    </row>
    <row r="39" spans="1:12" x14ac:dyDescent="0.2">
      <c r="C39">
        <f>D25*0.482</f>
        <v>27.289705882352944</v>
      </c>
      <c r="D39">
        <f>F25*0.482</f>
        <v>71.236764705882365</v>
      </c>
      <c r="G39">
        <f>L25*0.482</f>
        <v>5.8198142414860694</v>
      </c>
      <c r="H39">
        <f>N25*0.482</f>
        <v>18.205572755417958</v>
      </c>
      <c r="K39">
        <f t="shared" si="11"/>
        <v>4.6891025641025639</v>
      </c>
      <c r="L39">
        <f>D39/H39</f>
        <v>3.9129098360655741</v>
      </c>
    </row>
    <row r="40" spans="1:12" x14ac:dyDescent="0.2">
      <c r="C40">
        <f>D26*0.482</f>
        <v>53.516176470588235</v>
      </c>
      <c r="D40">
        <f>F26*0.482</f>
        <v>40.757352941176471</v>
      </c>
      <c r="G40">
        <f>L26*0.482</f>
        <v>5.6705882352941179</v>
      </c>
      <c r="H40">
        <f>N26*0.482</f>
        <v>7.3120743034055726</v>
      </c>
      <c r="K40">
        <f t="shared" si="11"/>
        <v>9.4375</v>
      </c>
      <c r="L40">
        <f>D40/H40</f>
        <v>5.5739795918367347</v>
      </c>
    </row>
    <row r="42" spans="1:12" x14ac:dyDescent="0.2">
      <c r="A42" t="s">
        <v>63</v>
      </c>
    </row>
    <row r="43" spans="1:12" x14ac:dyDescent="0.2">
      <c r="A43" t="s">
        <v>77</v>
      </c>
    </row>
    <row r="46" spans="1:12" x14ac:dyDescent="0.2">
      <c r="B46" s="1" t="s">
        <v>78</v>
      </c>
      <c r="C46" s="1" t="s">
        <v>79</v>
      </c>
      <c r="D46" s="1" t="s">
        <v>80</v>
      </c>
      <c r="E46" s="1" t="s">
        <v>81</v>
      </c>
      <c r="F46" s="1" t="s">
        <v>82</v>
      </c>
    </row>
    <row r="48" spans="1:12" x14ac:dyDescent="0.2">
      <c r="A48" t="s">
        <v>66</v>
      </c>
      <c r="B48">
        <v>5</v>
      </c>
      <c r="C48">
        <v>39.410588235294121</v>
      </c>
      <c r="D48">
        <v>66.84841738754335</v>
      </c>
      <c r="E48">
        <v>8.176088147001801</v>
      </c>
      <c r="F48">
        <v>3.6564577773452642</v>
      </c>
    </row>
    <row r="49" spans="1:7" x14ac:dyDescent="0.2">
      <c r="A49" t="s">
        <v>67</v>
      </c>
      <c r="B49">
        <v>3</v>
      </c>
      <c r="C49">
        <v>47.963725490196083</v>
      </c>
      <c r="D49">
        <v>258.13428867502853</v>
      </c>
      <c r="E49">
        <v>16.066558084263988</v>
      </c>
      <c r="F49">
        <v>9.2760316349005709</v>
      </c>
    </row>
    <row r="50" spans="1:7" x14ac:dyDescent="0.2">
      <c r="A50" t="s">
        <v>68</v>
      </c>
      <c r="B50">
        <v>5</v>
      </c>
      <c r="C50">
        <v>39.587794117647057</v>
      </c>
      <c r="D50">
        <v>97.55949978373701</v>
      </c>
      <c r="E50">
        <v>9.8772212582151369</v>
      </c>
      <c r="F50">
        <v>4.4172276324350097</v>
      </c>
    </row>
    <row r="51" spans="1:7" x14ac:dyDescent="0.2">
      <c r="A51" t="s">
        <v>69</v>
      </c>
      <c r="B51">
        <v>4</v>
      </c>
      <c r="C51">
        <v>51.877022058823528</v>
      </c>
      <c r="D51">
        <v>281.51563847138215</v>
      </c>
      <c r="E51">
        <v>16.778427771140599</v>
      </c>
      <c r="F51">
        <v>8.3892138855702996</v>
      </c>
    </row>
    <row r="53" spans="1:7" x14ac:dyDescent="0.2">
      <c r="A53" t="s">
        <v>64</v>
      </c>
      <c r="B53">
        <v>8</v>
      </c>
      <c r="C53">
        <v>42.618014705882359</v>
      </c>
      <c r="D53">
        <v>131.54714872713754</v>
      </c>
      <c r="E53">
        <v>11.46940053913619</v>
      </c>
      <c r="F53">
        <v>4.0550454486839227</v>
      </c>
    </row>
    <row r="54" spans="1:7" x14ac:dyDescent="0.2">
      <c r="A54" t="s">
        <v>65</v>
      </c>
      <c r="B54">
        <v>9</v>
      </c>
      <c r="C54">
        <v>45.049673202614379</v>
      </c>
      <c r="D54">
        <v>196.29953748257958</v>
      </c>
      <c r="E54">
        <v>14.01069368313288</v>
      </c>
      <c r="F54">
        <v>4.6702312277109597</v>
      </c>
    </row>
    <row r="56" spans="1:7" x14ac:dyDescent="0.2">
      <c r="A56" t="s">
        <v>0</v>
      </c>
      <c r="B56">
        <v>10</v>
      </c>
      <c r="C56">
        <v>39.499191176470589</v>
      </c>
      <c r="D56">
        <v>73.078908166330322</v>
      </c>
      <c r="E56">
        <v>8.5486202492759222</v>
      </c>
      <c r="F56">
        <v>2.7033110839548287</v>
      </c>
    </row>
    <row r="57" spans="1:7" x14ac:dyDescent="0.2">
      <c r="A57" t="s">
        <v>2</v>
      </c>
      <c r="B57">
        <v>7</v>
      </c>
      <c r="C57">
        <v>50.199894957983197</v>
      </c>
      <c r="D57">
        <v>231.17797927994738</v>
      </c>
      <c r="E57">
        <v>15.204538114653381</v>
      </c>
      <c r="F57">
        <v>5.7467752358536748</v>
      </c>
    </row>
    <row r="59" spans="1:7" x14ac:dyDescent="0.2">
      <c r="A59" t="s">
        <v>83</v>
      </c>
      <c r="B59">
        <v>17</v>
      </c>
      <c r="C59">
        <v>43.905363321799314</v>
      </c>
      <c r="D59">
        <v>157.26684240948754</v>
      </c>
      <c r="E59">
        <v>12.540607736847825</v>
      </c>
      <c r="F59">
        <v>3.0415441357918604</v>
      </c>
    </row>
    <row r="62" spans="1:7" x14ac:dyDescent="0.2">
      <c r="A62" t="s">
        <v>84</v>
      </c>
    </row>
    <row r="64" spans="1:7" ht="13.8" thickBot="1" x14ac:dyDescent="0.25">
      <c r="A64" s="2" t="s">
        <v>85</v>
      </c>
      <c r="B64" s="2" t="s">
        <v>86</v>
      </c>
      <c r="C64" s="2" t="s">
        <v>87</v>
      </c>
      <c r="D64" s="2" t="s">
        <v>88</v>
      </c>
      <c r="E64" s="2" t="s">
        <v>89</v>
      </c>
      <c r="F64" s="2" t="s">
        <v>90</v>
      </c>
      <c r="G64" s="2" t="s">
        <v>11</v>
      </c>
    </row>
    <row r="65" spans="1:13" x14ac:dyDescent="0.2">
      <c r="A65" t="s">
        <v>91</v>
      </c>
      <c r="B65">
        <v>2516.2694785518006</v>
      </c>
      <c r="C65">
        <v>16</v>
      </c>
    </row>
    <row r="66" spans="1:13" x14ac:dyDescent="0.2">
      <c r="A66" t="s">
        <v>92</v>
      </c>
      <c r="B66">
        <v>25.043137601205672</v>
      </c>
      <c r="C66">
        <v>1</v>
      </c>
      <c r="D66">
        <v>25.043137601205672</v>
      </c>
      <c r="E66">
        <v>0.16129269818582134</v>
      </c>
      <c r="F66">
        <v>0.69449328861943638</v>
      </c>
      <c r="G66">
        <v>4.6671927318268525</v>
      </c>
    </row>
    <row r="67" spans="1:13" x14ac:dyDescent="0.2">
      <c r="A67" t="s">
        <v>93</v>
      </c>
      <c r="B67">
        <v>458.58422328154319</v>
      </c>
      <c r="C67">
        <v>1</v>
      </c>
      <c r="D67">
        <v>458.58422328154319</v>
      </c>
      <c r="E67">
        <v>2.9535550974638349</v>
      </c>
      <c r="F67">
        <v>0.10939541169728301</v>
      </c>
      <c r="G67">
        <v>4.6671927318268525</v>
      </c>
    </row>
    <row r="68" spans="1:13" x14ac:dyDescent="0.2">
      <c r="A68" t="s">
        <v>94</v>
      </c>
      <c r="B68">
        <v>14.194956219726748</v>
      </c>
      <c r="C68">
        <v>1</v>
      </c>
      <c r="D68">
        <v>14.194956219726748</v>
      </c>
      <c r="E68">
        <v>9.1423959160736576E-2</v>
      </c>
      <c r="F68">
        <v>0.76715803898041424</v>
      </c>
      <c r="G68">
        <v>4.6671927318268525</v>
      </c>
    </row>
    <row r="69" spans="1:13" x14ac:dyDescent="0.2">
      <c r="A69" t="s">
        <v>95</v>
      </c>
      <c r="B69">
        <v>2018.447161449325</v>
      </c>
      <c r="C69">
        <v>13</v>
      </c>
      <c r="D69">
        <v>155.26516626533268</v>
      </c>
    </row>
    <row r="72" spans="1:13" x14ac:dyDescent="0.2">
      <c r="A72" t="s">
        <v>55</v>
      </c>
    </row>
    <row r="73" spans="1:13" x14ac:dyDescent="0.2">
      <c r="A73" t="s">
        <v>96</v>
      </c>
      <c r="H73" s="3"/>
      <c r="I73" s="3"/>
      <c r="J73" s="3"/>
      <c r="K73" s="3"/>
      <c r="L73" s="3"/>
      <c r="M73" s="3"/>
    </row>
    <row r="74" spans="1:13" x14ac:dyDescent="0.2">
      <c r="H74" s="3"/>
      <c r="I74" s="3"/>
      <c r="J74" s="3"/>
      <c r="K74" s="3"/>
      <c r="L74" s="3"/>
      <c r="M74" s="3"/>
    </row>
    <row r="75" spans="1:13" x14ac:dyDescent="0.2">
      <c r="H75" s="3"/>
      <c r="I75" s="3"/>
      <c r="J75" s="3"/>
      <c r="K75" s="3"/>
      <c r="L75" s="3"/>
      <c r="M75" s="3"/>
    </row>
    <row r="76" spans="1:13" x14ac:dyDescent="0.2">
      <c r="B76" s="1" t="s">
        <v>78</v>
      </c>
      <c r="C76" s="1" t="s">
        <v>79</v>
      </c>
      <c r="D76" s="1" t="s">
        <v>80</v>
      </c>
      <c r="E76" s="1" t="s">
        <v>81</v>
      </c>
      <c r="F76" s="1" t="s">
        <v>82</v>
      </c>
      <c r="H76" s="3"/>
      <c r="I76" s="3"/>
      <c r="J76" s="3"/>
      <c r="K76" s="3"/>
      <c r="L76" s="3"/>
      <c r="M76" s="3"/>
    </row>
    <row r="77" spans="1:13" x14ac:dyDescent="0.2">
      <c r="H77" s="3"/>
      <c r="I77" s="3"/>
      <c r="J77" s="3"/>
      <c r="K77" s="3"/>
      <c r="L77" s="3"/>
      <c r="M77" s="3"/>
    </row>
    <row r="78" spans="1:13" x14ac:dyDescent="0.2">
      <c r="A78" t="s">
        <v>66</v>
      </c>
      <c r="B78">
        <v>5</v>
      </c>
      <c r="C78">
        <v>7.1628482972136229</v>
      </c>
      <c r="D78">
        <v>1.6144590669899941</v>
      </c>
      <c r="E78">
        <v>1.2706136576434215</v>
      </c>
      <c r="F78">
        <v>0.56823570232606713</v>
      </c>
      <c r="H78" s="3"/>
      <c r="I78" s="3"/>
      <c r="J78" s="3"/>
      <c r="K78" s="3"/>
      <c r="L78" s="3"/>
      <c r="M78" s="3"/>
    </row>
    <row r="79" spans="1:13" x14ac:dyDescent="0.2">
      <c r="A79" t="s">
        <v>67</v>
      </c>
      <c r="B79">
        <v>3</v>
      </c>
      <c r="C79">
        <v>9.1027863777089788</v>
      </c>
      <c r="D79">
        <v>6.6805202772000222E-2</v>
      </c>
      <c r="E79">
        <v>0.25846702453504627</v>
      </c>
      <c r="F79">
        <v>0.14922600619195059</v>
      </c>
      <c r="H79" s="3"/>
      <c r="I79" s="3"/>
      <c r="J79" s="3"/>
      <c r="K79" s="3"/>
      <c r="L79" s="3"/>
      <c r="M79" s="3"/>
    </row>
    <row r="80" spans="1:13" x14ac:dyDescent="0.2">
      <c r="A80" t="s">
        <v>68</v>
      </c>
      <c r="B80">
        <v>5</v>
      </c>
      <c r="C80">
        <v>6.3271826625386991</v>
      </c>
      <c r="D80">
        <v>0.36297493506119993</v>
      </c>
      <c r="E80">
        <v>0.6024740119384403</v>
      </c>
      <c r="F80">
        <v>0.26943456907427449</v>
      </c>
      <c r="H80" s="3"/>
      <c r="I80" s="3"/>
      <c r="J80" s="3"/>
      <c r="K80" s="3"/>
      <c r="L80" s="3"/>
      <c r="M80" s="3"/>
    </row>
    <row r="81" spans="1:13" x14ac:dyDescent="0.2">
      <c r="A81" t="s">
        <v>69</v>
      </c>
      <c r="B81">
        <v>4</v>
      </c>
      <c r="C81">
        <v>13.393034055727554</v>
      </c>
      <c r="D81">
        <v>25.12432334250305</v>
      </c>
      <c r="E81">
        <v>5.0124169162693413</v>
      </c>
      <c r="F81">
        <v>2.5062084581346706</v>
      </c>
      <c r="H81" s="3"/>
      <c r="I81" s="3"/>
      <c r="J81" s="3"/>
      <c r="K81" s="3"/>
      <c r="L81" s="3"/>
      <c r="M81" s="3"/>
    </row>
    <row r="82" spans="1:13" x14ac:dyDescent="0.2">
      <c r="H82" s="3"/>
      <c r="I82" s="3"/>
      <c r="J82" s="3"/>
      <c r="K82" s="3"/>
      <c r="L82" s="3"/>
      <c r="M82" s="3"/>
    </row>
    <row r="83" spans="1:13" x14ac:dyDescent="0.2">
      <c r="A83" t="s">
        <v>64</v>
      </c>
      <c r="B83">
        <v>8</v>
      </c>
      <c r="C83">
        <v>7.8903250773993809</v>
      </c>
      <c r="D83">
        <v>1.9496780308995036</v>
      </c>
      <c r="E83">
        <v>1.3963087161868981</v>
      </c>
      <c r="F83">
        <v>0.49366968092281904</v>
      </c>
      <c r="H83" s="3"/>
      <c r="I83" s="3"/>
      <c r="J83" s="3"/>
      <c r="K83" s="3"/>
      <c r="L83" s="3"/>
      <c r="M83" s="3"/>
    </row>
    <row r="84" spans="1:13" x14ac:dyDescent="0.2">
      <c r="A84" t="s">
        <v>65</v>
      </c>
      <c r="B84">
        <v>9</v>
      </c>
      <c r="C84">
        <v>9.4675610595115245</v>
      </c>
      <c r="D84">
        <v>23.471513140588357</v>
      </c>
      <c r="E84">
        <v>4.8447407712475554</v>
      </c>
      <c r="F84">
        <v>1.6149135904158518</v>
      </c>
      <c r="H84" s="3"/>
      <c r="I84" s="3"/>
      <c r="J84" s="3"/>
      <c r="K84" s="3"/>
      <c r="L84" s="3"/>
      <c r="M84" s="3"/>
    </row>
    <row r="85" spans="1:13" x14ac:dyDescent="0.2">
      <c r="H85" s="3"/>
      <c r="I85" s="3"/>
      <c r="J85" s="3"/>
      <c r="K85" s="3"/>
      <c r="L85" s="3"/>
      <c r="M85" s="3"/>
    </row>
    <row r="86" spans="1:13" x14ac:dyDescent="0.2">
      <c r="A86" t="s">
        <v>0</v>
      </c>
      <c r="B86">
        <v>10</v>
      </c>
      <c r="C86">
        <v>6.7450154798761606</v>
      </c>
      <c r="D86">
        <v>1.0728420711829409</v>
      </c>
      <c r="E86">
        <v>1.0357808992170792</v>
      </c>
      <c r="F86">
        <v>0.32754267984232849</v>
      </c>
      <c r="H86" s="3"/>
      <c r="I86" s="3"/>
      <c r="J86" s="3"/>
      <c r="K86" s="3"/>
      <c r="L86" s="3"/>
      <c r="M86" s="3"/>
    </row>
    <row r="87" spans="1:13" x14ac:dyDescent="0.2">
      <c r="A87" t="s">
        <v>2</v>
      </c>
      <c r="B87">
        <v>7</v>
      </c>
      <c r="C87">
        <v>11.554356479433878</v>
      </c>
      <c r="D87">
        <v>17.843351540388067</v>
      </c>
      <c r="E87">
        <v>4.2241391478487147</v>
      </c>
      <c r="F87">
        <v>1.5965745269342857</v>
      </c>
      <c r="H87" s="3"/>
      <c r="I87" s="3"/>
      <c r="J87" s="3"/>
      <c r="K87" s="3"/>
      <c r="L87" s="3"/>
      <c r="M87" s="3"/>
    </row>
    <row r="88" spans="1:13" x14ac:dyDescent="0.2">
      <c r="H88" s="3"/>
      <c r="I88" s="3"/>
      <c r="J88" s="3"/>
      <c r="K88" s="3"/>
      <c r="L88" s="3"/>
      <c r="M88" s="3"/>
    </row>
    <row r="89" spans="1:13" x14ac:dyDescent="0.2">
      <c r="A89" t="s">
        <v>97</v>
      </c>
      <c r="B89">
        <v>17</v>
      </c>
      <c r="C89">
        <v>8.725332362046986</v>
      </c>
      <c r="D89">
        <v>13.247242476148685</v>
      </c>
      <c r="E89">
        <v>3.6396761498996972</v>
      </c>
      <c r="F89">
        <v>0.882751129945757</v>
      </c>
      <c r="H89" s="3"/>
      <c r="I89" s="3"/>
      <c r="J89" s="3"/>
      <c r="K89" s="3"/>
      <c r="L89" s="3"/>
      <c r="M89" s="3"/>
    </row>
    <row r="90" spans="1:13" x14ac:dyDescent="0.2">
      <c r="H90" s="3"/>
      <c r="I90" s="3"/>
      <c r="J90" s="3"/>
      <c r="K90" s="3"/>
      <c r="L90" s="3"/>
      <c r="M90" s="3"/>
    </row>
    <row r="91" spans="1:13" x14ac:dyDescent="0.2">
      <c r="H91" s="3"/>
      <c r="I91" s="3"/>
      <c r="J91" s="3"/>
      <c r="K91" s="3"/>
      <c r="L91" s="3"/>
      <c r="M91" s="3"/>
    </row>
    <row r="92" spans="1:13" x14ac:dyDescent="0.2">
      <c r="A92" t="s">
        <v>98</v>
      </c>
      <c r="H92" s="3"/>
      <c r="I92" s="3"/>
      <c r="J92" s="3"/>
      <c r="K92" s="3"/>
      <c r="L92" s="3"/>
      <c r="M92" s="3"/>
    </row>
    <row r="93" spans="1:13" x14ac:dyDescent="0.2">
      <c r="H93" s="3"/>
      <c r="I93" s="3"/>
      <c r="J93" s="3"/>
      <c r="K93" s="3"/>
      <c r="L93" s="3"/>
      <c r="M93" s="3"/>
    </row>
    <row r="94" spans="1:13" ht="13.8" thickBot="1" x14ac:dyDescent="0.25">
      <c r="A94" s="2" t="s">
        <v>85</v>
      </c>
      <c r="B94" s="2" t="s">
        <v>86</v>
      </c>
      <c r="C94" s="2" t="s">
        <v>87</v>
      </c>
      <c r="D94" s="2" t="s">
        <v>88</v>
      </c>
      <c r="E94" s="2" t="s">
        <v>89</v>
      </c>
      <c r="F94" s="2" t="s">
        <v>90</v>
      </c>
      <c r="G94" s="2" t="s">
        <v>11</v>
      </c>
      <c r="H94" s="3"/>
      <c r="I94" s="3"/>
      <c r="J94" s="3"/>
      <c r="K94" s="3"/>
      <c r="L94" s="3"/>
      <c r="M94" s="3"/>
    </row>
    <row r="95" spans="1:13" x14ac:dyDescent="0.2">
      <c r="A95" t="s">
        <v>91</v>
      </c>
      <c r="B95">
        <v>211.95587961837896</v>
      </c>
      <c r="C95">
        <v>16</v>
      </c>
      <c r="H95" s="3"/>
      <c r="I95" s="3"/>
      <c r="J95" s="3"/>
      <c r="K95" s="3"/>
      <c r="L95" s="3"/>
      <c r="M95" s="3"/>
    </row>
    <row r="96" spans="1:13" x14ac:dyDescent="0.2">
      <c r="A96" t="s">
        <v>92</v>
      </c>
      <c r="B96">
        <v>10.536028277375408</v>
      </c>
      <c r="C96">
        <v>1</v>
      </c>
      <c r="D96">
        <v>10.536028277375408</v>
      </c>
      <c r="E96">
        <v>1.6419853267236264</v>
      </c>
      <c r="F96">
        <v>0.22243853087855192</v>
      </c>
      <c r="G96">
        <v>4.6671927318268525</v>
      </c>
      <c r="H96" s="3"/>
      <c r="I96" s="3"/>
      <c r="J96" s="3"/>
      <c r="K96" s="3"/>
      <c r="L96" s="3"/>
      <c r="M96" s="3"/>
    </row>
    <row r="97" spans="1:13" x14ac:dyDescent="0.2">
      <c r="A97" t="s">
        <v>93</v>
      </c>
      <c r="B97">
        <v>91.28320884288263</v>
      </c>
      <c r="C97">
        <v>1</v>
      </c>
      <c r="D97">
        <v>91.28320884288263</v>
      </c>
      <c r="E97">
        <v>14.22601435287711</v>
      </c>
      <c r="F97">
        <v>2.3291365686398764E-3</v>
      </c>
      <c r="G97">
        <v>4.6671927318268525</v>
      </c>
      <c r="H97" s="4"/>
      <c r="I97" s="3"/>
      <c r="J97" s="3"/>
      <c r="K97" s="3"/>
      <c r="L97" s="3"/>
      <c r="M97" s="3"/>
    </row>
    <row r="98" spans="1:13" x14ac:dyDescent="0.2">
      <c r="A98" t="s">
        <v>94</v>
      </c>
      <c r="B98">
        <v>26.720326056862987</v>
      </c>
      <c r="C98">
        <v>1</v>
      </c>
      <c r="D98">
        <v>26.720326056862987</v>
      </c>
      <c r="E98">
        <v>4.1642241417341177</v>
      </c>
      <c r="F98">
        <v>6.2135590997314978E-2</v>
      </c>
      <c r="G98">
        <v>4.6671927318268525</v>
      </c>
      <c r="H98" s="3"/>
      <c r="I98" s="3"/>
      <c r="J98" s="3"/>
      <c r="K98" s="3"/>
      <c r="L98" s="3"/>
      <c r="M98" s="3"/>
    </row>
    <row r="99" spans="1:13" x14ac:dyDescent="0.2">
      <c r="A99" t="s">
        <v>95</v>
      </c>
      <c r="B99">
        <v>83.416316441257933</v>
      </c>
      <c r="C99">
        <v>13</v>
      </c>
      <c r="D99">
        <v>6.4166397262506099</v>
      </c>
      <c r="H99" s="3"/>
      <c r="I99" s="3"/>
      <c r="J99" s="3"/>
      <c r="K99" s="3"/>
      <c r="L99" s="3"/>
      <c r="M99" s="3"/>
    </row>
    <row r="100" spans="1:13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2" spans="1:13" x14ac:dyDescent="0.2">
      <c r="A102" t="s">
        <v>57</v>
      </c>
    </row>
    <row r="103" spans="1:13" x14ac:dyDescent="0.2">
      <c r="A103" t="s">
        <v>99</v>
      </c>
    </row>
    <row r="106" spans="1:13" x14ac:dyDescent="0.2">
      <c r="B106" s="1" t="s">
        <v>78</v>
      </c>
      <c r="C106" s="1" t="s">
        <v>79</v>
      </c>
      <c r="D106" s="1" t="s">
        <v>80</v>
      </c>
      <c r="E106" s="1" t="s">
        <v>81</v>
      </c>
      <c r="F106" s="1" t="s">
        <v>82</v>
      </c>
    </row>
    <row r="108" spans="1:13" x14ac:dyDescent="0.2">
      <c r="A108" t="s">
        <v>66</v>
      </c>
      <c r="B108">
        <v>5</v>
      </c>
      <c r="C108">
        <v>5.4880237627938104</v>
      </c>
      <c r="D108">
        <v>0.15702214020500677</v>
      </c>
      <c r="E108">
        <v>0.39626019255661649</v>
      </c>
      <c r="F108">
        <v>0.17721294546675012</v>
      </c>
    </row>
    <row r="109" spans="1:13" x14ac:dyDescent="0.2">
      <c r="A109" t="s">
        <v>67</v>
      </c>
      <c r="B109">
        <v>3</v>
      </c>
      <c r="C109">
        <v>5.2380285219609997</v>
      </c>
      <c r="D109">
        <v>2.7002159246095374</v>
      </c>
      <c r="E109">
        <v>1.6432333749682475</v>
      </c>
      <c r="F109">
        <v>0.94872123137929498</v>
      </c>
    </row>
    <row r="110" spans="1:13" x14ac:dyDescent="0.2">
      <c r="A110" t="s">
        <v>68</v>
      </c>
      <c r="B110">
        <v>5</v>
      </c>
      <c r="C110">
        <v>6.325265456442783</v>
      </c>
      <c r="D110">
        <v>3.6437141642373305</v>
      </c>
      <c r="E110">
        <v>1.9088515301713045</v>
      </c>
      <c r="F110">
        <v>0.85366435608350555</v>
      </c>
    </row>
    <row r="111" spans="1:13" x14ac:dyDescent="0.2">
      <c r="A111" t="s">
        <v>69</v>
      </c>
      <c r="B111">
        <v>4</v>
      </c>
      <c r="C111">
        <v>4.050293785547006</v>
      </c>
      <c r="D111">
        <v>1.1413956756750991</v>
      </c>
      <c r="E111">
        <v>1.0683612103006639</v>
      </c>
      <c r="F111">
        <v>0.53418060515033194</v>
      </c>
    </row>
    <row r="113" spans="1:7" x14ac:dyDescent="0.2">
      <c r="A113" t="s">
        <v>64</v>
      </c>
      <c r="B113">
        <v>8</v>
      </c>
      <c r="C113">
        <v>5.3942755474815058</v>
      </c>
      <c r="D113">
        <v>0.87795763548033234</v>
      </c>
      <c r="E113">
        <v>0.93699393566892009</v>
      </c>
      <c r="F113">
        <v>0.33127738292108255</v>
      </c>
    </row>
    <row r="114" spans="1:7" x14ac:dyDescent="0.2">
      <c r="A114" t="s">
        <v>65</v>
      </c>
      <c r="B114">
        <v>9</v>
      </c>
      <c r="C114">
        <v>5.3141669360446606</v>
      </c>
      <c r="D114">
        <v>3.6875182669908</v>
      </c>
      <c r="E114">
        <v>1.92029119328054</v>
      </c>
      <c r="F114">
        <v>0.64009706442684666</v>
      </c>
    </row>
    <row r="116" spans="1:7" x14ac:dyDescent="0.2">
      <c r="A116" t="s">
        <v>0</v>
      </c>
      <c r="B116">
        <v>10</v>
      </c>
      <c r="C116">
        <v>5.9066446096182963</v>
      </c>
      <c r="D116">
        <v>1.8839310390811004</v>
      </c>
      <c r="E116">
        <v>1.3725636739623777</v>
      </c>
      <c r="F116">
        <v>0.43404274433298623</v>
      </c>
    </row>
    <row r="117" spans="1:7" x14ac:dyDescent="0.2">
      <c r="A117" t="s">
        <v>2</v>
      </c>
      <c r="B117">
        <v>7</v>
      </c>
      <c r="C117">
        <v>4.5593229582958603</v>
      </c>
      <c r="D117">
        <v>1.8738308995886541</v>
      </c>
      <c r="E117">
        <v>1.3688794320862061</v>
      </c>
      <c r="F117">
        <v>0.51738779316163319</v>
      </c>
    </row>
    <row r="119" spans="1:7" x14ac:dyDescent="0.2">
      <c r="A119" t="s">
        <v>100</v>
      </c>
      <c r="B119">
        <v>17</v>
      </c>
      <c r="C119">
        <v>5.3518651061325873</v>
      </c>
      <c r="D119">
        <v>2.2295643198014883</v>
      </c>
      <c r="E119">
        <v>1.493172568660933</v>
      </c>
      <c r="F119">
        <v>0.36214754222728618</v>
      </c>
    </row>
    <row r="122" spans="1:7" x14ac:dyDescent="0.2">
      <c r="A122" t="s">
        <v>101</v>
      </c>
    </row>
    <row r="124" spans="1:7" ht="13.8" thickBot="1" x14ac:dyDescent="0.25">
      <c r="A124" s="2" t="s">
        <v>85</v>
      </c>
      <c r="B124" s="2" t="s">
        <v>86</v>
      </c>
      <c r="C124" s="2" t="s">
        <v>87</v>
      </c>
      <c r="D124" s="2" t="s">
        <v>88</v>
      </c>
      <c r="E124" s="2" t="s">
        <v>89</v>
      </c>
      <c r="F124" s="2" t="s">
        <v>90</v>
      </c>
      <c r="G124" s="2" t="s">
        <v>11</v>
      </c>
    </row>
    <row r="125" spans="1:7" x14ac:dyDescent="0.2">
      <c r="A125" t="s">
        <v>91</v>
      </c>
      <c r="B125">
        <v>35.673029116823813</v>
      </c>
      <c r="C125">
        <v>16</v>
      </c>
    </row>
    <row r="126" spans="1:7" x14ac:dyDescent="0.2">
      <c r="A126" t="s">
        <v>92</v>
      </c>
      <c r="B126">
        <v>2.7179532535114959E-2</v>
      </c>
      <c r="C126">
        <v>1</v>
      </c>
      <c r="D126">
        <v>2.7179532535114959E-2</v>
      </c>
      <c r="E126">
        <v>1.4705357629012624E-2</v>
      </c>
      <c r="F126">
        <v>0.90533498036722837</v>
      </c>
      <c r="G126">
        <v>4.6671927318268525</v>
      </c>
    </row>
    <row r="127" spans="1:7" x14ac:dyDescent="0.2">
      <c r="A127" t="s">
        <v>93</v>
      </c>
      <c r="B127">
        <v>7.4482554472473694</v>
      </c>
      <c r="C127">
        <v>1</v>
      </c>
      <c r="D127">
        <v>7.4482554472473694</v>
      </c>
      <c r="E127">
        <v>4.0298434096504847</v>
      </c>
      <c r="F127">
        <v>6.5954476157360442E-2</v>
      </c>
      <c r="G127">
        <v>4.6671927318268525</v>
      </c>
    </row>
    <row r="128" spans="1:7" x14ac:dyDescent="0.2">
      <c r="A128" t="s">
        <v>94</v>
      </c>
      <c r="B128">
        <v>4.1700300430276087</v>
      </c>
      <c r="C128">
        <v>1</v>
      </c>
      <c r="D128">
        <v>4.1700300430276087</v>
      </c>
      <c r="E128">
        <v>2.2561750474266766</v>
      </c>
      <c r="F128">
        <v>0.15697837369721496</v>
      </c>
      <c r="G128">
        <v>4.6671927318268525</v>
      </c>
    </row>
    <row r="129" spans="1:4" x14ac:dyDescent="0.2">
      <c r="A129" t="s">
        <v>95</v>
      </c>
      <c r="B129">
        <v>24.027564094013719</v>
      </c>
      <c r="C129">
        <v>13</v>
      </c>
      <c r="D129">
        <v>1.8482741610779785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6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activity</vt:lpstr>
      <vt:lpstr>ANOVA</vt:lpstr>
      <vt:lpstr>activity!Print_Area</vt:lpstr>
      <vt:lpstr>ANOVA!Print_Area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2019-03-22T09:20:46Z</dcterms:modified>
</cp:coreProperties>
</file>