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activeTab="3"/>
  </bookViews>
  <sheets>
    <sheet name="albumin" sheetId="1" r:id="rId1"/>
    <sheet name="total protein" sheetId="2" r:id="rId2"/>
    <sheet name="AG ratio" sheetId="3" r:id="rId3"/>
    <sheet name="ANOVA" sheetId="5" r:id="rId4"/>
  </sheets>
  <definedNames>
    <definedName name="_xlnm.Print_Area" localSheetId="2">'AG ratio'!$B$2:$N$28</definedName>
    <definedName name="_xlnm.Print_Area" localSheetId="0">albumin!$B$2:$O$46</definedName>
    <definedName name="_xlnm.Print_Area" localSheetId="1">'total protein'!$B$2:$O$47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3" i="2"/>
  <c r="F8" i="3"/>
  <c r="C5" i="3"/>
  <c r="D5" i="3"/>
  <c r="E5" i="3"/>
  <c r="F5" i="3"/>
  <c r="F10" i="3" s="1"/>
  <c r="F11" i="3" s="1"/>
  <c r="C6" i="3"/>
  <c r="D6" i="3"/>
  <c r="E6" i="3"/>
  <c r="F6" i="3"/>
  <c r="C7" i="3"/>
  <c r="D7" i="3"/>
  <c r="E7" i="3"/>
  <c r="F7" i="3"/>
  <c r="C8" i="3"/>
  <c r="D8" i="3"/>
  <c r="E8" i="3"/>
  <c r="D4" i="3"/>
  <c r="E4" i="3"/>
  <c r="F4" i="3"/>
  <c r="C4" i="3"/>
  <c r="E10" i="3"/>
  <c r="E11" i="3" s="1"/>
  <c r="D10" i="3"/>
  <c r="D11" i="3" s="1"/>
  <c r="C10" i="3"/>
  <c r="C11" i="3" s="1"/>
  <c r="D19" i="2"/>
  <c r="C10" i="2"/>
  <c r="B10" i="2"/>
  <c r="B8" i="2"/>
  <c r="B7" i="2"/>
  <c r="B6" i="2"/>
  <c r="B5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F28" i="2" s="1"/>
  <c r="E23" i="2"/>
  <c r="E28" i="2" s="1"/>
  <c r="D23" i="2"/>
  <c r="D28" i="2" s="1"/>
  <c r="C23" i="2"/>
  <c r="C28" i="2" s="1"/>
  <c r="F19" i="2"/>
  <c r="E19" i="2"/>
  <c r="C19" i="2"/>
  <c r="C9" i="2"/>
  <c r="C8" i="2"/>
  <c r="C7" i="2"/>
  <c r="C6" i="2"/>
  <c r="C5" i="2"/>
  <c r="C4" i="2"/>
  <c r="F25" i="1"/>
  <c r="C22" i="1"/>
  <c r="F18" i="1"/>
  <c r="E18" i="1"/>
  <c r="D18" i="1"/>
  <c r="C18" i="1"/>
  <c r="C23" i="1"/>
  <c r="D23" i="1"/>
  <c r="E23" i="1"/>
  <c r="F23" i="1"/>
  <c r="C24" i="1"/>
  <c r="D24" i="1"/>
  <c r="E24" i="1"/>
  <c r="F24" i="1"/>
  <c r="C25" i="1"/>
  <c r="D25" i="1"/>
  <c r="E25" i="1"/>
  <c r="C26" i="1"/>
  <c r="D26" i="1"/>
  <c r="E26" i="1"/>
  <c r="F26" i="1"/>
  <c r="D22" i="1"/>
  <c r="E22" i="1"/>
  <c r="F22" i="1"/>
  <c r="C9" i="1"/>
  <c r="C5" i="1"/>
  <c r="C6" i="1"/>
  <c r="C7" i="1"/>
  <c r="C8" i="1"/>
  <c r="C4" i="1"/>
  <c r="G4" i="1" s="1"/>
  <c r="C9" i="3" l="1"/>
  <c r="D9" i="3"/>
  <c r="E9" i="3"/>
  <c r="F9" i="3"/>
  <c r="F27" i="1"/>
  <c r="E27" i="1"/>
  <c r="D27" i="1"/>
  <c r="C27" i="1"/>
  <c r="G3" i="1"/>
  <c r="I22" i="1" s="1"/>
  <c r="K24" i="2"/>
  <c r="K5" i="3" s="1"/>
  <c r="E16" i="3" s="1"/>
  <c r="K25" i="2"/>
  <c r="K6" i="3" s="1"/>
  <c r="E17" i="3" s="1"/>
  <c r="K26" i="2"/>
  <c r="K7" i="3" s="1"/>
  <c r="E18" i="3" s="1"/>
  <c r="K27" i="2"/>
  <c r="K8" i="3" s="1"/>
  <c r="E19" i="3" s="1"/>
  <c r="I24" i="2"/>
  <c r="I5" i="3" s="1"/>
  <c r="C16" i="3" s="1"/>
  <c r="I25" i="2"/>
  <c r="I6" i="3" s="1"/>
  <c r="C17" i="3" s="1"/>
  <c r="I26" i="2"/>
  <c r="I7" i="3" s="1"/>
  <c r="C18" i="3" s="1"/>
  <c r="I27" i="2"/>
  <c r="I8" i="3" s="1"/>
  <c r="C19" i="3" s="1"/>
  <c r="J24" i="2"/>
  <c r="J5" i="3" s="1"/>
  <c r="D16" i="3" s="1"/>
  <c r="J25" i="2"/>
  <c r="J6" i="3" s="1"/>
  <c r="D17" i="3" s="1"/>
  <c r="J26" i="2"/>
  <c r="J7" i="3" s="1"/>
  <c r="D18" i="3" s="1"/>
  <c r="J27" i="2"/>
  <c r="J8" i="3" s="1"/>
  <c r="D19" i="3" s="1"/>
  <c r="L24" i="2"/>
  <c r="L5" i="3" s="1"/>
  <c r="L25" i="2"/>
  <c r="L6" i="3" s="1"/>
  <c r="F17" i="3" s="1"/>
  <c r="L26" i="2"/>
  <c r="L7" i="3" s="1"/>
  <c r="F18" i="3" s="1"/>
  <c r="L27" i="2"/>
  <c r="L8" i="3" s="1"/>
  <c r="F19" i="3" s="1"/>
  <c r="J23" i="2"/>
  <c r="J4" i="3" s="1"/>
  <c r="K23" i="2"/>
  <c r="K4" i="3" s="1"/>
  <c r="I23" i="2"/>
  <c r="I4" i="3" s="1"/>
  <c r="L23" i="2"/>
  <c r="L4" i="3" s="1"/>
  <c r="F15" i="3" s="1"/>
  <c r="K9" i="3" l="1"/>
  <c r="C15" i="3"/>
  <c r="I10" i="3"/>
  <c r="I11" i="3" s="1"/>
  <c r="L9" i="3"/>
  <c r="K10" i="3"/>
  <c r="K11" i="3" s="1"/>
  <c r="E15" i="3"/>
  <c r="J10" i="3"/>
  <c r="J11" i="3" s="1"/>
  <c r="D15" i="3"/>
  <c r="L10" i="3"/>
  <c r="L11" i="3" s="1"/>
  <c r="F16" i="3"/>
  <c r="F21" i="3" s="1"/>
  <c r="F22" i="3" s="1"/>
  <c r="J9" i="3"/>
  <c r="I9" i="3"/>
  <c r="I24" i="1"/>
  <c r="J24" i="1"/>
  <c r="L24" i="1"/>
  <c r="J22" i="1"/>
  <c r="J26" i="1"/>
  <c r="J25" i="1"/>
  <c r="K24" i="1"/>
  <c r="L23" i="1"/>
  <c r="I25" i="1"/>
  <c r="L25" i="1"/>
  <c r="L22" i="1"/>
  <c r="K22" i="1"/>
  <c r="K25" i="1"/>
  <c r="J23" i="1"/>
  <c r="L26" i="1"/>
  <c r="I23" i="1"/>
  <c r="K23" i="1"/>
  <c r="I26" i="1"/>
  <c r="K26" i="1"/>
  <c r="K29" i="2"/>
  <c r="K30" i="2" s="1"/>
  <c r="K28" i="2"/>
  <c r="J29" i="2"/>
  <c r="J30" i="2" s="1"/>
  <c r="J28" i="2"/>
  <c r="L29" i="2"/>
  <c r="L30" i="2" s="1"/>
  <c r="L28" i="2"/>
  <c r="I29" i="2"/>
  <c r="I30" i="2" s="1"/>
  <c r="I28" i="2"/>
  <c r="D21" i="3" l="1"/>
  <c r="D22" i="3" s="1"/>
  <c r="D20" i="3"/>
  <c r="E21" i="3"/>
  <c r="E22" i="3" s="1"/>
  <c r="E20" i="3"/>
  <c r="C20" i="3"/>
  <c r="C21" i="3"/>
  <c r="C22" i="3" s="1"/>
  <c r="F20" i="3"/>
  <c r="L28" i="1"/>
  <c r="L29" i="1" s="1"/>
  <c r="J28" i="1"/>
  <c r="J29" i="1" s="1"/>
  <c r="L27" i="1"/>
  <c r="I28" i="1"/>
  <c r="I29" i="1" s="1"/>
  <c r="K27" i="1"/>
  <c r="J27" i="1"/>
  <c r="I27" i="1"/>
  <c r="K28" i="1"/>
  <c r="K29" i="1" s="1"/>
</calcChain>
</file>

<file path=xl/sharedStrings.xml><?xml version="1.0" encoding="utf-8"?>
<sst xmlns="http://schemas.openxmlformats.org/spreadsheetml/2006/main" count="176" uniqueCount="77">
  <si>
    <t>g/dL</t>
    <phoneticPr fontId="1"/>
  </si>
  <si>
    <t>-blank</t>
    <phoneticPr fontId="1"/>
  </si>
  <si>
    <t>NLD</t>
  </si>
  <si>
    <t>NLD</t>
    <phoneticPr fontId="1"/>
  </si>
  <si>
    <t>NLD+BLEx</t>
    <phoneticPr fontId="1"/>
  </si>
  <si>
    <t>ALD</t>
  </si>
  <si>
    <t>ALD</t>
    <phoneticPr fontId="1"/>
  </si>
  <si>
    <t>ALD+BLEx</t>
    <phoneticPr fontId="1"/>
  </si>
  <si>
    <t>average</t>
    <phoneticPr fontId="1"/>
  </si>
  <si>
    <t>-blank</t>
    <phoneticPr fontId="1"/>
  </si>
  <si>
    <t>s.d.</t>
    <phoneticPr fontId="1"/>
  </si>
  <si>
    <t>s.e.</t>
    <phoneticPr fontId="1"/>
  </si>
  <si>
    <t>a=</t>
    <phoneticPr fontId="1"/>
  </si>
  <si>
    <t>b=</t>
    <phoneticPr fontId="1"/>
  </si>
  <si>
    <t>A/G</t>
    <phoneticPr fontId="1"/>
  </si>
  <si>
    <t>Ｆ(0.95)</t>
  </si>
  <si>
    <t>NLD + BLEx</t>
    <phoneticPr fontId="1"/>
  </si>
  <si>
    <t>ALD + BLEx</t>
    <phoneticPr fontId="1"/>
  </si>
  <si>
    <t>NLD + BLEx</t>
    <phoneticPr fontId="1"/>
  </si>
  <si>
    <t>NLD + BLEx</t>
    <phoneticPr fontId="1"/>
  </si>
  <si>
    <t>ALD + BLEx</t>
    <phoneticPr fontId="1"/>
  </si>
  <si>
    <t>A/G</t>
  </si>
  <si>
    <t>control</t>
    <phoneticPr fontId="1"/>
  </si>
  <si>
    <t>control</t>
    <phoneticPr fontId="1"/>
  </si>
  <si>
    <t>control</t>
    <phoneticPr fontId="1"/>
  </si>
  <si>
    <t>BLEx</t>
    <phoneticPr fontId="1"/>
  </si>
  <si>
    <t>BLEx</t>
    <phoneticPr fontId="1"/>
  </si>
  <si>
    <t>control</t>
  </si>
  <si>
    <t>BLEx</t>
  </si>
  <si>
    <t>control,NLD</t>
  </si>
  <si>
    <t>control,ALD</t>
  </si>
  <si>
    <t>BLEx,NLD</t>
  </si>
  <si>
    <t>BLEx,ALD</t>
  </si>
  <si>
    <t>albumin</t>
    <phoneticPr fontId="1"/>
  </si>
  <si>
    <t>abs</t>
    <phoneticPr fontId="1"/>
  </si>
  <si>
    <t>albumin (g/dL)</t>
    <phoneticPr fontId="1"/>
  </si>
  <si>
    <t>total protein</t>
    <phoneticPr fontId="1"/>
  </si>
  <si>
    <t>abs</t>
    <phoneticPr fontId="1"/>
  </si>
  <si>
    <t>total protein(g/dL)</t>
    <phoneticPr fontId="1"/>
  </si>
  <si>
    <t>albumin (g/dL)</t>
    <phoneticPr fontId="1"/>
  </si>
  <si>
    <t>total protein (g/dL)</t>
    <phoneticPr fontId="1"/>
  </si>
  <si>
    <t>albumin (g/dL)</t>
    <phoneticPr fontId="1"/>
  </si>
  <si>
    <t>total protein (g/dL)</t>
    <phoneticPr fontId="1"/>
  </si>
  <si>
    <t>two-way ANOVA</t>
    <phoneticPr fontId="1"/>
  </si>
  <si>
    <t>data number</t>
    <phoneticPr fontId="1"/>
  </si>
  <si>
    <t>average</t>
    <phoneticPr fontId="1"/>
  </si>
  <si>
    <t>unbiased vatriance</t>
    <phoneticPr fontId="1"/>
  </si>
  <si>
    <t>s.d.</t>
    <phoneticPr fontId="1"/>
  </si>
  <si>
    <t>s.e.</t>
    <phoneticPr fontId="1"/>
  </si>
  <si>
    <t>total</t>
    <phoneticPr fontId="1"/>
  </si>
  <si>
    <t>Variation factors</t>
    <phoneticPr fontId="1"/>
  </si>
  <si>
    <t>Sum of squared deviations</t>
    <phoneticPr fontId="1"/>
  </si>
  <si>
    <t>Degree of freedom</t>
    <phoneticPr fontId="1"/>
  </si>
  <si>
    <t>mean square</t>
    <phoneticPr fontId="1"/>
  </si>
  <si>
    <t>F value</t>
    <phoneticPr fontId="1"/>
  </si>
  <si>
    <t>P value</t>
    <phoneticPr fontId="1"/>
  </si>
  <si>
    <t>Variation factors</t>
    <phoneticPr fontId="1"/>
  </si>
  <si>
    <t>Sum of squared deviations</t>
    <phoneticPr fontId="1"/>
  </si>
  <si>
    <t>Degree of freedom</t>
    <phoneticPr fontId="1"/>
  </si>
  <si>
    <t>mean square</t>
    <phoneticPr fontId="1"/>
  </si>
  <si>
    <t>F value</t>
    <phoneticPr fontId="1"/>
  </si>
  <si>
    <t>P value</t>
    <phoneticPr fontId="1"/>
  </si>
  <si>
    <t>Sum of squared deviations</t>
    <phoneticPr fontId="1"/>
  </si>
  <si>
    <t>P value</t>
    <phoneticPr fontId="1"/>
  </si>
  <si>
    <t>Line spacing change</t>
    <phoneticPr fontId="1"/>
  </si>
  <si>
    <t>Inter-row change</t>
    <phoneticPr fontId="1"/>
  </si>
  <si>
    <t>Interaction</t>
    <phoneticPr fontId="1"/>
  </si>
  <si>
    <t>Error variation</t>
    <phoneticPr fontId="1"/>
  </si>
  <si>
    <t>Inter-row change</t>
    <phoneticPr fontId="1"/>
  </si>
  <si>
    <t>Error variation</t>
    <phoneticPr fontId="1"/>
  </si>
  <si>
    <t>Line spacing change</t>
    <phoneticPr fontId="1"/>
  </si>
  <si>
    <t>Inter-row change</t>
    <phoneticPr fontId="1"/>
  </si>
  <si>
    <t>Interaction</t>
    <phoneticPr fontId="1"/>
  </si>
  <si>
    <t>Total variation</t>
    <phoneticPr fontId="1"/>
  </si>
  <si>
    <t>ANOVA table</t>
    <phoneticPr fontId="1"/>
  </si>
  <si>
    <t>total</t>
    <phoneticPr fontId="1"/>
  </si>
  <si>
    <t>ANOVA table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</si>
</sst>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1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albumin!$C$3</c:f>
              <c:strCache>
                <c:ptCount val="1"/>
                <c:pt idx="0">
                  <c:v>-blank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albumin!$B$4:$B$9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albumin!$C$4:$C$9</c:f>
              <c:numCache>
                <c:formatCode>General</c:formatCode>
                <c:ptCount val="6"/>
                <c:pt idx="0">
                  <c:v>0</c:v>
                </c:pt>
                <c:pt idx="1">
                  <c:v>0.123</c:v>
                </c:pt>
                <c:pt idx="2">
                  <c:v>0.25</c:v>
                </c:pt>
                <c:pt idx="3">
                  <c:v>0.37000000000000005</c:v>
                </c:pt>
                <c:pt idx="4">
                  <c:v>0.49400000000000005</c:v>
                </c:pt>
                <c:pt idx="5">
                  <c:v>0.623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39-4080-B0FC-09DAC75CA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437503"/>
        <c:axId val="2034436255"/>
      </c:scatterChart>
      <c:valAx>
        <c:axId val="203443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albumin</a:t>
                </a:r>
                <a:r>
                  <a:rPr lang="en-US" altLang="ja-JP" baseline="0"/>
                  <a:t> </a:t>
                </a:r>
                <a:r>
                  <a:rPr lang="en-US" altLang="ja-JP"/>
                  <a:t>(g/dL)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436255"/>
        <c:crosses val="autoZero"/>
        <c:crossBetween val="midCat"/>
      </c:valAx>
      <c:valAx>
        <c:axId val="20344362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ABS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437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albumin!$I$28:$L$28</c:f>
                <c:numCache>
                  <c:formatCode>General</c:formatCode>
                  <c:ptCount val="4"/>
                  <c:pt idx="0">
                    <c:v>0.22962050457123701</c:v>
                  </c:pt>
                  <c:pt idx="1">
                    <c:v>0.14682665653804636</c:v>
                  </c:pt>
                  <c:pt idx="2">
                    <c:v>0.25699786830240129</c:v>
                  </c:pt>
                  <c:pt idx="3">
                    <c:v>0.13625135252837547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albumin!$I$21:$L$21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albumin!$I$27:$L$27</c:f>
              <c:numCache>
                <c:formatCode>General</c:formatCode>
                <c:ptCount val="4"/>
                <c:pt idx="0">
                  <c:v>3.955381784728611</c:v>
                </c:pt>
                <c:pt idx="1">
                  <c:v>4.0873965041398339</c:v>
                </c:pt>
                <c:pt idx="2">
                  <c:v>4.0664673413063479</c:v>
                </c:pt>
                <c:pt idx="3">
                  <c:v>3.9650413983440664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2-4F92-969C-1BD718A3E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9919"/>
        <c:axId val="17562415"/>
      </c:barChart>
      <c:catAx>
        <c:axId val="1755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62415"/>
        <c:crosses val="autoZero"/>
        <c:auto val="1"/>
        <c:lblAlgn val="ctr"/>
        <c:lblOffset val="100"/>
        <c:noMultiLvlLbl val="0"/>
      </c:catAx>
      <c:valAx>
        <c:axId val="17562415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Serum</a:t>
                </a:r>
                <a:r>
                  <a:rPr lang="en-US" altLang="ja-JP" baseline="0"/>
                  <a:t> albumin conc. (g/dl)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'total protein'!$C$3</c:f>
              <c:strCache>
                <c:ptCount val="1"/>
                <c:pt idx="0">
                  <c:v>-blank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'total protein'!$B$4:$B$10</c:f>
              <c:numCache>
                <c:formatCode>General</c:formatCode>
                <c:ptCount val="7"/>
                <c:pt idx="0">
                  <c:v>0</c:v>
                </c:pt>
                <c:pt idx="1">
                  <c:v>1.64</c:v>
                </c:pt>
                <c:pt idx="2">
                  <c:v>3.28</c:v>
                </c:pt>
                <c:pt idx="3">
                  <c:v>4.92</c:v>
                </c:pt>
                <c:pt idx="4">
                  <c:v>6.56</c:v>
                </c:pt>
                <c:pt idx="5">
                  <c:v>8.1999999999999993</c:v>
                </c:pt>
                <c:pt idx="6">
                  <c:v>12.180582524271843</c:v>
                </c:pt>
              </c:numCache>
            </c:numRef>
          </c:xVal>
          <c:yVal>
            <c:numRef>
              <c:f>'total protein'!$C$4:$C$10</c:f>
              <c:numCache>
                <c:formatCode>General</c:formatCode>
                <c:ptCount val="7"/>
                <c:pt idx="0">
                  <c:v>0</c:v>
                </c:pt>
                <c:pt idx="1">
                  <c:v>7.5999999999999998E-2</c:v>
                </c:pt>
                <c:pt idx="2">
                  <c:v>0.15500000000000003</c:v>
                </c:pt>
                <c:pt idx="3">
                  <c:v>0.22999999999999998</c:v>
                </c:pt>
                <c:pt idx="4">
                  <c:v>0.30499999999999999</c:v>
                </c:pt>
                <c:pt idx="5">
                  <c:v>0.39300000000000002</c:v>
                </c:pt>
                <c:pt idx="6">
                  <c:v>0.56900000000000006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D8-4AD4-86EA-D586C2092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437503"/>
        <c:axId val="2034436255"/>
      </c:scatterChart>
      <c:valAx>
        <c:axId val="203443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total</a:t>
                </a:r>
                <a:r>
                  <a:rPr lang="en-US" altLang="ja-JP" baseline="0"/>
                  <a:t> protein </a:t>
                </a:r>
                <a:r>
                  <a:rPr lang="en-US" altLang="ja-JP"/>
                  <a:t>(g/dL)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436255"/>
        <c:crosses val="autoZero"/>
        <c:crossBetween val="midCat"/>
      </c:valAx>
      <c:valAx>
        <c:axId val="20344362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ABS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437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'total protein'!$I$29:$L$29</c:f>
                <c:numCache>
                  <c:formatCode>General</c:formatCode>
                  <c:ptCount val="4"/>
                  <c:pt idx="0">
                    <c:v>0.32093356927515304</c:v>
                  </c:pt>
                  <c:pt idx="1">
                    <c:v>0.33374407233226594</c:v>
                  </c:pt>
                  <c:pt idx="2">
                    <c:v>0.39730622170213792</c:v>
                  </c:pt>
                  <c:pt idx="3">
                    <c:v>0.13347725228180204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'total protein'!$I$22:$L$22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'total protein'!$I$28:$L$28</c:f>
              <c:numCache>
                <c:formatCode>General</c:formatCode>
                <c:ptCount val="4"/>
                <c:pt idx="0">
                  <c:v>6.3603223042350585</c:v>
                </c:pt>
                <c:pt idx="1">
                  <c:v>6.4454892305868041</c:v>
                </c:pt>
                <c:pt idx="2">
                  <c:v>6.3816140358229942</c:v>
                </c:pt>
                <c:pt idx="3">
                  <c:v>6.1005631788622372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9-46C4-9582-8A6AF818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4927"/>
        <c:axId val="17555759"/>
      </c:barChart>
      <c:catAx>
        <c:axId val="17554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5759"/>
        <c:crosses val="autoZero"/>
        <c:auto val="1"/>
        <c:lblAlgn val="ctr"/>
        <c:lblOffset val="100"/>
        <c:noMultiLvlLbl val="0"/>
      </c:catAx>
      <c:valAx>
        <c:axId val="17555759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Serum total protein conc.</a:t>
                </a:r>
              </a:p>
              <a:p>
                <a:pPr>
                  <a:defRPr/>
                </a:pPr>
                <a:r>
                  <a:rPr lang="en-US" altLang="ja-JP"/>
                  <a:t>(g/dl)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4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'AG ratio'!$C$21:$F$21</c:f>
                <c:numCache>
                  <c:formatCode>General</c:formatCode>
                  <c:ptCount val="4"/>
                  <c:pt idx="0">
                    <c:v>0.19219412500922681</c:v>
                  </c:pt>
                  <c:pt idx="1">
                    <c:v>0.31562863780809458</c:v>
                  </c:pt>
                  <c:pt idx="2">
                    <c:v>0.13987865663174934</c:v>
                  </c:pt>
                  <c:pt idx="3">
                    <c:v>0.12635916811761894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'AG ratio'!$C$14:$F$14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'AG ratio'!$C$20:$F$20</c:f>
              <c:numCache>
                <c:formatCode>General</c:formatCode>
                <c:ptCount val="4"/>
                <c:pt idx="0">
                  <c:v>1.6579994308972417</c:v>
                </c:pt>
                <c:pt idx="1">
                  <c:v>1.776108930881529</c:v>
                </c:pt>
                <c:pt idx="2">
                  <c:v>1.7636125042506781</c:v>
                </c:pt>
                <c:pt idx="3">
                  <c:v>1.8608036475513792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F-480C-B0C9-FB05CED30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057151"/>
        <c:axId val="204055903"/>
      </c:barChart>
      <c:catAx>
        <c:axId val="204057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55903"/>
        <c:crosses val="autoZero"/>
        <c:auto val="1"/>
        <c:lblAlgn val="ctr"/>
        <c:lblOffset val="100"/>
        <c:noMultiLvlLbl val="0"/>
      </c:catAx>
      <c:valAx>
        <c:axId val="204055903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Serum</a:t>
                </a:r>
                <a:r>
                  <a:rPr lang="en-US" altLang="ja-JP" baseline="0"/>
                  <a:t> albumin/globlin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57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1</xdr:row>
      <xdr:rowOff>38100</xdr:rowOff>
    </xdr:from>
    <xdr:to>
      <xdr:col>14</xdr:col>
      <xdr:colOff>426720</xdr:colOff>
      <xdr:row>17</xdr:row>
      <xdr:rowOff>99060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29</xdr:row>
      <xdr:rowOff>60960</xdr:rowOff>
    </xdr:from>
    <xdr:to>
      <xdr:col>8</xdr:col>
      <xdr:colOff>419100</xdr:colOff>
      <xdr:row>45</xdr:row>
      <xdr:rowOff>121920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1</xdr:row>
      <xdr:rowOff>38100</xdr:rowOff>
    </xdr:from>
    <xdr:to>
      <xdr:col>14</xdr:col>
      <xdr:colOff>426720</xdr:colOff>
      <xdr:row>17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137160</xdr:colOff>
      <xdr:row>30</xdr:row>
      <xdr:rowOff>83820</xdr:rowOff>
    </xdr:from>
    <xdr:to>
      <xdr:col>8</xdr:col>
      <xdr:colOff>441960</xdr:colOff>
      <xdr:row>46</xdr:row>
      <xdr:rowOff>144780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160020</xdr:colOff>
      <xdr:row>11</xdr:row>
      <xdr:rowOff>48260</xdr:rowOff>
    </xdr:from>
    <xdr:to>
      <xdr:col>13</xdr:col>
      <xdr:colOff>464820</xdr:colOff>
      <xdr:row>27</xdr:row>
      <xdr:rowOff>109220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Cambria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opLeftCell="A10" zoomScaleNormal="100" workbookViewId="0">
      <selection activeCell="H21" sqref="H21"/>
    </sheetView>
  </sheetViews>
  <sheetFormatPr defaultRowHeight="13.2" x14ac:dyDescent="0.2"/>
  <sheetData>
    <row r="2" spans="2:7" x14ac:dyDescent="0.2">
      <c r="B2" t="s">
        <v>33</v>
      </c>
    </row>
    <row r="3" spans="2:7" x14ac:dyDescent="0.2">
      <c r="B3" t="s">
        <v>0</v>
      </c>
      <c r="C3" s="1" t="s">
        <v>1</v>
      </c>
      <c r="F3" t="s">
        <v>12</v>
      </c>
      <c r="G3">
        <f>SLOPE(C4:C9,B4:B9)</f>
        <v>0.12422857142857142</v>
      </c>
    </row>
    <row r="4" spans="2:7" x14ac:dyDescent="0.2">
      <c r="B4">
        <v>0</v>
      </c>
      <c r="C4">
        <f>D4-$D$4</f>
        <v>0</v>
      </c>
      <c r="D4">
        <v>0.17699999999999999</v>
      </c>
      <c r="F4" t="s">
        <v>13</v>
      </c>
      <c r="G4">
        <f>INTERCEPT(C4:C9,B4:B9)</f>
        <v>-5.7142857142855608E-4</v>
      </c>
    </row>
    <row r="5" spans="2:7" x14ac:dyDescent="0.2">
      <c r="B5">
        <v>1</v>
      </c>
      <c r="C5">
        <f t="shared" ref="C5:C8" si="0">D5-$D$4</f>
        <v>0.123</v>
      </c>
      <c r="D5">
        <v>0.3</v>
      </c>
    </row>
    <row r="6" spans="2:7" x14ac:dyDescent="0.2">
      <c r="B6">
        <v>2</v>
      </c>
      <c r="C6">
        <f t="shared" si="0"/>
        <v>0.25</v>
      </c>
      <c r="D6">
        <v>0.42699999999999999</v>
      </c>
    </row>
    <row r="7" spans="2:7" x14ac:dyDescent="0.2">
      <c r="B7">
        <v>3</v>
      </c>
      <c r="C7">
        <f t="shared" si="0"/>
        <v>0.37000000000000005</v>
      </c>
      <c r="D7">
        <v>0.54700000000000004</v>
      </c>
    </row>
    <row r="8" spans="2:7" x14ac:dyDescent="0.2">
      <c r="B8">
        <v>4</v>
      </c>
      <c r="C8">
        <f t="shared" si="0"/>
        <v>0.49400000000000005</v>
      </c>
      <c r="D8">
        <v>0.67100000000000004</v>
      </c>
    </row>
    <row r="9" spans="2:7" x14ac:dyDescent="0.2">
      <c r="B9">
        <v>5</v>
      </c>
      <c r="C9">
        <f>D9-$D$4</f>
        <v>0.623</v>
      </c>
      <c r="D9">
        <v>0.8</v>
      </c>
    </row>
    <row r="11" spans="2:7" x14ac:dyDescent="0.2">
      <c r="B11" t="s">
        <v>34</v>
      </c>
    </row>
    <row r="12" spans="2:7" x14ac:dyDescent="0.2">
      <c r="C12" t="s">
        <v>3</v>
      </c>
      <c r="D12" t="s">
        <v>4</v>
      </c>
      <c r="E12" t="s">
        <v>6</v>
      </c>
      <c r="F12" t="s">
        <v>7</v>
      </c>
    </row>
    <row r="13" spans="2:7" x14ac:dyDescent="0.2">
      <c r="C13">
        <v>0.625</v>
      </c>
      <c r="D13">
        <v>0.66500000000000004</v>
      </c>
      <c r="E13">
        <v>0.72699999999999998</v>
      </c>
      <c r="F13">
        <v>0.66100000000000003</v>
      </c>
    </row>
    <row r="14" spans="2:7" x14ac:dyDescent="0.2">
      <c r="C14">
        <v>0.66300000000000003</v>
      </c>
      <c r="D14">
        <v>0.69299999999999995</v>
      </c>
      <c r="E14">
        <v>0.63800000000000001</v>
      </c>
      <c r="F14">
        <v>0.66300000000000003</v>
      </c>
    </row>
    <row r="15" spans="2:7" x14ac:dyDescent="0.2">
      <c r="C15">
        <v>0.67</v>
      </c>
      <c r="D15">
        <v>0.66600000000000004</v>
      </c>
      <c r="E15">
        <v>0.68799999999999994</v>
      </c>
      <c r="F15">
        <v>0.66400000000000003</v>
      </c>
    </row>
    <row r="16" spans="2:7" x14ac:dyDescent="0.2">
      <c r="C16">
        <v>0.67700000000000005</v>
      </c>
      <c r="D16">
        <v>0.70699999999999996</v>
      </c>
      <c r="E16">
        <v>0.67300000000000004</v>
      </c>
      <c r="F16">
        <v>0.69899999999999995</v>
      </c>
    </row>
    <row r="17" spans="2:12" x14ac:dyDescent="0.2">
      <c r="C17">
        <v>0.70399999999999996</v>
      </c>
      <c r="D17">
        <v>0.69</v>
      </c>
      <c r="E17">
        <v>0.68200000000000005</v>
      </c>
      <c r="F17">
        <v>0.65800000000000003</v>
      </c>
    </row>
    <row r="18" spans="2:12" x14ac:dyDescent="0.2">
      <c r="B18" t="s">
        <v>8</v>
      </c>
      <c r="C18">
        <f>AVERAGE(C13:C17)</f>
        <v>0.66780000000000006</v>
      </c>
      <c r="D18">
        <f t="shared" ref="D18" si="1">AVERAGE(D13:D17)</f>
        <v>0.68419999999999992</v>
      </c>
      <c r="E18">
        <f t="shared" ref="E18" si="2">AVERAGE(E13:E17)</f>
        <v>0.68159999999999998</v>
      </c>
      <c r="F18">
        <f t="shared" ref="F18" si="3">AVERAGE(F13:F17)</f>
        <v>0.66899999999999993</v>
      </c>
    </row>
    <row r="20" spans="2:12" x14ac:dyDescent="0.2">
      <c r="B20" s="1" t="s">
        <v>9</v>
      </c>
      <c r="H20" t="s">
        <v>35</v>
      </c>
    </row>
    <row r="21" spans="2:12" x14ac:dyDescent="0.2">
      <c r="C21" t="s">
        <v>3</v>
      </c>
      <c r="D21" t="s">
        <v>4</v>
      </c>
      <c r="E21" t="s">
        <v>6</v>
      </c>
      <c r="F21" t="s">
        <v>7</v>
      </c>
      <c r="I21" t="s">
        <v>3</v>
      </c>
      <c r="J21" t="s">
        <v>16</v>
      </c>
      <c r="K21" t="s">
        <v>6</v>
      </c>
      <c r="L21" t="s">
        <v>17</v>
      </c>
    </row>
    <row r="22" spans="2:12" x14ac:dyDescent="0.2">
      <c r="C22">
        <f t="shared" ref="C22:F26" si="4">C13-$D$4</f>
        <v>0.44800000000000001</v>
      </c>
      <c r="D22">
        <f t="shared" si="4"/>
        <v>0.48800000000000004</v>
      </c>
      <c r="E22">
        <f t="shared" si="4"/>
        <v>0.55000000000000004</v>
      </c>
      <c r="F22">
        <f t="shared" si="4"/>
        <v>0.48400000000000004</v>
      </c>
      <c r="I22">
        <f>(C22-$G$4)/$G$3</f>
        <v>3.6108555657773689</v>
      </c>
      <c r="J22">
        <f t="shared" ref="J22:L22" si="5">(D22-$G$4)/$G$3</f>
        <v>3.9328426862925485</v>
      </c>
      <c r="K22">
        <f t="shared" si="5"/>
        <v>4.4319227230910769</v>
      </c>
      <c r="L22">
        <f t="shared" si="5"/>
        <v>3.9006439742410306</v>
      </c>
    </row>
    <row r="23" spans="2:12" x14ac:dyDescent="0.2">
      <c r="C23">
        <f t="shared" si="4"/>
        <v>0.48600000000000004</v>
      </c>
      <c r="D23">
        <f t="shared" si="4"/>
        <v>0.51600000000000001</v>
      </c>
      <c r="E23">
        <f t="shared" si="4"/>
        <v>0.46100000000000002</v>
      </c>
      <c r="F23">
        <f t="shared" si="4"/>
        <v>0.48600000000000004</v>
      </c>
      <c r="I23">
        <f t="shared" ref="I23:I26" si="6">(C23-$G$4)/$G$3</f>
        <v>3.9167433302667898</v>
      </c>
      <c r="J23">
        <f t="shared" ref="J23:J26" si="7">(D23-$G$4)/$G$3</f>
        <v>4.158233670653174</v>
      </c>
      <c r="K23">
        <f t="shared" ref="K23:K26" si="8">(E23-$G$4)/$G$3</f>
        <v>3.7155013799448025</v>
      </c>
      <c r="L23">
        <f t="shared" ref="L23:L26" si="9">(F23-$G$4)/$G$3</f>
        <v>3.9167433302667898</v>
      </c>
    </row>
    <row r="24" spans="2:12" x14ac:dyDescent="0.2">
      <c r="C24">
        <f t="shared" si="4"/>
        <v>0.49300000000000005</v>
      </c>
      <c r="D24">
        <f t="shared" si="4"/>
        <v>0.48900000000000005</v>
      </c>
      <c r="E24">
        <f t="shared" si="4"/>
        <v>0.5109999999999999</v>
      </c>
      <c r="F24">
        <f t="shared" si="4"/>
        <v>0.48700000000000004</v>
      </c>
      <c r="I24">
        <f t="shared" si="6"/>
        <v>3.9730910763569462</v>
      </c>
      <c r="J24">
        <f t="shared" si="7"/>
        <v>3.9408923643054283</v>
      </c>
      <c r="K24">
        <f t="shared" si="8"/>
        <v>4.1179852805887753</v>
      </c>
      <c r="L24">
        <f t="shared" si="9"/>
        <v>3.9247930082796691</v>
      </c>
    </row>
    <row r="25" spans="2:12" x14ac:dyDescent="0.2">
      <c r="C25">
        <f t="shared" si="4"/>
        <v>0.5</v>
      </c>
      <c r="D25">
        <f t="shared" si="4"/>
        <v>0.53</v>
      </c>
      <c r="E25">
        <f t="shared" si="4"/>
        <v>0.49600000000000005</v>
      </c>
      <c r="F25">
        <f t="shared" si="4"/>
        <v>0.52200000000000002</v>
      </c>
      <c r="I25">
        <f t="shared" si="6"/>
        <v>4.0294388224471023</v>
      </c>
      <c r="J25">
        <f t="shared" si="7"/>
        <v>4.2709291628334869</v>
      </c>
      <c r="K25">
        <f t="shared" si="8"/>
        <v>3.9972401103955848</v>
      </c>
      <c r="L25">
        <f t="shared" si="9"/>
        <v>4.2065317387304511</v>
      </c>
    </row>
    <row r="26" spans="2:12" x14ac:dyDescent="0.2">
      <c r="C26">
        <f t="shared" si="4"/>
        <v>0.52699999999999991</v>
      </c>
      <c r="D26">
        <f t="shared" si="4"/>
        <v>0.5129999999999999</v>
      </c>
      <c r="E26">
        <f t="shared" si="4"/>
        <v>0.50500000000000012</v>
      </c>
      <c r="F26">
        <f t="shared" si="4"/>
        <v>0.48100000000000004</v>
      </c>
      <c r="I26">
        <f t="shared" si="6"/>
        <v>4.2467801287948479</v>
      </c>
      <c r="J26">
        <f t="shared" si="7"/>
        <v>4.134084636614535</v>
      </c>
      <c r="K26">
        <f t="shared" si="8"/>
        <v>4.0696872125115009</v>
      </c>
      <c r="L26">
        <f t="shared" si="9"/>
        <v>3.876494940202392</v>
      </c>
    </row>
    <row r="27" spans="2:12" x14ac:dyDescent="0.2">
      <c r="B27" t="s">
        <v>8</v>
      </c>
      <c r="C27">
        <f>AVERAGE(C22:C26)</f>
        <v>0.49079999999999996</v>
      </c>
      <c r="D27">
        <f t="shared" ref="D27:F27" si="10">AVERAGE(D22:D26)</f>
        <v>0.50719999999999998</v>
      </c>
      <c r="E27">
        <f t="shared" si="10"/>
        <v>0.50460000000000016</v>
      </c>
      <c r="F27">
        <f t="shared" si="10"/>
        <v>0.49199999999999999</v>
      </c>
      <c r="H27" t="s">
        <v>8</v>
      </c>
      <c r="I27">
        <f>AVERAGE(I22:I26)</f>
        <v>3.955381784728611</v>
      </c>
      <c r="J27">
        <f t="shared" ref="J27" si="11">AVERAGE(J22:J26)</f>
        <v>4.0873965041398339</v>
      </c>
      <c r="K27">
        <f t="shared" ref="K27" si="12">AVERAGE(K22:K26)</f>
        <v>4.0664673413063479</v>
      </c>
      <c r="L27">
        <f t="shared" ref="L27" si="13">AVERAGE(L22:L26)</f>
        <v>3.9650413983440664</v>
      </c>
    </row>
    <row r="28" spans="2:12" x14ac:dyDescent="0.2">
      <c r="H28" t="s">
        <v>10</v>
      </c>
      <c r="I28">
        <f>_xlfn.STDEV.S(I22:I26)</f>
        <v>0.22962050457123701</v>
      </c>
      <c r="J28">
        <f t="shared" ref="J28:L28" si="14">_xlfn.STDEV.S(J22:J26)</f>
        <v>0.14682665653804636</v>
      </c>
      <c r="K28">
        <f t="shared" si="14"/>
        <v>0.25699786830240129</v>
      </c>
      <c r="L28">
        <f t="shared" si="14"/>
        <v>0.13625135252837547</v>
      </c>
    </row>
    <row r="29" spans="2:12" x14ac:dyDescent="0.2">
      <c r="H29" t="s">
        <v>11</v>
      </c>
      <c r="I29">
        <f>I28/SQRT(5)</f>
        <v>0.10268941144981743</v>
      </c>
      <c r="J29">
        <f t="shared" ref="J29:L29" si="15">J28/SQRT(5)</f>
        <v>6.5662876985617111E-2</v>
      </c>
      <c r="K29">
        <f t="shared" si="15"/>
        <v>0.11493294071934154</v>
      </c>
      <c r="L29">
        <f t="shared" si="15"/>
        <v>6.0933457255947079E-2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zoomScaleNormal="100" workbookViewId="0">
      <selection activeCell="H22" sqref="H22"/>
    </sheetView>
  </sheetViews>
  <sheetFormatPr defaultRowHeight="13.2" x14ac:dyDescent="0.2"/>
  <cols>
    <col min="7" max="7" width="8.88671875" customWidth="1"/>
  </cols>
  <sheetData>
    <row r="2" spans="2:7" x14ac:dyDescent="0.2">
      <c r="B2" t="s">
        <v>36</v>
      </c>
    </row>
    <row r="3" spans="2:7" x14ac:dyDescent="0.2">
      <c r="B3" t="s">
        <v>0</v>
      </c>
      <c r="C3" s="1" t="s">
        <v>1</v>
      </c>
      <c r="F3" t="s">
        <v>12</v>
      </c>
      <c r="G3">
        <f>SLOPE(C4:C10,B4:B10)</f>
        <v>4.6966588690541211E-2</v>
      </c>
    </row>
    <row r="4" spans="2:7" x14ac:dyDescent="0.2">
      <c r="B4">
        <v>0</v>
      </c>
      <c r="C4">
        <f>D4-$D$4</f>
        <v>0</v>
      </c>
      <c r="D4">
        <v>7.4999999999999997E-2</v>
      </c>
      <c r="F4" t="s">
        <v>13</v>
      </c>
      <c r="G4">
        <f>INTERCEPT(C4:C10,B4:B10)</f>
        <v>7.7358397716636995E-5</v>
      </c>
    </row>
    <row r="5" spans="2:7" x14ac:dyDescent="0.2">
      <c r="B5">
        <f>B9/5</f>
        <v>1.64</v>
      </c>
      <c r="C5">
        <f t="shared" ref="C5:C8" si="0">D5-$D$4</f>
        <v>7.5999999999999998E-2</v>
      </c>
      <c r="D5">
        <v>0.151</v>
      </c>
    </row>
    <row r="6" spans="2:7" x14ac:dyDescent="0.2">
      <c r="B6">
        <f>B9/5*2</f>
        <v>3.28</v>
      </c>
      <c r="C6">
        <f t="shared" si="0"/>
        <v>0.15500000000000003</v>
      </c>
      <c r="D6">
        <v>0.23</v>
      </c>
    </row>
    <row r="7" spans="2:7" x14ac:dyDescent="0.2">
      <c r="B7">
        <f>B9/5*3</f>
        <v>4.92</v>
      </c>
      <c r="C7">
        <f t="shared" si="0"/>
        <v>0.22999999999999998</v>
      </c>
      <c r="D7">
        <v>0.30499999999999999</v>
      </c>
    </row>
    <row r="8" spans="2:7" x14ac:dyDescent="0.2">
      <c r="B8">
        <f>B9/5*4</f>
        <v>6.56</v>
      </c>
      <c r="C8">
        <f t="shared" si="0"/>
        <v>0.30499999999999999</v>
      </c>
      <c r="D8">
        <v>0.38</v>
      </c>
    </row>
    <row r="9" spans="2:7" x14ac:dyDescent="0.2">
      <c r="B9">
        <v>8.1999999999999993</v>
      </c>
      <c r="C9">
        <f>D9-$D$4</f>
        <v>0.39300000000000002</v>
      </c>
      <c r="D9">
        <v>0.46800000000000003</v>
      </c>
    </row>
    <row r="10" spans="2:7" x14ac:dyDescent="0.2">
      <c r="B10">
        <f>(B9/2*3)*25.5/25.75</f>
        <v>12.180582524271843</v>
      </c>
      <c r="C10">
        <f>D10-$D$4</f>
        <v>0.56900000000000006</v>
      </c>
      <c r="D10">
        <v>0.64400000000000002</v>
      </c>
    </row>
    <row r="12" spans="2:7" x14ac:dyDescent="0.2">
      <c r="B12" t="s">
        <v>37</v>
      </c>
    </row>
    <row r="13" spans="2:7" x14ac:dyDescent="0.2">
      <c r="C13" t="s">
        <v>3</v>
      </c>
      <c r="D13" t="s">
        <v>4</v>
      </c>
      <c r="E13" t="s">
        <v>6</v>
      </c>
      <c r="F13" t="s">
        <v>7</v>
      </c>
    </row>
    <row r="14" spans="2:7" x14ac:dyDescent="0.2">
      <c r="C14">
        <v>0.35199999999999998</v>
      </c>
      <c r="D14">
        <v>0.40300000000000002</v>
      </c>
      <c r="E14">
        <v>0.39800000000000002</v>
      </c>
      <c r="F14">
        <v>0.36399999999999999</v>
      </c>
    </row>
    <row r="15" spans="2:7" x14ac:dyDescent="0.2">
      <c r="C15">
        <v>0.39100000000000001</v>
      </c>
      <c r="D15">
        <v>0.377</v>
      </c>
      <c r="E15">
        <v>0.35499999999999998</v>
      </c>
      <c r="F15">
        <v>0.36</v>
      </c>
    </row>
    <row r="16" spans="2:7" x14ac:dyDescent="0.2">
      <c r="C16">
        <v>0.36599999999999999</v>
      </c>
      <c r="D16">
        <v>0.36199999999999999</v>
      </c>
      <c r="E16">
        <v>0.39100000000000001</v>
      </c>
      <c r="F16">
        <v>0.36299999999999999</v>
      </c>
    </row>
    <row r="17" spans="2:12" x14ac:dyDescent="0.2">
      <c r="C17">
        <v>0.38</v>
      </c>
      <c r="D17">
        <v>0.36799999999999999</v>
      </c>
      <c r="E17">
        <v>0.36299999999999999</v>
      </c>
      <c r="F17">
        <v>0.36899999999999999</v>
      </c>
    </row>
    <row r="18" spans="2:12" x14ac:dyDescent="0.2">
      <c r="C18">
        <v>0.38</v>
      </c>
      <c r="D18">
        <v>0.379</v>
      </c>
      <c r="E18">
        <v>0.36699999999999999</v>
      </c>
      <c r="F18">
        <v>0.35199999999999998</v>
      </c>
    </row>
    <row r="19" spans="2:12" x14ac:dyDescent="0.2">
      <c r="B19" t="s">
        <v>8</v>
      </c>
      <c r="C19">
        <f>AVERAGE(C14:C18)</f>
        <v>0.37379999999999997</v>
      </c>
      <c r="D19">
        <f t="shared" ref="D19:F19" si="1">AVERAGE(D14:D18)</f>
        <v>0.37779999999999997</v>
      </c>
      <c r="E19">
        <f t="shared" si="1"/>
        <v>0.37480000000000002</v>
      </c>
      <c r="F19">
        <f t="shared" si="1"/>
        <v>0.36159999999999998</v>
      </c>
    </row>
    <row r="21" spans="2:12" x14ac:dyDescent="0.2">
      <c r="B21" s="1" t="s">
        <v>9</v>
      </c>
      <c r="H21" t="s">
        <v>38</v>
      </c>
    </row>
    <row r="22" spans="2:12" x14ac:dyDescent="0.2">
      <c r="C22" t="s">
        <v>3</v>
      </c>
      <c r="D22" t="s">
        <v>4</v>
      </c>
      <c r="E22" t="s">
        <v>6</v>
      </c>
      <c r="F22" t="s">
        <v>7</v>
      </c>
      <c r="I22" t="s">
        <v>3</v>
      </c>
      <c r="J22" t="s">
        <v>18</v>
      </c>
      <c r="K22" t="s">
        <v>6</v>
      </c>
      <c r="L22" t="s">
        <v>17</v>
      </c>
    </row>
    <row r="23" spans="2:12" x14ac:dyDescent="0.2">
      <c r="C23">
        <f t="shared" ref="C23:F27" si="2">C14-$D$4</f>
        <v>0.27699999999999997</v>
      </c>
      <c r="D23">
        <f t="shared" si="2"/>
        <v>0.32800000000000001</v>
      </c>
      <c r="E23">
        <f t="shared" si="2"/>
        <v>0.32300000000000001</v>
      </c>
      <c r="F23">
        <f t="shared" si="2"/>
        <v>0.28899999999999998</v>
      </c>
      <c r="I23">
        <f>(C23-$G$4)/$G$3</f>
        <v>5.8961625556180506</v>
      </c>
      <c r="J23">
        <f t="shared" ref="J23:L27" si="3">(D23-$G$4)/$G$3</f>
        <v>6.9820408666027944</v>
      </c>
      <c r="K23">
        <f t="shared" si="3"/>
        <v>6.8755822086631131</v>
      </c>
      <c r="L23">
        <f t="shared" si="3"/>
        <v>6.1516633346732847</v>
      </c>
    </row>
    <row r="24" spans="2:12" x14ac:dyDescent="0.2">
      <c r="C24">
        <f t="shared" si="2"/>
        <v>0.316</v>
      </c>
      <c r="D24">
        <f t="shared" si="2"/>
        <v>0.30199999999999999</v>
      </c>
      <c r="E24">
        <f t="shared" si="2"/>
        <v>0.27999999999999997</v>
      </c>
      <c r="F24">
        <f t="shared" si="2"/>
        <v>0.28499999999999998</v>
      </c>
      <c r="I24">
        <f t="shared" ref="I24:I27" si="4">(C24-$G$4)/$G$3</f>
        <v>6.7265400875475603</v>
      </c>
      <c r="J24">
        <f t="shared" si="3"/>
        <v>6.4284558453164546</v>
      </c>
      <c r="K24">
        <f t="shared" si="3"/>
        <v>5.9600377503818587</v>
      </c>
      <c r="L24">
        <f t="shared" si="3"/>
        <v>6.06649640832154</v>
      </c>
    </row>
    <row r="25" spans="2:12" x14ac:dyDescent="0.2">
      <c r="C25">
        <f t="shared" si="2"/>
        <v>0.29099999999999998</v>
      </c>
      <c r="D25">
        <f t="shared" si="2"/>
        <v>0.28699999999999998</v>
      </c>
      <c r="E25">
        <f t="shared" si="2"/>
        <v>0.316</v>
      </c>
      <c r="F25">
        <f t="shared" si="2"/>
        <v>0.28799999999999998</v>
      </c>
      <c r="I25">
        <f t="shared" si="4"/>
        <v>6.1942467978491571</v>
      </c>
      <c r="J25">
        <f t="shared" si="3"/>
        <v>6.1090798714974124</v>
      </c>
      <c r="K25">
        <f t="shared" si="3"/>
        <v>6.7265400875475603</v>
      </c>
      <c r="L25">
        <f t="shared" si="3"/>
        <v>6.1303716030853481</v>
      </c>
    </row>
    <row r="26" spans="2:12" x14ac:dyDescent="0.2">
      <c r="C26">
        <f t="shared" si="2"/>
        <v>0.30499999999999999</v>
      </c>
      <c r="D26">
        <f t="shared" si="2"/>
        <v>0.29299999999999998</v>
      </c>
      <c r="E26">
        <f t="shared" si="2"/>
        <v>0.28799999999999998</v>
      </c>
      <c r="F26">
        <f t="shared" si="2"/>
        <v>0.29399999999999998</v>
      </c>
      <c r="I26">
        <f t="shared" si="4"/>
        <v>6.4923310400802627</v>
      </c>
      <c r="J26">
        <f t="shared" si="3"/>
        <v>6.2368302610250295</v>
      </c>
      <c r="K26">
        <f t="shared" si="3"/>
        <v>6.1303716030853481</v>
      </c>
      <c r="L26">
        <f t="shared" si="3"/>
        <v>6.2581219926129652</v>
      </c>
    </row>
    <row r="27" spans="2:12" x14ac:dyDescent="0.2">
      <c r="C27">
        <f t="shared" si="2"/>
        <v>0.30499999999999999</v>
      </c>
      <c r="D27">
        <f t="shared" si="2"/>
        <v>0.30399999999999999</v>
      </c>
      <c r="E27">
        <f t="shared" si="2"/>
        <v>0.29199999999999998</v>
      </c>
      <c r="F27">
        <f t="shared" si="2"/>
        <v>0.27699999999999997</v>
      </c>
      <c r="I27">
        <f t="shared" si="4"/>
        <v>6.4923310400802627</v>
      </c>
      <c r="J27">
        <f t="shared" si="3"/>
        <v>6.471039308492327</v>
      </c>
      <c r="K27">
        <f t="shared" si="3"/>
        <v>6.2155385294370928</v>
      </c>
      <c r="L27">
        <f t="shared" si="3"/>
        <v>5.8961625556180506</v>
      </c>
    </row>
    <row r="28" spans="2:12" x14ac:dyDescent="0.2">
      <c r="B28" t="s">
        <v>8</v>
      </c>
      <c r="C28">
        <f>AVERAGE(C23:C27)</f>
        <v>0.29879999999999995</v>
      </c>
      <c r="D28">
        <f t="shared" ref="D28:F28" si="5">AVERAGE(D23:D27)</f>
        <v>0.30280000000000001</v>
      </c>
      <c r="E28">
        <f t="shared" si="5"/>
        <v>0.29980000000000001</v>
      </c>
      <c r="F28">
        <f t="shared" si="5"/>
        <v>0.28659999999999997</v>
      </c>
      <c r="H28" t="s">
        <v>8</v>
      </c>
      <c r="I28">
        <f>AVERAGE(I23:I27)</f>
        <v>6.3603223042350585</v>
      </c>
      <c r="J28">
        <f t="shared" ref="J28:L28" si="6">AVERAGE(J23:J27)</f>
        <v>6.4454892305868041</v>
      </c>
      <c r="K28">
        <f t="shared" si="6"/>
        <v>6.3816140358229942</v>
      </c>
      <c r="L28">
        <f t="shared" si="6"/>
        <v>6.1005631788622372</v>
      </c>
    </row>
    <row r="29" spans="2:12" x14ac:dyDescent="0.2">
      <c r="H29" t="s">
        <v>10</v>
      </c>
      <c r="I29">
        <f>_xlfn.STDEV.S(I23:I27)</f>
        <v>0.32093356927515304</v>
      </c>
      <c r="J29">
        <f t="shared" ref="J29:L29" si="7">_xlfn.STDEV.S(J23:J27)</f>
        <v>0.33374407233226594</v>
      </c>
      <c r="K29">
        <f t="shared" si="7"/>
        <v>0.39730622170213792</v>
      </c>
      <c r="L29">
        <f t="shared" si="7"/>
        <v>0.13347725228180204</v>
      </c>
    </row>
    <row r="30" spans="2:12" x14ac:dyDescent="0.2">
      <c r="H30" t="s">
        <v>11</v>
      </c>
      <c r="I30">
        <f>I29/SQRT(5)</f>
        <v>0.14352585543217602</v>
      </c>
      <c r="J30">
        <f t="shared" ref="J30:L30" si="8">J29/SQRT(5)</f>
        <v>0.14925488656451066</v>
      </c>
      <c r="K30">
        <f t="shared" si="8"/>
        <v>0.17768074392191652</v>
      </c>
      <c r="L30">
        <f t="shared" si="8"/>
        <v>5.9692841910399655E-2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zoomScaleNormal="100" workbookViewId="0">
      <selection activeCell="H3" sqref="H3"/>
    </sheetView>
  </sheetViews>
  <sheetFormatPr defaultRowHeight="13.2" x14ac:dyDescent="0.2"/>
  <sheetData>
    <row r="2" spans="2:12" x14ac:dyDescent="0.2">
      <c r="B2" t="s">
        <v>39</v>
      </c>
      <c r="H2" t="s">
        <v>40</v>
      </c>
    </row>
    <row r="3" spans="2:12" x14ac:dyDescent="0.2">
      <c r="C3" t="s">
        <v>3</v>
      </c>
      <c r="D3" t="s">
        <v>4</v>
      </c>
      <c r="E3" t="s">
        <v>6</v>
      </c>
      <c r="F3" t="s">
        <v>7</v>
      </c>
      <c r="I3" t="s">
        <v>3</v>
      </c>
      <c r="J3" t="s">
        <v>4</v>
      </c>
      <c r="K3" t="s">
        <v>6</v>
      </c>
      <c r="L3" t="s">
        <v>7</v>
      </c>
    </row>
    <row r="4" spans="2:12" x14ac:dyDescent="0.2">
      <c r="C4">
        <f>albumin!I22</f>
        <v>3.6108555657773689</v>
      </c>
      <c r="D4">
        <f>albumin!J22</f>
        <v>3.9328426862925485</v>
      </c>
      <c r="E4">
        <f>albumin!K22</f>
        <v>4.4319227230910769</v>
      </c>
      <c r="F4">
        <f>albumin!L22</f>
        <v>3.9006439742410306</v>
      </c>
      <c r="I4">
        <f>'total protein'!I23</f>
        <v>5.8961625556180506</v>
      </c>
      <c r="J4">
        <f>'total protein'!J23</f>
        <v>6.9820408666027944</v>
      </c>
      <c r="K4">
        <f>'total protein'!K23</f>
        <v>6.8755822086631131</v>
      </c>
      <c r="L4">
        <f>'total protein'!L23</f>
        <v>6.1516633346732847</v>
      </c>
    </row>
    <row r="5" spans="2:12" x14ac:dyDescent="0.2">
      <c r="C5">
        <f>albumin!I23</f>
        <v>3.9167433302667898</v>
      </c>
      <c r="D5">
        <f>albumin!J23</f>
        <v>4.158233670653174</v>
      </c>
      <c r="E5">
        <f>albumin!K23</f>
        <v>3.7155013799448025</v>
      </c>
      <c r="F5">
        <f>albumin!L23</f>
        <v>3.9167433302667898</v>
      </c>
      <c r="I5">
        <f>'total protein'!I24</f>
        <v>6.7265400875475603</v>
      </c>
      <c r="J5">
        <f>'total protein'!J24</f>
        <v>6.4284558453164546</v>
      </c>
      <c r="K5">
        <f>'total protein'!K24</f>
        <v>5.9600377503818587</v>
      </c>
      <c r="L5">
        <f>'total protein'!L24</f>
        <v>6.06649640832154</v>
      </c>
    </row>
    <row r="6" spans="2:12" x14ac:dyDescent="0.2">
      <c r="C6">
        <f>albumin!I24</f>
        <v>3.9730910763569462</v>
      </c>
      <c r="D6">
        <f>albumin!J24</f>
        <v>3.9408923643054283</v>
      </c>
      <c r="E6">
        <f>albumin!K24</f>
        <v>4.1179852805887753</v>
      </c>
      <c r="F6">
        <f>albumin!L24</f>
        <v>3.9247930082796691</v>
      </c>
      <c r="I6">
        <f>'total protein'!I25</f>
        <v>6.1942467978491571</v>
      </c>
      <c r="J6">
        <f>'total protein'!J25</f>
        <v>6.1090798714974124</v>
      </c>
      <c r="K6">
        <f>'total protein'!K25</f>
        <v>6.7265400875475603</v>
      </c>
      <c r="L6">
        <f>'total protein'!L25</f>
        <v>6.1303716030853481</v>
      </c>
    </row>
    <row r="7" spans="2:12" x14ac:dyDescent="0.2">
      <c r="C7">
        <f>albumin!I25</f>
        <v>4.0294388224471023</v>
      </c>
      <c r="D7">
        <f>albumin!J25</f>
        <v>4.2709291628334869</v>
      </c>
      <c r="E7">
        <f>albumin!K25</f>
        <v>3.9972401103955848</v>
      </c>
      <c r="F7">
        <f>albumin!L25</f>
        <v>4.2065317387304511</v>
      </c>
      <c r="I7">
        <f>'total protein'!I26</f>
        <v>6.4923310400802627</v>
      </c>
      <c r="J7">
        <f>'total protein'!J26</f>
        <v>6.2368302610250295</v>
      </c>
      <c r="K7">
        <f>'total protein'!K26</f>
        <v>6.1303716030853481</v>
      </c>
      <c r="L7">
        <f>'total protein'!L26</f>
        <v>6.2581219926129652</v>
      </c>
    </row>
    <row r="8" spans="2:12" x14ac:dyDescent="0.2">
      <c r="C8">
        <f>albumin!I26</f>
        <v>4.2467801287948479</v>
      </c>
      <c r="D8">
        <f>albumin!J26</f>
        <v>4.134084636614535</v>
      </c>
      <c r="E8">
        <f>albumin!K26</f>
        <v>4.0696872125115009</v>
      </c>
      <c r="F8">
        <f>albumin!L26</f>
        <v>3.876494940202392</v>
      </c>
      <c r="I8">
        <f>'total protein'!I27</f>
        <v>6.4923310400802627</v>
      </c>
      <c r="J8">
        <f>'total protein'!J27</f>
        <v>6.471039308492327</v>
      </c>
      <c r="K8">
        <f>'total protein'!K27</f>
        <v>6.2155385294370928</v>
      </c>
      <c r="L8">
        <f>'total protein'!L27</f>
        <v>5.8961625556180506</v>
      </c>
    </row>
    <row r="9" spans="2:12" x14ac:dyDescent="0.2">
      <c r="B9" t="s">
        <v>8</v>
      </c>
      <c r="C9">
        <f>AVERAGE(C4:C8)</f>
        <v>3.955381784728611</v>
      </c>
      <c r="D9">
        <f t="shared" ref="D9:F9" si="0">AVERAGE(D4:D8)</f>
        <v>4.0873965041398339</v>
      </c>
      <c r="E9">
        <f t="shared" si="0"/>
        <v>4.0664673413063479</v>
      </c>
      <c r="F9">
        <f t="shared" si="0"/>
        <v>3.9650413983440664</v>
      </c>
      <c r="H9" t="s">
        <v>8</v>
      </c>
      <c r="I9">
        <f>AVERAGE(I4:I8)</f>
        <v>6.3603223042350585</v>
      </c>
      <c r="J9">
        <f t="shared" ref="J9:L9" si="1">AVERAGE(J4:J8)</f>
        <v>6.4454892305868041</v>
      </c>
      <c r="K9">
        <f t="shared" si="1"/>
        <v>6.3816140358229942</v>
      </c>
      <c r="L9">
        <f t="shared" si="1"/>
        <v>6.1005631788622372</v>
      </c>
    </row>
    <row r="10" spans="2:12" x14ac:dyDescent="0.2">
      <c r="B10" t="s">
        <v>10</v>
      </c>
      <c r="C10">
        <f>_xlfn.STDEV.S(C4:C8)</f>
        <v>0.22962050457123701</v>
      </c>
      <c r="D10">
        <f t="shared" ref="D10:F10" si="2">_xlfn.STDEV.S(D4:D8)</f>
        <v>0.14682665653804636</v>
      </c>
      <c r="E10">
        <f t="shared" si="2"/>
        <v>0.25699786830240129</v>
      </c>
      <c r="F10">
        <f t="shared" si="2"/>
        <v>0.13625135252837547</v>
      </c>
      <c r="H10" t="s">
        <v>10</v>
      </c>
      <c r="I10">
        <f>_xlfn.STDEV.S(I4:I8)</f>
        <v>0.32093356927515304</v>
      </c>
      <c r="J10">
        <f t="shared" ref="J10:L10" si="3">_xlfn.STDEV.S(J4:J8)</f>
        <v>0.33374407233226594</v>
      </c>
      <c r="K10">
        <f t="shared" si="3"/>
        <v>0.39730622170213792</v>
      </c>
      <c r="L10">
        <f t="shared" si="3"/>
        <v>0.13347725228180204</v>
      </c>
    </row>
    <row r="11" spans="2:12" x14ac:dyDescent="0.2">
      <c r="B11" t="s">
        <v>11</v>
      </c>
      <c r="C11">
        <f>C10/SQRT(5)</f>
        <v>0.10268941144981743</v>
      </c>
      <c r="D11">
        <f t="shared" ref="D11:F11" si="4">D10/SQRT(5)</f>
        <v>6.5662876985617111E-2</v>
      </c>
      <c r="E11">
        <f t="shared" si="4"/>
        <v>0.11493294071934154</v>
      </c>
      <c r="F11">
        <f t="shared" si="4"/>
        <v>6.0933457255947079E-2</v>
      </c>
      <c r="H11" t="s">
        <v>11</v>
      </c>
      <c r="I11">
        <f>I10/SQRT(5)</f>
        <v>0.14352585543217602</v>
      </c>
      <c r="J11">
        <f t="shared" ref="J11:L11" si="5">J10/SQRT(5)</f>
        <v>0.14925488656451066</v>
      </c>
      <c r="K11">
        <f t="shared" si="5"/>
        <v>0.17768074392191652</v>
      </c>
      <c r="L11">
        <f t="shared" si="5"/>
        <v>5.9692841910399655E-2</v>
      </c>
    </row>
    <row r="13" spans="2:12" x14ac:dyDescent="0.2">
      <c r="B13" t="s">
        <v>14</v>
      </c>
    </row>
    <row r="14" spans="2:12" x14ac:dyDescent="0.2">
      <c r="C14" t="s">
        <v>3</v>
      </c>
      <c r="D14" t="s">
        <v>19</v>
      </c>
      <c r="E14" t="s">
        <v>6</v>
      </c>
      <c r="F14" t="s">
        <v>20</v>
      </c>
    </row>
    <row r="15" spans="2:12" x14ac:dyDescent="0.2">
      <c r="C15">
        <f>C4/(I4-C4)</f>
        <v>1.5800308587990171</v>
      </c>
      <c r="D15">
        <f t="shared" ref="D15:F15" si="6">D4/(J4-D4)</f>
        <v>1.2897956950415059</v>
      </c>
      <c r="E15">
        <f t="shared" si="6"/>
        <v>1.8136416915933802</v>
      </c>
      <c r="F15">
        <f t="shared" si="6"/>
        <v>1.7328344850361508</v>
      </c>
    </row>
    <row r="16" spans="2:12" x14ac:dyDescent="0.2">
      <c r="C16">
        <f t="shared" ref="C16:C19" si="7">C5/(I5-C5)</f>
        <v>1.3939596592236394</v>
      </c>
      <c r="D16">
        <f t="shared" ref="D16:D19" si="8">D5/(J5-D5)</f>
        <v>1.8316417296337628</v>
      </c>
      <c r="E16">
        <f t="shared" ref="E16:E19" si="9">E5/(K5-E5)</f>
        <v>1.6553536083807454</v>
      </c>
      <c r="F16">
        <f t="shared" ref="F16:F19" si="10">F5/(L5-F5)</f>
        <v>1.8219503301332347</v>
      </c>
    </row>
    <row r="17" spans="2:6" x14ac:dyDescent="0.2">
      <c r="C17">
        <f t="shared" si="7"/>
        <v>1.7887494505282839</v>
      </c>
      <c r="D17">
        <f t="shared" si="8"/>
        <v>1.8175975791915115</v>
      </c>
      <c r="E17">
        <f t="shared" si="9"/>
        <v>1.5786462563881409</v>
      </c>
      <c r="F17">
        <f t="shared" si="10"/>
        <v>1.7794845386706613</v>
      </c>
    </row>
    <row r="18" spans="2:6" x14ac:dyDescent="0.2">
      <c r="C18">
        <f t="shared" si="7"/>
        <v>1.6360597486151436</v>
      </c>
      <c r="D18">
        <f t="shared" si="8"/>
        <v>2.1725045917937424</v>
      </c>
      <c r="E18">
        <f t="shared" si="9"/>
        <v>1.8738835951248751</v>
      </c>
      <c r="F18">
        <f t="shared" si="10"/>
        <v>2.0503761561402607</v>
      </c>
    </row>
    <row r="19" spans="2:6" x14ac:dyDescent="0.2">
      <c r="C19">
        <f t="shared" si="7"/>
        <v>1.891197437320125</v>
      </c>
      <c r="D19">
        <f t="shared" si="8"/>
        <v>1.769005058747122</v>
      </c>
      <c r="E19">
        <f t="shared" si="9"/>
        <v>1.8965373697662478</v>
      </c>
      <c r="F19">
        <f t="shared" si="10"/>
        <v>1.9193727277765893</v>
      </c>
    </row>
    <row r="20" spans="2:6" x14ac:dyDescent="0.2">
      <c r="B20" t="s">
        <v>8</v>
      </c>
      <c r="C20">
        <f>AVERAGE(C15:C19)</f>
        <v>1.6579994308972417</v>
      </c>
      <c r="D20">
        <f t="shared" ref="D20" si="11">AVERAGE(D15:D19)</f>
        <v>1.776108930881529</v>
      </c>
      <c r="E20">
        <f t="shared" ref="E20" si="12">AVERAGE(E15:E19)</f>
        <v>1.7636125042506781</v>
      </c>
      <c r="F20">
        <f t="shared" ref="F20" si="13">AVERAGE(F15:F19)</f>
        <v>1.8608036475513792</v>
      </c>
    </row>
    <row r="21" spans="2:6" x14ac:dyDescent="0.2">
      <c r="B21" t="s">
        <v>10</v>
      </c>
      <c r="C21">
        <f>_xlfn.STDEV.S(C15:C19)</f>
        <v>0.19219412500922681</v>
      </c>
      <c r="D21">
        <f t="shared" ref="D21:F21" si="14">_xlfn.STDEV.S(D15:D19)</f>
        <v>0.31562863780809458</v>
      </c>
      <c r="E21">
        <f t="shared" si="14"/>
        <v>0.13987865663174934</v>
      </c>
      <c r="F21">
        <f t="shared" si="14"/>
        <v>0.12635916811761894</v>
      </c>
    </row>
    <row r="22" spans="2:6" x14ac:dyDescent="0.2">
      <c r="B22" t="s">
        <v>11</v>
      </c>
      <c r="C22">
        <f>C21/SQRT(5)</f>
        <v>8.5951825679344701E-2</v>
      </c>
      <c r="D22">
        <f t="shared" ref="D22" si="15">D21/SQRT(5)</f>
        <v>0.14115341795691194</v>
      </c>
      <c r="E22">
        <f t="shared" ref="E22" si="16">E21/SQRT(5)</f>
        <v>6.2555636965988648E-2</v>
      </c>
      <c r="F22">
        <f t="shared" ref="F22" si="17">F21/SQRT(5)</f>
        <v>5.6509537898264017E-2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7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2"/>
  <sheetViews>
    <sheetView tabSelected="1" workbookViewId="0">
      <selection activeCell="A96" sqref="A96"/>
    </sheetView>
  </sheetViews>
  <sheetFormatPr defaultRowHeight="13.2" x14ac:dyDescent="0.2"/>
  <sheetData>
    <row r="2" spans="1:12" x14ac:dyDescent="0.2">
      <c r="B2" t="s">
        <v>41</v>
      </c>
      <c r="F2" t="s">
        <v>42</v>
      </c>
      <c r="J2" t="s">
        <v>21</v>
      </c>
    </row>
    <row r="3" spans="1:12" x14ac:dyDescent="0.2">
      <c r="C3" t="s">
        <v>2</v>
      </c>
      <c r="D3" t="s">
        <v>5</v>
      </c>
      <c r="G3" t="s">
        <v>2</v>
      </c>
      <c r="H3" t="s">
        <v>5</v>
      </c>
      <c r="K3" t="s">
        <v>2</v>
      </c>
      <c r="L3" t="s">
        <v>5</v>
      </c>
    </row>
    <row r="4" spans="1:12" x14ac:dyDescent="0.2">
      <c r="B4" t="s">
        <v>22</v>
      </c>
      <c r="C4">
        <v>3.6108555657773689</v>
      </c>
      <c r="D4">
        <v>4.4319227230910769</v>
      </c>
      <c r="F4" t="s">
        <v>23</v>
      </c>
      <c r="G4">
        <v>5.8961625556180506</v>
      </c>
      <c r="H4">
        <v>6.8755822086631131</v>
      </c>
      <c r="J4" t="s">
        <v>24</v>
      </c>
      <c r="K4">
        <v>1.5800308587990171</v>
      </c>
      <c r="L4">
        <v>1.8136416915933802</v>
      </c>
    </row>
    <row r="5" spans="1:12" x14ac:dyDescent="0.2">
      <c r="C5">
        <v>3.9167433302667898</v>
      </c>
      <c r="D5">
        <v>3.7155013799448025</v>
      </c>
      <c r="G5">
        <v>6.7265400875475603</v>
      </c>
      <c r="H5">
        <v>5.9600377503818587</v>
      </c>
      <c r="K5">
        <v>1.3939596592236394</v>
      </c>
      <c r="L5">
        <v>1.6553536083807454</v>
      </c>
    </row>
    <row r="6" spans="1:12" x14ac:dyDescent="0.2">
      <c r="C6">
        <v>3.9730910763569462</v>
      </c>
      <c r="D6">
        <v>4.1179852805887753</v>
      </c>
      <c r="G6">
        <v>6.1942467978491571</v>
      </c>
      <c r="H6">
        <v>6.7265400875475603</v>
      </c>
      <c r="K6">
        <v>1.7887494505282839</v>
      </c>
      <c r="L6">
        <v>1.5786462563881409</v>
      </c>
    </row>
    <row r="7" spans="1:12" x14ac:dyDescent="0.2">
      <c r="C7">
        <v>4.0294388224471023</v>
      </c>
      <c r="D7">
        <v>3.9972401103955848</v>
      </c>
      <c r="G7">
        <v>6.4923310400802627</v>
      </c>
      <c r="H7">
        <v>6.1303716030853481</v>
      </c>
      <c r="K7">
        <v>1.6360597486151436</v>
      </c>
      <c r="L7">
        <v>1.8738835951248751</v>
      </c>
    </row>
    <row r="8" spans="1:12" x14ac:dyDescent="0.2">
      <c r="C8">
        <v>4.2467801287948479</v>
      </c>
      <c r="D8">
        <v>4.0696872125115009</v>
      </c>
      <c r="G8">
        <v>6.4923310400802627</v>
      </c>
      <c r="H8">
        <v>6.2155385294370928</v>
      </c>
      <c r="K8">
        <v>1.891197437320125</v>
      </c>
      <c r="L8">
        <v>1.8965373697662478</v>
      </c>
    </row>
    <row r="9" spans="1:12" x14ac:dyDescent="0.2">
      <c r="B9" t="s">
        <v>25</v>
      </c>
      <c r="C9">
        <v>3.9328426862925485</v>
      </c>
      <c r="D9">
        <v>3.9006439742410306</v>
      </c>
      <c r="F9" t="s">
        <v>26</v>
      </c>
      <c r="G9">
        <v>6.9820408666027944</v>
      </c>
      <c r="H9">
        <v>6.1516633346732847</v>
      </c>
      <c r="J9" t="s">
        <v>25</v>
      </c>
      <c r="K9">
        <v>1.2897956950415059</v>
      </c>
      <c r="L9">
        <v>1.7328344850361508</v>
      </c>
    </row>
    <row r="10" spans="1:12" x14ac:dyDescent="0.2">
      <c r="C10">
        <v>4.158233670653174</v>
      </c>
      <c r="D10">
        <v>3.9167433302667898</v>
      </c>
      <c r="G10">
        <v>6.4284558453164546</v>
      </c>
      <c r="H10">
        <v>6.06649640832154</v>
      </c>
      <c r="K10">
        <v>1.8316417296337628</v>
      </c>
      <c r="L10">
        <v>1.8219503301332347</v>
      </c>
    </row>
    <row r="11" spans="1:12" x14ac:dyDescent="0.2">
      <c r="C11">
        <v>3.9408923643054283</v>
      </c>
      <c r="D11">
        <v>3.9247930082796691</v>
      </c>
      <c r="G11">
        <v>6.1090798714974124</v>
      </c>
      <c r="H11">
        <v>6.1303716030853481</v>
      </c>
      <c r="K11">
        <v>1.8175975791915115</v>
      </c>
      <c r="L11">
        <v>1.7794845386706613</v>
      </c>
    </row>
    <row r="12" spans="1:12" x14ac:dyDescent="0.2">
      <c r="C12">
        <v>4.2709291628334869</v>
      </c>
      <c r="D12">
        <v>4.2065317387304511</v>
      </c>
      <c r="G12">
        <v>6.2368302610250295</v>
      </c>
      <c r="H12">
        <v>6.2581219926129652</v>
      </c>
      <c r="K12">
        <v>2.1725045917937424</v>
      </c>
      <c r="L12">
        <v>2.0503761561402607</v>
      </c>
    </row>
    <row r="13" spans="1:12" x14ac:dyDescent="0.2">
      <c r="C13">
        <v>4.134084636614535</v>
      </c>
      <c r="D13">
        <v>3.876494940202392</v>
      </c>
      <c r="G13">
        <v>6.471039308492327</v>
      </c>
      <c r="H13">
        <v>5.8961625556180506</v>
      </c>
      <c r="K13">
        <v>1.769005058747122</v>
      </c>
      <c r="L13">
        <v>1.9193727277765893</v>
      </c>
    </row>
    <row r="15" spans="1:12" x14ac:dyDescent="0.2">
      <c r="A15" t="s">
        <v>41</v>
      </c>
    </row>
    <row r="16" spans="1:12" x14ac:dyDescent="0.2">
      <c r="A16" t="s">
        <v>43</v>
      </c>
    </row>
    <row r="19" spans="1:6" x14ac:dyDescent="0.2">
      <c r="B19" s="2" t="s">
        <v>44</v>
      </c>
      <c r="C19" s="2" t="s">
        <v>45</v>
      </c>
      <c r="D19" s="2" t="s">
        <v>46</v>
      </c>
      <c r="E19" s="2" t="s">
        <v>47</v>
      </c>
      <c r="F19" s="2" t="s">
        <v>48</v>
      </c>
    </row>
    <row r="21" spans="1:6" x14ac:dyDescent="0.2">
      <c r="A21" t="s">
        <v>29</v>
      </c>
      <c r="B21">
        <v>5</v>
      </c>
      <c r="C21">
        <v>3.955381784728611</v>
      </c>
      <c r="D21">
        <v>5.2725576119549478E-2</v>
      </c>
      <c r="E21">
        <v>0.22962050457123701</v>
      </c>
      <c r="F21">
        <v>0.10268941144981743</v>
      </c>
    </row>
    <row r="22" spans="1:6" x14ac:dyDescent="0.2">
      <c r="A22" t="s">
        <v>30</v>
      </c>
      <c r="B22">
        <v>5</v>
      </c>
      <c r="C22">
        <v>4.0664673413063479</v>
      </c>
      <c r="D22">
        <v>6.6047904311978406E-2</v>
      </c>
      <c r="E22">
        <v>0.25699786830240129</v>
      </c>
      <c r="F22">
        <v>0.11493294071934156</v>
      </c>
    </row>
    <row r="23" spans="1:6" x14ac:dyDescent="0.2">
      <c r="A23" t="s">
        <v>31</v>
      </c>
      <c r="B23">
        <v>5</v>
      </c>
      <c r="C23">
        <v>4.0873965041398339</v>
      </c>
      <c r="D23">
        <v>2.1558067070141435E-2</v>
      </c>
      <c r="E23">
        <v>0.14682665653804636</v>
      </c>
      <c r="F23">
        <v>6.5662876985617125E-2</v>
      </c>
    </row>
    <row r="24" spans="1:6" x14ac:dyDescent="0.2">
      <c r="A24" t="s">
        <v>32</v>
      </c>
      <c r="B24">
        <v>5</v>
      </c>
      <c r="C24">
        <v>3.9650413983440664</v>
      </c>
      <c r="D24">
        <v>1.8564431065811647E-2</v>
      </c>
      <c r="E24">
        <v>0.13625135252837547</v>
      </c>
      <c r="F24">
        <v>6.0933457255947072E-2</v>
      </c>
    </row>
    <row r="26" spans="1:6" x14ac:dyDescent="0.2">
      <c r="A26" t="s">
        <v>27</v>
      </c>
      <c r="B26">
        <v>10</v>
      </c>
      <c r="C26">
        <v>4.0109245630174799</v>
      </c>
      <c r="D26">
        <v>5.6215991547396191E-2</v>
      </c>
      <c r="E26">
        <v>0.23709911755929458</v>
      </c>
      <c r="F26">
        <v>7.497732427033936E-2</v>
      </c>
    </row>
    <row r="27" spans="1:6" x14ac:dyDescent="0.2">
      <c r="A27" t="s">
        <v>28</v>
      </c>
      <c r="B27">
        <v>10</v>
      </c>
      <c r="C27">
        <v>4.0262189512419502</v>
      </c>
      <c r="D27">
        <v>2.1990769147729832E-2</v>
      </c>
      <c r="E27">
        <v>0.14829284928050251</v>
      </c>
      <c r="F27">
        <v>4.6894316444244959E-2</v>
      </c>
    </row>
    <row r="29" spans="1:6" x14ac:dyDescent="0.2">
      <c r="A29" t="s">
        <v>2</v>
      </c>
      <c r="B29">
        <v>10</v>
      </c>
      <c r="C29">
        <v>4.0213891444342238</v>
      </c>
      <c r="D29">
        <v>3.7856032012424871E-2</v>
      </c>
      <c r="E29">
        <v>0.19456626637838553</v>
      </c>
      <c r="F29">
        <v>6.1527255759073855E-2</v>
      </c>
    </row>
    <row r="30" spans="1:6" x14ac:dyDescent="0.2">
      <c r="A30" t="s">
        <v>5</v>
      </c>
      <c r="B30">
        <v>10</v>
      </c>
      <c r="C30">
        <v>4.0157543698252072</v>
      </c>
      <c r="D30">
        <v>4.0463044030625582E-2</v>
      </c>
      <c r="E30">
        <v>0.20115427917552631</v>
      </c>
      <c r="F30">
        <v>6.3610568328404032E-2</v>
      </c>
    </row>
    <row r="32" spans="1:6" x14ac:dyDescent="0.2">
      <c r="A32" t="s">
        <v>49</v>
      </c>
      <c r="B32">
        <v>20</v>
      </c>
      <c r="C32">
        <v>4.018571757129715</v>
      </c>
      <c r="D32">
        <v>3.7106865147998616E-2</v>
      </c>
      <c r="E32">
        <v>0.19263142305449185</v>
      </c>
      <c r="F32">
        <v>4.3073695655236395E-2</v>
      </c>
    </row>
    <row r="35" spans="1:7" x14ac:dyDescent="0.2">
      <c r="A35" t="s">
        <v>74</v>
      </c>
    </row>
    <row r="37" spans="1:7" ht="13.8" thickBot="1" x14ac:dyDescent="0.25">
      <c r="A37" s="3" t="s">
        <v>50</v>
      </c>
      <c r="B37" s="3" t="s">
        <v>51</v>
      </c>
      <c r="C37" s="3" t="s">
        <v>52</v>
      </c>
      <c r="D37" s="3" t="s">
        <v>53</v>
      </c>
      <c r="E37" s="3" t="s">
        <v>54</v>
      </c>
      <c r="F37" s="3" t="s">
        <v>55</v>
      </c>
      <c r="G37" s="3" t="s">
        <v>15</v>
      </c>
    </row>
    <row r="38" spans="1:7" x14ac:dyDescent="0.2">
      <c r="A38" t="s">
        <v>73</v>
      </c>
      <c r="B38">
        <v>0.70503043781197372</v>
      </c>
      <c r="C38">
        <v>19</v>
      </c>
    </row>
    <row r="39" spans="1:7" x14ac:dyDescent="0.2">
      <c r="A39" t="s">
        <v>64</v>
      </c>
      <c r="B39">
        <v>1.1695915558220804E-3</v>
      </c>
      <c r="C39">
        <v>1</v>
      </c>
      <c r="D39">
        <v>1.1695915558220804E-3</v>
      </c>
      <c r="E39">
        <v>2.9442949188934212E-2</v>
      </c>
      <c r="F39">
        <v>0.865911703664206</v>
      </c>
      <c r="G39">
        <v>4.4939984776663584</v>
      </c>
    </row>
    <row r="40" spans="1:7" x14ac:dyDescent="0.2">
      <c r="A40" t="s">
        <v>65</v>
      </c>
      <c r="B40">
        <v>1.5875342447218223E-4</v>
      </c>
      <c r="C40">
        <v>1</v>
      </c>
      <c r="D40">
        <v>1.5875342447218223E-4</v>
      </c>
      <c r="E40">
        <v>3.9964113856981419E-3</v>
      </c>
      <c r="F40">
        <v>0.95037660628047793</v>
      </c>
      <c r="G40">
        <v>4.4939984776663584</v>
      </c>
    </row>
    <row r="41" spans="1:7" x14ac:dyDescent="0.2">
      <c r="A41" t="s">
        <v>66</v>
      </c>
      <c r="B41">
        <v>6.8118178561755574E-2</v>
      </c>
      <c r="C41">
        <v>1</v>
      </c>
      <c r="D41">
        <v>6.8118178561755574E-2</v>
      </c>
      <c r="E41">
        <v>1.7147867221278152</v>
      </c>
      <c r="F41">
        <v>0.20885863983608199</v>
      </c>
      <c r="G41">
        <v>4.4939984776663584</v>
      </c>
    </row>
    <row r="42" spans="1:7" x14ac:dyDescent="0.2">
      <c r="A42" t="s">
        <v>67</v>
      </c>
      <c r="B42">
        <v>0.63558391426992389</v>
      </c>
      <c r="C42">
        <v>16</v>
      </c>
      <c r="D42">
        <v>3.9723994641870243E-2</v>
      </c>
    </row>
    <row r="45" spans="1:7" x14ac:dyDescent="0.2">
      <c r="A45" t="s">
        <v>42</v>
      </c>
    </row>
    <row r="46" spans="1:7" x14ac:dyDescent="0.2">
      <c r="A46" t="s">
        <v>43</v>
      </c>
    </row>
    <row r="49" spans="1:6" x14ac:dyDescent="0.2">
      <c r="B49" s="2" t="s">
        <v>44</v>
      </c>
      <c r="C49" s="2" t="s">
        <v>45</v>
      </c>
      <c r="D49" s="2" t="s">
        <v>46</v>
      </c>
      <c r="E49" s="2" t="s">
        <v>47</v>
      </c>
      <c r="F49" s="2" t="s">
        <v>48</v>
      </c>
    </row>
    <row r="51" spans="1:6" x14ac:dyDescent="0.2">
      <c r="A51" t="s">
        <v>29</v>
      </c>
      <c r="B51">
        <v>5</v>
      </c>
      <c r="C51">
        <v>6.3603223042350585</v>
      </c>
      <c r="D51">
        <v>0.10299835588768946</v>
      </c>
      <c r="E51">
        <v>0.32093356927515304</v>
      </c>
      <c r="F51">
        <v>0.14352585543217602</v>
      </c>
    </row>
    <row r="52" spans="1:6" x14ac:dyDescent="0.2">
      <c r="A52" t="s">
        <v>30</v>
      </c>
      <c r="B52">
        <v>5</v>
      </c>
      <c r="C52">
        <v>6.3816140358229942</v>
      </c>
      <c r="D52">
        <v>0.15785223380322838</v>
      </c>
      <c r="E52">
        <v>0.39730622170213792</v>
      </c>
      <c r="F52">
        <v>0.17768074392191652</v>
      </c>
    </row>
    <row r="53" spans="1:6" x14ac:dyDescent="0.2">
      <c r="A53" t="s">
        <v>31</v>
      </c>
      <c r="B53">
        <v>5</v>
      </c>
      <c r="C53">
        <v>6.4454892305868041</v>
      </c>
      <c r="D53">
        <v>0.11138510581692478</v>
      </c>
      <c r="E53">
        <v>0.33374407233226594</v>
      </c>
      <c r="F53">
        <v>0.14925488656451069</v>
      </c>
    </row>
    <row r="54" spans="1:6" x14ac:dyDescent="0.2">
      <c r="A54" t="s">
        <v>32</v>
      </c>
      <c r="B54">
        <v>5</v>
      </c>
      <c r="C54">
        <v>6.1005631788622372</v>
      </c>
      <c r="D54">
        <v>1.781617687669983E-2</v>
      </c>
      <c r="E54">
        <v>0.13347725228180204</v>
      </c>
      <c r="F54">
        <v>5.9692841910399662E-2</v>
      </c>
    </row>
    <row r="56" spans="1:6" x14ac:dyDescent="0.2">
      <c r="A56" t="s">
        <v>27</v>
      </c>
      <c r="B56">
        <v>10</v>
      </c>
      <c r="C56">
        <v>6.3709681700290259</v>
      </c>
      <c r="D56">
        <v>0.11605952259431104</v>
      </c>
      <c r="E56">
        <v>0.34067509828913389</v>
      </c>
      <c r="F56">
        <v>0.10773092526953949</v>
      </c>
    </row>
    <row r="57" spans="1:6" x14ac:dyDescent="0.2">
      <c r="A57" t="s">
        <v>28</v>
      </c>
      <c r="B57">
        <v>10</v>
      </c>
      <c r="C57">
        <v>6.2730262047245207</v>
      </c>
      <c r="D57">
        <v>9.0471120407806263E-2</v>
      </c>
      <c r="E57">
        <v>0.30078417579355177</v>
      </c>
      <c r="F57">
        <v>9.5116307964410743E-2</v>
      </c>
    </row>
    <row r="59" spans="1:6" x14ac:dyDescent="0.2">
      <c r="A59" t="s">
        <v>2</v>
      </c>
      <c r="B59">
        <v>10</v>
      </c>
      <c r="C59">
        <v>6.4029057674109309</v>
      </c>
      <c r="D59">
        <v>9.7296373353218432E-2</v>
      </c>
      <c r="E59">
        <v>0.31192366590757176</v>
      </c>
      <c r="F59">
        <v>9.8638924037733916E-2</v>
      </c>
    </row>
    <row r="60" spans="1:6" x14ac:dyDescent="0.2">
      <c r="A60" t="s">
        <v>5</v>
      </c>
      <c r="B60">
        <v>10</v>
      </c>
      <c r="C60">
        <v>6.2410886073426166</v>
      </c>
      <c r="D60">
        <v>0.1000164003572947</v>
      </c>
      <c r="E60">
        <v>0.31625369619546695</v>
      </c>
      <c r="F60">
        <v>0.10000819984246027</v>
      </c>
    </row>
    <row r="62" spans="1:6" x14ac:dyDescent="0.2">
      <c r="A62" t="s">
        <v>49</v>
      </c>
      <c r="B62">
        <v>20</v>
      </c>
      <c r="C62">
        <v>6.3219971873767733</v>
      </c>
      <c r="D62">
        <v>0.1003546805188197</v>
      </c>
      <c r="E62">
        <v>0.31678806877598736</v>
      </c>
      <c r="F62">
        <v>7.0835965624398631E-2</v>
      </c>
    </row>
    <row r="65" spans="1:7" x14ac:dyDescent="0.2">
      <c r="A65" t="s">
        <v>74</v>
      </c>
    </row>
    <row r="67" spans="1:7" ht="13.8" thickBot="1" x14ac:dyDescent="0.25">
      <c r="A67" s="3" t="s">
        <v>56</v>
      </c>
      <c r="B67" s="3" t="s">
        <v>57</v>
      </c>
      <c r="C67" s="3" t="s">
        <v>58</v>
      </c>
      <c r="D67" s="3" t="s">
        <v>59</v>
      </c>
      <c r="E67" s="3" t="s">
        <v>60</v>
      </c>
      <c r="F67" s="3" t="s">
        <v>61</v>
      </c>
      <c r="G67" s="3" t="s">
        <v>15</v>
      </c>
    </row>
    <row r="68" spans="1:7" x14ac:dyDescent="0.2">
      <c r="A68" t="s">
        <v>73</v>
      </c>
      <c r="B68">
        <v>1.9067389298575743</v>
      </c>
      <c r="C68">
        <v>19</v>
      </c>
    </row>
    <row r="69" spans="1:7" x14ac:dyDescent="0.2">
      <c r="A69" t="s">
        <v>64</v>
      </c>
      <c r="B69">
        <v>4.7963142838625572E-2</v>
      </c>
      <c r="C69">
        <v>1</v>
      </c>
      <c r="D69">
        <v>4.7963142838625572E-2</v>
      </c>
      <c r="E69">
        <v>0.49186424918724553</v>
      </c>
      <c r="F69">
        <v>0.49317221619988927</v>
      </c>
      <c r="G69">
        <v>4.4939984776663584</v>
      </c>
    </row>
    <row r="70" spans="1:7" x14ac:dyDescent="0.2">
      <c r="A70" t="s">
        <v>68</v>
      </c>
      <c r="B70">
        <v>0.1309239664628746</v>
      </c>
      <c r="C70">
        <v>1</v>
      </c>
      <c r="D70">
        <v>0.1309239664628746</v>
      </c>
      <c r="E70">
        <v>1.3426313342631506</v>
      </c>
      <c r="F70">
        <v>0.26357299535283818</v>
      </c>
      <c r="G70">
        <v>4.4939984776663584</v>
      </c>
    </row>
    <row r="71" spans="1:7" x14ac:dyDescent="0.2">
      <c r="A71" t="s">
        <v>66</v>
      </c>
      <c r="B71">
        <v>0.16764433101790424</v>
      </c>
      <c r="C71">
        <v>1</v>
      </c>
      <c r="D71">
        <v>0.16764433101790424</v>
      </c>
      <c r="E71">
        <v>1.719200371920049</v>
      </c>
      <c r="F71">
        <v>0.20830241925695717</v>
      </c>
      <c r="G71">
        <v>4.4939984776663584</v>
      </c>
    </row>
    <row r="72" spans="1:7" x14ac:dyDescent="0.2">
      <c r="A72" t="s">
        <v>69</v>
      </c>
      <c r="B72">
        <v>1.5602074895381699</v>
      </c>
      <c r="C72">
        <v>16</v>
      </c>
      <c r="D72">
        <v>9.7512968096135619E-2</v>
      </c>
    </row>
    <row r="75" spans="1:7" x14ac:dyDescent="0.2">
      <c r="A75" t="s">
        <v>21</v>
      </c>
    </row>
    <row r="76" spans="1:7" x14ac:dyDescent="0.2">
      <c r="A76" t="s">
        <v>43</v>
      </c>
    </row>
    <row r="79" spans="1:7" x14ac:dyDescent="0.2">
      <c r="B79" s="2" t="s">
        <v>44</v>
      </c>
      <c r="C79" s="2" t="s">
        <v>45</v>
      </c>
      <c r="D79" s="2" t="s">
        <v>46</v>
      </c>
      <c r="E79" s="2" t="s">
        <v>47</v>
      </c>
      <c r="F79" s="2" t="s">
        <v>48</v>
      </c>
    </row>
    <row r="81" spans="1:6" x14ac:dyDescent="0.2">
      <c r="A81" t="s">
        <v>29</v>
      </c>
      <c r="B81">
        <v>5</v>
      </c>
      <c r="C81">
        <v>1.6579994308972417</v>
      </c>
      <c r="D81">
        <v>3.69385816880623E-2</v>
      </c>
      <c r="E81">
        <v>0.19219412500922681</v>
      </c>
      <c r="F81">
        <v>8.5951825679344701E-2</v>
      </c>
    </row>
    <row r="82" spans="1:6" x14ac:dyDescent="0.2">
      <c r="A82" t="s">
        <v>30</v>
      </c>
      <c r="B82">
        <v>5</v>
      </c>
      <c r="C82">
        <v>1.7636125042506781</v>
      </c>
      <c r="D82">
        <v>1.9566038581102833E-2</v>
      </c>
      <c r="E82">
        <v>0.13987865663174934</v>
      </c>
      <c r="F82">
        <v>6.2555636965988662E-2</v>
      </c>
    </row>
    <row r="83" spans="1:6" x14ac:dyDescent="0.2">
      <c r="A83" t="s">
        <v>31</v>
      </c>
      <c r="B83">
        <v>5</v>
      </c>
      <c r="C83">
        <v>1.776108930881529</v>
      </c>
      <c r="D83">
        <v>9.9621437004593361E-2</v>
      </c>
      <c r="E83">
        <v>0.31562863780809458</v>
      </c>
      <c r="F83">
        <v>0.14115341795691194</v>
      </c>
    </row>
    <row r="84" spans="1:6" x14ac:dyDescent="0.2">
      <c r="A84" t="s">
        <v>32</v>
      </c>
      <c r="B84">
        <v>5</v>
      </c>
      <c r="C84">
        <v>1.8608036475513792</v>
      </c>
      <c r="D84">
        <v>1.5966639367376682E-2</v>
      </c>
      <c r="E84">
        <v>0.12635916811761894</v>
      </c>
      <c r="F84">
        <v>5.650953789826401E-2</v>
      </c>
    </row>
    <row r="86" spans="1:6" x14ac:dyDescent="0.2">
      <c r="A86" t="s">
        <v>27</v>
      </c>
      <c r="B86">
        <v>10</v>
      </c>
      <c r="C86">
        <v>1.7108059675739598</v>
      </c>
      <c r="D86">
        <v>2.8211531581617696E-2</v>
      </c>
      <c r="E86">
        <v>0.16796288751274102</v>
      </c>
      <c r="F86">
        <v>5.3114528691891538E-2</v>
      </c>
    </row>
    <row r="87" spans="1:6" x14ac:dyDescent="0.2">
      <c r="A87" t="s">
        <v>28</v>
      </c>
      <c r="B87">
        <v>10</v>
      </c>
      <c r="C87">
        <v>1.8184562892164542</v>
      </c>
      <c r="D87">
        <v>5.3365032563038518E-2</v>
      </c>
      <c r="E87">
        <v>0.23100872832652561</v>
      </c>
      <c r="F87">
        <v>7.3051374089087823E-2</v>
      </c>
    </row>
    <row r="89" spans="1:6" x14ac:dyDescent="0.2">
      <c r="A89" t="s">
        <v>2</v>
      </c>
      <c r="B89">
        <v>10</v>
      </c>
      <c r="C89">
        <v>1.7170541808893851</v>
      </c>
      <c r="D89">
        <v>6.4568301081886242E-2</v>
      </c>
      <c r="E89">
        <v>0.25410293402848821</v>
      </c>
      <c r="F89">
        <v>8.0354403166152777E-2</v>
      </c>
    </row>
    <row r="90" spans="1:6" x14ac:dyDescent="0.2">
      <c r="A90" t="s">
        <v>5</v>
      </c>
      <c r="B90">
        <v>10</v>
      </c>
      <c r="C90">
        <v>1.8122080759010288</v>
      </c>
      <c r="D90">
        <v>1.8416223070462423E-2</v>
      </c>
      <c r="E90">
        <v>0.13570638551837721</v>
      </c>
      <c r="F90">
        <v>4.2914127126696198E-2</v>
      </c>
    </row>
    <row r="92" spans="1:6" x14ac:dyDescent="0.2">
      <c r="A92" t="s">
        <v>75</v>
      </c>
      <c r="B92">
        <v>20</v>
      </c>
      <c r="C92">
        <v>1.764631128395207</v>
      </c>
      <c r="D92">
        <v>4.1691159792135155E-2</v>
      </c>
      <c r="E92">
        <v>0.20418413207723846</v>
      </c>
      <c r="F92">
        <v>4.5656959925150051E-2</v>
      </c>
    </row>
    <row r="95" spans="1:6" x14ac:dyDescent="0.2">
      <c r="A95" t="s">
        <v>76</v>
      </c>
    </row>
    <row r="97" spans="1:7" ht="13.8" thickBot="1" x14ac:dyDescent="0.25">
      <c r="A97" s="3" t="s">
        <v>50</v>
      </c>
      <c r="B97" s="3" t="s">
        <v>62</v>
      </c>
      <c r="C97" s="3" t="s">
        <v>52</v>
      </c>
      <c r="D97" s="3" t="s">
        <v>53</v>
      </c>
      <c r="E97" s="3" t="s">
        <v>54</v>
      </c>
      <c r="F97" s="3" t="s">
        <v>63</v>
      </c>
      <c r="G97" s="3" t="s">
        <v>15</v>
      </c>
    </row>
    <row r="98" spans="1:7" x14ac:dyDescent="0.2">
      <c r="A98" t="s">
        <v>73</v>
      </c>
      <c r="B98">
        <v>0.79213203605056792</v>
      </c>
      <c r="C98">
        <v>19</v>
      </c>
    </row>
    <row r="99" spans="1:7" x14ac:dyDescent="0.2">
      <c r="A99" t="s">
        <v>70</v>
      </c>
      <c r="B99">
        <v>5.7942958748661511E-2</v>
      </c>
      <c r="C99">
        <v>1</v>
      </c>
      <c r="D99">
        <v>5.7942958748661511E-2</v>
      </c>
      <c r="E99">
        <v>1.3467848404860534</v>
      </c>
      <c r="F99">
        <v>0.26286451111791681</v>
      </c>
      <c r="G99">
        <v>4.4939984776663584</v>
      </c>
    </row>
    <row r="100" spans="1:7" x14ac:dyDescent="0.2">
      <c r="A100" t="s">
        <v>71</v>
      </c>
      <c r="B100">
        <v>4.5271318679434486E-2</v>
      </c>
      <c r="C100">
        <v>1</v>
      </c>
      <c r="D100">
        <v>4.5271318679434486E-2</v>
      </c>
      <c r="E100">
        <v>1.0522542690777574</v>
      </c>
      <c r="F100">
        <v>0.32024801518687396</v>
      </c>
      <c r="G100">
        <v>4.4939984776663584</v>
      </c>
    </row>
    <row r="101" spans="1:7" x14ac:dyDescent="0.2">
      <c r="A101" t="s">
        <v>72</v>
      </c>
      <c r="B101">
        <v>5.4697205793116654E-4</v>
      </c>
      <c r="C101">
        <v>1</v>
      </c>
      <c r="D101">
        <v>5.4697205793116654E-4</v>
      </c>
      <c r="E101">
        <v>1.2713428718518301E-2</v>
      </c>
      <c r="F101">
        <v>0.91162827684604619</v>
      </c>
      <c r="G101">
        <v>4.4939984776663584</v>
      </c>
    </row>
    <row r="102" spans="1:7" x14ac:dyDescent="0.2">
      <c r="A102" t="s">
        <v>69</v>
      </c>
      <c r="B102">
        <v>0.68837078656454076</v>
      </c>
      <c r="C102">
        <v>16</v>
      </c>
      <c r="D102">
        <v>4.3023174160283797E-2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albumin</vt:lpstr>
      <vt:lpstr>total protein</vt:lpstr>
      <vt:lpstr>AG ratio</vt:lpstr>
      <vt:lpstr>ANOVA</vt:lpstr>
      <vt:lpstr>'AG ratio'!Print_Area</vt:lpstr>
      <vt:lpstr>albumin!Print_Area</vt:lpstr>
      <vt:lpstr>'total protein'!Print_Area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2019-03-22T01:41:22Z</dcterms:modified>
</cp:coreProperties>
</file>