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firstSheet="7" activeTab="8"/>
  </bookViews>
  <sheets>
    <sheet name="20180829-ADHM" sheetId="3" r:id="rId1"/>
    <sheet name="180830" sheetId="7" r:id="rId2"/>
    <sheet name="abs(NLD)" sheetId="2" r:id="rId3"/>
    <sheet name="abs(NLD+BLEx)" sheetId="4" r:id="rId4"/>
    <sheet name="abs(ALD)" sheetId="5" r:id="rId5"/>
    <sheet name="abs(ALD+BLEx)" sheetId="6" r:id="rId6"/>
    <sheet name="protein conc." sheetId="8" r:id="rId7"/>
    <sheet name=" ADH activity" sheetId="1" r:id="rId8"/>
    <sheet name="ANOVA" sheetId="10" r:id="rId9"/>
  </sheets>
  <externalReferences>
    <externalReference r:id="rId10"/>
  </externalReferences>
  <definedNames>
    <definedName name="_xlnm.Print_Area" localSheetId="7">' ADH activity'!$B$2:$V$51</definedName>
    <definedName name="_xlnm.Print_Area" localSheetId="4">'abs(ALD)'!$B$2:$L$56</definedName>
    <definedName name="_xlnm.Print_Area" localSheetId="5">'abs(ALD+BLEx)'!$B$2:$L$56</definedName>
    <definedName name="_xlnm.Print_Area" localSheetId="2">'abs(NLD)'!$B$2:$L$56</definedName>
    <definedName name="_xlnm.Print_Area" localSheetId="3">'abs(NLD+BLEx)'!$B$2:$L$56</definedName>
    <definedName name="_xlnm.Print_Area" localSheetId="8">ANOVA!$B$2:$V$51</definedName>
    <definedName name="_xlnm.Print_Area" localSheetId="6">'protein conc.'!$B$2:$Q$32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0" l="1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K13" i="10" l="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C18" i="10" l="1"/>
  <c r="C19" i="10" s="1"/>
  <c r="G18" i="10"/>
  <c r="G19" i="10" s="1"/>
  <c r="K18" i="10"/>
  <c r="K19" i="10" s="1"/>
  <c r="O18" i="10"/>
  <c r="O19" i="10" s="1"/>
  <c r="S18" i="10"/>
  <c r="S19" i="10" s="1"/>
  <c r="D18" i="10"/>
  <c r="D19" i="10" s="1"/>
  <c r="H18" i="10"/>
  <c r="H19" i="10" s="1"/>
  <c r="L18" i="10"/>
  <c r="L19" i="10" s="1"/>
  <c r="P18" i="10"/>
  <c r="P19" i="10" s="1"/>
  <c r="T18" i="10"/>
  <c r="T19" i="10" s="1"/>
  <c r="E18" i="10"/>
  <c r="E19" i="10" s="1"/>
  <c r="I18" i="10"/>
  <c r="I19" i="10" s="1"/>
  <c r="M18" i="10"/>
  <c r="M19" i="10" s="1"/>
  <c r="Q18" i="10"/>
  <c r="Q19" i="10" s="1"/>
  <c r="U18" i="10"/>
  <c r="U19" i="10" s="1"/>
  <c r="F18" i="10"/>
  <c r="F19" i="10" s="1"/>
  <c r="J18" i="10"/>
  <c r="J19" i="10" s="1"/>
  <c r="N18" i="10"/>
  <c r="N19" i="10" s="1"/>
  <c r="R18" i="10"/>
  <c r="R19" i="10" s="1"/>
  <c r="V18" i="10"/>
  <c r="V19" i="10" s="1"/>
  <c r="V21" i="10" l="1"/>
  <c r="D35" i="10" s="1"/>
  <c r="V20" i="10"/>
  <c r="F21" i="10"/>
  <c r="C29" i="10" s="1"/>
  <c r="F20" i="10"/>
  <c r="I21" i="10"/>
  <c r="C32" i="10" s="1"/>
  <c r="I20" i="10"/>
  <c r="L21" i="10"/>
  <c r="C35" i="10" s="1"/>
  <c r="L20" i="10"/>
  <c r="O21" i="10"/>
  <c r="D28" i="10" s="1"/>
  <c r="O20" i="10"/>
  <c r="R21" i="10"/>
  <c r="D31" i="10" s="1"/>
  <c r="R20" i="10"/>
  <c r="U21" i="10"/>
  <c r="D34" i="10" s="1"/>
  <c r="U20" i="10"/>
  <c r="E21" i="10"/>
  <c r="C28" i="10" s="1"/>
  <c r="E20" i="10"/>
  <c r="H21" i="10"/>
  <c r="C31" i="10" s="1"/>
  <c r="H20" i="10"/>
  <c r="K21" i="10"/>
  <c r="C34" i="10" s="1"/>
  <c r="K20" i="10"/>
  <c r="N21" i="10"/>
  <c r="D27" i="10" s="1"/>
  <c r="N20" i="10"/>
  <c r="Q21" i="10"/>
  <c r="D30" i="10" s="1"/>
  <c r="Q20" i="10"/>
  <c r="T21" i="10"/>
  <c r="D33" i="10" s="1"/>
  <c r="T20" i="10"/>
  <c r="D21" i="10"/>
  <c r="C27" i="10" s="1"/>
  <c r="D20" i="10"/>
  <c r="G21" i="10"/>
  <c r="C30" i="10" s="1"/>
  <c r="G20" i="10"/>
  <c r="J21" i="10"/>
  <c r="C33" i="10" s="1"/>
  <c r="J20" i="10"/>
  <c r="M21" i="10"/>
  <c r="D26" i="10" s="1"/>
  <c r="M20" i="10"/>
  <c r="P21" i="10"/>
  <c r="D29" i="10" s="1"/>
  <c r="P20" i="10"/>
  <c r="S21" i="10"/>
  <c r="D32" i="10" s="1"/>
  <c r="S20" i="10"/>
  <c r="C21" i="10"/>
  <c r="C26" i="10" s="1"/>
  <c r="C20" i="10"/>
  <c r="L33" i="1" l="1"/>
  <c r="L34" i="1" s="1"/>
  <c r="K33" i="1"/>
  <c r="K34" i="1" s="1"/>
  <c r="J33" i="1"/>
  <c r="J34" i="1" s="1"/>
  <c r="I33" i="1"/>
  <c r="I34" i="1" s="1"/>
  <c r="L32" i="1"/>
  <c r="K32" i="1"/>
  <c r="J32" i="1"/>
  <c r="I32" i="1"/>
  <c r="D32" i="1"/>
  <c r="E32" i="1"/>
  <c r="F32" i="1"/>
  <c r="D33" i="1"/>
  <c r="D34" i="1" s="1"/>
  <c r="E33" i="1"/>
  <c r="E34" i="1" s="1"/>
  <c r="F33" i="1"/>
  <c r="F34" i="1" s="1"/>
  <c r="C34" i="1"/>
  <c r="C33" i="1"/>
  <c r="C32" i="1"/>
  <c r="K30" i="1"/>
  <c r="I28" i="1"/>
  <c r="I29" i="1"/>
  <c r="I30" i="1"/>
  <c r="I31" i="1"/>
  <c r="J27" i="1"/>
  <c r="J28" i="1"/>
  <c r="J29" i="1"/>
  <c r="J30" i="1"/>
  <c r="J31" i="1"/>
  <c r="K27" i="1"/>
  <c r="K28" i="1"/>
  <c r="K29" i="1"/>
  <c r="K31" i="1"/>
  <c r="L27" i="1"/>
  <c r="L28" i="1"/>
  <c r="L29" i="1"/>
  <c r="L30" i="1"/>
  <c r="L31" i="1"/>
  <c r="I27" i="1"/>
  <c r="E29" i="1"/>
  <c r="C28" i="1"/>
  <c r="C29" i="1"/>
  <c r="C30" i="1"/>
  <c r="C31" i="1"/>
  <c r="D27" i="1"/>
  <c r="D28" i="1"/>
  <c r="D29" i="1"/>
  <c r="D30" i="1"/>
  <c r="D31" i="1"/>
  <c r="E27" i="1"/>
  <c r="E28" i="1"/>
  <c r="E30" i="1"/>
  <c r="E31" i="1"/>
  <c r="F27" i="1"/>
  <c r="F28" i="1"/>
  <c r="F29" i="1"/>
  <c r="F30" i="1"/>
  <c r="F31" i="1"/>
  <c r="C27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H5" i="1"/>
  <c r="I5" i="1"/>
  <c r="J5" i="1"/>
  <c r="K5" i="1"/>
  <c r="L5" i="1"/>
  <c r="M5" i="1"/>
  <c r="M22" i="1" s="1"/>
  <c r="N5" i="1"/>
  <c r="O5" i="1"/>
  <c r="P5" i="1"/>
  <c r="Q5" i="1"/>
  <c r="R5" i="1"/>
  <c r="S5" i="1"/>
  <c r="T5" i="1"/>
  <c r="U5" i="1"/>
  <c r="V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V4" i="1"/>
  <c r="U4" i="1"/>
  <c r="T4" i="1"/>
  <c r="S4" i="1"/>
  <c r="R4" i="1"/>
  <c r="Q4" i="1"/>
  <c r="P4" i="1"/>
  <c r="O4" i="1"/>
  <c r="N4" i="1"/>
  <c r="M4" i="1"/>
  <c r="L4" i="1"/>
  <c r="K4" i="1"/>
  <c r="J4" i="1"/>
  <c r="J18" i="1" s="1"/>
  <c r="I4" i="1"/>
  <c r="H4" i="1"/>
  <c r="C5" i="1"/>
  <c r="D5" i="1"/>
  <c r="E5" i="1"/>
  <c r="F5" i="1"/>
  <c r="G5" i="1"/>
  <c r="C6" i="1"/>
  <c r="D6" i="1"/>
  <c r="E6" i="1"/>
  <c r="F6" i="1"/>
  <c r="G6" i="1"/>
  <c r="C7" i="1"/>
  <c r="D7" i="1"/>
  <c r="D22" i="1" s="1"/>
  <c r="E7" i="1"/>
  <c r="F7" i="1"/>
  <c r="G7" i="1"/>
  <c r="C8" i="1"/>
  <c r="C18" i="1" s="1"/>
  <c r="D8" i="1"/>
  <c r="E8" i="1"/>
  <c r="F8" i="1"/>
  <c r="G8" i="1"/>
  <c r="G18" i="1" s="1"/>
  <c r="C9" i="1"/>
  <c r="D9" i="1"/>
  <c r="E9" i="1"/>
  <c r="F9" i="1"/>
  <c r="G9" i="1"/>
  <c r="G4" i="1"/>
  <c r="G22" i="1" s="1"/>
  <c r="F4" i="1"/>
  <c r="E4" i="1"/>
  <c r="D4" i="1"/>
  <c r="C4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13" i="8"/>
  <c r="C5" i="8"/>
  <c r="C6" i="8"/>
  <c r="C7" i="8"/>
  <c r="C8" i="8"/>
  <c r="C9" i="8"/>
  <c r="C4" i="8"/>
  <c r="H4" i="8" s="1"/>
  <c r="D56" i="6"/>
  <c r="C56" i="6"/>
  <c r="D55" i="6"/>
  <c r="C55" i="6"/>
  <c r="E55" i="6" s="1"/>
  <c r="D54" i="6"/>
  <c r="C54" i="6"/>
  <c r="D53" i="6"/>
  <c r="C53" i="6"/>
  <c r="E53" i="6" s="1"/>
  <c r="D52" i="6"/>
  <c r="C52" i="6"/>
  <c r="D51" i="6"/>
  <c r="C51" i="6"/>
  <c r="E51" i="6" s="1"/>
  <c r="J47" i="6"/>
  <c r="I47" i="6"/>
  <c r="K47" i="6" s="1"/>
  <c r="D47" i="6"/>
  <c r="E47" i="6" s="1"/>
  <c r="C47" i="6"/>
  <c r="J46" i="6"/>
  <c r="I46" i="6"/>
  <c r="K46" i="6" s="1"/>
  <c r="D46" i="6"/>
  <c r="C46" i="6"/>
  <c r="E46" i="6" s="1"/>
  <c r="J45" i="6"/>
  <c r="I45" i="6"/>
  <c r="K45" i="6" s="1"/>
  <c r="D45" i="6"/>
  <c r="E45" i="6" s="1"/>
  <c r="C45" i="6"/>
  <c r="J44" i="6"/>
  <c r="I44" i="6"/>
  <c r="K44" i="6" s="1"/>
  <c r="D44" i="6"/>
  <c r="C44" i="6"/>
  <c r="E44" i="6" s="1"/>
  <c r="J43" i="6"/>
  <c r="K43" i="6" s="1"/>
  <c r="I43" i="6"/>
  <c r="D43" i="6"/>
  <c r="E43" i="6" s="1"/>
  <c r="C43" i="6"/>
  <c r="J42" i="6"/>
  <c r="K42" i="6" s="1"/>
  <c r="I42" i="6"/>
  <c r="D42" i="6"/>
  <c r="E42" i="6" s="1"/>
  <c r="F42" i="6" s="1"/>
  <c r="C42" i="6"/>
  <c r="J38" i="6"/>
  <c r="I38" i="6"/>
  <c r="D38" i="6"/>
  <c r="C38" i="6"/>
  <c r="E38" i="6" s="1"/>
  <c r="K37" i="6"/>
  <c r="J37" i="6"/>
  <c r="I37" i="6"/>
  <c r="D37" i="6"/>
  <c r="C37" i="6"/>
  <c r="J36" i="6"/>
  <c r="I36" i="6"/>
  <c r="D36" i="6"/>
  <c r="C36" i="6"/>
  <c r="E36" i="6" s="1"/>
  <c r="K35" i="6"/>
  <c r="J35" i="6"/>
  <c r="I35" i="6"/>
  <c r="D35" i="6"/>
  <c r="E35" i="6" s="1"/>
  <c r="C35" i="6"/>
  <c r="J34" i="6"/>
  <c r="I34" i="6"/>
  <c r="D34" i="6"/>
  <c r="C34" i="6"/>
  <c r="J33" i="6"/>
  <c r="I33" i="6"/>
  <c r="D33" i="6"/>
  <c r="C33" i="6"/>
  <c r="D56" i="5"/>
  <c r="C56" i="5"/>
  <c r="D55" i="5"/>
  <c r="C55" i="5"/>
  <c r="D54" i="5"/>
  <c r="C54" i="5"/>
  <c r="D53" i="5"/>
  <c r="C53" i="5"/>
  <c r="E52" i="5"/>
  <c r="D52" i="5"/>
  <c r="C52" i="5"/>
  <c r="D51" i="5"/>
  <c r="C51" i="5"/>
  <c r="E51" i="5" s="1"/>
  <c r="J47" i="5"/>
  <c r="I47" i="5"/>
  <c r="D47" i="5"/>
  <c r="C47" i="5"/>
  <c r="E47" i="5" s="1"/>
  <c r="J46" i="5"/>
  <c r="I46" i="5"/>
  <c r="D46" i="5"/>
  <c r="E46" i="5" s="1"/>
  <c r="C46" i="5"/>
  <c r="J45" i="5"/>
  <c r="I45" i="5"/>
  <c r="D45" i="5"/>
  <c r="C45" i="5"/>
  <c r="J44" i="5"/>
  <c r="I44" i="5"/>
  <c r="E44" i="5"/>
  <c r="D44" i="5"/>
  <c r="C44" i="5"/>
  <c r="J43" i="5"/>
  <c r="I43" i="5"/>
  <c r="D43" i="5"/>
  <c r="C43" i="5"/>
  <c r="J42" i="5"/>
  <c r="I42" i="5"/>
  <c r="D42" i="5"/>
  <c r="C42" i="5"/>
  <c r="J38" i="5"/>
  <c r="K38" i="5" s="1"/>
  <c r="I38" i="5"/>
  <c r="D38" i="5"/>
  <c r="C38" i="5"/>
  <c r="J37" i="5"/>
  <c r="I37" i="5"/>
  <c r="D37" i="5"/>
  <c r="C37" i="5"/>
  <c r="K36" i="5"/>
  <c r="J36" i="5"/>
  <c r="I36" i="5"/>
  <c r="D36" i="5"/>
  <c r="E36" i="5" s="1"/>
  <c r="C36" i="5"/>
  <c r="J35" i="5"/>
  <c r="I35" i="5"/>
  <c r="D35" i="5"/>
  <c r="C35" i="5"/>
  <c r="J34" i="5"/>
  <c r="I34" i="5"/>
  <c r="D34" i="5"/>
  <c r="C34" i="5"/>
  <c r="E34" i="5" s="1"/>
  <c r="J33" i="5"/>
  <c r="I33" i="5"/>
  <c r="E33" i="5"/>
  <c r="D33" i="5"/>
  <c r="C33" i="5"/>
  <c r="D56" i="4"/>
  <c r="C56" i="4"/>
  <c r="E56" i="4" s="1"/>
  <c r="D55" i="4"/>
  <c r="C55" i="4"/>
  <c r="D54" i="4"/>
  <c r="E54" i="4" s="1"/>
  <c r="C54" i="4"/>
  <c r="D53" i="4"/>
  <c r="C53" i="4"/>
  <c r="D52" i="4"/>
  <c r="C52" i="4"/>
  <c r="E52" i="4" s="1"/>
  <c r="D51" i="4"/>
  <c r="C51" i="4"/>
  <c r="K47" i="4"/>
  <c r="J47" i="4"/>
  <c r="I47" i="4"/>
  <c r="D47" i="4"/>
  <c r="C47" i="4"/>
  <c r="J46" i="4"/>
  <c r="I46" i="4"/>
  <c r="D46" i="4"/>
  <c r="C46" i="4"/>
  <c r="E46" i="4" s="1"/>
  <c r="J45" i="4"/>
  <c r="I45" i="4"/>
  <c r="D45" i="4"/>
  <c r="E45" i="4" s="1"/>
  <c r="C45" i="4"/>
  <c r="J44" i="4"/>
  <c r="I44" i="4"/>
  <c r="D44" i="4"/>
  <c r="C44" i="4"/>
  <c r="J43" i="4"/>
  <c r="I43" i="4"/>
  <c r="D43" i="4"/>
  <c r="E43" i="4" s="1"/>
  <c r="C43" i="4"/>
  <c r="J42" i="4"/>
  <c r="I42" i="4"/>
  <c r="D42" i="4"/>
  <c r="E42" i="4" s="1"/>
  <c r="C42" i="4"/>
  <c r="J38" i="4"/>
  <c r="I38" i="4"/>
  <c r="K38" i="4" s="1"/>
  <c r="D38" i="4"/>
  <c r="C38" i="4"/>
  <c r="J37" i="4"/>
  <c r="K37" i="4" s="1"/>
  <c r="I37" i="4"/>
  <c r="D37" i="4"/>
  <c r="E37" i="4" s="1"/>
  <c r="C37" i="4"/>
  <c r="J36" i="4"/>
  <c r="I36" i="4"/>
  <c r="D36" i="4"/>
  <c r="C36" i="4"/>
  <c r="E36" i="4" s="1"/>
  <c r="K35" i="4"/>
  <c r="J35" i="4"/>
  <c r="I35" i="4"/>
  <c r="D35" i="4"/>
  <c r="C35" i="4"/>
  <c r="J34" i="4"/>
  <c r="I34" i="4"/>
  <c r="D34" i="4"/>
  <c r="C34" i="4"/>
  <c r="E34" i="4" s="1"/>
  <c r="J33" i="4"/>
  <c r="I33" i="4"/>
  <c r="D33" i="4"/>
  <c r="C33" i="4"/>
  <c r="E33" i="4" s="1"/>
  <c r="D55" i="2"/>
  <c r="C51" i="2"/>
  <c r="D56" i="2"/>
  <c r="C56" i="2"/>
  <c r="E56" i="2" s="1"/>
  <c r="C55" i="2"/>
  <c r="E55" i="2" s="1"/>
  <c r="D54" i="2"/>
  <c r="C54" i="2"/>
  <c r="E54" i="2" s="1"/>
  <c r="D53" i="2"/>
  <c r="C53" i="2"/>
  <c r="D52" i="2"/>
  <c r="C52" i="2"/>
  <c r="E52" i="2" s="1"/>
  <c r="D51" i="2"/>
  <c r="J47" i="2"/>
  <c r="I47" i="2"/>
  <c r="J46" i="2"/>
  <c r="I46" i="2"/>
  <c r="J45" i="2"/>
  <c r="I45" i="2"/>
  <c r="J44" i="2"/>
  <c r="I44" i="2"/>
  <c r="J43" i="2"/>
  <c r="I43" i="2"/>
  <c r="J42" i="2"/>
  <c r="I42" i="2"/>
  <c r="C42" i="2"/>
  <c r="D47" i="2"/>
  <c r="C47" i="2"/>
  <c r="D46" i="2"/>
  <c r="C46" i="2"/>
  <c r="D45" i="2"/>
  <c r="C45" i="2"/>
  <c r="D44" i="2"/>
  <c r="C44" i="2"/>
  <c r="D43" i="2"/>
  <c r="C43" i="2"/>
  <c r="D42" i="2"/>
  <c r="I33" i="2"/>
  <c r="J38" i="2"/>
  <c r="I38" i="2"/>
  <c r="K38" i="2" s="1"/>
  <c r="J37" i="2"/>
  <c r="I37" i="2"/>
  <c r="J36" i="2"/>
  <c r="I36" i="2"/>
  <c r="K36" i="2" s="1"/>
  <c r="J35" i="2"/>
  <c r="I35" i="2"/>
  <c r="J34" i="2"/>
  <c r="I34" i="2"/>
  <c r="K34" i="2" s="1"/>
  <c r="J33" i="2"/>
  <c r="C34" i="2"/>
  <c r="D34" i="2"/>
  <c r="C35" i="2"/>
  <c r="D35" i="2"/>
  <c r="C36" i="2"/>
  <c r="D36" i="2"/>
  <c r="C37" i="2"/>
  <c r="D37" i="2"/>
  <c r="C38" i="2"/>
  <c r="D38" i="2"/>
  <c r="D33" i="2"/>
  <c r="C33" i="2"/>
  <c r="I22" i="1"/>
  <c r="R22" i="1"/>
  <c r="V22" i="1"/>
  <c r="N18" i="1"/>
  <c r="S18" i="1"/>
  <c r="E18" i="1" l="1"/>
  <c r="F18" i="1"/>
  <c r="C22" i="1"/>
  <c r="D18" i="1"/>
  <c r="V18" i="1"/>
  <c r="R18" i="1"/>
  <c r="N22" i="1"/>
  <c r="J22" i="1"/>
  <c r="U18" i="1"/>
  <c r="Q18" i="1"/>
  <c r="M18" i="1"/>
  <c r="I18" i="1"/>
  <c r="T18" i="1"/>
  <c r="L18" i="1"/>
  <c r="H18" i="1"/>
  <c r="S22" i="1"/>
  <c r="O18" i="1"/>
  <c r="K18" i="1"/>
  <c r="U22" i="1"/>
  <c r="Q22" i="1"/>
  <c r="L22" i="1"/>
  <c r="H22" i="1"/>
  <c r="T22" i="1"/>
  <c r="O22" i="1"/>
  <c r="K22" i="1"/>
  <c r="P22" i="1"/>
  <c r="P18" i="1"/>
  <c r="F22" i="1"/>
  <c r="E22" i="1"/>
  <c r="H3" i="8"/>
  <c r="E52" i="6"/>
  <c r="E54" i="6"/>
  <c r="F51" i="6" s="1"/>
  <c r="E56" i="6"/>
  <c r="L42" i="6"/>
  <c r="K33" i="6"/>
  <c r="K34" i="6"/>
  <c r="K36" i="6"/>
  <c r="K38" i="6"/>
  <c r="E33" i="6"/>
  <c r="E34" i="6"/>
  <c r="E37" i="6"/>
  <c r="E54" i="5"/>
  <c r="E56" i="5"/>
  <c r="E55" i="5"/>
  <c r="F51" i="5" s="1"/>
  <c r="E53" i="5"/>
  <c r="K42" i="5"/>
  <c r="K44" i="5"/>
  <c r="K46" i="5"/>
  <c r="K43" i="5"/>
  <c r="K45" i="5"/>
  <c r="K47" i="5"/>
  <c r="E42" i="5"/>
  <c r="E43" i="5"/>
  <c r="E45" i="5"/>
  <c r="K33" i="5"/>
  <c r="L33" i="5" s="1"/>
  <c r="K34" i="5"/>
  <c r="K35" i="5"/>
  <c r="K37" i="5"/>
  <c r="E37" i="5"/>
  <c r="E38" i="5"/>
  <c r="E35" i="5"/>
  <c r="F33" i="5" s="1"/>
  <c r="E51" i="4"/>
  <c r="F51" i="4" s="1"/>
  <c r="E53" i="4"/>
  <c r="E55" i="4"/>
  <c r="K43" i="4"/>
  <c r="K44" i="4"/>
  <c r="K45" i="4"/>
  <c r="K46" i="4"/>
  <c r="K42" i="4"/>
  <c r="E44" i="4"/>
  <c r="E47" i="4"/>
  <c r="F42" i="4" s="1"/>
  <c r="K33" i="4"/>
  <c r="K34" i="4"/>
  <c r="K36" i="4"/>
  <c r="E38" i="4"/>
  <c r="E35" i="4"/>
  <c r="F33" i="4" s="1"/>
  <c r="E51" i="2"/>
  <c r="E53" i="2"/>
  <c r="E44" i="2"/>
  <c r="E46" i="2"/>
  <c r="E42" i="2"/>
  <c r="K35" i="2"/>
  <c r="K37" i="2"/>
  <c r="K33" i="2"/>
  <c r="E34" i="2"/>
  <c r="E36" i="2"/>
  <c r="E38" i="2"/>
  <c r="K42" i="2"/>
  <c r="L42" i="2" s="1"/>
  <c r="K46" i="2"/>
  <c r="K44" i="2"/>
  <c r="E43" i="2"/>
  <c r="F42" i="2" s="1"/>
  <c r="E45" i="2"/>
  <c r="E47" i="2"/>
  <c r="K43" i="2"/>
  <c r="K45" i="2"/>
  <c r="K47" i="2"/>
  <c r="E37" i="2"/>
  <c r="E35" i="2"/>
  <c r="E33" i="2"/>
  <c r="G19" i="1"/>
  <c r="K19" i="1"/>
  <c r="D19" i="1"/>
  <c r="D21" i="1" s="1"/>
  <c r="E19" i="1"/>
  <c r="E21" i="1" s="1"/>
  <c r="I19" i="1"/>
  <c r="I21" i="1" s="1"/>
  <c r="J19" i="1"/>
  <c r="J21" i="1" s="1"/>
  <c r="N19" i="1"/>
  <c r="N21" i="1" s="1"/>
  <c r="P19" i="1"/>
  <c r="P21" i="1" s="1"/>
  <c r="T19" i="1"/>
  <c r="T21" i="1" s="1"/>
  <c r="U19" i="1"/>
  <c r="U21" i="1" s="1"/>
  <c r="N20" i="1"/>
  <c r="K13" i="1"/>
  <c r="O19" i="1" s="1"/>
  <c r="J20" i="1" l="1"/>
  <c r="R19" i="1"/>
  <c r="R20" i="1" s="1"/>
  <c r="M19" i="1"/>
  <c r="M21" i="1" s="1"/>
  <c r="H19" i="1"/>
  <c r="H21" i="1" s="1"/>
  <c r="S19" i="1"/>
  <c r="V19" i="1"/>
  <c r="V21" i="1" s="1"/>
  <c r="Q19" i="1"/>
  <c r="Q20" i="1" s="1"/>
  <c r="L19" i="1"/>
  <c r="L21" i="1" s="1"/>
  <c r="F19" i="1"/>
  <c r="V20" i="1"/>
  <c r="M20" i="1"/>
  <c r="I20" i="1"/>
  <c r="E20" i="1"/>
  <c r="L33" i="6"/>
  <c r="F33" i="6"/>
  <c r="L42" i="5"/>
  <c r="F42" i="5"/>
  <c r="L42" i="4"/>
  <c r="L33" i="4"/>
  <c r="F51" i="2"/>
  <c r="L33" i="2"/>
  <c r="F33" i="2"/>
  <c r="R21" i="1"/>
  <c r="O20" i="1"/>
  <c r="O21" i="1"/>
  <c r="K20" i="1"/>
  <c r="K21" i="1"/>
  <c r="S20" i="1"/>
  <c r="S21" i="1"/>
  <c r="G20" i="1"/>
  <c r="G21" i="1"/>
  <c r="U20" i="1"/>
  <c r="Q21" i="1"/>
  <c r="T20" i="1"/>
  <c r="P20" i="1"/>
  <c r="L20" i="1"/>
  <c r="D20" i="1"/>
  <c r="C19" i="1"/>
  <c r="H20" i="1" l="1"/>
  <c r="F20" i="1"/>
  <c r="F21" i="1"/>
  <c r="C21" i="1"/>
  <c r="C20" i="1"/>
</calcChain>
</file>

<file path=xl/sharedStrings.xml><?xml version="1.0" encoding="utf-8"?>
<sst xmlns="http://schemas.openxmlformats.org/spreadsheetml/2006/main" count="329" uniqueCount="167">
  <si>
    <t>NLD</t>
  </si>
  <si>
    <t>NLD</t>
    <phoneticPr fontId="2"/>
  </si>
  <si>
    <t>NLD+BLEx</t>
    <phoneticPr fontId="2"/>
  </si>
  <si>
    <t>ALD</t>
  </si>
  <si>
    <t>ALD</t>
    <phoneticPr fontId="2"/>
  </si>
  <si>
    <t>ALD+BLEx</t>
    <phoneticPr fontId="2"/>
  </si>
  <si>
    <t>min</t>
    <phoneticPr fontId="2"/>
  </si>
  <si>
    <t>ABS/min</t>
    <phoneticPr fontId="2"/>
  </si>
  <si>
    <t>ml</t>
    <phoneticPr fontId="2"/>
  </si>
  <si>
    <t>cm</t>
    <phoneticPr fontId="2"/>
  </si>
  <si>
    <t>ml</t>
    <phoneticPr fontId="2"/>
  </si>
  <si>
    <t>U/g liver</t>
    <phoneticPr fontId="2"/>
  </si>
  <si>
    <t>U/ml</t>
    <phoneticPr fontId="2"/>
  </si>
  <si>
    <t>mU/mg protein</t>
    <phoneticPr fontId="2"/>
  </si>
  <si>
    <t>U/g liver</t>
    <phoneticPr fontId="2"/>
  </si>
  <si>
    <t>ALD</t>
    <phoneticPr fontId="2"/>
  </si>
  <si>
    <t>average</t>
    <phoneticPr fontId="2"/>
  </si>
  <si>
    <t>s.d.</t>
    <phoneticPr fontId="2"/>
  </si>
  <si>
    <t>s.e.</t>
    <phoneticPr fontId="2"/>
  </si>
  <si>
    <t>Results of Photometric1</t>
  </si>
  <si>
    <t>Plate:2 - Wavelength:340</t>
  </si>
  <si>
    <t>Iteration: 1</t>
  </si>
  <si>
    <t>Iteration: 2</t>
  </si>
  <si>
    <t>Iteration: 3</t>
  </si>
  <si>
    <t>Iteration: 4</t>
  </si>
  <si>
    <t>Iteration: 5</t>
  </si>
  <si>
    <t>Iteration: 6</t>
  </si>
  <si>
    <t>reaction mix</t>
    <phoneticPr fontId="2"/>
  </si>
  <si>
    <t>negative mix</t>
    <phoneticPr fontId="2"/>
  </si>
  <si>
    <t>ABS/min</t>
    <phoneticPr fontId="2"/>
  </si>
  <si>
    <t>NLD1</t>
    <phoneticPr fontId="2"/>
  </si>
  <si>
    <t>reaction mix</t>
    <phoneticPr fontId="2"/>
  </si>
  <si>
    <t>reac-nega</t>
    <phoneticPr fontId="2"/>
  </si>
  <si>
    <t>R^2</t>
    <phoneticPr fontId="2"/>
  </si>
  <si>
    <t>NLD2</t>
  </si>
  <si>
    <t>NLD2</t>
    <phoneticPr fontId="2"/>
  </si>
  <si>
    <t>NLD3</t>
  </si>
  <si>
    <t>NLD3</t>
    <phoneticPr fontId="2"/>
  </si>
  <si>
    <t>NLD4</t>
  </si>
  <si>
    <t>NLD4</t>
    <phoneticPr fontId="2"/>
  </si>
  <si>
    <t>NLD5</t>
  </si>
  <si>
    <t>NLD5</t>
    <phoneticPr fontId="2"/>
  </si>
  <si>
    <t>NLD1</t>
    <phoneticPr fontId="2"/>
  </si>
  <si>
    <t>NLD2</t>
    <phoneticPr fontId="2"/>
  </si>
  <si>
    <t>NLD3</t>
    <phoneticPr fontId="2"/>
  </si>
  <si>
    <t>NLD4</t>
    <phoneticPr fontId="2"/>
  </si>
  <si>
    <t>NLD5</t>
    <phoneticPr fontId="2"/>
  </si>
  <si>
    <t>Immno Version 1.50</t>
  </si>
  <si>
    <t xml:space="preserve">測定モード：単波長測定選択されているフィルタ：590 </t>
  </si>
  <si>
    <t>グループ設定情報  [1/1]</t>
  </si>
  <si>
    <t xml:space="preserve">[A]= : : : : : : : : : : : </t>
  </si>
  <si>
    <t xml:space="preserve">[B]=@:@:1:1:1:1:1:1: : : : </t>
  </si>
  <si>
    <t xml:space="preserve">[C]=1:1:1:1:1:1:1:1: : : : </t>
  </si>
  <si>
    <t xml:space="preserve">[D]=1:1:1:1:1:1:1:1: : : : </t>
  </si>
  <si>
    <t xml:space="preserve">[E]=1:1:1:1:1:1:1:1: : : : </t>
  </si>
  <si>
    <t xml:space="preserve">[F]=1:1:1:1:1:1:1:1: : : : </t>
  </si>
  <si>
    <t xml:space="preserve">[G]=1:1:1:1:1:1:1:1: : : : </t>
  </si>
  <si>
    <t xml:space="preserve">[H]=1:1:1:1:1:1:1:1: : : : </t>
  </si>
  <si>
    <t>測定データ  [1/1]</t>
  </si>
  <si>
    <t>NLD+BLEx1</t>
    <phoneticPr fontId="2"/>
  </si>
  <si>
    <t>NLD+BLEx2</t>
  </si>
  <si>
    <t>NLD+BLEx2</t>
    <phoneticPr fontId="2"/>
  </si>
  <si>
    <t>NLD+BLEx3</t>
  </si>
  <si>
    <t>NLD+BLEx3</t>
    <phoneticPr fontId="2"/>
  </si>
  <si>
    <t>NLD+BLEx4</t>
  </si>
  <si>
    <t>NLD+BLEx4</t>
    <phoneticPr fontId="2"/>
  </si>
  <si>
    <t>NLD+BLEx5</t>
  </si>
  <si>
    <t>NLD+BLEx5</t>
    <phoneticPr fontId="2"/>
  </si>
  <si>
    <t>NLD+BLEx1</t>
    <phoneticPr fontId="2"/>
  </si>
  <si>
    <t>NLD+BLEx4</t>
    <phoneticPr fontId="2"/>
  </si>
  <si>
    <t>NLD+BLEx5</t>
    <phoneticPr fontId="2"/>
  </si>
  <si>
    <t>ALD1</t>
    <phoneticPr fontId="2"/>
  </si>
  <si>
    <t>ALD2</t>
  </si>
  <si>
    <t>ALD2</t>
    <phoneticPr fontId="2"/>
  </si>
  <si>
    <t>ALD3</t>
  </si>
  <si>
    <t>ALD3</t>
    <phoneticPr fontId="2"/>
  </si>
  <si>
    <t>ALD4</t>
  </si>
  <si>
    <t>ALD4</t>
    <phoneticPr fontId="2"/>
  </si>
  <si>
    <t>ALD5</t>
  </si>
  <si>
    <t>ALD5</t>
    <phoneticPr fontId="2"/>
  </si>
  <si>
    <t>ALD2</t>
    <phoneticPr fontId="2"/>
  </si>
  <si>
    <t>ALD3</t>
    <phoneticPr fontId="2"/>
  </si>
  <si>
    <t>ALD5</t>
    <phoneticPr fontId="2"/>
  </si>
  <si>
    <t>ALD+BLEx1</t>
    <phoneticPr fontId="2"/>
  </si>
  <si>
    <t>ALD+BLEx2</t>
  </si>
  <si>
    <t>ALD+BLEx2</t>
    <phoneticPr fontId="2"/>
  </si>
  <si>
    <t>ALD+BLEx3</t>
  </si>
  <si>
    <t>ALD+BLEx3</t>
    <phoneticPr fontId="2"/>
  </si>
  <si>
    <t>ALD+BLEx4</t>
  </si>
  <si>
    <t>ALD+BLEx4</t>
    <phoneticPr fontId="2"/>
  </si>
  <si>
    <t>ALD+BLEx5</t>
  </si>
  <si>
    <t>ALD+BLEx5</t>
    <phoneticPr fontId="2"/>
  </si>
  <si>
    <t>ALD+BLEx1</t>
    <phoneticPr fontId="2"/>
  </si>
  <si>
    <t>ALD+BLEx2</t>
    <phoneticPr fontId="2"/>
  </si>
  <si>
    <t>ALD+BLEx3</t>
    <phoneticPr fontId="2"/>
  </si>
  <si>
    <t>ALD+BLEx4</t>
    <phoneticPr fontId="2"/>
  </si>
  <si>
    <t>ALD+BLEx5</t>
    <phoneticPr fontId="2"/>
  </si>
  <si>
    <t>ug/ml</t>
    <phoneticPr fontId="2"/>
  </si>
  <si>
    <t>standard</t>
    <phoneticPr fontId="2"/>
  </si>
  <si>
    <t>a=</t>
    <phoneticPr fontId="2"/>
  </si>
  <si>
    <t>b=</t>
    <phoneticPr fontId="2"/>
  </si>
  <si>
    <t>吸光度</t>
    <rPh sb="0" eb="3">
      <t>キュウコウド</t>
    </rPh>
    <phoneticPr fontId="2"/>
  </si>
  <si>
    <t>NLD1</t>
    <phoneticPr fontId="2"/>
  </si>
  <si>
    <t>NLD+BLEx1</t>
    <phoneticPr fontId="2"/>
  </si>
  <si>
    <t>ALD1</t>
    <phoneticPr fontId="2"/>
  </si>
  <si>
    <t>ug/ml</t>
    <phoneticPr fontId="2"/>
  </si>
  <si>
    <t>mg/ml</t>
    <phoneticPr fontId="2"/>
  </si>
  <si>
    <t>Ｆ(0.95)</t>
  </si>
  <si>
    <t>U/g liver</t>
    <phoneticPr fontId="2"/>
  </si>
  <si>
    <t>NLD + BLEx</t>
    <phoneticPr fontId="2"/>
  </si>
  <si>
    <t>ALD + BLEx</t>
    <phoneticPr fontId="2"/>
  </si>
  <si>
    <t>NLD</t>
    <phoneticPr fontId="2"/>
  </si>
  <si>
    <t>NLD+BLEx</t>
    <phoneticPr fontId="2"/>
  </si>
  <si>
    <t>ALD</t>
    <phoneticPr fontId="2"/>
  </si>
  <si>
    <t>ALD+BLEx</t>
    <phoneticPr fontId="2"/>
  </si>
  <si>
    <t>min</t>
    <phoneticPr fontId="2"/>
  </si>
  <si>
    <t>ml</t>
    <phoneticPr fontId="2"/>
  </si>
  <si>
    <t>cm</t>
    <phoneticPr fontId="2"/>
  </si>
  <si>
    <t>ml</t>
    <phoneticPr fontId="2"/>
  </si>
  <si>
    <t>ml</t>
    <phoneticPr fontId="2"/>
  </si>
  <si>
    <t>NLD</t>
    <phoneticPr fontId="2"/>
  </si>
  <si>
    <t>NLD+BLEx</t>
    <phoneticPr fontId="2"/>
  </si>
  <si>
    <t>ALD</t>
    <phoneticPr fontId="2"/>
  </si>
  <si>
    <t>ALD+BLEx</t>
    <phoneticPr fontId="2"/>
  </si>
  <si>
    <t>ABS/min</t>
    <phoneticPr fontId="2"/>
  </si>
  <si>
    <t>U/ml</t>
    <phoneticPr fontId="2"/>
  </si>
  <si>
    <t>mU/mg protein</t>
    <phoneticPr fontId="2"/>
  </si>
  <si>
    <t>R^2</t>
    <phoneticPr fontId="2"/>
  </si>
  <si>
    <t>ALD</t>
    <phoneticPr fontId="2"/>
  </si>
  <si>
    <t>control</t>
    <phoneticPr fontId="2"/>
  </si>
  <si>
    <t>BLEx</t>
    <phoneticPr fontId="2"/>
  </si>
  <si>
    <t>control</t>
  </si>
  <si>
    <t>BLEx</t>
  </si>
  <si>
    <t>control,NLD</t>
  </si>
  <si>
    <t>control,ALD</t>
  </si>
  <si>
    <t>BLEx,NLD</t>
  </si>
  <si>
    <t>BLEx,ALD</t>
  </si>
  <si>
    <t>total volume</t>
    <phoneticPr fontId="2"/>
  </si>
  <si>
    <t>dilution</t>
    <phoneticPr fontId="2"/>
  </si>
  <si>
    <t>length</t>
    <phoneticPr fontId="2"/>
  </si>
  <si>
    <t>sample volume</t>
    <phoneticPr fontId="2"/>
  </si>
  <si>
    <t>homogenate volume</t>
    <phoneticPr fontId="2"/>
  </si>
  <si>
    <t>dilution</t>
    <phoneticPr fontId="2"/>
  </si>
  <si>
    <t>length</t>
    <phoneticPr fontId="2"/>
  </si>
  <si>
    <t>two-way ANOVA</t>
    <phoneticPr fontId="2"/>
  </si>
  <si>
    <t>data number</t>
    <phoneticPr fontId="2"/>
  </si>
  <si>
    <t>average</t>
    <phoneticPr fontId="2"/>
  </si>
  <si>
    <t>unbiased vatriance</t>
    <phoneticPr fontId="2"/>
  </si>
  <si>
    <t>s.d.</t>
    <phoneticPr fontId="2"/>
  </si>
  <si>
    <t>s.e.</t>
    <phoneticPr fontId="2"/>
  </si>
  <si>
    <t>total</t>
    <phoneticPr fontId="2"/>
  </si>
  <si>
    <t>ANOVA table</t>
    <phoneticPr fontId="2"/>
  </si>
  <si>
    <t>Inter-row change</t>
    <phoneticPr fontId="2"/>
  </si>
  <si>
    <t>Line spacing change</t>
    <phoneticPr fontId="2"/>
  </si>
  <si>
    <t>Variation factors</t>
    <phoneticPr fontId="2"/>
  </si>
  <si>
    <t>Interaction</t>
    <phoneticPr fontId="2"/>
  </si>
  <si>
    <t>Error variation</t>
    <phoneticPr fontId="2"/>
  </si>
  <si>
    <t>Sum of squared deviations</t>
    <phoneticPr fontId="2"/>
  </si>
  <si>
    <t>Degree of freedom</t>
    <phoneticPr fontId="2"/>
  </si>
  <si>
    <t>mean square</t>
    <phoneticPr fontId="2"/>
  </si>
  <si>
    <t>F value</t>
    <phoneticPr fontId="2"/>
  </si>
  <si>
    <t>P value</t>
    <phoneticPr fontId="2"/>
  </si>
  <si>
    <t>Total variation</t>
    <phoneticPr fontId="2"/>
  </si>
  <si>
    <t>protein conc. (mg/ml)</t>
    <phoneticPr fontId="2"/>
  </si>
  <si>
    <t>liver weight (g)</t>
    <phoneticPr fontId="2"/>
  </si>
  <si>
    <t>protein conc. (mg/ml)</t>
    <phoneticPr fontId="2"/>
  </si>
  <si>
    <t>liver weight (g)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</si>
</sst>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1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">
    <xf numFmtId="0" fontId="0" fillId="0" borderId="0" xfId="0"/>
    <xf numFmtId="0" fontId="1" fillId="0" borderId="0" xfId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'protein conc.'!$B$4:$B$9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</c:numCache>
            </c:numRef>
          </c:xVal>
          <c:yVal>
            <c:numRef>
              <c:f>'protein conc.'!$C$4:$C$9</c:f>
              <c:numCache>
                <c:formatCode>General</c:formatCode>
                <c:ptCount val="6"/>
                <c:pt idx="0">
                  <c:v>0</c:v>
                </c:pt>
                <c:pt idx="1">
                  <c:v>2.6499999999999999E-2</c:v>
                </c:pt>
                <c:pt idx="2">
                  <c:v>4.4499999999999998E-2</c:v>
                </c:pt>
                <c:pt idx="3">
                  <c:v>7.4999999999999997E-2</c:v>
                </c:pt>
                <c:pt idx="4">
                  <c:v>0.153</c:v>
                </c:pt>
                <c:pt idx="5">
                  <c:v>0.34050000000000002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7-4827-98E6-9BB57859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673263"/>
        <c:axId val="1932668687"/>
      </c:scatterChart>
      <c:valAx>
        <c:axId val="193267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2668687"/>
        <c:crosses val="autoZero"/>
        <c:crossBetween val="midCat"/>
      </c:valAx>
      <c:valAx>
        <c:axId val="193266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2673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 ADH activity'!$C$33:$F$33</c:f>
                <c:numCache>
                  <c:formatCode>General</c:formatCode>
                  <c:ptCount val="4"/>
                  <c:pt idx="0">
                    <c:v>2.5298934208856787</c:v>
                  </c:pt>
                  <c:pt idx="1">
                    <c:v>0.87297810192183611</c:v>
                  </c:pt>
                  <c:pt idx="2">
                    <c:v>1.2414948932370269</c:v>
                  </c:pt>
                  <c:pt idx="3">
                    <c:v>0.81074400625189857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 ADH activity'!$C$26:$F$26</c:f>
              <c:strCache>
                <c:ptCount val="4"/>
                <c:pt idx="0">
                  <c:v>NLD</c:v>
                </c:pt>
                <c:pt idx="1">
                  <c:v>NLD+BLEx</c:v>
                </c:pt>
                <c:pt idx="2">
                  <c:v>ALD</c:v>
                </c:pt>
                <c:pt idx="3">
                  <c:v>ALD+BLEx</c:v>
                </c:pt>
              </c:strCache>
            </c:strRef>
          </c:cat>
          <c:val>
            <c:numRef>
              <c:f>' ADH activity'!$C$32:$F$32</c:f>
              <c:numCache>
                <c:formatCode>General</c:formatCode>
                <c:ptCount val="4"/>
                <c:pt idx="0">
                  <c:v>9.6455367829588674</c:v>
                </c:pt>
                <c:pt idx="1">
                  <c:v>8.2804858322577175</c:v>
                </c:pt>
                <c:pt idx="2">
                  <c:v>9.8106310991349446</c:v>
                </c:pt>
                <c:pt idx="3">
                  <c:v>9.2915347186351287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A-4996-BA59-18F60E504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51407"/>
        <c:axId val="81059311"/>
      </c:barChart>
      <c:catAx>
        <c:axId val="81051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59311"/>
        <c:crosses val="autoZero"/>
        <c:auto val="1"/>
        <c:lblAlgn val="ctr"/>
        <c:lblOffset val="100"/>
        <c:noMultiLvlLbl val="0"/>
      </c:catAx>
      <c:valAx>
        <c:axId val="81059311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Liver ADH activity</a:t>
                </a:r>
              </a:p>
              <a:p>
                <a:pPr>
                  <a:defRPr/>
                </a:pPr>
                <a:r>
                  <a:rPr lang="en-US" altLang="ja-JP"/>
                  <a:t>(mU/mg protein)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51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 ADH activity'!$I$33:$L$33</c:f>
                <c:numCache>
                  <c:formatCode>General</c:formatCode>
                  <c:ptCount val="4"/>
                  <c:pt idx="0">
                    <c:v>0.36524385746347804</c:v>
                  </c:pt>
                  <c:pt idx="1">
                    <c:v>0.1852951005512149</c:v>
                  </c:pt>
                  <c:pt idx="2">
                    <c:v>0.14032537807616749</c:v>
                  </c:pt>
                  <c:pt idx="3">
                    <c:v>0.1273690783638991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 ADH activity'!$I$26:$L$26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' ADH activity'!$I$32:$L$32</c:f>
              <c:numCache>
                <c:formatCode>General</c:formatCode>
                <c:ptCount val="4"/>
                <c:pt idx="0">
                  <c:v>1.3655482063177196</c:v>
                </c:pt>
                <c:pt idx="1">
                  <c:v>1.122639107318546</c:v>
                </c:pt>
                <c:pt idx="2">
                  <c:v>1.4576078386014966</c:v>
                </c:pt>
                <c:pt idx="3">
                  <c:v>1.3327515037383997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A-4BD2-BDCD-8F248C52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320175"/>
        <c:axId val="317322671"/>
      </c:barChart>
      <c:catAx>
        <c:axId val="31732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7322671"/>
        <c:crosses val="autoZero"/>
        <c:auto val="1"/>
        <c:lblAlgn val="ctr"/>
        <c:lblOffset val="100"/>
        <c:noMultiLvlLbl val="0"/>
      </c:catAx>
      <c:valAx>
        <c:axId val="3173226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Liver ADH activity</a:t>
                </a:r>
              </a:p>
              <a:p>
                <a:pPr>
                  <a:defRPr/>
                </a:pPr>
                <a:r>
                  <a:rPr lang="en-US" altLang="ja-JP"/>
                  <a:t>(U/g</a:t>
                </a:r>
                <a:r>
                  <a:rPr lang="en-US" altLang="ja-JP" baseline="0"/>
                  <a:t> liver)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732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45720</xdr:rowOff>
    </xdr:from>
    <xdr:to>
      <xdr:col>16</xdr:col>
      <xdr:colOff>419100</xdr:colOff>
      <xdr:row>18</xdr:row>
      <xdr:rowOff>106680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34</xdr:row>
      <xdr:rowOff>60960</xdr:rowOff>
    </xdr:from>
    <xdr:to>
      <xdr:col>8</xdr:col>
      <xdr:colOff>373380</xdr:colOff>
      <xdr:row>50</xdr:row>
      <xdr:rowOff>121920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472440</xdr:colOff>
      <xdr:row>34</xdr:row>
      <xdr:rowOff>60960</xdr:rowOff>
    </xdr:from>
    <xdr:to>
      <xdr:col>16</xdr:col>
      <xdr:colOff>167640</xdr:colOff>
      <xdr:row>50</xdr:row>
      <xdr:rowOff>121920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ede%20Yamasaki/Desktop/&#39135;&#21697;&#27231;&#33021;&#21270;&#23398;&#30740;&#31350;&#23460;/&#30740;&#31350;/&#23455;&#39443;&#32080;&#26524;/in%20vivo/&#32080;&#26524;/ADH,%20ALDH/20180807/20180829-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0829-ADHM"/>
      <sheetName val="180830"/>
      <sheetName val="吸光度(NLD)"/>
      <sheetName val="吸光度(NLD+BLEx)"/>
      <sheetName val="吸光度(ALD)"/>
      <sheetName val="吸光度(ALD+BLEx)"/>
      <sheetName val="タンパク質定量"/>
      <sheetName val="ADH"/>
      <sheetName val="ANOVA"/>
      <sheetName val="統計"/>
    </sheetNames>
    <sheetDataSet>
      <sheetData sheetId="0"/>
      <sheetData sheetId="1"/>
      <sheetData sheetId="2">
        <row r="33">
          <cell r="E33">
            <v>-3.5000000000000031E-3</v>
          </cell>
        </row>
      </sheetData>
      <sheetData sheetId="3">
        <row r="33">
          <cell r="E33">
            <v>1.1499999999999955E-2</v>
          </cell>
        </row>
      </sheetData>
      <sheetData sheetId="4">
        <row r="33">
          <cell r="E33">
            <v>1.0000000000000009E-2</v>
          </cell>
        </row>
      </sheetData>
      <sheetData sheetId="5">
        <row r="33">
          <cell r="E33">
            <v>4.9999999999994493E-4</v>
          </cell>
        </row>
      </sheetData>
      <sheetData sheetId="6">
        <row r="13">
          <cell r="I13">
            <v>26.441598202682762</v>
          </cell>
        </row>
        <row r="14">
          <cell r="I14">
            <v>27.935232704125468</v>
          </cell>
        </row>
        <row r="15">
          <cell r="I15">
            <v>27.039052003259851</v>
          </cell>
        </row>
        <row r="16">
          <cell r="I16">
            <v>30.026321006145249</v>
          </cell>
        </row>
        <row r="17">
          <cell r="I17">
            <v>31.221228607299398</v>
          </cell>
        </row>
        <row r="18">
          <cell r="I18">
            <v>31.071865157155138</v>
          </cell>
        </row>
        <row r="19">
          <cell r="I19">
            <v>28.233959604414007</v>
          </cell>
        </row>
        <row r="20">
          <cell r="I20">
            <v>27.039052003259851</v>
          </cell>
        </row>
        <row r="21">
          <cell r="I21">
            <v>28.831413404991086</v>
          </cell>
        </row>
        <row r="22">
          <cell r="I22">
            <v>27.487142353692654</v>
          </cell>
        </row>
        <row r="23">
          <cell r="I23">
            <v>28.233959604414007</v>
          </cell>
        </row>
        <row r="24">
          <cell r="I24">
            <v>29.130140305279628</v>
          </cell>
        </row>
        <row r="25">
          <cell r="I25">
            <v>29.130140305279628</v>
          </cell>
        </row>
        <row r="26">
          <cell r="I26">
            <v>30.17568445628952</v>
          </cell>
        </row>
        <row r="27">
          <cell r="I27">
            <v>34.507224510473335</v>
          </cell>
        </row>
        <row r="28">
          <cell r="I28">
            <v>30.325047906433785</v>
          </cell>
        </row>
        <row r="29">
          <cell r="I29">
            <v>34.656587960617614</v>
          </cell>
        </row>
        <row r="30">
          <cell r="I30">
            <v>27.039052003259851</v>
          </cell>
        </row>
        <row r="31">
          <cell r="I31">
            <v>29.428867205568167</v>
          </cell>
        </row>
        <row r="32">
          <cell r="I32">
            <v>29.279503755423896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Cambria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" workbookViewId="0">
      <selection activeCell="B62" activeCellId="5" sqref="B12:K13 B22:K23 B32:K33 B42:K43 B52:K53 B62:K63"/>
    </sheetView>
  </sheetViews>
  <sheetFormatPr defaultRowHeight="13.2" x14ac:dyDescent="0.2"/>
  <cols>
    <col min="1" max="16384" width="8.88671875" style="1"/>
  </cols>
  <sheetData>
    <row r="1" spans="1:13" x14ac:dyDescent="0.2">
      <c r="A1" s="1" t="s">
        <v>19</v>
      </c>
    </row>
    <row r="3" spans="1:13" x14ac:dyDescent="0.2">
      <c r="B3" s="1" t="s">
        <v>20</v>
      </c>
    </row>
    <row r="5" spans="1:13" x14ac:dyDescent="0.2">
      <c r="B5" s="1" t="s">
        <v>21</v>
      </c>
    </row>
    <row r="6" spans="1:13" x14ac:dyDescent="0.2">
      <c r="B6" s="1">
        <v>0.45</v>
      </c>
      <c r="C6" s="1">
        <v>0.44600000000000001</v>
      </c>
      <c r="D6" s="1">
        <v>0.44900000000000001</v>
      </c>
      <c r="E6" s="1">
        <v>0.45700000000000002</v>
      </c>
      <c r="F6" s="1">
        <v>0.45100000000000001</v>
      </c>
      <c r="G6" s="1">
        <v>0.44900000000000001</v>
      </c>
      <c r="H6" s="1">
        <v>0.50600000000000001</v>
      </c>
      <c r="I6" s="1">
        <v>0.502</v>
      </c>
      <c r="J6" s="1">
        <v>0.46899999999999997</v>
      </c>
      <c r="K6" s="1">
        <v>0.47299999999999998</v>
      </c>
      <c r="L6" s="1">
        <v>0.28299999999999997</v>
      </c>
      <c r="M6" s="1">
        <v>0.28999999999999998</v>
      </c>
    </row>
    <row r="7" spans="1:13" x14ac:dyDescent="0.2">
      <c r="B7" s="1">
        <v>0.45100000000000001</v>
      </c>
      <c r="C7" s="1">
        <v>0.45200000000000001</v>
      </c>
      <c r="D7" s="1">
        <v>0.44900000000000001</v>
      </c>
      <c r="E7" s="1">
        <v>0.43</v>
      </c>
      <c r="F7" s="1">
        <v>0.44500000000000001</v>
      </c>
      <c r="G7" s="1">
        <v>0.436</v>
      </c>
      <c r="H7" s="1">
        <v>0.47799999999999998</v>
      </c>
      <c r="I7" s="1">
        <v>0.47599999999999998</v>
      </c>
      <c r="J7" s="1">
        <v>0.45800000000000002</v>
      </c>
      <c r="K7" s="1">
        <v>0.46800000000000003</v>
      </c>
      <c r="L7" s="1">
        <v>0.29299999999999998</v>
      </c>
      <c r="M7" s="1">
        <v>0.29599999999999999</v>
      </c>
    </row>
    <row r="8" spans="1:13" x14ac:dyDescent="0.2">
      <c r="B8" s="1">
        <v>0.47599999999999998</v>
      </c>
      <c r="C8" s="1">
        <v>0.48199999999999998</v>
      </c>
      <c r="D8" s="1">
        <v>0.47599999999999998</v>
      </c>
      <c r="E8" s="1">
        <v>0.47399999999999998</v>
      </c>
      <c r="F8" s="1">
        <v>0.498</v>
      </c>
      <c r="G8" s="1">
        <v>0.51</v>
      </c>
      <c r="H8" s="1">
        <v>0.48399999999999999</v>
      </c>
      <c r="I8" s="1">
        <v>0.49199999999999999</v>
      </c>
      <c r="J8" s="1">
        <v>0.49199999999999999</v>
      </c>
      <c r="K8" s="1">
        <v>0.48599999999999999</v>
      </c>
    </row>
    <row r="9" spans="1:13" x14ac:dyDescent="0.2">
      <c r="B9" s="1">
        <v>0.46700000000000003</v>
      </c>
      <c r="C9" s="1">
        <v>0.46800000000000003</v>
      </c>
      <c r="D9" s="1">
        <v>0.46800000000000003</v>
      </c>
      <c r="E9" s="1">
        <v>0.46700000000000003</v>
      </c>
      <c r="F9" s="1">
        <v>0.48399999999999999</v>
      </c>
      <c r="G9" s="1">
        <v>0.50800000000000001</v>
      </c>
      <c r="H9" s="1">
        <v>0.49299999999999999</v>
      </c>
      <c r="I9" s="1">
        <v>0.48699999999999999</v>
      </c>
      <c r="J9" s="1">
        <v>0.48199999999999998</v>
      </c>
      <c r="K9" s="1">
        <v>0.47599999999999998</v>
      </c>
    </row>
    <row r="10" spans="1:13" x14ac:dyDescent="0.2">
      <c r="B10" s="1">
        <v>0.54400000000000004</v>
      </c>
      <c r="C10" s="1">
        <v>0.53900000000000003</v>
      </c>
      <c r="D10" s="1">
        <v>0.7</v>
      </c>
      <c r="E10" s="1">
        <v>0.71499999999999997</v>
      </c>
      <c r="F10" s="1">
        <v>0.56299999999999994</v>
      </c>
      <c r="G10" s="1">
        <v>0.56000000000000005</v>
      </c>
      <c r="H10" s="1">
        <v>0.51900000000000002</v>
      </c>
      <c r="I10" s="1">
        <v>0.54300000000000004</v>
      </c>
      <c r="J10" s="1">
        <v>0.54900000000000004</v>
      </c>
      <c r="K10" s="1">
        <v>0.54</v>
      </c>
    </row>
    <row r="11" spans="1:13" x14ac:dyDescent="0.2">
      <c r="B11" s="1">
        <v>0.54100000000000004</v>
      </c>
      <c r="C11" s="1">
        <v>0.52200000000000002</v>
      </c>
      <c r="D11" s="1">
        <v>0.68899999999999995</v>
      </c>
      <c r="E11" s="1">
        <v>0.70399999999999996</v>
      </c>
      <c r="F11" s="1">
        <v>0.53700000000000003</v>
      </c>
      <c r="G11" s="1">
        <v>0.56599999999999995</v>
      </c>
      <c r="H11" s="1">
        <v>0.51500000000000001</v>
      </c>
      <c r="I11" s="1">
        <v>0.52300000000000002</v>
      </c>
      <c r="J11" s="1">
        <v>0.53600000000000003</v>
      </c>
      <c r="K11" s="1">
        <v>0.52900000000000003</v>
      </c>
    </row>
    <row r="12" spans="1:13" x14ac:dyDescent="0.2">
      <c r="B12" s="1">
        <v>0.51</v>
      </c>
      <c r="C12" s="1">
        <v>0.51500000000000001</v>
      </c>
      <c r="D12" s="1">
        <v>0.54800000000000004</v>
      </c>
      <c r="E12" s="1">
        <v>0.55500000000000005</v>
      </c>
      <c r="F12" s="1">
        <v>0.54500000000000004</v>
      </c>
      <c r="G12" s="1">
        <v>0.56000000000000005</v>
      </c>
      <c r="H12" s="1">
        <v>0.57499999999999996</v>
      </c>
      <c r="I12" s="1">
        <v>0.57299999999999995</v>
      </c>
      <c r="J12" s="1">
        <v>0.52400000000000002</v>
      </c>
      <c r="K12" s="1">
        <v>0.52800000000000002</v>
      </c>
    </row>
    <row r="13" spans="1:13" x14ac:dyDescent="0.2">
      <c r="B13" s="1">
        <v>0.51300000000000001</v>
      </c>
      <c r="C13" s="1">
        <v>0.51100000000000001</v>
      </c>
      <c r="D13" s="1">
        <v>0.53700000000000003</v>
      </c>
      <c r="E13" s="1">
        <v>0.53100000000000003</v>
      </c>
      <c r="F13" s="1">
        <v>0.53500000000000003</v>
      </c>
      <c r="G13" s="1">
        <v>0.53400000000000003</v>
      </c>
      <c r="H13" s="1">
        <v>0.55700000000000005</v>
      </c>
      <c r="I13" s="1">
        <v>0.56299999999999994</v>
      </c>
      <c r="J13" s="1">
        <v>0.50700000000000001</v>
      </c>
      <c r="K13" s="1">
        <v>0.50600000000000001</v>
      </c>
    </row>
    <row r="15" spans="1:13" x14ac:dyDescent="0.2">
      <c r="B15" s="1" t="s">
        <v>22</v>
      </c>
    </row>
    <row r="16" spans="1:13" x14ac:dyDescent="0.2">
      <c r="B16" s="1">
        <v>0.47099999999999997</v>
      </c>
      <c r="C16" s="1">
        <v>0.46300000000000002</v>
      </c>
      <c r="D16" s="1">
        <v>0.47299999999999998</v>
      </c>
      <c r="E16" s="1">
        <v>0.48199999999999998</v>
      </c>
      <c r="F16" s="1">
        <v>0.46700000000000003</v>
      </c>
      <c r="G16" s="1">
        <v>0.46600000000000003</v>
      </c>
      <c r="H16" s="1">
        <v>0.54300000000000004</v>
      </c>
      <c r="I16" s="1">
        <v>0.54</v>
      </c>
      <c r="J16" s="1">
        <v>0.49399999999999999</v>
      </c>
      <c r="K16" s="1">
        <v>0.499</v>
      </c>
      <c r="L16" s="1">
        <v>0.27800000000000002</v>
      </c>
      <c r="M16" s="1">
        <v>0.28499999999999998</v>
      </c>
    </row>
    <row r="17" spans="2:13" x14ac:dyDescent="0.2">
      <c r="B17" s="1">
        <v>0.45400000000000001</v>
      </c>
      <c r="C17" s="1">
        <v>0.45500000000000002</v>
      </c>
      <c r="D17" s="1">
        <v>0.44900000000000001</v>
      </c>
      <c r="E17" s="1">
        <v>0.433</v>
      </c>
      <c r="F17" s="1">
        <v>0.44600000000000001</v>
      </c>
      <c r="G17" s="1">
        <v>0.438</v>
      </c>
      <c r="H17" s="1">
        <v>0.47799999999999998</v>
      </c>
      <c r="I17" s="1">
        <v>0.47799999999999998</v>
      </c>
      <c r="J17" s="1">
        <v>0.46</v>
      </c>
      <c r="K17" s="1">
        <v>0.46899999999999997</v>
      </c>
      <c r="L17" s="1">
        <v>0.28899999999999998</v>
      </c>
      <c r="M17" s="1">
        <v>0.29099999999999998</v>
      </c>
    </row>
    <row r="18" spans="2:13" x14ac:dyDescent="0.2">
      <c r="B18" s="1">
        <v>0.505</v>
      </c>
      <c r="C18" s="1">
        <v>0.50700000000000001</v>
      </c>
      <c r="D18" s="1">
        <v>0.495</v>
      </c>
      <c r="E18" s="1">
        <v>0.496</v>
      </c>
      <c r="F18" s="1">
        <v>0.51900000000000002</v>
      </c>
      <c r="G18" s="1">
        <v>0.52900000000000003</v>
      </c>
      <c r="H18" s="1">
        <v>0.504</v>
      </c>
      <c r="I18" s="1">
        <v>0.51200000000000001</v>
      </c>
      <c r="J18" s="1">
        <v>0.50600000000000001</v>
      </c>
      <c r="K18" s="1">
        <v>0.504</v>
      </c>
    </row>
    <row r="19" spans="2:13" x14ac:dyDescent="0.2">
      <c r="B19" s="1">
        <v>0.47099999999999997</v>
      </c>
      <c r="C19" s="1">
        <v>0.46899999999999997</v>
      </c>
      <c r="D19" s="1">
        <v>0.46899999999999997</v>
      </c>
      <c r="E19" s="1">
        <v>0.47299999999999998</v>
      </c>
      <c r="F19" s="1">
        <v>0.48499999999999999</v>
      </c>
      <c r="G19" s="1">
        <v>0.51</v>
      </c>
      <c r="H19" s="1">
        <v>0.495</v>
      </c>
      <c r="I19" s="1">
        <v>0.49</v>
      </c>
      <c r="J19" s="1">
        <v>0.48399999999999999</v>
      </c>
      <c r="K19" s="1">
        <v>0.48</v>
      </c>
    </row>
    <row r="20" spans="2:13" x14ac:dyDescent="0.2">
      <c r="B20" s="1">
        <v>0.57299999999999995</v>
      </c>
      <c r="C20" s="1">
        <v>0.56799999999999995</v>
      </c>
      <c r="D20" s="1">
        <v>0.71899999999999997</v>
      </c>
      <c r="E20" s="1">
        <v>0.73699999999999999</v>
      </c>
      <c r="F20" s="1">
        <v>0.58399999999999996</v>
      </c>
      <c r="G20" s="1">
        <v>0.58399999999999996</v>
      </c>
      <c r="H20" s="1">
        <v>0.54</v>
      </c>
      <c r="I20" s="1">
        <v>0.56599999999999995</v>
      </c>
      <c r="J20" s="1">
        <v>0.57899999999999996</v>
      </c>
      <c r="K20" s="1">
        <v>0.57199999999999995</v>
      </c>
    </row>
    <row r="21" spans="2:13" x14ac:dyDescent="0.2">
      <c r="B21" s="1">
        <v>0.54300000000000004</v>
      </c>
      <c r="C21" s="1">
        <v>0.52200000000000002</v>
      </c>
      <c r="D21" s="1">
        <v>0.68300000000000005</v>
      </c>
      <c r="E21" s="1">
        <v>0.69799999999999995</v>
      </c>
      <c r="F21" s="1">
        <v>0.53700000000000003</v>
      </c>
      <c r="G21" s="1">
        <v>0.56000000000000005</v>
      </c>
      <c r="H21" s="1">
        <v>0.51600000000000001</v>
      </c>
      <c r="I21" s="1">
        <v>0.52300000000000002</v>
      </c>
      <c r="J21" s="1">
        <v>0.53900000000000003</v>
      </c>
      <c r="K21" s="1">
        <v>0.53300000000000003</v>
      </c>
    </row>
    <row r="22" spans="2:13" x14ac:dyDescent="0.2">
      <c r="B22" s="1">
        <v>0.53800000000000003</v>
      </c>
      <c r="C22" s="1">
        <v>0.54100000000000004</v>
      </c>
      <c r="D22" s="1">
        <v>0.58099999999999996</v>
      </c>
      <c r="E22" s="1">
        <v>0.58299999999999996</v>
      </c>
      <c r="F22" s="1">
        <v>0.56899999999999995</v>
      </c>
      <c r="G22" s="1">
        <v>0.58199999999999996</v>
      </c>
      <c r="H22" s="1">
        <v>0.59899999999999998</v>
      </c>
      <c r="I22" s="1">
        <v>0.59299999999999997</v>
      </c>
      <c r="J22" s="1">
        <v>0.54600000000000004</v>
      </c>
      <c r="K22" s="1">
        <v>0.55300000000000005</v>
      </c>
    </row>
    <row r="23" spans="2:13" x14ac:dyDescent="0.2">
      <c r="B23" s="1">
        <v>0.51600000000000001</v>
      </c>
      <c r="C23" s="1">
        <v>0.51600000000000001</v>
      </c>
      <c r="D23" s="1">
        <v>0.54200000000000004</v>
      </c>
      <c r="E23" s="1">
        <v>0.53500000000000003</v>
      </c>
      <c r="F23" s="1">
        <v>0.53700000000000003</v>
      </c>
      <c r="G23" s="1">
        <v>0.53700000000000003</v>
      </c>
      <c r="H23" s="1">
        <v>0.56200000000000006</v>
      </c>
      <c r="I23" s="1">
        <v>0.56499999999999995</v>
      </c>
      <c r="J23" s="1">
        <v>0.51400000000000001</v>
      </c>
      <c r="K23" s="1">
        <v>0.51</v>
      </c>
    </row>
    <row r="25" spans="2:13" x14ac:dyDescent="0.2">
      <c r="B25" s="1" t="s">
        <v>23</v>
      </c>
    </row>
    <row r="26" spans="2:13" x14ac:dyDescent="0.2">
      <c r="B26" s="1">
        <v>0.498</v>
      </c>
      <c r="C26" s="1">
        <v>0.48699999999999999</v>
      </c>
      <c r="D26" s="1">
        <v>0.50600000000000001</v>
      </c>
      <c r="E26" s="1">
        <v>0.51500000000000001</v>
      </c>
      <c r="F26" s="1">
        <v>0.48699999999999999</v>
      </c>
      <c r="G26" s="1">
        <v>0.48699999999999999</v>
      </c>
      <c r="H26" s="1">
        <v>0.58899999999999997</v>
      </c>
      <c r="I26" s="1">
        <v>0.58699999999999997</v>
      </c>
      <c r="J26" s="1">
        <v>0.52300000000000002</v>
      </c>
      <c r="K26" s="1">
        <v>0.52900000000000003</v>
      </c>
      <c r="L26" s="1">
        <v>0.27500000000000002</v>
      </c>
      <c r="M26" s="1">
        <v>0.28199999999999997</v>
      </c>
    </row>
    <row r="27" spans="2:13" x14ac:dyDescent="0.2">
      <c r="B27" s="1">
        <v>0.45700000000000002</v>
      </c>
      <c r="C27" s="1">
        <v>0.45700000000000002</v>
      </c>
      <c r="D27" s="1">
        <v>0.45100000000000001</v>
      </c>
      <c r="E27" s="1">
        <v>0.435</v>
      </c>
      <c r="F27" s="1">
        <v>0.44900000000000001</v>
      </c>
      <c r="G27" s="1">
        <v>0.44</v>
      </c>
      <c r="H27" s="1">
        <v>0.48699999999999999</v>
      </c>
      <c r="I27" s="1">
        <v>0.48</v>
      </c>
      <c r="J27" s="1">
        <v>0.46300000000000002</v>
      </c>
      <c r="K27" s="1">
        <v>0.47199999999999998</v>
      </c>
      <c r="L27" s="1">
        <v>0.28499999999999998</v>
      </c>
      <c r="M27" s="1">
        <v>0.28699999999999998</v>
      </c>
    </row>
    <row r="28" spans="2:13" x14ac:dyDescent="0.2">
      <c r="B28" s="1">
        <v>0.54</v>
      </c>
      <c r="C28" s="1">
        <v>0.53600000000000003</v>
      </c>
      <c r="D28" s="1">
        <v>0.51900000000000002</v>
      </c>
      <c r="E28" s="1">
        <v>0.52200000000000002</v>
      </c>
      <c r="F28" s="1">
        <v>0.54200000000000004</v>
      </c>
      <c r="G28" s="1">
        <v>0.55200000000000005</v>
      </c>
      <c r="H28" s="1">
        <v>0.53</v>
      </c>
      <c r="I28" s="1">
        <v>0.53900000000000003</v>
      </c>
      <c r="J28" s="1">
        <v>0.52800000000000002</v>
      </c>
      <c r="K28" s="1">
        <v>0.52900000000000003</v>
      </c>
    </row>
    <row r="29" spans="2:13" x14ac:dyDescent="0.2">
      <c r="B29" s="1">
        <v>0.47299999999999998</v>
      </c>
      <c r="C29" s="1">
        <v>0.47199999999999998</v>
      </c>
      <c r="D29" s="1">
        <v>0.47</v>
      </c>
      <c r="E29" s="1">
        <v>0.47399999999999998</v>
      </c>
      <c r="F29" s="1">
        <v>0.48699999999999999</v>
      </c>
      <c r="G29" s="1">
        <v>0.51200000000000001</v>
      </c>
      <c r="H29" s="1">
        <v>0.497</v>
      </c>
      <c r="I29" s="1">
        <v>0.49399999999999999</v>
      </c>
      <c r="J29" s="1">
        <v>0.48699999999999999</v>
      </c>
      <c r="K29" s="1">
        <v>0.48299999999999998</v>
      </c>
    </row>
    <row r="30" spans="2:13" x14ac:dyDescent="0.2">
      <c r="B30" s="1">
        <v>0.61299999999999999</v>
      </c>
      <c r="C30" s="1">
        <v>0.60299999999999998</v>
      </c>
      <c r="D30" s="1">
        <v>0.745</v>
      </c>
      <c r="E30" s="1">
        <v>0.76100000000000001</v>
      </c>
      <c r="F30" s="1">
        <v>0.60599999999999998</v>
      </c>
      <c r="G30" s="1">
        <v>0.61299999999999999</v>
      </c>
      <c r="H30" s="1">
        <v>0.56699999999999995</v>
      </c>
      <c r="I30" s="1">
        <v>0.59399999999999997</v>
      </c>
      <c r="J30" s="1">
        <v>0.61499999999999999</v>
      </c>
      <c r="K30" s="1">
        <v>0.61299999999999999</v>
      </c>
    </row>
    <row r="31" spans="2:13" x14ac:dyDescent="0.2">
      <c r="B31" s="1">
        <v>0.54800000000000004</v>
      </c>
      <c r="C31" s="1">
        <v>0.52200000000000002</v>
      </c>
      <c r="D31" s="1">
        <v>0.68200000000000005</v>
      </c>
      <c r="E31" s="1">
        <v>0.69799999999999995</v>
      </c>
      <c r="F31" s="1">
        <v>0.53500000000000003</v>
      </c>
      <c r="G31" s="1">
        <v>0.55900000000000005</v>
      </c>
      <c r="H31" s="1">
        <v>0.51600000000000001</v>
      </c>
      <c r="I31" s="1">
        <v>0.52500000000000002</v>
      </c>
      <c r="J31" s="1">
        <v>0.54100000000000004</v>
      </c>
      <c r="K31" s="1">
        <v>0.53700000000000003</v>
      </c>
    </row>
    <row r="32" spans="2:13" x14ac:dyDescent="0.2">
      <c r="B32" s="1">
        <v>0.57499999999999996</v>
      </c>
      <c r="C32" s="1">
        <v>0.57499999999999996</v>
      </c>
      <c r="D32" s="1">
        <v>0.61599999999999999</v>
      </c>
      <c r="E32" s="1">
        <v>0.61799999999999999</v>
      </c>
      <c r="F32" s="1">
        <v>0.59399999999999997</v>
      </c>
      <c r="G32" s="1">
        <v>0.60699999999999998</v>
      </c>
      <c r="H32" s="1">
        <v>0.623</v>
      </c>
      <c r="I32" s="1">
        <v>0.622</v>
      </c>
      <c r="J32" s="1">
        <v>0.57599999999999996</v>
      </c>
      <c r="K32" s="1">
        <v>0.58799999999999997</v>
      </c>
    </row>
    <row r="33" spans="2:13" x14ac:dyDescent="0.2">
      <c r="B33" s="1">
        <v>0.52</v>
      </c>
      <c r="C33" s="1">
        <v>0.52100000000000002</v>
      </c>
      <c r="D33" s="1">
        <v>0.54800000000000004</v>
      </c>
      <c r="E33" s="1">
        <v>0.54100000000000004</v>
      </c>
      <c r="F33" s="1">
        <v>0.54200000000000004</v>
      </c>
      <c r="G33" s="1">
        <v>0.54100000000000004</v>
      </c>
      <c r="H33" s="1">
        <v>0.56599999999999995</v>
      </c>
      <c r="I33" s="1">
        <v>0.56699999999999995</v>
      </c>
      <c r="J33" s="1">
        <v>0.52</v>
      </c>
      <c r="K33" s="1">
        <v>0.51500000000000001</v>
      </c>
    </row>
    <row r="35" spans="2:13" x14ac:dyDescent="0.2">
      <c r="B35" s="1" t="s">
        <v>24</v>
      </c>
    </row>
    <row r="36" spans="2:13" x14ac:dyDescent="0.2">
      <c r="B36" s="1">
        <v>0.53</v>
      </c>
      <c r="C36" s="1">
        <v>0.51700000000000002</v>
      </c>
      <c r="D36" s="1">
        <v>0.54600000000000004</v>
      </c>
      <c r="E36" s="1">
        <v>0.55500000000000005</v>
      </c>
      <c r="F36" s="1">
        <v>0.51300000000000001</v>
      </c>
      <c r="G36" s="1">
        <v>0.51200000000000001</v>
      </c>
      <c r="H36" s="1">
        <v>0.64100000000000001</v>
      </c>
      <c r="I36" s="1">
        <v>0.63900000000000001</v>
      </c>
      <c r="J36" s="1">
        <v>0.56100000000000005</v>
      </c>
      <c r="K36" s="1">
        <v>0.56799999999999995</v>
      </c>
      <c r="L36" s="1">
        <v>0.27300000000000002</v>
      </c>
      <c r="M36" s="1">
        <v>0.28000000000000003</v>
      </c>
    </row>
    <row r="37" spans="2:13" x14ac:dyDescent="0.2">
      <c r="B37" s="1">
        <v>0.46100000000000002</v>
      </c>
      <c r="C37" s="1">
        <v>0.46100000000000002</v>
      </c>
      <c r="D37" s="1">
        <v>0.45600000000000002</v>
      </c>
      <c r="E37" s="1">
        <v>0.439</v>
      </c>
      <c r="F37" s="1">
        <v>0.45200000000000001</v>
      </c>
      <c r="G37" s="1">
        <v>0.44400000000000001</v>
      </c>
      <c r="H37" s="1">
        <v>0.49099999999999999</v>
      </c>
      <c r="I37" s="1">
        <v>0.48499999999999999</v>
      </c>
      <c r="J37" s="1">
        <v>0.46700000000000003</v>
      </c>
      <c r="K37" s="1">
        <v>0.47599999999999998</v>
      </c>
      <c r="L37" s="1">
        <v>0.28299999999999997</v>
      </c>
      <c r="M37" s="1">
        <v>0.28499999999999998</v>
      </c>
    </row>
    <row r="38" spans="2:13" x14ac:dyDescent="0.2">
      <c r="B38" s="1">
        <v>0.58299999999999996</v>
      </c>
      <c r="C38" s="1">
        <v>0.57399999999999995</v>
      </c>
      <c r="D38" s="1">
        <v>0.54900000000000004</v>
      </c>
      <c r="E38" s="1">
        <v>0.55300000000000005</v>
      </c>
      <c r="F38" s="1">
        <v>0.57099999999999995</v>
      </c>
      <c r="G38" s="1">
        <v>0.58099999999999996</v>
      </c>
      <c r="H38" s="1">
        <v>0.56100000000000005</v>
      </c>
      <c r="I38" s="1">
        <v>0.56899999999999995</v>
      </c>
      <c r="J38" s="1">
        <v>0.56000000000000005</v>
      </c>
      <c r="K38" s="1">
        <v>0.56100000000000005</v>
      </c>
    </row>
    <row r="39" spans="2:13" x14ac:dyDescent="0.2">
      <c r="B39" s="1">
        <v>0.47899999999999998</v>
      </c>
      <c r="C39" s="1">
        <v>0.47599999999999998</v>
      </c>
      <c r="D39" s="1">
        <v>0.47299999999999998</v>
      </c>
      <c r="E39" s="1">
        <v>0.47599999999999998</v>
      </c>
      <c r="F39" s="1">
        <v>0.49199999999999999</v>
      </c>
      <c r="G39" s="1">
        <v>0.51600000000000001</v>
      </c>
      <c r="H39" s="1">
        <v>0.502</v>
      </c>
      <c r="I39" s="1">
        <v>0.498</v>
      </c>
      <c r="J39" s="1">
        <v>0.49099999999999999</v>
      </c>
      <c r="K39" s="1">
        <v>0.48799999999999999</v>
      </c>
    </row>
    <row r="40" spans="2:13" x14ac:dyDescent="0.2">
      <c r="B40" s="1">
        <v>0.65700000000000003</v>
      </c>
      <c r="C40" s="1">
        <v>0.64200000000000002</v>
      </c>
      <c r="D40" s="1">
        <v>0.77300000000000002</v>
      </c>
      <c r="E40" s="1">
        <v>0.79300000000000004</v>
      </c>
      <c r="F40" s="1">
        <v>0.63700000000000001</v>
      </c>
      <c r="G40" s="1">
        <v>0.64800000000000002</v>
      </c>
      <c r="H40" s="1">
        <v>0.59899999999999998</v>
      </c>
      <c r="I40" s="1">
        <v>0.628</v>
      </c>
      <c r="J40" s="1">
        <v>0.65900000000000003</v>
      </c>
      <c r="K40" s="1">
        <v>0.66200000000000003</v>
      </c>
    </row>
    <row r="41" spans="2:13" x14ac:dyDescent="0.2">
      <c r="B41" s="1">
        <v>0.55100000000000005</v>
      </c>
      <c r="C41" s="1">
        <v>0.52600000000000002</v>
      </c>
      <c r="D41" s="1">
        <v>0.68300000000000005</v>
      </c>
      <c r="E41" s="1">
        <v>0.69899999999999995</v>
      </c>
      <c r="F41" s="1">
        <v>0.53600000000000003</v>
      </c>
      <c r="G41" s="1">
        <v>0.56000000000000005</v>
      </c>
      <c r="H41" s="1">
        <v>0.51700000000000002</v>
      </c>
      <c r="I41" s="1">
        <v>0.52800000000000002</v>
      </c>
      <c r="J41" s="1">
        <v>0.54400000000000004</v>
      </c>
      <c r="K41" s="1">
        <v>0.54200000000000004</v>
      </c>
    </row>
    <row r="42" spans="2:13" x14ac:dyDescent="0.2">
      <c r="B42" s="1">
        <v>0.61799999999999999</v>
      </c>
      <c r="C42" s="1">
        <v>0.61599999999999999</v>
      </c>
      <c r="D42" s="1">
        <v>0.65800000000000003</v>
      </c>
      <c r="E42" s="1">
        <v>0.65800000000000003</v>
      </c>
      <c r="F42" s="1">
        <v>0.629</v>
      </c>
      <c r="G42" s="1">
        <v>0.64500000000000002</v>
      </c>
      <c r="H42" s="1">
        <v>0.65600000000000003</v>
      </c>
      <c r="I42" s="1">
        <v>0.65500000000000003</v>
      </c>
      <c r="J42" s="1">
        <v>0.61399999999999999</v>
      </c>
      <c r="K42" s="1">
        <v>0.629</v>
      </c>
    </row>
    <row r="43" spans="2:13" x14ac:dyDescent="0.2">
      <c r="B43" s="1">
        <v>0.52200000000000002</v>
      </c>
      <c r="C43" s="1">
        <v>0.52400000000000002</v>
      </c>
      <c r="D43" s="1">
        <v>0.55300000000000005</v>
      </c>
      <c r="E43" s="1">
        <v>0.54500000000000004</v>
      </c>
      <c r="F43" s="1">
        <v>0.55000000000000004</v>
      </c>
      <c r="G43" s="1">
        <v>0.54500000000000004</v>
      </c>
      <c r="H43" s="1">
        <v>0.56999999999999995</v>
      </c>
      <c r="I43" s="1">
        <v>0.57099999999999995</v>
      </c>
      <c r="J43" s="1">
        <v>0.52400000000000002</v>
      </c>
      <c r="K43" s="1">
        <v>0.52200000000000002</v>
      </c>
    </row>
    <row r="45" spans="2:13" x14ac:dyDescent="0.2">
      <c r="B45" s="1" t="s">
        <v>25</v>
      </c>
    </row>
    <row r="46" spans="2:13" x14ac:dyDescent="0.2">
      <c r="B46" s="1">
        <v>0.56299999999999994</v>
      </c>
      <c r="C46" s="1">
        <v>0.54800000000000004</v>
      </c>
      <c r="D46" s="1">
        <v>0.58799999999999997</v>
      </c>
      <c r="E46" s="1">
        <v>0.59599999999999997</v>
      </c>
      <c r="F46" s="1">
        <v>0.54100000000000004</v>
      </c>
      <c r="G46" s="1">
        <v>0.54100000000000004</v>
      </c>
      <c r="H46" s="1">
        <v>0.69699999999999995</v>
      </c>
      <c r="I46" s="1">
        <v>0.69599999999999995</v>
      </c>
      <c r="J46" s="1">
        <v>0.60099999999999998</v>
      </c>
      <c r="K46" s="1">
        <v>0.60899999999999999</v>
      </c>
      <c r="L46" s="1">
        <v>0.27200000000000002</v>
      </c>
      <c r="M46" s="1">
        <v>0.27900000000000003</v>
      </c>
    </row>
    <row r="47" spans="2:13" x14ac:dyDescent="0.2">
      <c r="B47" s="1">
        <v>0.46500000000000002</v>
      </c>
      <c r="C47" s="1">
        <v>0.46500000000000002</v>
      </c>
      <c r="D47" s="1">
        <v>0.46</v>
      </c>
      <c r="E47" s="1">
        <v>0.443</v>
      </c>
      <c r="F47" s="1">
        <v>0.45700000000000002</v>
      </c>
      <c r="G47" s="1">
        <v>0.44900000000000001</v>
      </c>
      <c r="H47" s="1">
        <v>0.49399999999999999</v>
      </c>
      <c r="I47" s="1">
        <v>0.48899999999999999</v>
      </c>
      <c r="J47" s="1">
        <v>0.47099999999999997</v>
      </c>
      <c r="K47" s="1">
        <v>0.48099999999999998</v>
      </c>
      <c r="L47" s="1">
        <v>0.28199999999999997</v>
      </c>
      <c r="M47" s="1">
        <v>0.28399999999999997</v>
      </c>
    </row>
    <row r="48" spans="2:13" x14ac:dyDescent="0.2">
      <c r="B48" s="1">
        <v>0.628</v>
      </c>
      <c r="C48" s="1">
        <v>0.61699999999999999</v>
      </c>
      <c r="D48" s="1">
        <v>0.58399999999999996</v>
      </c>
      <c r="E48" s="1">
        <v>0.58899999999999997</v>
      </c>
      <c r="F48" s="1">
        <v>0.60399999999999998</v>
      </c>
      <c r="G48" s="1">
        <v>0.61299999999999999</v>
      </c>
      <c r="H48" s="1">
        <v>0.59399999999999997</v>
      </c>
      <c r="I48" s="1">
        <v>0.60399999999999998</v>
      </c>
      <c r="J48" s="1">
        <v>0.58799999999999997</v>
      </c>
      <c r="K48" s="1">
        <v>0.59499999999999997</v>
      </c>
    </row>
    <row r="49" spans="2:13" x14ac:dyDescent="0.2">
      <c r="B49" s="1">
        <v>0.48299999999999998</v>
      </c>
      <c r="C49" s="1">
        <v>0.48</v>
      </c>
      <c r="D49" s="1">
        <v>0.47599999999999998</v>
      </c>
      <c r="E49" s="1">
        <v>0.48</v>
      </c>
      <c r="F49" s="1">
        <v>0.496</v>
      </c>
      <c r="G49" s="1">
        <v>0.52200000000000002</v>
      </c>
      <c r="H49" s="1">
        <v>0.50700000000000001</v>
      </c>
      <c r="I49" s="1">
        <v>0.503</v>
      </c>
      <c r="J49" s="1">
        <v>0.495</v>
      </c>
      <c r="K49" s="1">
        <v>0.49199999999999999</v>
      </c>
    </row>
    <row r="50" spans="2:13" x14ac:dyDescent="0.2">
      <c r="B50" s="1">
        <v>0.70699999999999996</v>
      </c>
      <c r="C50" s="1">
        <v>0.68700000000000006</v>
      </c>
      <c r="D50" s="1">
        <v>0.80600000000000005</v>
      </c>
      <c r="E50" s="1">
        <v>0.82799999999999996</v>
      </c>
      <c r="F50" s="1">
        <v>0.67500000000000004</v>
      </c>
      <c r="G50" s="1">
        <v>0.69</v>
      </c>
      <c r="H50" s="1">
        <v>0.63600000000000001</v>
      </c>
      <c r="I50" s="1">
        <v>0.66500000000000004</v>
      </c>
      <c r="J50" s="1">
        <v>0.70799999999999996</v>
      </c>
      <c r="K50" s="1">
        <v>0.71699999999999997</v>
      </c>
    </row>
    <row r="51" spans="2:13" x14ac:dyDescent="0.2">
      <c r="B51" s="1">
        <v>0.55600000000000005</v>
      </c>
      <c r="C51" s="1">
        <v>0.53</v>
      </c>
      <c r="D51" s="1">
        <v>0.68600000000000005</v>
      </c>
      <c r="E51" s="1">
        <v>0.70199999999999996</v>
      </c>
      <c r="F51" s="1">
        <v>0.54</v>
      </c>
      <c r="G51" s="1">
        <v>0.56299999999999994</v>
      </c>
      <c r="H51" s="1">
        <v>0.52100000000000002</v>
      </c>
      <c r="I51" s="1">
        <v>0.53100000000000003</v>
      </c>
      <c r="J51" s="1">
        <v>0.54900000000000004</v>
      </c>
      <c r="K51" s="1">
        <v>0.54700000000000004</v>
      </c>
    </row>
    <row r="52" spans="2:13" x14ac:dyDescent="0.2">
      <c r="B52" s="1">
        <v>0.66400000000000003</v>
      </c>
      <c r="C52" s="1">
        <v>0.66200000000000003</v>
      </c>
      <c r="D52" s="1">
        <v>0.70499999999999996</v>
      </c>
      <c r="E52" s="1">
        <v>0.70399999999999996</v>
      </c>
      <c r="F52" s="1">
        <v>0.66800000000000004</v>
      </c>
      <c r="G52" s="1">
        <v>0.68200000000000005</v>
      </c>
      <c r="H52" s="1">
        <v>0.69399999999999995</v>
      </c>
      <c r="I52" s="1">
        <v>0.69099999999999995</v>
      </c>
      <c r="J52" s="1">
        <v>0.65400000000000003</v>
      </c>
      <c r="K52" s="1">
        <v>0.67500000000000004</v>
      </c>
    </row>
    <row r="53" spans="2:13" x14ac:dyDescent="0.2">
      <c r="B53" s="1">
        <v>0.52600000000000002</v>
      </c>
      <c r="C53" s="1">
        <v>0.52800000000000002</v>
      </c>
      <c r="D53" s="1">
        <v>0.55700000000000005</v>
      </c>
      <c r="E53" s="1">
        <v>0.54900000000000004</v>
      </c>
      <c r="F53" s="1">
        <v>0.55700000000000005</v>
      </c>
      <c r="G53" s="1">
        <v>0.55100000000000005</v>
      </c>
      <c r="H53" s="1">
        <v>0.57399999999999995</v>
      </c>
      <c r="I53" s="1">
        <v>0.57499999999999996</v>
      </c>
      <c r="J53" s="1">
        <v>0.52800000000000002</v>
      </c>
      <c r="K53" s="1">
        <v>0.52600000000000002</v>
      </c>
    </row>
    <row r="55" spans="2:13" x14ac:dyDescent="0.2">
      <c r="B55" s="1" t="s">
        <v>26</v>
      </c>
    </row>
    <row r="56" spans="2:13" x14ac:dyDescent="0.2">
      <c r="B56" s="1">
        <v>0.59899999999999998</v>
      </c>
      <c r="C56" s="1">
        <v>0.58099999999999996</v>
      </c>
      <c r="D56" s="1">
        <v>0.63200000000000001</v>
      </c>
      <c r="E56" s="1">
        <v>0.64200000000000002</v>
      </c>
      <c r="F56" s="1">
        <v>0.57299999999999995</v>
      </c>
      <c r="G56" s="1">
        <v>0.57099999999999995</v>
      </c>
      <c r="H56" s="1">
        <v>0.75700000000000001</v>
      </c>
      <c r="I56" s="1">
        <v>0.754</v>
      </c>
      <c r="J56" s="1">
        <v>0.64500000000000002</v>
      </c>
      <c r="K56" s="1">
        <v>0.65400000000000003</v>
      </c>
      <c r="L56" s="1">
        <v>0.27100000000000002</v>
      </c>
      <c r="M56" s="1">
        <v>0.27900000000000003</v>
      </c>
    </row>
    <row r="57" spans="2:13" x14ac:dyDescent="0.2">
      <c r="B57" s="1">
        <v>0.46899999999999997</v>
      </c>
      <c r="C57" s="1">
        <v>0.46899999999999997</v>
      </c>
      <c r="D57" s="1">
        <v>0.46400000000000002</v>
      </c>
      <c r="E57" s="1">
        <v>0.44800000000000001</v>
      </c>
      <c r="F57" s="1">
        <v>0.46100000000000002</v>
      </c>
      <c r="G57" s="1">
        <v>0.45300000000000001</v>
      </c>
      <c r="H57" s="1">
        <v>0.497</v>
      </c>
      <c r="I57" s="1">
        <v>0.49299999999999999</v>
      </c>
      <c r="J57" s="1">
        <v>0.47599999999999998</v>
      </c>
      <c r="K57" s="1">
        <v>0.48599999999999999</v>
      </c>
      <c r="L57" s="1">
        <v>0.28100000000000003</v>
      </c>
      <c r="M57" s="1">
        <v>0.28299999999999997</v>
      </c>
    </row>
    <row r="58" spans="2:13" x14ac:dyDescent="0.2">
      <c r="B58" s="1">
        <v>0.67700000000000005</v>
      </c>
      <c r="C58" s="1">
        <v>0.66300000000000003</v>
      </c>
      <c r="D58" s="1">
        <v>0.622</v>
      </c>
      <c r="E58" s="1">
        <v>0.628</v>
      </c>
      <c r="F58" s="1">
        <v>0.64</v>
      </c>
      <c r="G58" s="1">
        <v>0.64900000000000002</v>
      </c>
      <c r="H58" s="1">
        <v>0.63</v>
      </c>
      <c r="I58" s="1">
        <v>0.64100000000000001</v>
      </c>
      <c r="J58" s="1">
        <v>0.621</v>
      </c>
      <c r="K58" s="1">
        <v>0.629</v>
      </c>
    </row>
    <row r="59" spans="2:13" x14ac:dyDescent="0.2">
      <c r="B59" s="1">
        <v>0.49</v>
      </c>
      <c r="C59" s="1">
        <v>0.48199999999999998</v>
      </c>
      <c r="D59" s="1">
        <v>0.48</v>
      </c>
      <c r="E59" s="1">
        <v>0.48499999999999999</v>
      </c>
      <c r="F59" s="1">
        <v>0.502</v>
      </c>
      <c r="G59" s="1">
        <v>0.52800000000000002</v>
      </c>
      <c r="H59" s="1">
        <v>0.51200000000000001</v>
      </c>
      <c r="I59" s="1">
        <v>0.50800000000000001</v>
      </c>
      <c r="J59" s="1">
        <v>0.5</v>
      </c>
      <c r="K59" s="1">
        <v>0.496</v>
      </c>
    </row>
    <row r="60" spans="2:13" x14ac:dyDescent="0.2">
      <c r="B60" s="1">
        <v>0.75900000000000001</v>
      </c>
      <c r="C60" s="1">
        <v>0.73299999999999998</v>
      </c>
      <c r="D60" s="1">
        <v>0.84299999999999997</v>
      </c>
      <c r="E60" s="1">
        <v>0.86699999999999999</v>
      </c>
      <c r="F60" s="1">
        <v>0.71699999999999997</v>
      </c>
      <c r="G60" s="1">
        <v>0.73299999999999998</v>
      </c>
      <c r="H60" s="1">
        <v>0.67700000000000005</v>
      </c>
      <c r="I60" s="1">
        <v>0.70699999999999996</v>
      </c>
      <c r="J60" s="1">
        <v>0.76200000000000001</v>
      </c>
      <c r="K60" s="1">
        <v>0.77300000000000002</v>
      </c>
    </row>
    <row r="61" spans="2:13" x14ac:dyDescent="0.2">
      <c r="B61" s="1">
        <v>0.56200000000000006</v>
      </c>
      <c r="C61" s="1">
        <v>0.53600000000000003</v>
      </c>
      <c r="D61" s="1">
        <v>0.68899999999999995</v>
      </c>
      <c r="E61" s="1">
        <v>0.70499999999999996</v>
      </c>
      <c r="F61" s="1">
        <v>0.54300000000000004</v>
      </c>
      <c r="G61" s="1">
        <v>0.56699999999999995</v>
      </c>
      <c r="H61" s="1">
        <v>0.52500000000000002</v>
      </c>
      <c r="I61" s="1">
        <v>0.53500000000000003</v>
      </c>
      <c r="J61" s="1">
        <v>0.55300000000000005</v>
      </c>
      <c r="K61" s="1">
        <v>0.55200000000000005</v>
      </c>
    </row>
    <row r="62" spans="2:13" x14ac:dyDescent="0.2">
      <c r="B62" s="1">
        <v>0.71299999999999997</v>
      </c>
      <c r="C62" s="1">
        <v>0.71</v>
      </c>
      <c r="D62" s="1">
        <v>0.755</v>
      </c>
      <c r="E62" s="1">
        <v>0.753</v>
      </c>
      <c r="F62" s="1">
        <v>0.71</v>
      </c>
      <c r="G62" s="1">
        <v>0.72</v>
      </c>
      <c r="H62" s="1">
        <v>0.73499999999999999</v>
      </c>
      <c r="I62" s="1">
        <v>0.73199999999999998</v>
      </c>
      <c r="J62" s="1">
        <v>0.69699999999999995</v>
      </c>
      <c r="K62" s="1">
        <v>0.72299999999999998</v>
      </c>
    </row>
    <row r="63" spans="2:13" x14ac:dyDescent="0.2">
      <c r="B63" s="1">
        <v>0.52900000000000003</v>
      </c>
      <c r="C63" s="1">
        <v>0.53200000000000003</v>
      </c>
      <c r="D63" s="1">
        <v>0.56100000000000005</v>
      </c>
      <c r="E63" s="1">
        <v>0.55300000000000005</v>
      </c>
      <c r="F63" s="1">
        <v>0.56200000000000006</v>
      </c>
      <c r="G63" s="1">
        <v>0.55600000000000005</v>
      </c>
      <c r="H63" s="1">
        <v>0.57899999999999996</v>
      </c>
      <c r="I63" s="1">
        <v>0.57899999999999996</v>
      </c>
      <c r="J63" s="1">
        <v>0.53300000000000003</v>
      </c>
      <c r="K63" s="1">
        <v>0.53200000000000003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0" workbookViewId="0">
      <selection activeCell="A16" sqref="A16:H22"/>
    </sheetView>
  </sheetViews>
  <sheetFormatPr defaultRowHeight="13.2" x14ac:dyDescent="0.2"/>
  <cols>
    <col min="1" max="16384" width="8.88671875" style="1"/>
  </cols>
  <sheetData>
    <row r="1" spans="1:12" x14ac:dyDescent="0.2">
      <c r="A1" s="1" t="s">
        <v>47</v>
      </c>
    </row>
    <row r="2" spans="1:12" x14ac:dyDescent="0.2">
      <c r="A2" s="1" t="s">
        <v>48</v>
      </c>
    </row>
    <row r="4" spans="1:12" x14ac:dyDescent="0.2">
      <c r="A4" s="1" t="s">
        <v>49</v>
      </c>
    </row>
    <row r="5" spans="1:12" x14ac:dyDescent="0.2">
      <c r="A5" s="1" t="s">
        <v>50</v>
      </c>
    </row>
    <row r="6" spans="1:12" x14ac:dyDescent="0.2">
      <c r="A6" s="1" t="s">
        <v>51</v>
      </c>
    </row>
    <row r="7" spans="1:12" x14ac:dyDescent="0.2">
      <c r="A7" s="1" t="s">
        <v>52</v>
      </c>
    </row>
    <row r="8" spans="1:12" x14ac:dyDescent="0.2">
      <c r="A8" s="1" t="s">
        <v>53</v>
      </c>
    </row>
    <row r="9" spans="1:12" x14ac:dyDescent="0.2">
      <c r="A9" s="1" t="s">
        <v>54</v>
      </c>
    </row>
    <row r="10" spans="1:12" x14ac:dyDescent="0.2">
      <c r="A10" s="1" t="s">
        <v>55</v>
      </c>
    </row>
    <row r="11" spans="1:12" x14ac:dyDescent="0.2">
      <c r="A11" s="1" t="s">
        <v>56</v>
      </c>
    </row>
    <row r="12" spans="1:12" x14ac:dyDescent="0.2">
      <c r="A12" s="1" t="s">
        <v>57</v>
      </c>
    </row>
    <row r="14" spans="1:12" x14ac:dyDescent="0.2">
      <c r="A14" s="1" t="s">
        <v>58</v>
      </c>
    </row>
    <row r="15" spans="1:12" x14ac:dyDescent="0.2">
      <c r="A15" s="1">
        <v>-3.3000000000000002E-2</v>
      </c>
      <c r="B15" s="1">
        <v>-2.4E-2</v>
      </c>
      <c r="C15" s="1">
        <v>-2.8000000000000001E-2</v>
      </c>
      <c r="D15" s="1">
        <v>-2.8000000000000001E-2</v>
      </c>
      <c r="E15" s="1">
        <v>-2.5000000000000001E-2</v>
      </c>
      <c r="F15" s="1">
        <v>-2.5999999999999999E-2</v>
      </c>
      <c r="G15" s="1">
        <v>-2.9000000000000001E-2</v>
      </c>
      <c r="H15" s="1">
        <v>-2.5999999999999999E-2</v>
      </c>
      <c r="I15" s="1">
        <v>-2.9000000000000001E-2</v>
      </c>
      <c r="J15" s="1">
        <v>-0.03</v>
      </c>
      <c r="K15" s="1">
        <v>-0.03</v>
      </c>
      <c r="L15" s="1">
        <v>-2.7E-2</v>
      </c>
    </row>
    <row r="16" spans="1:12" x14ac:dyDescent="0.2">
      <c r="A16" s="1">
        <v>0</v>
      </c>
      <c r="B16" s="1">
        <v>0</v>
      </c>
      <c r="C16" s="1">
        <v>9.2999999999999999E-2</v>
      </c>
      <c r="D16" s="1">
        <v>9.0999999999999998E-2</v>
      </c>
      <c r="E16" s="1">
        <v>9.7000000000000003E-2</v>
      </c>
      <c r="F16" s="1">
        <v>9.2999999999999999E-2</v>
      </c>
      <c r="G16" s="1">
        <v>0.10100000000000001</v>
      </c>
      <c r="H16" s="1">
        <v>9.9000000000000005E-2</v>
      </c>
      <c r="I16" s="1">
        <v>-3.6999999999999998E-2</v>
      </c>
      <c r="J16" s="1">
        <v>-3.5999999999999997E-2</v>
      </c>
      <c r="K16" s="1">
        <v>-3.9E-2</v>
      </c>
      <c r="L16" s="1">
        <v>-3.9E-2</v>
      </c>
    </row>
    <row r="17" spans="1:12" x14ac:dyDescent="0.2">
      <c r="A17" s="1">
        <v>2.5999999999999999E-2</v>
      </c>
      <c r="B17" s="1">
        <v>2.7E-2</v>
      </c>
      <c r="C17" s="1">
        <v>8.7999999999999995E-2</v>
      </c>
      <c r="D17" s="1">
        <v>0.09</v>
      </c>
      <c r="E17" s="1">
        <v>9.1999999999999998E-2</v>
      </c>
      <c r="F17" s="1">
        <v>8.8999999999999996E-2</v>
      </c>
      <c r="G17" s="1">
        <v>0.113</v>
      </c>
      <c r="H17" s="1">
        <v>0.11600000000000001</v>
      </c>
      <c r="I17" s="1">
        <v>-3.5000000000000003E-2</v>
      </c>
      <c r="J17" s="1">
        <v>-3.5999999999999997E-2</v>
      </c>
      <c r="K17" s="1">
        <v>-3.5000000000000003E-2</v>
      </c>
      <c r="L17" s="1">
        <v>-3.7999999999999999E-2</v>
      </c>
    </row>
    <row r="18" spans="1:12" x14ac:dyDescent="0.2">
      <c r="A18" s="1">
        <v>4.2999999999999997E-2</v>
      </c>
      <c r="B18" s="1">
        <v>4.5999999999999999E-2</v>
      </c>
      <c r="C18" s="1">
        <v>9.8000000000000004E-2</v>
      </c>
      <c r="D18" s="1">
        <v>0.1</v>
      </c>
      <c r="E18" s="1">
        <v>9.6000000000000002E-2</v>
      </c>
      <c r="F18" s="1">
        <v>0.09</v>
      </c>
      <c r="G18" s="1">
        <v>0.09</v>
      </c>
      <c r="H18" s="1">
        <v>8.7999999999999995E-2</v>
      </c>
      <c r="I18" s="1">
        <v>-3.5999999999999997E-2</v>
      </c>
      <c r="J18" s="1">
        <v>-3.6999999999999998E-2</v>
      </c>
      <c r="K18" s="1">
        <v>-3.6999999999999998E-2</v>
      </c>
      <c r="L18" s="1">
        <v>-3.9E-2</v>
      </c>
    </row>
    <row r="19" spans="1:12" x14ac:dyDescent="0.2">
      <c r="A19" s="1">
        <v>7.2999999999999995E-2</v>
      </c>
      <c r="B19" s="1">
        <v>7.6999999999999999E-2</v>
      </c>
      <c r="C19" s="1">
        <v>0.10199999999999999</v>
      </c>
      <c r="D19" s="1">
        <v>0.104</v>
      </c>
      <c r="E19" s="1">
        <v>0.1</v>
      </c>
      <c r="F19" s="1">
        <v>9.1999999999999998E-2</v>
      </c>
      <c r="G19" s="1">
        <v>9.2999999999999999E-2</v>
      </c>
      <c r="H19" s="1">
        <v>0.10100000000000001</v>
      </c>
      <c r="I19" s="1">
        <v>-3.5000000000000003E-2</v>
      </c>
      <c r="J19" s="1">
        <v>-3.7999999999999999E-2</v>
      </c>
      <c r="K19" s="1">
        <v>-3.5999999999999997E-2</v>
      </c>
      <c r="L19" s="1">
        <v>-3.6999999999999998E-2</v>
      </c>
    </row>
    <row r="20" spans="1:12" x14ac:dyDescent="0.2">
      <c r="A20" s="1">
        <v>0.14499999999999999</v>
      </c>
      <c r="B20" s="1">
        <v>0.161</v>
      </c>
      <c r="C20" s="1">
        <v>0.11</v>
      </c>
      <c r="D20" s="1">
        <v>9.5000000000000001E-2</v>
      </c>
      <c r="E20" s="1">
        <v>9.8000000000000004E-2</v>
      </c>
      <c r="F20" s="1">
        <v>9.4E-2</v>
      </c>
      <c r="G20" s="1">
        <v>0.09</v>
      </c>
      <c r="H20" s="1">
        <v>0.10299999999999999</v>
      </c>
      <c r="I20" s="1">
        <v>-3.4000000000000002E-2</v>
      </c>
      <c r="J20" s="1">
        <v>-3.5999999999999997E-2</v>
      </c>
      <c r="K20" s="1">
        <v>-3.5999999999999997E-2</v>
      </c>
      <c r="L20" s="1">
        <v>-3.6999999999999998E-2</v>
      </c>
    </row>
    <row r="21" spans="1:12" x14ac:dyDescent="0.2">
      <c r="A21" s="1">
        <v>0.33500000000000002</v>
      </c>
      <c r="B21" s="1">
        <v>0.34599999999999997</v>
      </c>
      <c r="C21" s="1">
        <v>0.09</v>
      </c>
      <c r="D21" s="1">
        <v>9.6000000000000002E-2</v>
      </c>
      <c r="E21" s="1">
        <v>9.9000000000000005E-2</v>
      </c>
      <c r="F21" s="1">
        <v>0.1</v>
      </c>
      <c r="G21" s="1">
        <v>2E-3</v>
      </c>
      <c r="H21" s="1">
        <v>4.0000000000000001E-3</v>
      </c>
      <c r="I21" s="1">
        <v>-3.6999999999999998E-2</v>
      </c>
      <c r="J21" s="1">
        <v>-3.6999999999999998E-2</v>
      </c>
      <c r="K21" s="1">
        <v>-3.7999999999999999E-2</v>
      </c>
      <c r="L21" s="1">
        <v>-4.1000000000000002E-2</v>
      </c>
    </row>
    <row r="22" spans="1:12" x14ac:dyDescent="0.2">
      <c r="A22" s="1">
        <v>8.5999999999999993E-2</v>
      </c>
      <c r="B22" s="1">
        <v>8.7999999999999995E-2</v>
      </c>
      <c r="C22" s="1">
        <v>8.7999999999999995E-2</v>
      </c>
      <c r="D22" s="1">
        <v>0.09</v>
      </c>
      <c r="E22" s="1">
        <v>0.11899999999999999</v>
      </c>
      <c r="F22" s="1">
        <v>0.109</v>
      </c>
      <c r="G22" s="1">
        <v>3.0000000000000001E-3</v>
      </c>
      <c r="H22" s="1">
        <v>1E-3</v>
      </c>
      <c r="I22" s="1">
        <v>-0.04</v>
      </c>
      <c r="J22" s="1">
        <v>-4.1000000000000002E-2</v>
      </c>
      <c r="K22" s="1">
        <v>-4.1000000000000002E-2</v>
      </c>
      <c r="L22" s="1">
        <v>-4.1000000000000002E-2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6"/>
  <sheetViews>
    <sheetView zoomScaleNormal="100" workbookViewId="0">
      <selection activeCell="J24" sqref="J24"/>
    </sheetView>
  </sheetViews>
  <sheetFormatPr defaultRowHeight="13.2" x14ac:dyDescent="0.2"/>
  <sheetData>
    <row r="2" spans="2:16" x14ac:dyDescent="0.2">
      <c r="B2" t="s">
        <v>42</v>
      </c>
      <c r="H2" t="s">
        <v>43</v>
      </c>
    </row>
    <row r="3" spans="2:16" x14ac:dyDescent="0.2">
      <c r="C3" t="s">
        <v>27</v>
      </c>
      <c r="E3" t="s">
        <v>28</v>
      </c>
      <c r="I3" t="s">
        <v>27</v>
      </c>
      <c r="K3" t="s">
        <v>28</v>
      </c>
    </row>
    <row r="4" spans="2:16" x14ac:dyDescent="0.2">
      <c r="B4">
        <v>0</v>
      </c>
      <c r="C4" s="1">
        <v>0.45</v>
      </c>
      <c r="D4" s="1">
        <v>0.44600000000000001</v>
      </c>
      <c r="E4" s="1">
        <v>0.45100000000000001</v>
      </c>
      <c r="F4" s="1">
        <v>0.45200000000000001</v>
      </c>
      <c r="G4" s="1"/>
      <c r="H4">
        <v>0</v>
      </c>
      <c r="I4" s="1">
        <v>0.44900000000000001</v>
      </c>
      <c r="J4" s="1">
        <v>0.45700000000000002</v>
      </c>
      <c r="K4" s="1">
        <v>0.44900000000000001</v>
      </c>
      <c r="L4" s="1">
        <v>0.43</v>
      </c>
      <c r="N4" s="1"/>
      <c r="O4" s="1"/>
    </row>
    <row r="5" spans="2:16" x14ac:dyDescent="0.2">
      <c r="B5">
        <v>3</v>
      </c>
      <c r="C5" s="1">
        <v>0.47099999999999997</v>
      </c>
      <c r="D5" s="1">
        <v>0.46300000000000002</v>
      </c>
      <c r="E5" s="1">
        <v>0.45400000000000001</v>
      </c>
      <c r="F5" s="1">
        <v>0.45500000000000002</v>
      </c>
      <c r="G5" s="1"/>
      <c r="H5">
        <v>3</v>
      </c>
      <c r="I5" s="1">
        <v>0.47299999999999998</v>
      </c>
      <c r="J5" s="1">
        <v>0.48199999999999998</v>
      </c>
      <c r="K5" s="1">
        <v>0.44900000000000001</v>
      </c>
      <c r="L5" s="1">
        <v>0.433</v>
      </c>
      <c r="N5" s="1"/>
      <c r="O5" s="1"/>
    </row>
    <row r="6" spans="2:16" x14ac:dyDescent="0.2">
      <c r="B6">
        <v>6</v>
      </c>
      <c r="C6" s="1">
        <v>0.498</v>
      </c>
      <c r="D6" s="1">
        <v>0.48699999999999999</v>
      </c>
      <c r="E6" s="1">
        <v>0.45700000000000002</v>
      </c>
      <c r="F6" s="1">
        <v>0.45700000000000002</v>
      </c>
      <c r="G6" s="1"/>
      <c r="H6">
        <v>6</v>
      </c>
      <c r="I6" s="1">
        <v>0.50600000000000001</v>
      </c>
      <c r="J6" s="1">
        <v>0.51500000000000001</v>
      </c>
      <c r="K6" s="1">
        <v>0.45100000000000001</v>
      </c>
      <c r="L6" s="1">
        <v>0.435</v>
      </c>
      <c r="N6" s="1"/>
      <c r="O6" s="1"/>
    </row>
    <row r="7" spans="2:16" x14ac:dyDescent="0.2">
      <c r="B7">
        <v>9</v>
      </c>
      <c r="C7" s="1">
        <v>0.53</v>
      </c>
      <c r="D7" s="1">
        <v>0.51700000000000002</v>
      </c>
      <c r="E7" s="1">
        <v>0.46100000000000002</v>
      </c>
      <c r="F7" s="1">
        <v>0.46100000000000002</v>
      </c>
      <c r="G7" s="1"/>
      <c r="H7">
        <v>9</v>
      </c>
      <c r="I7" s="1">
        <v>0.54600000000000004</v>
      </c>
      <c r="J7" s="1">
        <v>0.55500000000000005</v>
      </c>
      <c r="K7" s="1">
        <v>0.45600000000000002</v>
      </c>
      <c r="L7" s="1">
        <v>0.439</v>
      </c>
      <c r="N7" s="1"/>
      <c r="O7" s="1"/>
    </row>
    <row r="8" spans="2:16" x14ac:dyDescent="0.2">
      <c r="B8">
        <v>12</v>
      </c>
      <c r="C8" s="1">
        <v>0.56299999999999994</v>
      </c>
      <c r="D8" s="1">
        <v>0.54800000000000004</v>
      </c>
      <c r="E8" s="1">
        <v>0.46500000000000002</v>
      </c>
      <c r="F8" s="1">
        <v>0.46500000000000002</v>
      </c>
      <c r="G8" s="1"/>
      <c r="H8">
        <v>12</v>
      </c>
      <c r="I8" s="1">
        <v>0.58799999999999997</v>
      </c>
      <c r="J8" s="1">
        <v>0.59599999999999997</v>
      </c>
      <c r="K8" s="1">
        <v>0.46</v>
      </c>
      <c r="L8" s="1">
        <v>0.443</v>
      </c>
      <c r="N8" s="1"/>
      <c r="O8" s="1"/>
    </row>
    <row r="9" spans="2:16" x14ac:dyDescent="0.2">
      <c r="B9">
        <v>15</v>
      </c>
      <c r="C9" s="1">
        <v>0.59899999999999998</v>
      </c>
      <c r="D9" s="1">
        <v>0.58099999999999996</v>
      </c>
      <c r="E9" s="1">
        <v>0.46899999999999997</v>
      </c>
      <c r="F9" s="1">
        <v>0.46899999999999997</v>
      </c>
      <c r="G9" s="1"/>
      <c r="H9">
        <v>15</v>
      </c>
      <c r="I9" s="1">
        <v>0.63200000000000001</v>
      </c>
      <c r="J9" s="1">
        <v>0.64200000000000002</v>
      </c>
      <c r="K9" s="1">
        <v>0.46400000000000002</v>
      </c>
      <c r="L9" s="1">
        <v>0.44800000000000001</v>
      </c>
    </row>
    <row r="11" spans="2:16" x14ac:dyDescent="0.2">
      <c r="B11" t="s">
        <v>44</v>
      </c>
      <c r="H11" t="s">
        <v>45</v>
      </c>
    </row>
    <row r="12" spans="2:16" x14ac:dyDescent="0.2">
      <c r="C12" t="s">
        <v>27</v>
      </c>
      <c r="E12" t="s">
        <v>28</v>
      </c>
      <c r="I12" t="s">
        <v>27</v>
      </c>
      <c r="K12" t="s">
        <v>28</v>
      </c>
    </row>
    <row r="13" spans="2:16" x14ac:dyDescent="0.2">
      <c r="B13">
        <v>0</v>
      </c>
      <c r="C13" s="1">
        <v>0.45100000000000001</v>
      </c>
      <c r="D13" s="1">
        <v>0.44900000000000001</v>
      </c>
      <c r="E13" s="1">
        <v>0.44500000000000001</v>
      </c>
      <c r="F13" s="1">
        <v>0.436</v>
      </c>
      <c r="H13">
        <v>0</v>
      </c>
      <c r="I13" s="1">
        <v>0.50600000000000001</v>
      </c>
      <c r="J13" s="1">
        <v>0.502</v>
      </c>
      <c r="K13" s="1">
        <v>0.47799999999999998</v>
      </c>
      <c r="L13" s="1">
        <v>0.47599999999999998</v>
      </c>
      <c r="M13" s="1"/>
      <c r="N13" s="1"/>
      <c r="O13" s="1"/>
      <c r="P13" s="1"/>
    </row>
    <row r="14" spans="2:16" x14ac:dyDescent="0.2">
      <c r="B14">
        <v>3</v>
      </c>
      <c r="C14" s="1">
        <v>0.46700000000000003</v>
      </c>
      <c r="D14" s="1">
        <v>0.46600000000000003</v>
      </c>
      <c r="E14" s="1">
        <v>0.44600000000000001</v>
      </c>
      <c r="F14" s="1">
        <v>0.438</v>
      </c>
      <c r="H14">
        <v>3</v>
      </c>
      <c r="I14" s="1">
        <v>0.54300000000000004</v>
      </c>
      <c r="J14" s="1">
        <v>0.54</v>
      </c>
      <c r="K14" s="1">
        <v>0.47799999999999998</v>
      </c>
      <c r="L14" s="1">
        <v>0.47799999999999998</v>
      </c>
      <c r="M14" s="1"/>
      <c r="N14" s="1"/>
      <c r="O14" s="1"/>
      <c r="P14" s="1"/>
    </row>
    <row r="15" spans="2:16" x14ac:dyDescent="0.2">
      <c r="B15">
        <v>6</v>
      </c>
      <c r="C15" s="1">
        <v>0.48699999999999999</v>
      </c>
      <c r="D15" s="1">
        <v>0.48699999999999999</v>
      </c>
      <c r="E15" s="1">
        <v>0.44900000000000001</v>
      </c>
      <c r="F15" s="1">
        <v>0.44</v>
      </c>
      <c r="H15">
        <v>6</v>
      </c>
      <c r="I15" s="1">
        <v>0.58899999999999997</v>
      </c>
      <c r="J15" s="1">
        <v>0.58699999999999997</v>
      </c>
      <c r="K15" s="1">
        <v>0.48699999999999999</v>
      </c>
      <c r="L15" s="1">
        <v>0.48</v>
      </c>
      <c r="M15" s="1"/>
      <c r="N15" s="1"/>
      <c r="O15" s="1"/>
      <c r="P15" s="1"/>
    </row>
    <row r="16" spans="2:16" x14ac:dyDescent="0.2">
      <c r="B16">
        <v>9</v>
      </c>
      <c r="C16" s="1">
        <v>0.51300000000000001</v>
      </c>
      <c r="D16" s="1">
        <v>0.51200000000000001</v>
      </c>
      <c r="E16" s="1">
        <v>0.45200000000000001</v>
      </c>
      <c r="F16" s="1">
        <v>0.44400000000000001</v>
      </c>
      <c r="H16">
        <v>9</v>
      </c>
      <c r="I16" s="1">
        <v>0.64100000000000001</v>
      </c>
      <c r="J16" s="1">
        <v>0.63900000000000001</v>
      </c>
      <c r="K16" s="1">
        <v>0.49099999999999999</v>
      </c>
      <c r="L16" s="1">
        <v>0.48499999999999999</v>
      </c>
      <c r="M16" s="1"/>
      <c r="P16" s="1"/>
    </row>
    <row r="17" spans="2:17" x14ac:dyDescent="0.2">
      <c r="B17">
        <v>12</v>
      </c>
      <c r="C17" s="1">
        <v>0.54100000000000004</v>
      </c>
      <c r="D17" s="1">
        <v>0.54100000000000004</v>
      </c>
      <c r="E17" s="1">
        <v>0.45700000000000002</v>
      </c>
      <c r="F17" s="1">
        <v>0.44900000000000001</v>
      </c>
      <c r="H17">
        <v>12</v>
      </c>
      <c r="I17" s="1">
        <v>0.69699999999999995</v>
      </c>
      <c r="J17" s="1">
        <v>0.69599999999999995</v>
      </c>
      <c r="K17" s="1">
        <v>0.49399999999999999</v>
      </c>
      <c r="L17" s="1">
        <v>0.48899999999999999</v>
      </c>
      <c r="M17" s="1"/>
      <c r="N17" s="1"/>
      <c r="P17" s="1"/>
    </row>
    <row r="18" spans="2:17" x14ac:dyDescent="0.2">
      <c r="B18">
        <v>15</v>
      </c>
      <c r="C18" s="1">
        <v>0.57299999999999995</v>
      </c>
      <c r="D18" s="1">
        <v>0.57099999999999995</v>
      </c>
      <c r="E18" s="1">
        <v>0.46100000000000002</v>
      </c>
      <c r="F18" s="1">
        <v>0.45300000000000001</v>
      </c>
      <c r="H18">
        <v>15</v>
      </c>
      <c r="I18" s="1">
        <v>0.75700000000000001</v>
      </c>
      <c r="J18" s="1">
        <v>0.754</v>
      </c>
      <c r="K18" s="1">
        <v>0.497</v>
      </c>
      <c r="L18" s="1">
        <v>0.49299999999999999</v>
      </c>
      <c r="M18" s="1"/>
      <c r="N18" s="1"/>
      <c r="P18" s="1"/>
    </row>
    <row r="19" spans="2:17" x14ac:dyDescent="0.2">
      <c r="L19" s="1"/>
      <c r="M19" s="1"/>
      <c r="N19" s="1"/>
      <c r="P19" s="1"/>
    </row>
    <row r="20" spans="2:17" x14ac:dyDescent="0.2">
      <c r="B20" t="s">
        <v>46</v>
      </c>
      <c r="L20" s="1"/>
      <c r="M20" s="1"/>
      <c r="N20" s="1"/>
      <c r="P20" s="1"/>
    </row>
    <row r="21" spans="2:17" x14ac:dyDescent="0.2">
      <c r="C21" t="s">
        <v>27</v>
      </c>
      <c r="E21" t="s">
        <v>28</v>
      </c>
      <c r="L21" s="1"/>
      <c r="M21" s="1"/>
      <c r="N21" s="1"/>
      <c r="P21" s="1"/>
    </row>
    <row r="22" spans="2:17" x14ac:dyDescent="0.2">
      <c r="B22">
        <v>0</v>
      </c>
      <c r="C22" s="1">
        <v>0.46899999999999997</v>
      </c>
      <c r="D22" s="1">
        <v>0.47299999999999998</v>
      </c>
      <c r="E22" s="1">
        <v>0.45800000000000002</v>
      </c>
      <c r="F22" s="1">
        <v>0.46800000000000003</v>
      </c>
      <c r="L22" s="1"/>
      <c r="M22" s="1"/>
      <c r="N22" s="1"/>
      <c r="P22" s="1"/>
    </row>
    <row r="23" spans="2:17" x14ac:dyDescent="0.2">
      <c r="B23">
        <v>3</v>
      </c>
      <c r="C23" s="1">
        <v>0.49399999999999999</v>
      </c>
      <c r="D23" s="1">
        <v>0.499</v>
      </c>
      <c r="E23" s="1">
        <v>0.46</v>
      </c>
      <c r="F23" s="1">
        <v>0.46899999999999997</v>
      </c>
      <c r="L23" s="1"/>
      <c r="M23" s="1"/>
      <c r="N23" s="1"/>
      <c r="P23" s="1"/>
    </row>
    <row r="24" spans="2:17" x14ac:dyDescent="0.2">
      <c r="B24">
        <v>6</v>
      </c>
      <c r="C24" s="1">
        <v>0.52300000000000002</v>
      </c>
      <c r="D24" s="1">
        <v>0.52900000000000003</v>
      </c>
      <c r="E24" s="1">
        <v>0.46300000000000002</v>
      </c>
      <c r="F24" s="1">
        <v>0.47199999999999998</v>
      </c>
      <c r="L24" s="1"/>
      <c r="M24" s="1"/>
      <c r="N24" s="1"/>
      <c r="P24" s="1"/>
    </row>
    <row r="25" spans="2:17" x14ac:dyDescent="0.2">
      <c r="B25">
        <v>9</v>
      </c>
      <c r="C25" s="1">
        <v>0.56100000000000005</v>
      </c>
      <c r="D25" s="1">
        <v>0.56799999999999995</v>
      </c>
      <c r="E25" s="1">
        <v>0.46700000000000003</v>
      </c>
      <c r="F25" s="1">
        <v>0.47599999999999998</v>
      </c>
      <c r="L25" s="1"/>
      <c r="M25" s="1"/>
      <c r="N25" s="1"/>
      <c r="P25" s="1"/>
      <c r="Q25" s="1"/>
    </row>
    <row r="26" spans="2:17" x14ac:dyDescent="0.2">
      <c r="B26">
        <v>12</v>
      </c>
      <c r="C26" s="1">
        <v>0.60099999999999998</v>
      </c>
      <c r="D26" s="1">
        <v>0.60899999999999999</v>
      </c>
      <c r="E26" s="1">
        <v>0.47099999999999997</v>
      </c>
      <c r="F26" s="1">
        <v>0.48099999999999998</v>
      </c>
      <c r="L26" s="1"/>
      <c r="M26" s="1"/>
      <c r="N26" s="1"/>
      <c r="P26" s="1"/>
      <c r="Q26" s="1"/>
    </row>
    <row r="27" spans="2:17" x14ac:dyDescent="0.2">
      <c r="B27">
        <v>15</v>
      </c>
      <c r="C27" s="1">
        <v>0.64500000000000002</v>
      </c>
      <c r="D27" s="1">
        <v>0.65400000000000003</v>
      </c>
      <c r="E27" s="1">
        <v>0.47599999999999998</v>
      </c>
      <c r="F27" s="1">
        <v>0.48599999999999999</v>
      </c>
      <c r="L27" s="1"/>
      <c r="M27" s="1"/>
      <c r="N27" s="1"/>
      <c r="P27" s="1"/>
      <c r="Q27" s="1"/>
    </row>
    <row r="28" spans="2:17" x14ac:dyDescent="0.2">
      <c r="L28" s="1"/>
      <c r="M28" s="1"/>
      <c r="N28" s="1"/>
      <c r="O28" s="1"/>
      <c r="P28" s="1"/>
      <c r="Q28" s="1"/>
    </row>
    <row r="29" spans="2:17" x14ac:dyDescent="0.2">
      <c r="N29" s="1"/>
      <c r="O29" s="1"/>
      <c r="P29" s="1"/>
      <c r="Q29" s="1"/>
    </row>
    <row r="30" spans="2:17" x14ac:dyDescent="0.2">
      <c r="B30" t="s">
        <v>29</v>
      </c>
      <c r="N30" s="1"/>
      <c r="O30" s="1"/>
    </row>
    <row r="31" spans="2:17" x14ac:dyDescent="0.2">
      <c r="B31" t="s">
        <v>30</v>
      </c>
      <c r="H31" t="s">
        <v>35</v>
      </c>
      <c r="N31" s="1"/>
      <c r="O31" s="1"/>
    </row>
    <row r="32" spans="2:17" x14ac:dyDescent="0.2">
      <c r="C32" t="s">
        <v>31</v>
      </c>
      <c r="D32" t="s">
        <v>28</v>
      </c>
      <c r="E32" t="s">
        <v>32</v>
      </c>
      <c r="F32" t="s">
        <v>33</v>
      </c>
      <c r="I32" t="s">
        <v>31</v>
      </c>
      <c r="J32" t="s">
        <v>28</v>
      </c>
      <c r="K32" t="s">
        <v>32</v>
      </c>
      <c r="L32" t="s">
        <v>33</v>
      </c>
      <c r="N32" s="1"/>
      <c r="O32" s="1"/>
    </row>
    <row r="33" spans="2:12" x14ac:dyDescent="0.2">
      <c r="B33">
        <v>0</v>
      </c>
      <c r="C33">
        <f>AVERAGE(C4:D4)</f>
        <v>0.44800000000000001</v>
      </c>
      <c r="D33">
        <f>AVERAGE(E4:F4)</f>
        <v>0.45150000000000001</v>
      </c>
      <c r="E33">
        <f>C33-D33</f>
        <v>-3.5000000000000031E-3</v>
      </c>
      <c r="F33">
        <f>RSQ(E33:E38,B33:B38)</f>
        <v>0.99039220278428197</v>
      </c>
      <c r="H33">
        <v>0</v>
      </c>
      <c r="I33">
        <f>AVERAGE(I4:J4)</f>
        <v>0.45300000000000001</v>
      </c>
      <c r="J33">
        <f>AVERAGE(K4:L4)</f>
        <v>0.4395</v>
      </c>
      <c r="K33">
        <f>I33-J33</f>
        <v>1.3500000000000012E-2</v>
      </c>
      <c r="L33">
        <f>RSQ(K33:K38,H33:H38)</f>
        <v>0.99208835048171717</v>
      </c>
    </row>
    <row r="34" spans="2:12" x14ac:dyDescent="0.2">
      <c r="B34">
        <v>3</v>
      </c>
      <c r="C34">
        <f t="shared" ref="C34:C38" si="0">AVERAGE(C5:D5)</f>
        <v>0.46699999999999997</v>
      </c>
      <c r="D34">
        <f t="shared" ref="D34:D38" si="1">AVERAGE(E5:F5)</f>
        <v>0.45450000000000002</v>
      </c>
      <c r="E34">
        <f t="shared" ref="E34:E38" si="2">C34-D34</f>
        <v>1.2499999999999956E-2</v>
      </c>
      <c r="H34">
        <v>3</v>
      </c>
      <c r="I34">
        <f t="shared" ref="I34:I38" si="3">AVERAGE(I5:J5)</f>
        <v>0.47749999999999998</v>
      </c>
      <c r="J34">
        <f t="shared" ref="J34:J38" si="4">AVERAGE(K5:L5)</f>
        <v>0.441</v>
      </c>
      <c r="K34">
        <f t="shared" ref="K34:K38" si="5">I34-J34</f>
        <v>3.6499999999999977E-2</v>
      </c>
    </row>
    <row r="35" spans="2:12" x14ac:dyDescent="0.2">
      <c r="B35">
        <v>6</v>
      </c>
      <c r="C35">
        <f t="shared" si="0"/>
        <v>0.49249999999999999</v>
      </c>
      <c r="D35">
        <f t="shared" si="1"/>
        <v>0.45700000000000002</v>
      </c>
      <c r="E35">
        <f t="shared" si="2"/>
        <v>3.5499999999999976E-2</v>
      </c>
      <c r="H35">
        <v>6</v>
      </c>
      <c r="I35">
        <f t="shared" si="3"/>
        <v>0.51049999999999995</v>
      </c>
      <c r="J35">
        <f t="shared" si="4"/>
        <v>0.443</v>
      </c>
      <c r="K35">
        <f t="shared" si="5"/>
        <v>6.7499999999999949E-2</v>
      </c>
    </row>
    <row r="36" spans="2:12" x14ac:dyDescent="0.2">
      <c r="B36">
        <v>9</v>
      </c>
      <c r="C36">
        <f t="shared" si="0"/>
        <v>0.52350000000000008</v>
      </c>
      <c r="D36">
        <f t="shared" si="1"/>
        <v>0.46100000000000002</v>
      </c>
      <c r="E36">
        <f t="shared" si="2"/>
        <v>6.2500000000000056E-2</v>
      </c>
      <c r="H36">
        <v>9</v>
      </c>
      <c r="I36">
        <f t="shared" si="3"/>
        <v>0.55049999999999999</v>
      </c>
      <c r="J36">
        <f t="shared" si="4"/>
        <v>0.44750000000000001</v>
      </c>
      <c r="K36">
        <f t="shared" si="5"/>
        <v>0.10299999999999998</v>
      </c>
    </row>
    <row r="37" spans="2:12" x14ac:dyDescent="0.2">
      <c r="B37">
        <v>12</v>
      </c>
      <c r="C37">
        <f t="shared" si="0"/>
        <v>0.55549999999999999</v>
      </c>
      <c r="D37">
        <f t="shared" si="1"/>
        <v>0.46500000000000002</v>
      </c>
      <c r="E37">
        <f t="shared" si="2"/>
        <v>9.0499999999999969E-2</v>
      </c>
      <c r="H37">
        <v>12</v>
      </c>
      <c r="I37">
        <f t="shared" si="3"/>
        <v>0.59199999999999997</v>
      </c>
      <c r="J37">
        <f t="shared" si="4"/>
        <v>0.45150000000000001</v>
      </c>
      <c r="K37">
        <f t="shared" si="5"/>
        <v>0.14049999999999996</v>
      </c>
    </row>
    <row r="38" spans="2:12" x14ac:dyDescent="0.2">
      <c r="B38">
        <v>15</v>
      </c>
      <c r="C38">
        <f t="shared" si="0"/>
        <v>0.59</v>
      </c>
      <c r="D38">
        <f t="shared" si="1"/>
        <v>0.46899999999999997</v>
      </c>
      <c r="E38">
        <f t="shared" si="2"/>
        <v>0.121</v>
      </c>
      <c r="H38">
        <v>15</v>
      </c>
      <c r="I38">
        <f t="shared" si="3"/>
        <v>0.63700000000000001</v>
      </c>
      <c r="J38">
        <f t="shared" si="4"/>
        <v>0.45600000000000002</v>
      </c>
      <c r="K38">
        <f t="shared" si="5"/>
        <v>0.18099999999999999</v>
      </c>
    </row>
    <row r="40" spans="2:12" x14ac:dyDescent="0.2">
      <c r="B40" t="s">
        <v>37</v>
      </c>
      <c r="H40" t="s">
        <v>39</v>
      </c>
    </row>
    <row r="41" spans="2:12" x14ac:dyDescent="0.2">
      <c r="C41" t="s">
        <v>31</v>
      </c>
      <c r="D41" t="s">
        <v>28</v>
      </c>
      <c r="E41" t="s">
        <v>32</v>
      </c>
      <c r="F41" t="s">
        <v>33</v>
      </c>
      <c r="I41" t="s">
        <v>31</v>
      </c>
      <c r="J41" t="s">
        <v>28</v>
      </c>
      <c r="K41" t="s">
        <v>32</v>
      </c>
      <c r="L41" t="s">
        <v>33</v>
      </c>
    </row>
    <row r="42" spans="2:12" x14ac:dyDescent="0.2">
      <c r="B42">
        <v>0</v>
      </c>
      <c r="C42">
        <f>AVERAGE(C13:D13)</f>
        <v>0.45</v>
      </c>
      <c r="D42">
        <f>AVERAGE(E13:F13)</f>
        <v>0.4405</v>
      </c>
      <c r="E42">
        <f>C42-D42</f>
        <v>9.5000000000000084E-3</v>
      </c>
      <c r="F42">
        <f>RSQ(E42:E47,B42:B47)</f>
        <v>0.98981743688618429</v>
      </c>
      <c r="H42">
        <v>0</v>
      </c>
      <c r="I42">
        <f>AVERAGE(I13:J13)</f>
        <v>0.504</v>
      </c>
      <c r="J42">
        <f>AVERAGE(K13:L13)</f>
        <v>0.47699999999999998</v>
      </c>
      <c r="K42">
        <f>I42-J42</f>
        <v>2.7000000000000024E-2</v>
      </c>
      <c r="L42">
        <f>RSQ(K42:K47,H42:H47)</f>
        <v>0.99419955408316196</v>
      </c>
    </row>
    <row r="43" spans="2:12" x14ac:dyDescent="0.2">
      <c r="B43">
        <v>3</v>
      </c>
      <c r="C43">
        <f t="shared" ref="C43:C47" si="6">AVERAGE(C14:D14)</f>
        <v>0.46650000000000003</v>
      </c>
      <c r="D43">
        <f t="shared" ref="D43:D47" si="7">AVERAGE(E14:F14)</f>
        <v>0.442</v>
      </c>
      <c r="E43">
        <f t="shared" ref="E43:E47" si="8">C43-D43</f>
        <v>2.4500000000000022E-2</v>
      </c>
      <c r="H43">
        <v>3</v>
      </c>
      <c r="I43">
        <f t="shared" ref="I43:I47" si="9">AVERAGE(I14:J14)</f>
        <v>0.54150000000000009</v>
      </c>
      <c r="J43">
        <f t="shared" ref="J43:J45" si="10">AVERAGE(K14:L14)</f>
        <v>0.47799999999999998</v>
      </c>
      <c r="K43">
        <f t="shared" ref="K43:K47" si="11">I43-J43</f>
        <v>6.3500000000000112E-2</v>
      </c>
    </row>
    <row r="44" spans="2:12" x14ac:dyDescent="0.2">
      <c r="B44">
        <v>6</v>
      </c>
      <c r="C44">
        <f t="shared" si="6"/>
        <v>0.48699999999999999</v>
      </c>
      <c r="D44">
        <f t="shared" si="7"/>
        <v>0.44450000000000001</v>
      </c>
      <c r="E44">
        <f t="shared" si="8"/>
        <v>4.2499999999999982E-2</v>
      </c>
      <c r="H44">
        <v>6</v>
      </c>
      <c r="I44">
        <f t="shared" si="9"/>
        <v>0.58799999999999997</v>
      </c>
      <c r="J44">
        <f t="shared" si="10"/>
        <v>0.48349999999999999</v>
      </c>
      <c r="K44">
        <f t="shared" si="11"/>
        <v>0.10449999999999998</v>
      </c>
    </row>
    <row r="45" spans="2:12" x14ac:dyDescent="0.2">
      <c r="B45">
        <v>9</v>
      </c>
      <c r="C45">
        <f t="shared" si="6"/>
        <v>0.51249999999999996</v>
      </c>
      <c r="D45">
        <f t="shared" si="7"/>
        <v>0.44800000000000001</v>
      </c>
      <c r="E45">
        <f t="shared" si="8"/>
        <v>6.4499999999999946E-2</v>
      </c>
      <c r="H45">
        <v>9</v>
      </c>
      <c r="I45">
        <f t="shared" si="9"/>
        <v>0.64</v>
      </c>
      <c r="J45">
        <f t="shared" si="10"/>
        <v>0.48799999999999999</v>
      </c>
      <c r="K45">
        <f t="shared" si="11"/>
        <v>0.15200000000000002</v>
      </c>
    </row>
    <row r="46" spans="2:12" x14ac:dyDescent="0.2">
      <c r="B46">
        <v>12</v>
      </c>
      <c r="C46">
        <f t="shared" si="6"/>
        <v>0.54100000000000004</v>
      </c>
      <c r="D46">
        <f t="shared" si="7"/>
        <v>0.45300000000000001</v>
      </c>
      <c r="E46">
        <f t="shared" si="8"/>
        <v>8.8000000000000023E-2</v>
      </c>
      <c r="H46">
        <v>12</v>
      </c>
      <c r="I46">
        <f t="shared" si="9"/>
        <v>0.6964999999999999</v>
      </c>
      <c r="J46">
        <f>AVERAGE(K17:K17)</f>
        <v>0.49399999999999999</v>
      </c>
      <c r="K46">
        <f t="shared" si="11"/>
        <v>0.2024999999999999</v>
      </c>
    </row>
    <row r="47" spans="2:12" x14ac:dyDescent="0.2">
      <c r="B47">
        <v>15</v>
      </c>
      <c r="C47">
        <f t="shared" si="6"/>
        <v>0.57199999999999995</v>
      </c>
      <c r="D47">
        <f t="shared" si="7"/>
        <v>0.45700000000000002</v>
      </c>
      <c r="E47">
        <f t="shared" si="8"/>
        <v>0.11499999999999994</v>
      </c>
      <c r="H47">
        <v>15</v>
      </c>
      <c r="I47">
        <f t="shared" si="9"/>
        <v>0.75550000000000006</v>
      </c>
      <c r="J47">
        <f>AVERAGE(K18:K18)</f>
        <v>0.497</v>
      </c>
      <c r="K47">
        <f t="shared" si="11"/>
        <v>0.25850000000000006</v>
      </c>
    </row>
    <row r="49" spans="2:6" x14ac:dyDescent="0.2">
      <c r="B49" t="s">
        <v>41</v>
      </c>
    </row>
    <row r="50" spans="2:6" x14ac:dyDescent="0.2">
      <c r="C50" t="s">
        <v>31</v>
      </c>
      <c r="D50" t="s">
        <v>28</v>
      </c>
      <c r="E50" t="s">
        <v>32</v>
      </c>
      <c r="F50" t="s">
        <v>33</v>
      </c>
    </row>
    <row r="51" spans="2:6" x14ac:dyDescent="0.2">
      <c r="B51">
        <v>0</v>
      </c>
      <c r="C51">
        <f>AVERAGE(C22:D22)</f>
        <v>0.47099999999999997</v>
      </c>
      <c r="D51">
        <f>AVERAGE(E22:F22)</f>
        <v>0.46300000000000002</v>
      </c>
      <c r="E51">
        <f>C51-D51</f>
        <v>7.9999999999999516E-3</v>
      </c>
      <c r="F51">
        <f>RSQ(E51:E56,B51:B56)</f>
        <v>0.99116169287934386</v>
      </c>
    </row>
    <row r="52" spans="2:6" x14ac:dyDescent="0.2">
      <c r="B52">
        <v>3</v>
      </c>
      <c r="C52">
        <f t="shared" ref="C52:C56" si="12">AVERAGE(C23:D23)</f>
        <v>0.4965</v>
      </c>
      <c r="D52">
        <f t="shared" ref="D52:D56" si="13">AVERAGE(E23:F23)</f>
        <v>0.46450000000000002</v>
      </c>
      <c r="E52">
        <f t="shared" ref="E52:E56" si="14">C52-D52</f>
        <v>3.1999999999999973E-2</v>
      </c>
    </row>
    <row r="53" spans="2:6" x14ac:dyDescent="0.2">
      <c r="B53">
        <v>6</v>
      </c>
      <c r="C53">
        <f t="shared" si="12"/>
        <v>0.52600000000000002</v>
      </c>
      <c r="D53">
        <f t="shared" si="13"/>
        <v>0.46750000000000003</v>
      </c>
      <c r="E53">
        <f t="shared" si="14"/>
        <v>5.8499999999999996E-2</v>
      </c>
    </row>
    <row r="54" spans="2:6" x14ac:dyDescent="0.2">
      <c r="B54">
        <v>9</v>
      </c>
      <c r="C54">
        <f t="shared" si="12"/>
        <v>0.5645</v>
      </c>
      <c r="D54">
        <f t="shared" si="13"/>
        <v>0.47150000000000003</v>
      </c>
      <c r="E54">
        <f t="shared" si="14"/>
        <v>9.2999999999999972E-2</v>
      </c>
    </row>
    <row r="55" spans="2:6" x14ac:dyDescent="0.2">
      <c r="B55">
        <v>12</v>
      </c>
      <c r="C55">
        <f t="shared" si="12"/>
        <v>0.60499999999999998</v>
      </c>
      <c r="D55">
        <f>AVERAGE(E26:F26)</f>
        <v>0.47599999999999998</v>
      </c>
      <c r="E55">
        <f t="shared" si="14"/>
        <v>0.129</v>
      </c>
    </row>
    <row r="56" spans="2:6" x14ac:dyDescent="0.2">
      <c r="B56">
        <v>15</v>
      </c>
      <c r="C56">
        <f t="shared" si="12"/>
        <v>0.64949999999999997</v>
      </c>
      <c r="D56">
        <f t="shared" si="13"/>
        <v>0.48099999999999998</v>
      </c>
      <c r="E56">
        <f t="shared" si="14"/>
        <v>0.16849999999999998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9" zoomScaleNormal="100" workbookViewId="0">
      <selection activeCell="B50" sqref="B50"/>
    </sheetView>
  </sheetViews>
  <sheetFormatPr defaultRowHeight="13.2" x14ac:dyDescent="0.2"/>
  <sheetData>
    <row r="2" spans="2:16" x14ac:dyDescent="0.2">
      <c r="B2" t="s">
        <v>59</v>
      </c>
      <c r="H2" t="s">
        <v>61</v>
      </c>
    </row>
    <row r="3" spans="2:16" x14ac:dyDescent="0.2">
      <c r="C3" t="s">
        <v>27</v>
      </c>
      <c r="E3" t="s">
        <v>28</v>
      </c>
      <c r="I3" t="s">
        <v>27</v>
      </c>
      <c r="K3" t="s">
        <v>28</v>
      </c>
    </row>
    <row r="4" spans="2:16" x14ac:dyDescent="0.2">
      <c r="B4">
        <v>0</v>
      </c>
      <c r="C4" s="1">
        <v>0.47599999999999998</v>
      </c>
      <c r="D4" s="1">
        <v>0.48199999999999998</v>
      </c>
      <c r="E4" s="1">
        <v>0.46700000000000003</v>
      </c>
      <c r="F4" s="1">
        <v>0.46800000000000003</v>
      </c>
      <c r="G4" s="1"/>
      <c r="H4">
        <v>0</v>
      </c>
      <c r="I4" s="1">
        <v>0.47599999999999998</v>
      </c>
      <c r="J4" s="1">
        <v>0.47399999999999998</v>
      </c>
      <c r="K4" s="1">
        <v>0.46800000000000003</v>
      </c>
      <c r="L4" s="1">
        <v>0.46700000000000003</v>
      </c>
    </row>
    <row r="5" spans="2:16" x14ac:dyDescent="0.2">
      <c r="B5">
        <v>3</v>
      </c>
      <c r="C5" s="1">
        <v>0.505</v>
      </c>
      <c r="D5" s="1">
        <v>0.50700000000000001</v>
      </c>
      <c r="E5" s="1">
        <v>0.47099999999999997</v>
      </c>
      <c r="F5" s="1">
        <v>0.46899999999999997</v>
      </c>
      <c r="G5" s="1"/>
      <c r="H5">
        <v>3</v>
      </c>
      <c r="I5" s="1">
        <v>0.495</v>
      </c>
      <c r="J5" s="1">
        <v>0.496</v>
      </c>
      <c r="K5" s="1">
        <v>0.46899999999999997</v>
      </c>
      <c r="L5" s="1">
        <v>0.47299999999999998</v>
      </c>
    </row>
    <row r="6" spans="2:16" x14ac:dyDescent="0.2">
      <c r="B6">
        <v>6</v>
      </c>
      <c r="C6" s="1">
        <v>0.54</v>
      </c>
      <c r="D6" s="1">
        <v>0.53600000000000003</v>
      </c>
      <c r="E6" s="1">
        <v>0.47299999999999998</v>
      </c>
      <c r="F6" s="1">
        <v>0.47199999999999998</v>
      </c>
      <c r="G6" s="1"/>
      <c r="H6">
        <v>6</v>
      </c>
      <c r="I6" s="1">
        <v>0.51900000000000002</v>
      </c>
      <c r="J6" s="1">
        <v>0.52200000000000002</v>
      </c>
      <c r="K6" s="1">
        <v>0.47</v>
      </c>
      <c r="L6" s="1">
        <v>0.47399999999999998</v>
      </c>
    </row>
    <row r="7" spans="2:16" x14ac:dyDescent="0.2">
      <c r="B7">
        <v>9</v>
      </c>
      <c r="C7" s="1">
        <v>0.58299999999999996</v>
      </c>
      <c r="D7" s="1">
        <v>0.57399999999999995</v>
      </c>
      <c r="E7" s="1">
        <v>0.47899999999999998</v>
      </c>
      <c r="F7" s="1">
        <v>0.47599999999999998</v>
      </c>
      <c r="G7" s="1"/>
      <c r="H7">
        <v>9</v>
      </c>
      <c r="I7" s="1">
        <v>0.54900000000000004</v>
      </c>
      <c r="J7" s="1">
        <v>0.55300000000000005</v>
      </c>
      <c r="K7" s="1">
        <v>0.47299999999999998</v>
      </c>
      <c r="L7" s="1">
        <v>0.47599999999999998</v>
      </c>
    </row>
    <row r="8" spans="2:16" x14ac:dyDescent="0.2">
      <c r="B8">
        <v>12</v>
      </c>
      <c r="C8" s="1">
        <v>0.628</v>
      </c>
      <c r="D8" s="1">
        <v>0.61699999999999999</v>
      </c>
      <c r="E8" s="1">
        <v>0.48299999999999998</v>
      </c>
      <c r="F8" s="1">
        <v>0.48</v>
      </c>
      <c r="G8" s="1"/>
      <c r="H8">
        <v>12</v>
      </c>
      <c r="I8" s="1">
        <v>0.58399999999999996</v>
      </c>
      <c r="J8" s="1">
        <v>0.58899999999999997</v>
      </c>
      <c r="K8" s="1">
        <v>0.47599999999999998</v>
      </c>
      <c r="L8" s="1">
        <v>0.48</v>
      </c>
    </row>
    <row r="9" spans="2:16" x14ac:dyDescent="0.2">
      <c r="B9">
        <v>15</v>
      </c>
      <c r="C9" s="1">
        <v>0.67700000000000005</v>
      </c>
      <c r="D9" s="1">
        <v>0.66300000000000003</v>
      </c>
      <c r="E9" s="1">
        <v>0.49</v>
      </c>
      <c r="F9" s="1">
        <v>0.48199999999999998</v>
      </c>
      <c r="G9" s="1"/>
      <c r="H9">
        <v>15</v>
      </c>
      <c r="I9" s="1">
        <v>0.622</v>
      </c>
      <c r="J9" s="1">
        <v>0.628</v>
      </c>
      <c r="K9" s="1">
        <v>0.48</v>
      </c>
      <c r="L9" s="1">
        <v>0.48499999999999999</v>
      </c>
    </row>
    <row r="11" spans="2:16" x14ac:dyDescent="0.2">
      <c r="B11" t="s">
        <v>63</v>
      </c>
      <c r="H11" t="s">
        <v>65</v>
      </c>
    </row>
    <row r="12" spans="2:16" x14ac:dyDescent="0.2">
      <c r="C12" t="s">
        <v>27</v>
      </c>
      <c r="E12" t="s">
        <v>28</v>
      </c>
      <c r="I12" t="s">
        <v>27</v>
      </c>
      <c r="K12" t="s">
        <v>28</v>
      </c>
    </row>
    <row r="13" spans="2:16" x14ac:dyDescent="0.2">
      <c r="B13">
        <v>0</v>
      </c>
      <c r="C13" s="1">
        <v>0.498</v>
      </c>
      <c r="D13" s="1">
        <v>0.51</v>
      </c>
      <c r="E13" s="1">
        <v>0.48399999999999999</v>
      </c>
      <c r="F13" s="1">
        <v>0.50800000000000001</v>
      </c>
      <c r="H13">
        <v>0</v>
      </c>
      <c r="I13" s="1">
        <v>0.48399999999999999</v>
      </c>
      <c r="J13" s="1">
        <v>0.49199999999999999</v>
      </c>
      <c r="K13" s="1">
        <v>0.49299999999999999</v>
      </c>
      <c r="L13" s="1">
        <v>0.48699999999999999</v>
      </c>
      <c r="M13" s="1"/>
      <c r="N13" s="1"/>
      <c r="O13" s="1"/>
      <c r="P13" s="1"/>
    </row>
    <row r="14" spans="2:16" x14ac:dyDescent="0.2">
      <c r="B14">
        <v>3</v>
      </c>
      <c r="C14" s="1">
        <v>0.51900000000000002</v>
      </c>
      <c r="D14" s="1">
        <v>0.52900000000000003</v>
      </c>
      <c r="E14" s="1">
        <v>0.48499999999999999</v>
      </c>
      <c r="F14" s="1">
        <v>0.51</v>
      </c>
      <c r="H14">
        <v>3</v>
      </c>
      <c r="I14" s="1">
        <v>0.504</v>
      </c>
      <c r="J14" s="1">
        <v>0.51200000000000001</v>
      </c>
      <c r="K14" s="1">
        <v>0.495</v>
      </c>
      <c r="L14" s="1">
        <v>0.49</v>
      </c>
      <c r="M14" s="1"/>
      <c r="N14" s="1"/>
      <c r="O14" s="1"/>
      <c r="P14" s="1"/>
    </row>
    <row r="15" spans="2:16" x14ac:dyDescent="0.2">
      <c r="B15">
        <v>6</v>
      </c>
      <c r="C15" s="1">
        <v>0.54200000000000004</v>
      </c>
      <c r="D15" s="1">
        <v>0.55200000000000005</v>
      </c>
      <c r="E15" s="1">
        <v>0.48699999999999999</v>
      </c>
      <c r="F15" s="1">
        <v>0.51200000000000001</v>
      </c>
      <c r="H15">
        <v>6</v>
      </c>
      <c r="I15" s="1">
        <v>0.53</v>
      </c>
      <c r="J15" s="1">
        <v>0.53900000000000003</v>
      </c>
      <c r="K15" s="1">
        <v>0.497</v>
      </c>
      <c r="L15" s="1">
        <v>0.49399999999999999</v>
      </c>
      <c r="M15" s="1"/>
      <c r="N15" s="1"/>
      <c r="O15" s="1"/>
      <c r="P15" s="1"/>
    </row>
    <row r="16" spans="2:16" x14ac:dyDescent="0.2">
      <c r="B16">
        <v>9</v>
      </c>
      <c r="C16" s="1">
        <v>0.57099999999999995</v>
      </c>
      <c r="D16" s="1">
        <v>0.58099999999999996</v>
      </c>
      <c r="E16" s="1">
        <v>0.49199999999999999</v>
      </c>
      <c r="F16" s="1">
        <v>0.51600000000000001</v>
      </c>
      <c r="H16">
        <v>9</v>
      </c>
      <c r="I16" s="1">
        <v>0.56100000000000005</v>
      </c>
      <c r="J16" s="1">
        <v>0.56899999999999995</v>
      </c>
      <c r="K16" s="1">
        <v>0.502</v>
      </c>
      <c r="L16" s="1">
        <v>0.498</v>
      </c>
      <c r="M16" s="1"/>
      <c r="N16" s="1"/>
      <c r="O16" s="1"/>
      <c r="P16" s="1"/>
    </row>
    <row r="17" spans="2:16" x14ac:dyDescent="0.2">
      <c r="B17">
        <v>12</v>
      </c>
      <c r="C17" s="1">
        <v>0.60399999999999998</v>
      </c>
      <c r="D17" s="1">
        <v>0.61299999999999999</v>
      </c>
      <c r="E17" s="1">
        <v>0.496</v>
      </c>
      <c r="F17" s="1">
        <v>0.52200000000000002</v>
      </c>
      <c r="H17">
        <v>12</v>
      </c>
      <c r="I17" s="1">
        <v>0.59399999999999997</v>
      </c>
      <c r="J17" s="1">
        <v>0.60399999999999998</v>
      </c>
      <c r="K17" s="1">
        <v>0.50700000000000001</v>
      </c>
      <c r="L17" s="1">
        <v>0.503</v>
      </c>
      <c r="M17" s="1"/>
      <c r="N17" s="1"/>
      <c r="O17" s="1"/>
      <c r="P17" s="1"/>
    </row>
    <row r="18" spans="2:16" x14ac:dyDescent="0.2">
      <c r="B18">
        <v>15</v>
      </c>
      <c r="C18" s="1">
        <v>0.64</v>
      </c>
      <c r="D18" s="1">
        <v>0.64900000000000002</v>
      </c>
      <c r="E18" s="1">
        <v>0.502</v>
      </c>
      <c r="F18" s="1">
        <v>0.52800000000000002</v>
      </c>
      <c r="H18">
        <v>15</v>
      </c>
      <c r="I18" s="1">
        <v>0.63</v>
      </c>
      <c r="J18" s="1">
        <v>0.64100000000000001</v>
      </c>
      <c r="K18" s="1">
        <v>0.51200000000000001</v>
      </c>
      <c r="L18" s="1">
        <v>0.50800000000000001</v>
      </c>
      <c r="M18" s="1"/>
      <c r="N18" s="1"/>
      <c r="O18" s="1"/>
      <c r="P18" s="1"/>
    </row>
    <row r="19" spans="2:16" x14ac:dyDescent="0.2">
      <c r="M19" s="1"/>
      <c r="N19" s="1"/>
      <c r="O19" s="1"/>
      <c r="P19" s="1"/>
    </row>
    <row r="20" spans="2:16" x14ac:dyDescent="0.2">
      <c r="B20" t="s">
        <v>67</v>
      </c>
      <c r="M20" s="1"/>
      <c r="N20" s="1"/>
      <c r="O20" s="1"/>
      <c r="P20" s="1"/>
    </row>
    <row r="21" spans="2:16" x14ac:dyDescent="0.2">
      <c r="C21" t="s">
        <v>27</v>
      </c>
      <c r="E21" t="s">
        <v>28</v>
      </c>
      <c r="M21" s="1"/>
      <c r="N21" s="1"/>
      <c r="O21" s="1"/>
      <c r="P21" s="1"/>
    </row>
    <row r="22" spans="2:16" x14ac:dyDescent="0.2">
      <c r="B22">
        <v>0</v>
      </c>
      <c r="C22" s="1">
        <v>0.49199999999999999</v>
      </c>
      <c r="D22" s="1">
        <v>0.48599999999999999</v>
      </c>
      <c r="E22" s="1">
        <v>0.48199999999999998</v>
      </c>
      <c r="F22" s="1">
        <v>0.47599999999999998</v>
      </c>
      <c r="I22" s="1"/>
      <c r="J22" s="1"/>
      <c r="L22" s="1"/>
      <c r="M22" s="1"/>
      <c r="N22" s="1"/>
      <c r="O22" s="1"/>
      <c r="P22" s="1"/>
    </row>
    <row r="23" spans="2:16" x14ac:dyDescent="0.2">
      <c r="B23">
        <v>3</v>
      </c>
      <c r="C23" s="1">
        <v>0.50600000000000001</v>
      </c>
      <c r="D23" s="1">
        <v>0.504</v>
      </c>
      <c r="E23" s="1">
        <v>0.48399999999999999</v>
      </c>
      <c r="F23" s="1">
        <v>0.48</v>
      </c>
      <c r="I23" s="1"/>
      <c r="J23" s="1"/>
      <c r="L23" s="1"/>
      <c r="M23" s="1"/>
      <c r="N23" s="1"/>
      <c r="O23" s="1"/>
      <c r="P23" s="1"/>
    </row>
    <row r="24" spans="2:16" x14ac:dyDescent="0.2">
      <c r="B24">
        <v>6</v>
      </c>
      <c r="C24" s="1">
        <v>0.52800000000000002</v>
      </c>
      <c r="D24" s="1">
        <v>0.52900000000000003</v>
      </c>
      <c r="E24" s="1">
        <v>0.48699999999999999</v>
      </c>
      <c r="F24" s="1">
        <v>0.48299999999999998</v>
      </c>
      <c r="I24" s="1"/>
      <c r="J24" s="1"/>
      <c r="L24" s="1"/>
      <c r="M24" s="1"/>
      <c r="N24" s="1"/>
      <c r="O24" s="1"/>
      <c r="P24" s="1"/>
    </row>
    <row r="25" spans="2:16" x14ac:dyDescent="0.2">
      <c r="B25">
        <v>9</v>
      </c>
      <c r="C25" s="1">
        <v>0.56000000000000005</v>
      </c>
      <c r="D25" s="1">
        <v>0.56100000000000005</v>
      </c>
      <c r="E25" s="1">
        <v>0.49099999999999999</v>
      </c>
      <c r="F25" s="1">
        <v>0.48799999999999999</v>
      </c>
      <c r="I25" s="1"/>
      <c r="J25" s="1"/>
      <c r="L25" s="1"/>
      <c r="M25" s="1"/>
      <c r="N25" s="1"/>
      <c r="O25" s="1"/>
      <c r="P25" s="1"/>
    </row>
    <row r="26" spans="2:16" x14ac:dyDescent="0.2">
      <c r="B26">
        <v>12</v>
      </c>
      <c r="C26" s="1">
        <v>0.58799999999999997</v>
      </c>
      <c r="D26" s="1">
        <v>0.59499999999999997</v>
      </c>
      <c r="E26" s="1">
        <v>0.495</v>
      </c>
      <c r="F26" s="1">
        <v>0.49199999999999999</v>
      </c>
      <c r="I26" s="1"/>
      <c r="J26" s="1"/>
      <c r="L26" s="1"/>
      <c r="M26" s="1"/>
      <c r="N26" s="1"/>
    </row>
    <row r="27" spans="2:16" x14ac:dyDescent="0.2">
      <c r="B27">
        <v>15</v>
      </c>
      <c r="C27" s="1">
        <v>0.621</v>
      </c>
      <c r="D27" s="1">
        <v>0.629</v>
      </c>
      <c r="E27" s="1">
        <v>0.5</v>
      </c>
      <c r="F27" s="1">
        <v>0.496</v>
      </c>
      <c r="I27" s="1"/>
      <c r="J27" s="1"/>
      <c r="L27" s="1"/>
      <c r="M27" s="1"/>
      <c r="N27" s="1"/>
    </row>
    <row r="28" spans="2:16" x14ac:dyDescent="0.2">
      <c r="M28" s="1"/>
      <c r="N28" s="1"/>
    </row>
    <row r="29" spans="2:16" x14ac:dyDescent="0.2">
      <c r="M29" s="1"/>
      <c r="N29" s="1"/>
    </row>
    <row r="30" spans="2:16" x14ac:dyDescent="0.2">
      <c r="B30" t="s">
        <v>29</v>
      </c>
      <c r="M30" s="1"/>
      <c r="N30" s="1"/>
    </row>
    <row r="31" spans="2:16" x14ac:dyDescent="0.2">
      <c r="B31" t="s">
        <v>68</v>
      </c>
      <c r="H31" t="s">
        <v>61</v>
      </c>
      <c r="M31" s="1"/>
      <c r="N31" s="1"/>
    </row>
    <row r="32" spans="2:16" x14ac:dyDescent="0.2">
      <c r="C32" t="s">
        <v>31</v>
      </c>
      <c r="D32" t="s">
        <v>28</v>
      </c>
      <c r="E32" t="s">
        <v>32</v>
      </c>
      <c r="F32" t="s">
        <v>33</v>
      </c>
      <c r="I32" t="s">
        <v>31</v>
      </c>
      <c r="J32" t="s">
        <v>28</v>
      </c>
      <c r="K32" t="s">
        <v>32</v>
      </c>
      <c r="L32" t="s">
        <v>33</v>
      </c>
    </row>
    <row r="33" spans="2:12" x14ac:dyDescent="0.2">
      <c r="B33">
        <v>0</v>
      </c>
      <c r="C33">
        <f>AVERAGE(C4:D4)</f>
        <v>0.47899999999999998</v>
      </c>
      <c r="D33">
        <f>AVERAGE(E4:F4)</f>
        <v>0.46750000000000003</v>
      </c>
      <c r="E33">
        <f>C33-D33</f>
        <v>1.1499999999999955E-2</v>
      </c>
      <c r="F33">
        <f>RSQ(E33:E38,B33:B38)</f>
        <v>0.9897922024921354</v>
      </c>
      <c r="H33">
        <v>0</v>
      </c>
      <c r="I33">
        <f>AVERAGE(I4:J4)</f>
        <v>0.47499999999999998</v>
      </c>
      <c r="J33">
        <f>AVERAGE(K4:L4)</f>
        <v>0.46750000000000003</v>
      </c>
      <c r="K33">
        <f>I33-J33</f>
        <v>7.4999999999999512E-3</v>
      </c>
      <c r="L33">
        <f>RSQ(K33:K38,H33:H38)</f>
        <v>0.98737664896582678</v>
      </c>
    </row>
    <row r="34" spans="2:12" x14ac:dyDescent="0.2">
      <c r="B34">
        <v>3</v>
      </c>
      <c r="C34">
        <f t="shared" ref="C34:C38" si="0">AVERAGE(C5:D5)</f>
        <v>0.50600000000000001</v>
      </c>
      <c r="D34">
        <f t="shared" ref="D34:D38" si="1">AVERAGE(E5:F5)</f>
        <v>0.47</v>
      </c>
      <c r="E34">
        <f t="shared" ref="E34:E38" si="2">C34-D34</f>
        <v>3.6000000000000032E-2</v>
      </c>
      <c r="H34">
        <v>3</v>
      </c>
      <c r="I34">
        <f t="shared" ref="I34:I38" si="3">AVERAGE(I5:J5)</f>
        <v>0.4955</v>
      </c>
      <c r="J34">
        <f t="shared" ref="J34:J38" si="4">AVERAGE(K5:L5)</f>
        <v>0.47099999999999997</v>
      </c>
      <c r="K34">
        <f t="shared" ref="K34:K38" si="5">I34-J34</f>
        <v>2.4500000000000022E-2</v>
      </c>
    </row>
    <row r="35" spans="2:12" x14ac:dyDescent="0.2">
      <c r="B35">
        <v>6</v>
      </c>
      <c r="C35">
        <f t="shared" si="0"/>
        <v>0.53800000000000003</v>
      </c>
      <c r="D35">
        <f t="shared" si="1"/>
        <v>0.47249999999999998</v>
      </c>
      <c r="E35">
        <f t="shared" si="2"/>
        <v>6.5500000000000058E-2</v>
      </c>
      <c r="H35">
        <v>6</v>
      </c>
      <c r="I35">
        <f t="shared" si="3"/>
        <v>0.52049999999999996</v>
      </c>
      <c r="J35">
        <f t="shared" si="4"/>
        <v>0.47199999999999998</v>
      </c>
      <c r="K35">
        <f t="shared" si="5"/>
        <v>4.8499999999999988E-2</v>
      </c>
    </row>
    <row r="36" spans="2:12" x14ac:dyDescent="0.2">
      <c r="B36">
        <v>9</v>
      </c>
      <c r="C36">
        <f t="shared" si="0"/>
        <v>0.57850000000000001</v>
      </c>
      <c r="D36">
        <f t="shared" si="1"/>
        <v>0.47749999999999998</v>
      </c>
      <c r="E36">
        <f t="shared" si="2"/>
        <v>0.10100000000000003</v>
      </c>
      <c r="H36">
        <v>9</v>
      </c>
      <c r="I36">
        <f t="shared" si="3"/>
        <v>0.55100000000000005</v>
      </c>
      <c r="J36">
        <f t="shared" si="4"/>
        <v>0.47449999999999998</v>
      </c>
      <c r="K36">
        <f t="shared" si="5"/>
        <v>7.6500000000000068E-2</v>
      </c>
    </row>
    <row r="37" spans="2:12" x14ac:dyDescent="0.2">
      <c r="B37">
        <v>12</v>
      </c>
      <c r="C37">
        <f t="shared" si="0"/>
        <v>0.62250000000000005</v>
      </c>
      <c r="D37">
        <f t="shared" si="1"/>
        <v>0.48149999999999998</v>
      </c>
      <c r="E37">
        <f t="shared" si="2"/>
        <v>0.14100000000000007</v>
      </c>
      <c r="H37">
        <v>12</v>
      </c>
      <c r="I37">
        <f t="shared" si="3"/>
        <v>0.58650000000000002</v>
      </c>
      <c r="J37">
        <f t="shared" si="4"/>
        <v>0.47799999999999998</v>
      </c>
      <c r="K37">
        <f t="shared" si="5"/>
        <v>0.10850000000000004</v>
      </c>
    </row>
    <row r="38" spans="2:12" x14ac:dyDescent="0.2">
      <c r="B38">
        <v>15</v>
      </c>
      <c r="C38">
        <f t="shared" si="0"/>
        <v>0.67</v>
      </c>
      <c r="D38">
        <f t="shared" si="1"/>
        <v>0.48599999999999999</v>
      </c>
      <c r="E38">
        <f t="shared" si="2"/>
        <v>0.18400000000000005</v>
      </c>
      <c r="H38">
        <v>15</v>
      </c>
      <c r="I38">
        <f t="shared" si="3"/>
        <v>0.625</v>
      </c>
      <c r="J38">
        <f t="shared" si="4"/>
        <v>0.48249999999999998</v>
      </c>
      <c r="K38">
        <f t="shared" si="5"/>
        <v>0.14250000000000002</v>
      </c>
    </row>
    <row r="40" spans="2:12" x14ac:dyDescent="0.2">
      <c r="B40" t="s">
        <v>63</v>
      </c>
      <c r="H40" t="s">
        <v>69</v>
      </c>
    </row>
    <row r="41" spans="2:12" x14ac:dyDescent="0.2">
      <c r="C41" t="s">
        <v>31</v>
      </c>
      <c r="D41" t="s">
        <v>28</v>
      </c>
      <c r="E41" t="s">
        <v>32</v>
      </c>
      <c r="F41" t="s">
        <v>33</v>
      </c>
      <c r="I41" t="s">
        <v>31</v>
      </c>
      <c r="J41" t="s">
        <v>28</v>
      </c>
      <c r="K41" t="s">
        <v>32</v>
      </c>
      <c r="L41" t="s">
        <v>33</v>
      </c>
    </row>
    <row r="42" spans="2:12" x14ac:dyDescent="0.2">
      <c r="B42">
        <v>0</v>
      </c>
      <c r="C42">
        <f>AVERAGE(C13:D13)</f>
        <v>0.504</v>
      </c>
      <c r="D42">
        <f>AVERAGE(E13:F13)</f>
        <v>0.496</v>
      </c>
      <c r="E42">
        <f>C42-D42</f>
        <v>8.0000000000000071E-3</v>
      </c>
      <c r="F42">
        <f>RSQ(E42:E47,B42:B47)</f>
        <v>0.99203125035672635</v>
      </c>
      <c r="H42">
        <v>0</v>
      </c>
      <c r="I42">
        <f>AVERAGE(I13:J13)</f>
        <v>0.48799999999999999</v>
      </c>
      <c r="J42">
        <f>AVERAGE(K13:L13)</f>
        <v>0.49</v>
      </c>
      <c r="K42">
        <f>I42-J42</f>
        <v>-2.0000000000000018E-3</v>
      </c>
      <c r="L42">
        <f>RSQ(K42:K47,H42:H47)</f>
        <v>0.99119146413752246</v>
      </c>
    </row>
    <row r="43" spans="2:12" x14ac:dyDescent="0.2">
      <c r="B43">
        <v>3</v>
      </c>
      <c r="C43">
        <f t="shared" ref="C43:C47" si="6">AVERAGE(C14:D14)</f>
        <v>0.52400000000000002</v>
      </c>
      <c r="D43">
        <f t="shared" ref="D43:D47" si="7">AVERAGE(E14:F14)</f>
        <v>0.4975</v>
      </c>
      <c r="E43">
        <f t="shared" ref="E43:E47" si="8">C43-D43</f>
        <v>2.6500000000000024E-2</v>
      </c>
      <c r="H43">
        <v>3</v>
      </c>
      <c r="I43">
        <f t="shared" ref="I43:I47" si="9">AVERAGE(I14:J14)</f>
        <v>0.50800000000000001</v>
      </c>
      <c r="J43">
        <f t="shared" ref="J43:J47" si="10">AVERAGE(K14:L14)</f>
        <v>0.49249999999999999</v>
      </c>
      <c r="K43">
        <f t="shared" ref="K43:K47" si="11">I43-J43</f>
        <v>1.5500000000000014E-2</v>
      </c>
    </row>
    <row r="44" spans="2:12" x14ac:dyDescent="0.2">
      <c r="B44">
        <v>6</v>
      </c>
      <c r="C44">
        <f t="shared" si="6"/>
        <v>0.54700000000000004</v>
      </c>
      <c r="D44">
        <f t="shared" si="7"/>
        <v>0.4995</v>
      </c>
      <c r="E44">
        <f t="shared" si="8"/>
        <v>4.7500000000000042E-2</v>
      </c>
      <c r="H44">
        <v>6</v>
      </c>
      <c r="I44">
        <f t="shared" si="9"/>
        <v>0.53449999999999998</v>
      </c>
      <c r="J44">
        <f t="shared" si="10"/>
        <v>0.4955</v>
      </c>
      <c r="K44">
        <f t="shared" si="11"/>
        <v>3.8999999999999979E-2</v>
      </c>
    </row>
    <row r="45" spans="2:12" x14ac:dyDescent="0.2">
      <c r="B45">
        <v>9</v>
      </c>
      <c r="C45">
        <f t="shared" si="6"/>
        <v>0.57599999999999996</v>
      </c>
      <c r="D45">
        <f t="shared" si="7"/>
        <v>0.504</v>
      </c>
      <c r="E45">
        <f t="shared" si="8"/>
        <v>7.1999999999999953E-2</v>
      </c>
      <c r="H45">
        <v>9</v>
      </c>
      <c r="I45">
        <f t="shared" si="9"/>
        <v>0.56499999999999995</v>
      </c>
      <c r="J45">
        <f t="shared" si="10"/>
        <v>0.5</v>
      </c>
      <c r="K45">
        <f t="shared" si="11"/>
        <v>6.4999999999999947E-2</v>
      </c>
    </row>
    <row r="46" spans="2:12" x14ac:dyDescent="0.2">
      <c r="B46">
        <v>12</v>
      </c>
      <c r="C46">
        <f t="shared" si="6"/>
        <v>0.60850000000000004</v>
      </c>
      <c r="D46">
        <f t="shared" si="7"/>
        <v>0.50900000000000001</v>
      </c>
      <c r="E46">
        <f t="shared" si="8"/>
        <v>9.9500000000000033E-2</v>
      </c>
      <c r="H46">
        <v>12</v>
      </c>
      <c r="I46">
        <f t="shared" si="9"/>
        <v>0.59899999999999998</v>
      </c>
      <c r="J46">
        <f t="shared" si="10"/>
        <v>0.505</v>
      </c>
      <c r="K46">
        <f t="shared" si="11"/>
        <v>9.3999999999999972E-2</v>
      </c>
    </row>
    <row r="47" spans="2:12" x14ac:dyDescent="0.2">
      <c r="B47">
        <v>15</v>
      </c>
      <c r="C47">
        <f t="shared" si="6"/>
        <v>0.64450000000000007</v>
      </c>
      <c r="D47">
        <f t="shared" si="7"/>
        <v>0.51500000000000001</v>
      </c>
      <c r="E47">
        <f t="shared" si="8"/>
        <v>0.12950000000000006</v>
      </c>
      <c r="H47">
        <v>15</v>
      </c>
      <c r="I47">
        <f t="shared" si="9"/>
        <v>0.63549999999999995</v>
      </c>
      <c r="J47">
        <f t="shared" si="10"/>
        <v>0.51</v>
      </c>
      <c r="K47">
        <f t="shared" si="11"/>
        <v>0.12549999999999994</v>
      </c>
    </row>
    <row r="49" spans="2:6" x14ac:dyDescent="0.2">
      <c r="B49" t="s">
        <v>70</v>
      </c>
    </row>
    <row r="50" spans="2:6" x14ac:dyDescent="0.2">
      <c r="C50" t="s">
        <v>31</v>
      </c>
      <c r="D50" t="s">
        <v>28</v>
      </c>
      <c r="E50" t="s">
        <v>32</v>
      </c>
      <c r="F50" t="s">
        <v>33</v>
      </c>
    </row>
    <row r="51" spans="2:6" x14ac:dyDescent="0.2">
      <c r="B51">
        <v>0</v>
      </c>
      <c r="C51">
        <f>AVERAGE(C22:D22)</f>
        <v>0.48899999999999999</v>
      </c>
      <c r="D51">
        <f>AVERAGE(E22:F22)</f>
        <v>0.47899999999999998</v>
      </c>
      <c r="E51">
        <f>C51-D51</f>
        <v>1.0000000000000009E-2</v>
      </c>
      <c r="F51">
        <f>RSQ(E51:E56,B51:B56)</f>
        <v>0.9853362186385487</v>
      </c>
    </row>
    <row r="52" spans="2:6" x14ac:dyDescent="0.2">
      <c r="B52">
        <v>3</v>
      </c>
      <c r="C52">
        <f t="shared" ref="C52:C56" si="12">AVERAGE(C23:D23)</f>
        <v>0.505</v>
      </c>
      <c r="D52">
        <f t="shared" ref="D52:D56" si="13">AVERAGE(E23:F23)</f>
        <v>0.48199999999999998</v>
      </c>
      <c r="E52">
        <f t="shared" ref="E52:E56" si="14">C52-D52</f>
        <v>2.300000000000002E-2</v>
      </c>
    </row>
    <row r="53" spans="2:6" x14ac:dyDescent="0.2">
      <c r="B53">
        <v>6</v>
      </c>
      <c r="C53">
        <f t="shared" si="12"/>
        <v>0.52849999999999997</v>
      </c>
      <c r="D53">
        <f t="shared" si="13"/>
        <v>0.48499999999999999</v>
      </c>
      <c r="E53">
        <f t="shared" si="14"/>
        <v>4.3499999999999983E-2</v>
      </c>
    </row>
    <row r="54" spans="2:6" x14ac:dyDescent="0.2">
      <c r="B54">
        <v>9</v>
      </c>
      <c r="C54">
        <f t="shared" si="12"/>
        <v>0.5605</v>
      </c>
      <c r="D54">
        <f t="shared" si="13"/>
        <v>0.48949999999999999</v>
      </c>
      <c r="E54">
        <f t="shared" si="14"/>
        <v>7.1000000000000008E-2</v>
      </c>
    </row>
    <row r="55" spans="2:6" x14ac:dyDescent="0.2">
      <c r="B55">
        <v>12</v>
      </c>
      <c r="C55">
        <f t="shared" si="12"/>
        <v>0.59149999999999991</v>
      </c>
      <c r="D55">
        <f>AVERAGE(E26:F26)</f>
        <v>0.49349999999999999</v>
      </c>
      <c r="E55">
        <f t="shared" si="14"/>
        <v>9.7999999999999921E-2</v>
      </c>
    </row>
    <row r="56" spans="2:6" x14ac:dyDescent="0.2">
      <c r="B56">
        <v>15</v>
      </c>
      <c r="C56">
        <f t="shared" si="12"/>
        <v>0.625</v>
      </c>
      <c r="D56">
        <f t="shared" si="13"/>
        <v>0.498</v>
      </c>
      <c r="E56">
        <f t="shared" si="14"/>
        <v>0.127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B2" sqref="B2"/>
    </sheetView>
  </sheetViews>
  <sheetFormatPr defaultRowHeight="13.2" x14ac:dyDescent="0.2"/>
  <sheetData>
    <row r="2" spans="2:16" x14ac:dyDescent="0.2">
      <c r="B2" t="s">
        <v>71</v>
      </c>
      <c r="H2" t="s">
        <v>73</v>
      </c>
    </row>
    <row r="3" spans="2:16" x14ac:dyDescent="0.2">
      <c r="C3" t="s">
        <v>27</v>
      </c>
      <c r="E3" t="s">
        <v>28</v>
      </c>
      <c r="I3" t="s">
        <v>27</v>
      </c>
      <c r="K3" t="s">
        <v>28</v>
      </c>
    </row>
    <row r="4" spans="2:16" x14ac:dyDescent="0.2">
      <c r="B4">
        <v>0</v>
      </c>
      <c r="C4" s="1">
        <v>0.54400000000000004</v>
      </c>
      <c r="D4" s="1">
        <v>0.53900000000000003</v>
      </c>
      <c r="E4" s="1">
        <v>0.54100000000000004</v>
      </c>
      <c r="F4" s="1">
        <v>0.52200000000000002</v>
      </c>
      <c r="G4" s="1"/>
      <c r="H4">
        <v>0</v>
      </c>
      <c r="I4" s="1">
        <v>0.7</v>
      </c>
      <c r="J4" s="1">
        <v>0.71499999999999997</v>
      </c>
      <c r="K4" s="1">
        <v>0.68899999999999995</v>
      </c>
      <c r="L4" s="1">
        <v>0.70399999999999996</v>
      </c>
    </row>
    <row r="5" spans="2:16" x14ac:dyDescent="0.2">
      <c r="B5">
        <v>3</v>
      </c>
      <c r="C5" s="1">
        <v>0.57299999999999995</v>
      </c>
      <c r="D5" s="1">
        <v>0.56799999999999995</v>
      </c>
      <c r="E5" s="1">
        <v>0.54300000000000004</v>
      </c>
      <c r="F5" s="1">
        <v>0.52200000000000002</v>
      </c>
      <c r="G5" s="1"/>
      <c r="H5">
        <v>3</v>
      </c>
      <c r="I5" s="1">
        <v>0.71899999999999997</v>
      </c>
      <c r="J5" s="1">
        <v>0.73699999999999999</v>
      </c>
      <c r="K5" s="1">
        <v>0.68300000000000005</v>
      </c>
      <c r="L5" s="1">
        <v>0.69799999999999995</v>
      </c>
    </row>
    <row r="6" spans="2:16" x14ac:dyDescent="0.2">
      <c r="B6">
        <v>6</v>
      </c>
      <c r="C6" s="1">
        <v>0.61299999999999999</v>
      </c>
      <c r="D6" s="1">
        <v>0.60299999999999998</v>
      </c>
      <c r="E6" s="1">
        <v>0.54800000000000004</v>
      </c>
      <c r="F6" s="1">
        <v>0.52200000000000002</v>
      </c>
      <c r="G6" s="1"/>
      <c r="H6">
        <v>6</v>
      </c>
      <c r="I6" s="1">
        <v>0.745</v>
      </c>
      <c r="J6" s="1">
        <v>0.76100000000000001</v>
      </c>
      <c r="K6" s="1">
        <v>0.68200000000000005</v>
      </c>
      <c r="L6" s="1">
        <v>0.69799999999999995</v>
      </c>
    </row>
    <row r="7" spans="2:16" x14ac:dyDescent="0.2">
      <c r="B7">
        <v>9</v>
      </c>
      <c r="C7" s="1">
        <v>0.65700000000000003</v>
      </c>
      <c r="D7" s="1">
        <v>0.64200000000000002</v>
      </c>
      <c r="E7" s="1">
        <v>0.55100000000000005</v>
      </c>
      <c r="F7" s="1">
        <v>0.52600000000000002</v>
      </c>
      <c r="G7" s="1"/>
      <c r="H7">
        <v>9</v>
      </c>
      <c r="I7" s="1">
        <v>0.77300000000000002</v>
      </c>
      <c r="J7" s="1">
        <v>0.79300000000000004</v>
      </c>
      <c r="K7" s="1">
        <v>0.68300000000000005</v>
      </c>
      <c r="L7" s="1">
        <v>0.69899999999999995</v>
      </c>
    </row>
    <row r="8" spans="2:16" x14ac:dyDescent="0.2">
      <c r="B8">
        <v>12</v>
      </c>
      <c r="C8" s="1">
        <v>0.70699999999999996</v>
      </c>
      <c r="D8" s="1">
        <v>0.68700000000000006</v>
      </c>
      <c r="E8" s="1">
        <v>0.55600000000000005</v>
      </c>
      <c r="F8" s="1">
        <v>0.53</v>
      </c>
      <c r="G8" s="1"/>
      <c r="H8">
        <v>12</v>
      </c>
      <c r="I8" s="1">
        <v>0.80600000000000005</v>
      </c>
      <c r="J8" s="1">
        <v>0.82799999999999996</v>
      </c>
      <c r="K8" s="1">
        <v>0.68600000000000005</v>
      </c>
      <c r="L8" s="1">
        <v>0.70199999999999996</v>
      </c>
    </row>
    <row r="9" spans="2:16" x14ac:dyDescent="0.2">
      <c r="B9">
        <v>15</v>
      </c>
      <c r="C9" s="1">
        <v>0.75900000000000001</v>
      </c>
      <c r="D9" s="1">
        <v>0.73299999999999998</v>
      </c>
      <c r="E9" s="1">
        <v>0.56200000000000006</v>
      </c>
      <c r="F9" s="1">
        <v>0.53600000000000003</v>
      </c>
      <c r="G9" s="1"/>
      <c r="H9">
        <v>15</v>
      </c>
      <c r="I9" s="1">
        <v>0.84299999999999997</v>
      </c>
      <c r="J9" s="1">
        <v>0.86699999999999999</v>
      </c>
      <c r="K9" s="1">
        <v>0.68899999999999995</v>
      </c>
      <c r="L9" s="1">
        <v>0.70499999999999996</v>
      </c>
    </row>
    <row r="11" spans="2:16" x14ac:dyDescent="0.2">
      <c r="B11" t="s">
        <v>75</v>
      </c>
      <c r="H11" t="s">
        <v>77</v>
      </c>
    </row>
    <row r="12" spans="2:16" x14ac:dyDescent="0.2">
      <c r="C12" t="s">
        <v>27</v>
      </c>
      <c r="E12" t="s">
        <v>28</v>
      </c>
      <c r="I12" t="s">
        <v>27</v>
      </c>
      <c r="K12" t="s">
        <v>28</v>
      </c>
    </row>
    <row r="13" spans="2:16" x14ac:dyDescent="0.2">
      <c r="B13">
        <v>0</v>
      </c>
      <c r="C13" s="1">
        <v>0.56299999999999994</v>
      </c>
      <c r="D13" s="1">
        <v>0.56000000000000005</v>
      </c>
      <c r="E13" s="1">
        <v>0.53700000000000003</v>
      </c>
      <c r="F13" s="1">
        <v>0.56599999999999995</v>
      </c>
      <c r="H13">
        <v>0</v>
      </c>
      <c r="I13" s="1">
        <v>0.51900000000000002</v>
      </c>
      <c r="J13" s="1">
        <v>0.54300000000000004</v>
      </c>
      <c r="K13" s="1">
        <v>0.51500000000000001</v>
      </c>
      <c r="L13" s="1">
        <v>0.52300000000000002</v>
      </c>
      <c r="M13" s="1"/>
      <c r="N13" s="1"/>
      <c r="O13" s="1"/>
      <c r="P13" s="1"/>
    </row>
    <row r="14" spans="2:16" x14ac:dyDescent="0.2">
      <c r="B14">
        <v>3</v>
      </c>
      <c r="C14" s="1">
        <v>0.58399999999999996</v>
      </c>
      <c r="D14" s="1">
        <v>0.58399999999999996</v>
      </c>
      <c r="E14" s="1">
        <v>0.53700000000000003</v>
      </c>
      <c r="F14" s="1">
        <v>0.56000000000000005</v>
      </c>
      <c r="H14">
        <v>3</v>
      </c>
      <c r="I14" s="1">
        <v>0.54</v>
      </c>
      <c r="J14" s="1">
        <v>0.56599999999999995</v>
      </c>
      <c r="K14" s="1">
        <v>0.51600000000000001</v>
      </c>
      <c r="L14" s="1">
        <v>0.52300000000000002</v>
      </c>
      <c r="M14" s="1"/>
      <c r="N14" s="1"/>
      <c r="O14" s="1"/>
      <c r="P14" s="1"/>
    </row>
    <row r="15" spans="2:16" x14ac:dyDescent="0.2">
      <c r="B15">
        <v>6</v>
      </c>
      <c r="C15" s="1">
        <v>0.60599999999999998</v>
      </c>
      <c r="D15" s="1">
        <v>0.61299999999999999</v>
      </c>
      <c r="E15" s="1">
        <v>0.53500000000000003</v>
      </c>
      <c r="F15" s="1">
        <v>0.55900000000000005</v>
      </c>
      <c r="H15">
        <v>6</v>
      </c>
      <c r="I15" s="1">
        <v>0.56699999999999995</v>
      </c>
      <c r="J15" s="1">
        <v>0.59399999999999997</v>
      </c>
      <c r="K15" s="1">
        <v>0.51600000000000001</v>
      </c>
      <c r="L15" s="1">
        <v>0.52500000000000002</v>
      </c>
      <c r="M15" s="1"/>
      <c r="N15" s="1"/>
      <c r="O15" s="1"/>
      <c r="P15" s="1"/>
    </row>
    <row r="16" spans="2:16" x14ac:dyDescent="0.2">
      <c r="B16">
        <v>9</v>
      </c>
      <c r="C16" s="1">
        <v>0.63700000000000001</v>
      </c>
      <c r="D16" s="1">
        <v>0.64800000000000002</v>
      </c>
      <c r="E16" s="1">
        <v>0.53600000000000003</v>
      </c>
      <c r="F16" s="1">
        <v>0.56000000000000005</v>
      </c>
      <c r="H16">
        <v>9</v>
      </c>
      <c r="I16" s="1">
        <v>0.59899999999999998</v>
      </c>
      <c r="J16" s="1">
        <v>0.628</v>
      </c>
      <c r="K16" s="1">
        <v>0.51700000000000002</v>
      </c>
      <c r="L16" s="1">
        <v>0.52800000000000002</v>
      </c>
      <c r="M16" s="1"/>
      <c r="N16" s="1"/>
      <c r="O16" s="1"/>
      <c r="P16" s="1"/>
    </row>
    <row r="17" spans="2:16" x14ac:dyDescent="0.2">
      <c r="B17">
        <v>12</v>
      </c>
      <c r="C17" s="1">
        <v>0.67500000000000004</v>
      </c>
      <c r="D17" s="1">
        <v>0.69</v>
      </c>
      <c r="E17" s="1">
        <v>0.54</v>
      </c>
      <c r="F17" s="1">
        <v>0.56299999999999994</v>
      </c>
      <c r="H17">
        <v>12</v>
      </c>
      <c r="I17" s="1">
        <v>0.63600000000000001</v>
      </c>
      <c r="J17" s="1">
        <v>0.66500000000000004</v>
      </c>
      <c r="K17" s="1">
        <v>0.52100000000000002</v>
      </c>
      <c r="L17" s="1">
        <v>0.53100000000000003</v>
      </c>
      <c r="M17" s="1"/>
      <c r="N17" s="1"/>
      <c r="O17" s="1"/>
      <c r="P17" s="1"/>
    </row>
    <row r="18" spans="2:16" x14ac:dyDescent="0.2">
      <c r="B18">
        <v>15</v>
      </c>
      <c r="C18" s="1">
        <v>0.71699999999999997</v>
      </c>
      <c r="D18" s="1">
        <v>0.73299999999999998</v>
      </c>
      <c r="E18" s="1">
        <v>0.54300000000000004</v>
      </c>
      <c r="F18" s="1">
        <v>0.56699999999999995</v>
      </c>
      <c r="H18">
        <v>15</v>
      </c>
      <c r="I18" s="1">
        <v>0.67700000000000005</v>
      </c>
      <c r="J18" s="1">
        <v>0.70699999999999996</v>
      </c>
      <c r="K18" s="1">
        <v>0.52500000000000002</v>
      </c>
      <c r="L18" s="1">
        <v>0.53500000000000003</v>
      </c>
      <c r="M18" s="1"/>
      <c r="N18" s="1"/>
      <c r="O18" s="1"/>
      <c r="P18" s="1"/>
    </row>
    <row r="19" spans="2:16" x14ac:dyDescent="0.2">
      <c r="M19" s="1"/>
      <c r="N19" s="1"/>
      <c r="O19" s="1"/>
      <c r="P19" s="1"/>
    </row>
    <row r="20" spans="2:16" x14ac:dyDescent="0.2">
      <c r="B20" t="s">
        <v>79</v>
      </c>
      <c r="M20" s="1"/>
      <c r="N20" s="1"/>
      <c r="O20" s="1"/>
      <c r="P20" s="1"/>
    </row>
    <row r="21" spans="2:16" x14ac:dyDescent="0.2">
      <c r="C21" t="s">
        <v>27</v>
      </c>
      <c r="E21" t="s">
        <v>28</v>
      </c>
      <c r="M21" s="1"/>
      <c r="N21" s="1"/>
      <c r="O21" s="1"/>
      <c r="P21" s="1"/>
    </row>
    <row r="22" spans="2:16" x14ac:dyDescent="0.2">
      <c r="B22">
        <v>0</v>
      </c>
      <c r="C22" s="1">
        <v>0.54900000000000004</v>
      </c>
      <c r="D22" s="1">
        <v>0.54</v>
      </c>
      <c r="E22" s="1">
        <v>0.53600000000000003</v>
      </c>
      <c r="F22" s="1">
        <v>0.52900000000000003</v>
      </c>
      <c r="I22" s="1"/>
      <c r="J22" s="1"/>
      <c r="L22" s="1"/>
      <c r="M22" s="1"/>
      <c r="N22" s="1"/>
      <c r="O22" s="1"/>
      <c r="P22" s="1"/>
    </row>
    <row r="23" spans="2:16" x14ac:dyDescent="0.2">
      <c r="B23">
        <v>3</v>
      </c>
      <c r="C23" s="1">
        <v>0.57899999999999996</v>
      </c>
      <c r="D23" s="1">
        <v>0.57199999999999995</v>
      </c>
      <c r="E23" s="1">
        <v>0.53900000000000003</v>
      </c>
      <c r="F23" s="1">
        <v>0.53300000000000003</v>
      </c>
      <c r="I23" s="1"/>
      <c r="J23" s="1"/>
      <c r="L23" s="1"/>
      <c r="M23" s="1"/>
      <c r="N23" s="1"/>
      <c r="O23" s="1"/>
      <c r="P23" s="1"/>
    </row>
    <row r="24" spans="2:16" x14ac:dyDescent="0.2">
      <c r="B24">
        <v>6</v>
      </c>
      <c r="C24" s="1">
        <v>0.61499999999999999</v>
      </c>
      <c r="D24" s="1">
        <v>0.61299999999999999</v>
      </c>
      <c r="E24" s="1">
        <v>0.54100000000000004</v>
      </c>
      <c r="F24" s="1">
        <v>0.53700000000000003</v>
      </c>
      <c r="I24" s="1"/>
      <c r="J24" s="1"/>
      <c r="L24" s="1"/>
      <c r="M24" s="1"/>
      <c r="N24" s="1"/>
      <c r="O24" s="1"/>
      <c r="P24" s="1"/>
    </row>
    <row r="25" spans="2:16" x14ac:dyDescent="0.2">
      <c r="B25">
        <v>9</v>
      </c>
      <c r="C25" s="1">
        <v>0.65900000000000003</v>
      </c>
      <c r="D25" s="1">
        <v>0.66200000000000003</v>
      </c>
      <c r="E25" s="1">
        <v>0.54400000000000004</v>
      </c>
      <c r="F25" s="1">
        <v>0.54200000000000004</v>
      </c>
      <c r="I25" s="1"/>
      <c r="J25" s="1"/>
      <c r="L25" s="1"/>
      <c r="M25" s="1"/>
      <c r="N25" s="1"/>
    </row>
    <row r="26" spans="2:16" x14ac:dyDescent="0.2">
      <c r="B26">
        <v>12</v>
      </c>
      <c r="C26" s="1">
        <v>0.70799999999999996</v>
      </c>
      <c r="D26" s="1">
        <v>0.71699999999999997</v>
      </c>
      <c r="E26" s="1">
        <v>0.54900000000000004</v>
      </c>
      <c r="F26" s="1">
        <v>0.54700000000000004</v>
      </c>
      <c r="I26" s="1"/>
      <c r="J26" s="1"/>
      <c r="L26" s="1"/>
      <c r="M26" s="1"/>
      <c r="N26" s="1"/>
    </row>
    <row r="27" spans="2:16" x14ac:dyDescent="0.2">
      <c r="B27">
        <v>15</v>
      </c>
      <c r="C27" s="1">
        <v>0.76200000000000001</v>
      </c>
      <c r="D27" s="1">
        <v>0.77300000000000002</v>
      </c>
      <c r="E27" s="1">
        <v>0.55300000000000005</v>
      </c>
      <c r="F27" s="1">
        <v>0.55200000000000005</v>
      </c>
      <c r="I27" s="1"/>
      <c r="J27" s="1"/>
      <c r="L27" s="1"/>
      <c r="M27" s="1"/>
      <c r="N27" s="1"/>
    </row>
    <row r="28" spans="2:16" x14ac:dyDescent="0.2">
      <c r="M28" s="1"/>
      <c r="N28" s="1"/>
    </row>
    <row r="29" spans="2:16" x14ac:dyDescent="0.2">
      <c r="M29" s="1"/>
      <c r="N29" s="1"/>
    </row>
    <row r="30" spans="2:16" x14ac:dyDescent="0.2">
      <c r="B30" t="s">
        <v>29</v>
      </c>
    </row>
    <row r="31" spans="2:16" x14ac:dyDescent="0.2">
      <c r="B31" t="s">
        <v>71</v>
      </c>
      <c r="H31" t="s">
        <v>80</v>
      </c>
    </row>
    <row r="32" spans="2:16" x14ac:dyDescent="0.2">
      <c r="C32" t="s">
        <v>31</v>
      </c>
      <c r="D32" t="s">
        <v>28</v>
      </c>
      <c r="E32" t="s">
        <v>32</v>
      </c>
      <c r="F32" t="s">
        <v>33</v>
      </c>
      <c r="I32" t="s">
        <v>31</v>
      </c>
      <c r="J32" t="s">
        <v>28</v>
      </c>
      <c r="K32" t="s">
        <v>32</v>
      </c>
      <c r="L32" t="s">
        <v>33</v>
      </c>
    </row>
    <row r="33" spans="2:12" x14ac:dyDescent="0.2">
      <c r="B33">
        <v>0</v>
      </c>
      <c r="C33">
        <f>AVERAGE(C4:D4)</f>
        <v>0.54150000000000009</v>
      </c>
      <c r="D33">
        <f>AVERAGE(E4:F4)</f>
        <v>0.53150000000000008</v>
      </c>
      <c r="E33">
        <f>C33-D33</f>
        <v>1.0000000000000009E-2</v>
      </c>
      <c r="F33">
        <f>RSQ(E33:E38,B33:B38)</f>
        <v>0.99434896365060865</v>
      </c>
      <c r="H33">
        <v>0</v>
      </c>
      <c r="I33">
        <f>AVERAGE(I4:J4)</f>
        <v>0.70750000000000002</v>
      </c>
      <c r="J33">
        <f>AVERAGE(K4:L4)</f>
        <v>0.6964999999999999</v>
      </c>
      <c r="K33">
        <f>I33-J33</f>
        <v>1.1000000000000121E-2</v>
      </c>
      <c r="L33">
        <f>RSQ(K33:K38,H33:H38)</f>
        <v>0.99648738806300396</v>
      </c>
    </row>
    <row r="34" spans="2:12" x14ac:dyDescent="0.2">
      <c r="B34">
        <v>3</v>
      </c>
      <c r="C34">
        <f t="shared" ref="C34:C38" si="0">AVERAGE(C5:D5)</f>
        <v>0.57050000000000001</v>
      </c>
      <c r="D34">
        <f t="shared" ref="D34:D38" si="1">AVERAGE(E5:F5)</f>
        <v>0.53249999999999997</v>
      </c>
      <c r="E34">
        <f t="shared" ref="E34:E38" si="2">C34-D34</f>
        <v>3.8000000000000034E-2</v>
      </c>
      <c r="H34">
        <v>3</v>
      </c>
      <c r="I34">
        <f t="shared" ref="I34:I38" si="3">AVERAGE(I5:J5)</f>
        <v>0.72799999999999998</v>
      </c>
      <c r="J34">
        <f t="shared" ref="J34:J38" si="4">AVERAGE(K5:L5)</f>
        <v>0.6905</v>
      </c>
      <c r="K34">
        <f t="shared" ref="K34:K38" si="5">I34-J34</f>
        <v>3.7499999999999978E-2</v>
      </c>
    </row>
    <row r="35" spans="2:12" x14ac:dyDescent="0.2">
      <c r="B35">
        <v>6</v>
      </c>
      <c r="C35">
        <f t="shared" si="0"/>
        <v>0.60799999999999998</v>
      </c>
      <c r="D35">
        <f t="shared" si="1"/>
        <v>0.53500000000000003</v>
      </c>
      <c r="E35">
        <f t="shared" si="2"/>
        <v>7.2999999999999954E-2</v>
      </c>
      <c r="H35">
        <v>6</v>
      </c>
      <c r="I35">
        <f t="shared" si="3"/>
        <v>0.753</v>
      </c>
      <c r="J35">
        <f t="shared" si="4"/>
        <v>0.69</v>
      </c>
      <c r="K35">
        <f t="shared" si="5"/>
        <v>6.3000000000000056E-2</v>
      </c>
    </row>
    <row r="36" spans="2:12" x14ac:dyDescent="0.2">
      <c r="B36">
        <v>9</v>
      </c>
      <c r="C36">
        <f t="shared" si="0"/>
        <v>0.64949999999999997</v>
      </c>
      <c r="D36">
        <f t="shared" si="1"/>
        <v>0.53849999999999998</v>
      </c>
      <c r="E36">
        <f t="shared" si="2"/>
        <v>0.11099999999999999</v>
      </c>
      <c r="H36">
        <v>9</v>
      </c>
      <c r="I36">
        <f t="shared" si="3"/>
        <v>0.78300000000000003</v>
      </c>
      <c r="J36">
        <f t="shared" si="4"/>
        <v>0.69100000000000006</v>
      </c>
      <c r="K36">
        <f t="shared" si="5"/>
        <v>9.1999999999999971E-2</v>
      </c>
    </row>
    <row r="37" spans="2:12" x14ac:dyDescent="0.2">
      <c r="B37">
        <v>12</v>
      </c>
      <c r="C37">
        <f t="shared" si="0"/>
        <v>0.69700000000000006</v>
      </c>
      <c r="D37">
        <f t="shared" si="1"/>
        <v>0.54300000000000004</v>
      </c>
      <c r="E37">
        <f t="shared" si="2"/>
        <v>0.15400000000000003</v>
      </c>
      <c r="H37">
        <v>12</v>
      </c>
      <c r="I37">
        <f t="shared" si="3"/>
        <v>0.81699999999999995</v>
      </c>
      <c r="J37">
        <f t="shared" si="4"/>
        <v>0.69399999999999995</v>
      </c>
      <c r="K37">
        <f t="shared" si="5"/>
        <v>0.123</v>
      </c>
    </row>
    <row r="38" spans="2:12" x14ac:dyDescent="0.2">
      <c r="B38">
        <v>15</v>
      </c>
      <c r="C38">
        <f t="shared" si="0"/>
        <v>0.746</v>
      </c>
      <c r="D38">
        <f t="shared" si="1"/>
        <v>0.54900000000000004</v>
      </c>
      <c r="E38">
        <f t="shared" si="2"/>
        <v>0.19699999999999995</v>
      </c>
      <c r="H38">
        <v>15</v>
      </c>
      <c r="I38">
        <f t="shared" si="3"/>
        <v>0.85499999999999998</v>
      </c>
      <c r="J38">
        <f t="shared" si="4"/>
        <v>0.69699999999999995</v>
      </c>
      <c r="K38">
        <f t="shared" si="5"/>
        <v>0.15800000000000003</v>
      </c>
    </row>
    <row r="40" spans="2:12" x14ac:dyDescent="0.2">
      <c r="B40" t="s">
        <v>81</v>
      </c>
      <c r="H40" t="s">
        <v>77</v>
      </c>
    </row>
    <row r="41" spans="2:12" x14ac:dyDescent="0.2">
      <c r="C41" t="s">
        <v>31</v>
      </c>
      <c r="D41" t="s">
        <v>28</v>
      </c>
      <c r="E41" t="s">
        <v>32</v>
      </c>
      <c r="F41" t="s">
        <v>33</v>
      </c>
      <c r="I41" t="s">
        <v>31</v>
      </c>
      <c r="J41" t="s">
        <v>28</v>
      </c>
      <c r="K41" t="s">
        <v>32</v>
      </c>
      <c r="L41" t="s">
        <v>33</v>
      </c>
    </row>
    <row r="42" spans="2:12" x14ac:dyDescent="0.2">
      <c r="B42">
        <v>0</v>
      </c>
      <c r="C42">
        <f>AVERAGE(C13:D13)</f>
        <v>0.5615</v>
      </c>
      <c r="D42">
        <f>AVERAGE(E13:F13)</f>
        <v>0.55149999999999999</v>
      </c>
      <c r="E42">
        <f>C42-D42</f>
        <v>1.0000000000000009E-2</v>
      </c>
      <c r="F42">
        <f>RSQ(E42:E47,B42:B47)</f>
        <v>0.99257589937582635</v>
      </c>
      <c r="H42">
        <v>0</v>
      </c>
      <c r="I42">
        <f>AVERAGE(I13:J13)</f>
        <v>0.53100000000000003</v>
      </c>
      <c r="J42">
        <f>AVERAGE(K13:L13)</f>
        <v>0.51900000000000002</v>
      </c>
      <c r="K42">
        <f>I42-J42</f>
        <v>1.2000000000000011E-2</v>
      </c>
      <c r="L42">
        <f>RSQ(K42:K47,H42:H47)</f>
        <v>0.99126974212545715</v>
      </c>
    </row>
    <row r="43" spans="2:12" x14ac:dyDescent="0.2">
      <c r="B43">
        <v>3</v>
      </c>
      <c r="C43">
        <f t="shared" ref="C43:C47" si="6">AVERAGE(C14:D14)</f>
        <v>0.58399999999999996</v>
      </c>
      <c r="D43">
        <f t="shared" ref="D43:D47" si="7">AVERAGE(E14:F14)</f>
        <v>0.54849999999999999</v>
      </c>
      <c r="E43">
        <f t="shared" ref="E43:E47" si="8">C43-D43</f>
        <v>3.5499999999999976E-2</v>
      </c>
      <c r="H43">
        <v>3</v>
      </c>
      <c r="I43">
        <f t="shared" ref="I43:I47" si="9">AVERAGE(I14:J14)</f>
        <v>0.55299999999999994</v>
      </c>
      <c r="J43">
        <f t="shared" ref="J43:J47" si="10">AVERAGE(K14:L14)</f>
        <v>0.51950000000000007</v>
      </c>
      <c r="K43">
        <f t="shared" ref="K43:K47" si="11">I43-J43</f>
        <v>3.3499999999999863E-2</v>
      </c>
    </row>
    <row r="44" spans="2:12" x14ac:dyDescent="0.2">
      <c r="B44">
        <v>6</v>
      </c>
      <c r="C44">
        <f t="shared" si="6"/>
        <v>0.60949999999999993</v>
      </c>
      <c r="D44">
        <f t="shared" si="7"/>
        <v>0.54700000000000004</v>
      </c>
      <c r="E44">
        <f t="shared" si="8"/>
        <v>6.2499999999999889E-2</v>
      </c>
      <c r="H44">
        <v>6</v>
      </c>
      <c r="I44">
        <f t="shared" si="9"/>
        <v>0.58050000000000002</v>
      </c>
      <c r="J44">
        <f t="shared" si="10"/>
        <v>0.52049999999999996</v>
      </c>
      <c r="K44">
        <f t="shared" si="11"/>
        <v>6.0000000000000053E-2</v>
      </c>
    </row>
    <row r="45" spans="2:12" x14ac:dyDescent="0.2">
      <c r="B45">
        <v>9</v>
      </c>
      <c r="C45">
        <f t="shared" si="6"/>
        <v>0.64250000000000007</v>
      </c>
      <c r="D45">
        <f t="shared" si="7"/>
        <v>0.54800000000000004</v>
      </c>
      <c r="E45">
        <f t="shared" si="8"/>
        <v>9.4500000000000028E-2</v>
      </c>
      <c r="H45">
        <v>9</v>
      </c>
      <c r="I45">
        <f t="shared" si="9"/>
        <v>0.61349999999999993</v>
      </c>
      <c r="J45">
        <f t="shared" si="10"/>
        <v>0.52249999999999996</v>
      </c>
      <c r="K45">
        <f t="shared" si="11"/>
        <v>9.099999999999997E-2</v>
      </c>
    </row>
    <row r="46" spans="2:12" x14ac:dyDescent="0.2">
      <c r="B46">
        <v>12</v>
      </c>
      <c r="C46">
        <f t="shared" si="6"/>
        <v>0.6825</v>
      </c>
      <c r="D46">
        <f t="shared" si="7"/>
        <v>0.55149999999999999</v>
      </c>
      <c r="E46">
        <f t="shared" si="8"/>
        <v>0.13100000000000001</v>
      </c>
      <c r="H46">
        <v>12</v>
      </c>
      <c r="I46">
        <f t="shared" si="9"/>
        <v>0.65050000000000008</v>
      </c>
      <c r="J46">
        <f t="shared" si="10"/>
        <v>0.52600000000000002</v>
      </c>
      <c r="K46">
        <f t="shared" si="11"/>
        <v>0.12450000000000006</v>
      </c>
    </row>
    <row r="47" spans="2:12" x14ac:dyDescent="0.2">
      <c r="B47">
        <v>15</v>
      </c>
      <c r="C47">
        <f t="shared" si="6"/>
        <v>0.72499999999999998</v>
      </c>
      <c r="D47">
        <f t="shared" si="7"/>
        <v>0.55499999999999994</v>
      </c>
      <c r="E47">
        <f t="shared" si="8"/>
        <v>0.17000000000000004</v>
      </c>
      <c r="H47">
        <v>15</v>
      </c>
      <c r="I47">
        <f t="shared" si="9"/>
        <v>0.69199999999999995</v>
      </c>
      <c r="J47">
        <f t="shared" si="10"/>
        <v>0.53</v>
      </c>
      <c r="K47">
        <f t="shared" si="11"/>
        <v>0.16199999999999992</v>
      </c>
    </row>
    <row r="49" spans="2:6" x14ac:dyDescent="0.2">
      <c r="B49" t="s">
        <v>82</v>
      </c>
    </row>
    <row r="50" spans="2:6" x14ac:dyDescent="0.2">
      <c r="C50" t="s">
        <v>31</v>
      </c>
      <c r="D50" t="s">
        <v>28</v>
      </c>
      <c r="E50" t="s">
        <v>32</v>
      </c>
      <c r="F50" t="s">
        <v>33</v>
      </c>
    </row>
    <row r="51" spans="2:6" x14ac:dyDescent="0.2">
      <c r="B51">
        <v>0</v>
      </c>
      <c r="C51">
        <f>AVERAGE(C22:D22)</f>
        <v>0.54449999999999998</v>
      </c>
      <c r="D51">
        <f>AVERAGE(E22:F22)</f>
        <v>0.53249999999999997</v>
      </c>
      <c r="E51">
        <f>C51-D51</f>
        <v>1.2000000000000011E-2</v>
      </c>
      <c r="F51">
        <f>RSQ(E51:E56,B51:B56)</f>
        <v>0.98941502801638459</v>
      </c>
    </row>
    <row r="52" spans="2:6" x14ac:dyDescent="0.2">
      <c r="B52">
        <v>3</v>
      </c>
      <c r="C52">
        <f t="shared" ref="C52:C56" si="12">AVERAGE(C23:D23)</f>
        <v>0.5754999999999999</v>
      </c>
      <c r="D52">
        <f t="shared" ref="D52:D56" si="13">AVERAGE(E23:F23)</f>
        <v>0.53600000000000003</v>
      </c>
      <c r="E52">
        <f t="shared" ref="E52:E56" si="14">C52-D52</f>
        <v>3.9499999999999869E-2</v>
      </c>
    </row>
    <row r="53" spans="2:6" x14ac:dyDescent="0.2">
      <c r="B53">
        <v>6</v>
      </c>
      <c r="C53">
        <f t="shared" si="12"/>
        <v>0.61399999999999999</v>
      </c>
      <c r="D53">
        <f t="shared" si="13"/>
        <v>0.53900000000000003</v>
      </c>
      <c r="E53">
        <f t="shared" si="14"/>
        <v>7.4999999999999956E-2</v>
      </c>
    </row>
    <row r="54" spans="2:6" x14ac:dyDescent="0.2">
      <c r="B54">
        <v>9</v>
      </c>
      <c r="C54">
        <f t="shared" si="12"/>
        <v>0.66050000000000009</v>
      </c>
      <c r="D54">
        <f t="shared" si="13"/>
        <v>0.54300000000000004</v>
      </c>
      <c r="E54">
        <f t="shared" si="14"/>
        <v>0.11750000000000005</v>
      </c>
    </row>
    <row r="55" spans="2:6" x14ac:dyDescent="0.2">
      <c r="B55">
        <v>12</v>
      </c>
      <c r="C55">
        <f t="shared" si="12"/>
        <v>0.71249999999999991</v>
      </c>
      <c r="D55">
        <f>AVERAGE(E26:F26)</f>
        <v>0.54800000000000004</v>
      </c>
      <c r="E55">
        <f t="shared" si="14"/>
        <v>0.16449999999999987</v>
      </c>
    </row>
    <row r="56" spans="2:6" x14ac:dyDescent="0.2">
      <c r="B56">
        <v>15</v>
      </c>
      <c r="C56">
        <f t="shared" si="12"/>
        <v>0.76750000000000007</v>
      </c>
      <c r="D56">
        <f t="shared" si="13"/>
        <v>0.55249999999999999</v>
      </c>
      <c r="E56">
        <f t="shared" si="14"/>
        <v>0.21500000000000008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20" zoomScaleNormal="100" workbookViewId="0">
      <selection activeCell="C51" sqref="C51"/>
    </sheetView>
  </sheetViews>
  <sheetFormatPr defaultRowHeight="13.2" x14ac:dyDescent="0.2"/>
  <sheetData>
    <row r="2" spans="2:16" x14ac:dyDescent="0.2">
      <c r="B2" t="s">
        <v>83</v>
      </c>
      <c r="H2" t="s">
        <v>85</v>
      </c>
    </row>
    <row r="3" spans="2:16" x14ac:dyDescent="0.2">
      <c r="C3" t="s">
        <v>27</v>
      </c>
      <c r="E3" t="s">
        <v>28</v>
      </c>
      <c r="I3" t="s">
        <v>27</v>
      </c>
      <c r="K3" t="s">
        <v>28</v>
      </c>
    </row>
    <row r="4" spans="2:16" x14ac:dyDescent="0.2">
      <c r="B4">
        <v>0</v>
      </c>
      <c r="C4" s="1">
        <v>0.51</v>
      </c>
      <c r="D4" s="1">
        <v>0.51500000000000001</v>
      </c>
      <c r="E4" s="1">
        <v>0.51300000000000001</v>
      </c>
      <c r="F4" s="1">
        <v>0.51100000000000001</v>
      </c>
      <c r="G4" s="1"/>
      <c r="H4">
        <v>0</v>
      </c>
      <c r="I4" s="1">
        <v>0.54800000000000004</v>
      </c>
      <c r="J4" s="1">
        <v>0.55500000000000005</v>
      </c>
      <c r="K4" s="1">
        <v>0.53700000000000003</v>
      </c>
      <c r="L4" s="1">
        <v>0.53100000000000003</v>
      </c>
    </row>
    <row r="5" spans="2:16" x14ac:dyDescent="0.2">
      <c r="B5">
        <v>3</v>
      </c>
      <c r="C5" s="1">
        <v>0.53800000000000003</v>
      </c>
      <c r="D5" s="1">
        <v>0.54100000000000004</v>
      </c>
      <c r="E5" s="1">
        <v>0.51600000000000001</v>
      </c>
      <c r="F5" s="1">
        <v>0.51600000000000001</v>
      </c>
      <c r="G5" s="1"/>
      <c r="H5">
        <v>3</v>
      </c>
      <c r="I5" s="1">
        <v>0.58099999999999996</v>
      </c>
      <c r="J5" s="1">
        <v>0.58299999999999996</v>
      </c>
      <c r="K5" s="1">
        <v>0.54200000000000004</v>
      </c>
      <c r="L5" s="1">
        <v>0.53500000000000003</v>
      </c>
    </row>
    <row r="6" spans="2:16" x14ac:dyDescent="0.2">
      <c r="B6">
        <v>6</v>
      </c>
      <c r="C6" s="1">
        <v>0.57499999999999996</v>
      </c>
      <c r="D6" s="1">
        <v>0.57499999999999996</v>
      </c>
      <c r="E6" s="1">
        <v>0.52</v>
      </c>
      <c r="F6" s="1">
        <v>0.52100000000000002</v>
      </c>
      <c r="G6" s="1"/>
      <c r="H6">
        <v>6</v>
      </c>
      <c r="I6" s="1">
        <v>0.61599999999999999</v>
      </c>
      <c r="J6" s="1">
        <v>0.61799999999999999</v>
      </c>
      <c r="K6" s="1">
        <v>0.54800000000000004</v>
      </c>
      <c r="L6" s="1">
        <v>0.54100000000000004</v>
      </c>
    </row>
    <row r="7" spans="2:16" x14ac:dyDescent="0.2">
      <c r="B7">
        <v>9</v>
      </c>
      <c r="C7" s="1">
        <v>0.61799999999999999</v>
      </c>
      <c r="D7" s="1">
        <v>0.61599999999999999</v>
      </c>
      <c r="E7" s="1">
        <v>0.52200000000000002</v>
      </c>
      <c r="F7" s="1">
        <v>0.52400000000000002</v>
      </c>
      <c r="G7" s="1"/>
      <c r="H7">
        <v>9</v>
      </c>
      <c r="I7" s="1">
        <v>0.65800000000000003</v>
      </c>
      <c r="J7" s="1">
        <v>0.65800000000000003</v>
      </c>
      <c r="K7" s="1">
        <v>0.55300000000000005</v>
      </c>
      <c r="L7" s="1">
        <v>0.54500000000000004</v>
      </c>
    </row>
    <row r="8" spans="2:16" x14ac:dyDescent="0.2">
      <c r="B8">
        <v>12</v>
      </c>
      <c r="C8" s="1">
        <v>0.66400000000000003</v>
      </c>
      <c r="D8" s="1">
        <v>0.66200000000000003</v>
      </c>
      <c r="E8" s="1">
        <v>0.52600000000000002</v>
      </c>
      <c r="F8" s="1">
        <v>0.52800000000000002</v>
      </c>
      <c r="G8" s="1"/>
      <c r="H8">
        <v>12</v>
      </c>
      <c r="I8" s="1">
        <v>0.70499999999999996</v>
      </c>
      <c r="J8" s="1">
        <v>0.70399999999999996</v>
      </c>
      <c r="K8" s="1">
        <v>0.55700000000000005</v>
      </c>
      <c r="L8" s="1">
        <v>0.54900000000000004</v>
      </c>
    </row>
    <row r="9" spans="2:16" x14ac:dyDescent="0.2">
      <c r="B9">
        <v>15</v>
      </c>
      <c r="C9" s="1">
        <v>0.71299999999999997</v>
      </c>
      <c r="D9" s="1">
        <v>0.71</v>
      </c>
      <c r="E9" s="1">
        <v>0.52900000000000003</v>
      </c>
      <c r="F9" s="1">
        <v>0.53200000000000003</v>
      </c>
      <c r="G9" s="1"/>
      <c r="H9">
        <v>15</v>
      </c>
      <c r="I9" s="1">
        <v>0.755</v>
      </c>
      <c r="J9" s="1">
        <v>0.753</v>
      </c>
      <c r="K9" s="1">
        <v>0.56100000000000005</v>
      </c>
      <c r="L9" s="1">
        <v>0.55300000000000005</v>
      </c>
    </row>
    <row r="11" spans="2:16" x14ac:dyDescent="0.2">
      <c r="B11" t="s">
        <v>87</v>
      </c>
      <c r="H11" t="s">
        <v>89</v>
      </c>
    </row>
    <row r="12" spans="2:16" x14ac:dyDescent="0.2">
      <c r="C12" t="s">
        <v>27</v>
      </c>
      <c r="E12" t="s">
        <v>28</v>
      </c>
      <c r="I12" t="s">
        <v>27</v>
      </c>
      <c r="K12" t="s">
        <v>28</v>
      </c>
      <c r="M12" s="1"/>
      <c r="N12" s="1"/>
      <c r="O12" s="1"/>
      <c r="P12" s="1"/>
    </row>
    <row r="13" spans="2:16" x14ac:dyDescent="0.2">
      <c r="B13">
        <v>0</v>
      </c>
      <c r="C13" s="1">
        <v>0.54500000000000004</v>
      </c>
      <c r="D13" s="1">
        <v>0.56000000000000005</v>
      </c>
      <c r="E13" s="1">
        <v>0.53500000000000003</v>
      </c>
      <c r="F13" s="1">
        <v>0.53400000000000003</v>
      </c>
      <c r="H13">
        <v>0</v>
      </c>
      <c r="I13" s="1">
        <v>0.57499999999999996</v>
      </c>
      <c r="J13" s="1">
        <v>0.57299999999999995</v>
      </c>
      <c r="K13" s="1">
        <v>0.55700000000000005</v>
      </c>
      <c r="L13" s="1">
        <v>0.56299999999999994</v>
      </c>
      <c r="M13" s="1"/>
      <c r="N13" s="1"/>
      <c r="O13" s="1"/>
      <c r="P13" s="1"/>
    </row>
    <row r="14" spans="2:16" x14ac:dyDescent="0.2">
      <c r="B14">
        <v>3</v>
      </c>
      <c r="C14" s="1">
        <v>0.56899999999999995</v>
      </c>
      <c r="D14" s="1">
        <v>0.58199999999999996</v>
      </c>
      <c r="E14" s="1">
        <v>0.53700000000000003</v>
      </c>
      <c r="F14" s="1">
        <v>0.53700000000000003</v>
      </c>
      <c r="H14">
        <v>3</v>
      </c>
      <c r="I14" s="1">
        <v>0.59899999999999998</v>
      </c>
      <c r="J14" s="1">
        <v>0.59299999999999997</v>
      </c>
      <c r="K14" s="1">
        <v>0.56200000000000006</v>
      </c>
      <c r="L14" s="1">
        <v>0.56499999999999995</v>
      </c>
      <c r="M14" s="1"/>
      <c r="N14" s="1"/>
      <c r="O14" s="1"/>
      <c r="P14" s="1"/>
    </row>
    <row r="15" spans="2:16" x14ac:dyDescent="0.2">
      <c r="B15">
        <v>6</v>
      </c>
      <c r="C15" s="1">
        <v>0.59399999999999997</v>
      </c>
      <c r="D15" s="1">
        <v>0.60699999999999998</v>
      </c>
      <c r="E15" s="1">
        <v>0.54200000000000004</v>
      </c>
      <c r="F15" s="1">
        <v>0.54100000000000004</v>
      </c>
      <c r="H15">
        <v>6</v>
      </c>
      <c r="I15" s="1">
        <v>0.623</v>
      </c>
      <c r="J15" s="1">
        <v>0.622</v>
      </c>
      <c r="K15" s="1">
        <v>0.56599999999999995</v>
      </c>
      <c r="L15" s="1">
        <v>0.56699999999999995</v>
      </c>
      <c r="M15" s="1"/>
      <c r="N15" s="1"/>
      <c r="O15" s="1"/>
      <c r="P15" s="1"/>
    </row>
    <row r="16" spans="2:16" x14ac:dyDescent="0.2">
      <c r="B16">
        <v>9</v>
      </c>
      <c r="C16" s="1">
        <v>0.629</v>
      </c>
      <c r="D16" s="1">
        <v>0.64500000000000002</v>
      </c>
      <c r="E16" s="1">
        <v>0.55000000000000004</v>
      </c>
      <c r="F16" s="1">
        <v>0.54500000000000004</v>
      </c>
      <c r="H16">
        <v>9</v>
      </c>
      <c r="I16" s="1">
        <v>0.65600000000000003</v>
      </c>
      <c r="J16" s="1">
        <v>0.65500000000000003</v>
      </c>
      <c r="K16" s="1">
        <v>0.56999999999999995</v>
      </c>
      <c r="L16" s="1">
        <v>0.57099999999999995</v>
      </c>
      <c r="M16" s="1"/>
      <c r="N16" s="1"/>
      <c r="O16" s="1"/>
      <c r="P16" s="1"/>
    </row>
    <row r="17" spans="2:16" x14ac:dyDescent="0.2">
      <c r="B17">
        <v>12</v>
      </c>
      <c r="C17" s="1">
        <v>0.66800000000000004</v>
      </c>
      <c r="D17" s="1">
        <v>0.68200000000000005</v>
      </c>
      <c r="E17" s="1">
        <v>0.55700000000000005</v>
      </c>
      <c r="F17" s="1">
        <v>0.55100000000000005</v>
      </c>
      <c r="H17">
        <v>12</v>
      </c>
      <c r="I17" s="1">
        <v>0.69399999999999995</v>
      </c>
      <c r="J17" s="1">
        <v>0.69099999999999995</v>
      </c>
      <c r="K17" s="1">
        <v>0.57399999999999995</v>
      </c>
      <c r="L17" s="1">
        <v>0.57499999999999996</v>
      </c>
      <c r="M17" s="1"/>
      <c r="N17" s="1"/>
      <c r="O17" s="1"/>
      <c r="P17" s="1"/>
    </row>
    <row r="18" spans="2:16" x14ac:dyDescent="0.2">
      <c r="B18">
        <v>15</v>
      </c>
      <c r="C18" s="1">
        <v>0.71</v>
      </c>
      <c r="D18" s="1">
        <v>0.72</v>
      </c>
      <c r="E18" s="1">
        <v>0.56200000000000006</v>
      </c>
      <c r="F18" s="1">
        <v>0.55600000000000005</v>
      </c>
      <c r="H18">
        <v>15</v>
      </c>
      <c r="I18" s="1">
        <v>0.73499999999999999</v>
      </c>
      <c r="J18" s="1">
        <v>0.73199999999999998</v>
      </c>
      <c r="K18" s="1">
        <v>0.57899999999999996</v>
      </c>
      <c r="L18" s="1">
        <v>0.57899999999999996</v>
      </c>
      <c r="M18" s="1"/>
      <c r="N18" s="1"/>
      <c r="O18" s="1"/>
      <c r="P18" s="1"/>
    </row>
    <row r="19" spans="2:16" x14ac:dyDescent="0.2">
      <c r="M19" s="1"/>
      <c r="N19" s="1"/>
      <c r="O19" s="1"/>
      <c r="P19" s="1"/>
    </row>
    <row r="20" spans="2:16" x14ac:dyDescent="0.2">
      <c r="B20" t="s">
        <v>91</v>
      </c>
      <c r="M20" s="1"/>
      <c r="N20" s="1"/>
      <c r="O20" s="1"/>
      <c r="P20" s="1"/>
    </row>
    <row r="21" spans="2:16" x14ac:dyDescent="0.2">
      <c r="C21" t="s">
        <v>27</v>
      </c>
      <c r="E21" t="s">
        <v>28</v>
      </c>
      <c r="M21" s="1"/>
      <c r="N21" s="1"/>
      <c r="O21" s="1"/>
      <c r="P21" s="1"/>
    </row>
    <row r="22" spans="2:16" x14ac:dyDescent="0.2">
      <c r="B22">
        <v>0</v>
      </c>
      <c r="C22" s="1">
        <v>0.52400000000000002</v>
      </c>
      <c r="D22" s="1">
        <v>0.52800000000000002</v>
      </c>
      <c r="E22" s="1">
        <v>0.50700000000000001</v>
      </c>
      <c r="F22" s="1">
        <v>0.50600000000000001</v>
      </c>
      <c r="I22" s="1"/>
      <c r="J22" s="1"/>
      <c r="L22" s="1"/>
      <c r="M22" s="1"/>
      <c r="N22" s="1"/>
      <c r="O22" s="1"/>
      <c r="P22" s="1"/>
    </row>
    <row r="23" spans="2:16" x14ac:dyDescent="0.2">
      <c r="B23">
        <v>3</v>
      </c>
      <c r="C23" s="1">
        <v>0.54600000000000004</v>
      </c>
      <c r="D23" s="1">
        <v>0.55300000000000005</v>
      </c>
      <c r="E23" s="1">
        <v>0.51400000000000001</v>
      </c>
      <c r="F23" s="1">
        <v>0.51</v>
      </c>
      <c r="I23" s="1"/>
      <c r="J23" s="1"/>
      <c r="L23" s="1"/>
      <c r="M23" s="1"/>
      <c r="N23" s="1"/>
      <c r="O23" s="1"/>
      <c r="P23" s="1"/>
    </row>
    <row r="24" spans="2:16" x14ac:dyDescent="0.2">
      <c r="B24">
        <v>6</v>
      </c>
      <c r="C24" s="1">
        <v>0.57599999999999996</v>
      </c>
      <c r="D24" s="1">
        <v>0.58799999999999997</v>
      </c>
      <c r="E24" s="1">
        <v>0.52</v>
      </c>
      <c r="F24" s="1">
        <v>0.51500000000000001</v>
      </c>
      <c r="I24" s="1"/>
      <c r="J24" s="1"/>
      <c r="L24" s="1"/>
      <c r="M24" s="1"/>
      <c r="N24" s="1"/>
      <c r="O24" s="1"/>
      <c r="P24" s="1"/>
    </row>
    <row r="25" spans="2:16" x14ac:dyDescent="0.2">
      <c r="B25">
        <v>9</v>
      </c>
      <c r="C25" s="1">
        <v>0.61399999999999999</v>
      </c>
      <c r="D25" s="1">
        <v>0.629</v>
      </c>
      <c r="E25" s="1">
        <v>0.52400000000000002</v>
      </c>
      <c r="F25" s="1">
        <v>0.52200000000000002</v>
      </c>
      <c r="I25" s="1"/>
      <c r="J25" s="1"/>
      <c r="L25" s="1"/>
      <c r="M25" s="1"/>
      <c r="N25" s="1"/>
    </row>
    <row r="26" spans="2:16" x14ac:dyDescent="0.2">
      <c r="B26">
        <v>12</v>
      </c>
      <c r="C26" s="1">
        <v>0.65400000000000003</v>
      </c>
      <c r="D26" s="1">
        <v>0.67500000000000004</v>
      </c>
      <c r="E26" s="1">
        <v>0.52800000000000002</v>
      </c>
      <c r="F26" s="1">
        <v>0.52600000000000002</v>
      </c>
      <c r="I26" s="1"/>
      <c r="J26" s="1"/>
      <c r="L26" s="1"/>
      <c r="M26" s="1"/>
      <c r="N26" s="1"/>
    </row>
    <row r="27" spans="2:16" x14ac:dyDescent="0.2">
      <c r="B27">
        <v>15</v>
      </c>
      <c r="C27" s="1">
        <v>0.69699999999999995</v>
      </c>
      <c r="D27" s="1">
        <v>0.72299999999999998</v>
      </c>
      <c r="E27" s="1">
        <v>0.53300000000000003</v>
      </c>
      <c r="F27" s="1">
        <v>0.53200000000000003</v>
      </c>
      <c r="I27" s="1"/>
      <c r="J27" s="1"/>
      <c r="L27" s="1"/>
    </row>
    <row r="30" spans="2:16" x14ac:dyDescent="0.2">
      <c r="B30" t="s">
        <v>29</v>
      </c>
    </row>
    <row r="31" spans="2:16" x14ac:dyDescent="0.2">
      <c r="B31" t="s">
        <v>92</v>
      </c>
      <c r="H31" t="s">
        <v>93</v>
      </c>
    </row>
    <row r="32" spans="2:16" x14ac:dyDescent="0.2">
      <c r="C32" t="s">
        <v>31</v>
      </c>
      <c r="D32" t="s">
        <v>28</v>
      </c>
      <c r="E32" t="s">
        <v>32</v>
      </c>
      <c r="F32" t="s">
        <v>33</v>
      </c>
      <c r="I32" t="s">
        <v>31</v>
      </c>
      <c r="J32" t="s">
        <v>28</v>
      </c>
      <c r="K32" t="s">
        <v>32</v>
      </c>
      <c r="L32" t="s">
        <v>33</v>
      </c>
    </row>
    <row r="33" spans="2:12" x14ac:dyDescent="0.2">
      <c r="B33">
        <v>0</v>
      </c>
      <c r="C33">
        <f>AVERAGE(C4:D4)</f>
        <v>0.51249999999999996</v>
      </c>
      <c r="D33">
        <f>AVERAGE(E4:F4)</f>
        <v>0.51200000000000001</v>
      </c>
      <c r="E33">
        <f>C33-D33</f>
        <v>4.9999999999994493E-4</v>
      </c>
      <c r="F33">
        <f>RSQ(E33:E38,B33:B38)</f>
        <v>0.98761539619727645</v>
      </c>
      <c r="H33">
        <v>0</v>
      </c>
      <c r="I33">
        <f>AVERAGE(I4:J4)</f>
        <v>0.5515000000000001</v>
      </c>
      <c r="J33">
        <f>AVERAGE(K4:L4)</f>
        <v>0.53400000000000003</v>
      </c>
      <c r="K33">
        <f>I33-J33</f>
        <v>1.7500000000000071E-2</v>
      </c>
      <c r="L33">
        <f>RSQ(K33:K38,H33:H38)</f>
        <v>0.98796325487172587</v>
      </c>
    </row>
    <row r="34" spans="2:12" x14ac:dyDescent="0.2">
      <c r="B34">
        <v>3</v>
      </c>
      <c r="C34">
        <f t="shared" ref="C34:C38" si="0">AVERAGE(C5:D5)</f>
        <v>0.53950000000000009</v>
      </c>
      <c r="D34">
        <f t="shared" ref="D34:D38" si="1">AVERAGE(E5:F5)</f>
        <v>0.51600000000000001</v>
      </c>
      <c r="E34">
        <f t="shared" ref="E34:E38" si="2">C34-D34</f>
        <v>2.3500000000000076E-2</v>
      </c>
      <c r="H34">
        <v>3</v>
      </c>
      <c r="I34">
        <f t="shared" ref="I34:I38" si="3">AVERAGE(I5:J5)</f>
        <v>0.58199999999999996</v>
      </c>
      <c r="J34">
        <f t="shared" ref="J34:J38" si="4">AVERAGE(K5:L5)</f>
        <v>0.53849999999999998</v>
      </c>
      <c r="K34">
        <f t="shared" ref="K34:K38" si="5">I34-J34</f>
        <v>4.3499999999999983E-2</v>
      </c>
    </row>
    <row r="35" spans="2:12" x14ac:dyDescent="0.2">
      <c r="B35">
        <v>6</v>
      </c>
      <c r="C35">
        <f t="shared" si="0"/>
        <v>0.57499999999999996</v>
      </c>
      <c r="D35">
        <f t="shared" si="1"/>
        <v>0.52049999999999996</v>
      </c>
      <c r="E35">
        <f t="shared" si="2"/>
        <v>5.4499999999999993E-2</v>
      </c>
      <c r="H35">
        <v>6</v>
      </c>
      <c r="I35">
        <f t="shared" si="3"/>
        <v>0.61699999999999999</v>
      </c>
      <c r="J35">
        <f t="shared" si="4"/>
        <v>0.54449999999999998</v>
      </c>
      <c r="K35">
        <f t="shared" si="5"/>
        <v>7.2500000000000009E-2</v>
      </c>
    </row>
    <row r="36" spans="2:12" x14ac:dyDescent="0.2">
      <c r="B36">
        <v>9</v>
      </c>
      <c r="C36">
        <f t="shared" si="0"/>
        <v>0.61699999999999999</v>
      </c>
      <c r="D36">
        <f t="shared" si="1"/>
        <v>0.52300000000000002</v>
      </c>
      <c r="E36">
        <f t="shared" si="2"/>
        <v>9.3999999999999972E-2</v>
      </c>
      <c r="H36">
        <v>9</v>
      </c>
      <c r="I36">
        <f t="shared" si="3"/>
        <v>0.65800000000000003</v>
      </c>
      <c r="J36">
        <f t="shared" si="4"/>
        <v>0.54900000000000004</v>
      </c>
      <c r="K36">
        <f t="shared" si="5"/>
        <v>0.10899999999999999</v>
      </c>
    </row>
    <row r="37" spans="2:12" x14ac:dyDescent="0.2">
      <c r="B37">
        <v>12</v>
      </c>
      <c r="C37">
        <f t="shared" si="0"/>
        <v>0.66300000000000003</v>
      </c>
      <c r="D37">
        <f t="shared" si="1"/>
        <v>0.52700000000000002</v>
      </c>
      <c r="E37">
        <f t="shared" si="2"/>
        <v>0.13600000000000001</v>
      </c>
      <c r="H37">
        <v>12</v>
      </c>
      <c r="I37">
        <f t="shared" si="3"/>
        <v>0.7044999999999999</v>
      </c>
      <c r="J37">
        <f t="shared" si="4"/>
        <v>0.55300000000000005</v>
      </c>
      <c r="K37">
        <f t="shared" si="5"/>
        <v>0.15149999999999986</v>
      </c>
    </row>
    <row r="38" spans="2:12" x14ac:dyDescent="0.2">
      <c r="B38">
        <v>15</v>
      </c>
      <c r="C38">
        <f t="shared" si="0"/>
        <v>0.71150000000000002</v>
      </c>
      <c r="D38">
        <f t="shared" si="1"/>
        <v>0.53049999999999997</v>
      </c>
      <c r="E38">
        <f t="shared" si="2"/>
        <v>0.18100000000000005</v>
      </c>
      <c r="H38">
        <v>15</v>
      </c>
      <c r="I38">
        <f t="shared" si="3"/>
        <v>0.754</v>
      </c>
      <c r="J38">
        <f t="shared" si="4"/>
        <v>0.55700000000000005</v>
      </c>
      <c r="K38">
        <f t="shared" si="5"/>
        <v>0.19699999999999995</v>
      </c>
    </row>
    <row r="40" spans="2:12" x14ac:dyDescent="0.2">
      <c r="B40" t="s">
        <v>94</v>
      </c>
      <c r="H40" t="s">
        <v>95</v>
      </c>
    </row>
    <row r="41" spans="2:12" x14ac:dyDescent="0.2">
      <c r="C41" t="s">
        <v>31</v>
      </c>
      <c r="D41" t="s">
        <v>28</v>
      </c>
      <c r="E41" t="s">
        <v>32</v>
      </c>
      <c r="F41" t="s">
        <v>33</v>
      </c>
      <c r="I41" t="s">
        <v>31</v>
      </c>
      <c r="J41" t="s">
        <v>28</v>
      </c>
      <c r="K41" t="s">
        <v>32</v>
      </c>
      <c r="L41" t="s">
        <v>33</v>
      </c>
    </row>
    <row r="42" spans="2:12" x14ac:dyDescent="0.2">
      <c r="B42">
        <v>0</v>
      </c>
      <c r="C42">
        <f>AVERAGE(C13:D13)</f>
        <v>0.55249999999999999</v>
      </c>
      <c r="D42">
        <f>AVERAGE(E13:F13)</f>
        <v>0.53449999999999998</v>
      </c>
      <c r="E42">
        <f>C42-D42</f>
        <v>1.8000000000000016E-2</v>
      </c>
      <c r="F42">
        <f>RSQ(E42:E47,B42:B47)</f>
        <v>0.9876214952368072</v>
      </c>
      <c r="H42">
        <v>0</v>
      </c>
      <c r="I42">
        <f>AVERAGE(I13:J13)</f>
        <v>0.57399999999999995</v>
      </c>
      <c r="J42">
        <f>AVERAGE(K13:L13)</f>
        <v>0.56000000000000005</v>
      </c>
      <c r="K42">
        <f>I42-J42</f>
        <v>1.3999999999999901E-2</v>
      </c>
      <c r="L42">
        <f>RSQ(K42:K47,H42:H47)</f>
        <v>0.98614515545153703</v>
      </c>
    </row>
    <row r="43" spans="2:12" x14ac:dyDescent="0.2">
      <c r="B43">
        <v>3</v>
      </c>
      <c r="C43">
        <f t="shared" ref="C43:C47" si="6">AVERAGE(C14:D14)</f>
        <v>0.5754999999999999</v>
      </c>
      <c r="D43">
        <f t="shared" ref="D43:D47" si="7">AVERAGE(E14:F14)</f>
        <v>0.53700000000000003</v>
      </c>
      <c r="E43">
        <f t="shared" ref="E43:E47" si="8">C43-D43</f>
        <v>3.8499999999999868E-2</v>
      </c>
      <c r="H43">
        <v>3</v>
      </c>
      <c r="I43">
        <f t="shared" ref="I43:I47" si="9">AVERAGE(I14:J14)</f>
        <v>0.59599999999999997</v>
      </c>
      <c r="J43">
        <f t="shared" ref="J43:J47" si="10">AVERAGE(K14:L14)</f>
        <v>0.5635</v>
      </c>
      <c r="K43">
        <f t="shared" ref="K43:K47" si="11">I43-J43</f>
        <v>3.2499999999999973E-2</v>
      </c>
    </row>
    <row r="44" spans="2:12" x14ac:dyDescent="0.2">
      <c r="B44">
        <v>6</v>
      </c>
      <c r="C44">
        <f t="shared" si="6"/>
        <v>0.60050000000000003</v>
      </c>
      <c r="D44">
        <f t="shared" si="7"/>
        <v>0.54150000000000009</v>
      </c>
      <c r="E44">
        <f t="shared" si="8"/>
        <v>5.8999999999999941E-2</v>
      </c>
      <c r="H44">
        <v>6</v>
      </c>
      <c r="I44">
        <f t="shared" si="9"/>
        <v>0.62250000000000005</v>
      </c>
      <c r="J44">
        <f t="shared" si="10"/>
        <v>0.5665</v>
      </c>
      <c r="K44">
        <f t="shared" si="11"/>
        <v>5.600000000000005E-2</v>
      </c>
    </row>
    <row r="45" spans="2:12" x14ac:dyDescent="0.2">
      <c r="B45">
        <v>9</v>
      </c>
      <c r="C45">
        <f t="shared" si="6"/>
        <v>0.63700000000000001</v>
      </c>
      <c r="D45">
        <f t="shared" si="7"/>
        <v>0.5475000000000001</v>
      </c>
      <c r="E45">
        <f t="shared" si="8"/>
        <v>8.9499999999999913E-2</v>
      </c>
      <c r="H45">
        <v>9</v>
      </c>
      <c r="I45">
        <f t="shared" si="9"/>
        <v>0.65549999999999997</v>
      </c>
      <c r="J45">
        <f t="shared" si="10"/>
        <v>0.57050000000000001</v>
      </c>
      <c r="K45">
        <f t="shared" si="11"/>
        <v>8.4999999999999964E-2</v>
      </c>
    </row>
    <row r="46" spans="2:12" x14ac:dyDescent="0.2">
      <c r="B46">
        <v>12</v>
      </c>
      <c r="C46">
        <f t="shared" si="6"/>
        <v>0.67500000000000004</v>
      </c>
      <c r="D46">
        <f t="shared" si="7"/>
        <v>0.55400000000000005</v>
      </c>
      <c r="E46">
        <f t="shared" si="8"/>
        <v>0.121</v>
      </c>
      <c r="H46">
        <v>12</v>
      </c>
      <c r="I46">
        <f t="shared" si="9"/>
        <v>0.69249999999999989</v>
      </c>
      <c r="J46">
        <f t="shared" si="10"/>
        <v>0.57450000000000001</v>
      </c>
      <c r="K46">
        <f t="shared" si="11"/>
        <v>0.11799999999999988</v>
      </c>
    </row>
    <row r="47" spans="2:12" x14ac:dyDescent="0.2">
      <c r="B47">
        <v>15</v>
      </c>
      <c r="C47">
        <f t="shared" si="6"/>
        <v>0.71499999999999997</v>
      </c>
      <c r="D47">
        <f t="shared" si="7"/>
        <v>0.55900000000000005</v>
      </c>
      <c r="E47">
        <f t="shared" si="8"/>
        <v>0.15599999999999992</v>
      </c>
      <c r="H47">
        <v>15</v>
      </c>
      <c r="I47">
        <f t="shared" si="9"/>
        <v>0.73350000000000004</v>
      </c>
      <c r="J47">
        <f t="shared" si="10"/>
        <v>0.57899999999999996</v>
      </c>
      <c r="K47">
        <f t="shared" si="11"/>
        <v>0.15450000000000008</v>
      </c>
    </row>
    <row r="49" spans="2:6" x14ac:dyDescent="0.2">
      <c r="B49" t="s">
        <v>96</v>
      </c>
    </row>
    <row r="50" spans="2:6" x14ac:dyDescent="0.2">
      <c r="C50" t="s">
        <v>31</v>
      </c>
      <c r="D50" t="s">
        <v>28</v>
      </c>
      <c r="E50" t="s">
        <v>32</v>
      </c>
      <c r="F50" t="s">
        <v>33</v>
      </c>
    </row>
    <row r="51" spans="2:6" x14ac:dyDescent="0.2">
      <c r="B51">
        <v>0</v>
      </c>
      <c r="C51">
        <f>AVERAGE(C22:D22)</f>
        <v>0.52600000000000002</v>
      </c>
      <c r="D51">
        <f>AVERAGE(E22:F22)</f>
        <v>0.50649999999999995</v>
      </c>
      <c r="E51">
        <f>C51-D51</f>
        <v>1.9500000000000073E-2</v>
      </c>
      <c r="F51">
        <f>RSQ(E51:E56,B51:B56)</f>
        <v>0.98316178301651813</v>
      </c>
    </row>
    <row r="52" spans="2:6" x14ac:dyDescent="0.2">
      <c r="B52">
        <v>3</v>
      </c>
      <c r="C52">
        <f t="shared" ref="C52:C56" si="12">AVERAGE(C23:D23)</f>
        <v>0.5495000000000001</v>
      </c>
      <c r="D52">
        <f t="shared" ref="D52:D56" si="13">AVERAGE(E23:F23)</f>
        <v>0.51200000000000001</v>
      </c>
      <c r="E52">
        <f t="shared" ref="E52:E56" si="14">C52-D52</f>
        <v>3.7500000000000089E-2</v>
      </c>
    </row>
    <row r="53" spans="2:6" x14ac:dyDescent="0.2">
      <c r="B53">
        <v>6</v>
      </c>
      <c r="C53">
        <f t="shared" si="12"/>
        <v>0.58199999999999996</v>
      </c>
      <c r="D53">
        <f t="shared" si="13"/>
        <v>0.51750000000000007</v>
      </c>
      <c r="E53">
        <f t="shared" si="14"/>
        <v>6.4499999999999891E-2</v>
      </c>
    </row>
    <row r="54" spans="2:6" x14ac:dyDescent="0.2">
      <c r="B54">
        <v>9</v>
      </c>
      <c r="C54">
        <f t="shared" si="12"/>
        <v>0.62149999999999994</v>
      </c>
      <c r="D54">
        <f t="shared" si="13"/>
        <v>0.52300000000000002</v>
      </c>
      <c r="E54">
        <f t="shared" si="14"/>
        <v>9.8499999999999921E-2</v>
      </c>
    </row>
    <row r="55" spans="2:6" x14ac:dyDescent="0.2">
      <c r="B55">
        <v>12</v>
      </c>
      <c r="C55">
        <f t="shared" si="12"/>
        <v>0.66450000000000009</v>
      </c>
      <c r="D55">
        <f>AVERAGE(E26:F26)</f>
        <v>0.52700000000000002</v>
      </c>
      <c r="E55">
        <f t="shared" si="14"/>
        <v>0.13750000000000007</v>
      </c>
    </row>
    <row r="56" spans="2:6" x14ac:dyDescent="0.2">
      <c r="B56">
        <v>15</v>
      </c>
      <c r="C56">
        <f t="shared" si="12"/>
        <v>0.71</v>
      </c>
      <c r="D56">
        <f t="shared" si="13"/>
        <v>0.53249999999999997</v>
      </c>
      <c r="E56">
        <f t="shared" si="14"/>
        <v>0.17749999999999999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zoomScaleNormal="100" workbookViewId="0">
      <selection activeCell="A4" sqref="A4"/>
    </sheetView>
  </sheetViews>
  <sheetFormatPr defaultRowHeight="13.2" x14ac:dyDescent="0.2"/>
  <sheetData>
    <row r="2" spans="2:9" x14ac:dyDescent="0.2">
      <c r="B2" t="s">
        <v>98</v>
      </c>
    </row>
    <row r="3" spans="2:9" x14ac:dyDescent="0.2">
      <c r="B3" t="s">
        <v>97</v>
      </c>
      <c r="G3" t="s">
        <v>99</v>
      </c>
      <c r="H3">
        <f>SLOPE(C4:C9,B4:B9)</f>
        <v>1.6737695852534566E-4</v>
      </c>
    </row>
    <row r="4" spans="2:9" x14ac:dyDescent="0.2">
      <c r="B4">
        <v>0</v>
      </c>
      <c r="C4">
        <f>AVERAGE(D4:E4)</f>
        <v>0</v>
      </c>
      <c r="D4" s="1">
        <v>0</v>
      </c>
      <c r="E4" s="1">
        <v>0</v>
      </c>
      <c r="G4" t="s">
        <v>100</v>
      </c>
      <c r="H4">
        <f>INTERCEPT(C4:C9,B4:B9)</f>
        <v>-1.5142857142857596E-3</v>
      </c>
    </row>
    <row r="5" spans="2:9" x14ac:dyDescent="0.2">
      <c r="B5">
        <v>125</v>
      </c>
      <c r="C5">
        <f t="shared" ref="C5:C9" si="0">AVERAGE(D5:E5)</f>
        <v>2.6499999999999999E-2</v>
      </c>
      <c r="D5" s="1">
        <v>2.5999999999999999E-2</v>
      </c>
      <c r="E5" s="1">
        <v>2.7E-2</v>
      </c>
    </row>
    <row r="6" spans="2:9" x14ac:dyDescent="0.2">
      <c r="B6">
        <v>250</v>
      </c>
      <c r="C6">
        <f t="shared" si="0"/>
        <v>4.4499999999999998E-2</v>
      </c>
      <c r="D6" s="1">
        <v>4.2999999999999997E-2</v>
      </c>
      <c r="E6" s="1">
        <v>4.5999999999999999E-2</v>
      </c>
    </row>
    <row r="7" spans="2:9" x14ac:dyDescent="0.2">
      <c r="B7">
        <v>500</v>
      </c>
      <c r="C7">
        <f t="shared" si="0"/>
        <v>7.4999999999999997E-2</v>
      </c>
      <c r="D7" s="1">
        <v>7.2999999999999995E-2</v>
      </c>
      <c r="E7" s="1">
        <v>7.6999999999999999E-2</v>
      </c>
    </row>
    <row r="8" spans="2:9" x14ac:dyDescent="0.2">
      <c r="B8">
        <v>1000</v>
      </c>
      <c r="C8">
        <f t="shared" si="0"/>
        <v>0.153</v>
      </c>
      <c r="D8" s="1">
        <v>0.14499999999999999</v>
      </c>
      <c r="E8" s="1">
        <v>0.161</v>
      </c>
    </row>
    <row r="9" spans="2:9" x14ac:dyDescent="0.2">
      <c r="B9">
        <v>2000</v>
      </c>
      <c r="C9">
        <f t="shared" si="0"/>
        <v>0.34050000000000002</v>
      </c>
      <c r="D9" s="1">
        <v>0.33500000000000002</v>
      </c>
      <c r="E9" s="1">
        <v>0.34599999999999997</v>
      </c>
    </row>
    <row r="11" spans="2:9" x14ac:dyDescent="0.2">
      <c r="B11" t="s">
        <v>101</v>
      </c>
    </row>
    <row r="12" spans="2:9" x14ac:dyDescent="0.2">
      <c r="H12" t="s">
        <v>105</v>
      </c>
      <c r="I12" t="s">
        <v>106</v>
      </c>
    </row>
    <row r="13" spans="2:9" x14ac:dyDescent="0.2">
      <c r="B13" t="s">
        <v>102</v>
      </c>
      <c r="C13">
        <f>AVERAGE(D13:E13)</f>
        <v>8.6999999999999994E-2</v>
      </c>
      <c r="D13" s="1">
        <v>8.5999999999999993E-2</v>
      </c>
      <c r="E13" s="1">
        <v>8.7999999999999995E-2</v>
      </c>
      <c r="G13" t="s">
        <v>102</v>
      </c>
      <c r="H13">
        <f>(C13-$H$4)/$H$3*50</f>
        <v>26441.598202682762</v>
      </c>
      <c r="I13">
        <f>H13/1000</f>
        <v>26.441598202682762</v>
      </c>
    </row>
    <row r="14" spans="2:9" x14ac:dyDescent="0.2">
      <c r="B14" t="s">
        <v>34</v>
      </c>
      <c r="C14">
        <f t="shared" ref="C14:C32" si="1">AVERAGE(D14:E14)</f>
        <v>9.1999999999999998E-2</v>
      </c>
      <c r="D14" s="1">
        <v>9.2999999999999999E-2</v>
      </c>
      <c r="E14" s="1">
        <v>9.0999999999999998E-2</v>
      </c>
      <c r="G14" t="s">
        <v>34</v>
      </c>
      <c r="H14">
        <f t="shared" ref="H14:H32" si="2">(C14-$H$4)/$H$3*50</f>
        <v>27935.232704125468</v>
      </c>
      <c r="I14">
        <f t="shared" ref="I14:I32" si="3">H14/1000</f>
        <v>27.935232704125468</v>
      </c>
    </row>
    <row r="15" spans="2:9" x14ac:dyDescent="0.2">
      <c r="B15" t="s">
        <v>36</v>
      </c>
      <c r="C15">
        <f t="shared" si="1"/>
        <v>8.8999999999999996E-2</v>
      </c>
      <c r="D15" s="1">
        <v>8.7999999999999995E-2</v>
      </c>
      <c r="E15" s="1">
        <v>0.09</v>
      </c>
      <c r="G15" t="s">
        <v>36</v>
      </c>
      <c r="H15">
        <f t="shared" si="2"/>
        <v>27039.052003259851</v>
      </c>
      <c r="I15">
        <f t="shared" si="3"/>
        <v>27.039052003259851</v>
      </c>
    </row>
    <row r="16" spans="2:9" x14ac:dyDescent="0.2">
      <c r="B16" t="s">
        <v>38</v>
      </c>
      <c r="C16">
        <f t="shared" si="1"/>
        <v>9.9000000000000005E-2</v>
      </c>
      <c r="D16" s="1">
        <v>9.8000000000000004E-2</v>
      </c>
      <c r="E16" s="1">
        <v>0.1</v>
      </c>
      <c r="G16" t="s">
        <v>38</v>
      </c>
      <c r="H16">
        <f t="shared" si="2"/>
        <v>30026.321006145248</v>
      </c>
      <c r="I16">
        <f t="shared" si="3"/>
        <v>30.026321006145249</v>
      </c>
    </row>
    <row r="17" spans="2:9" x14ac:dyDescent="0.2">
      <c r="B17" t="s">
        <v>40</v>
      </c>
      <c r="C17">
        <f t="shared" si="1"/>
        <v>0.10299999999999999</v>
      </c>
      <c r="D17" s="1">
        <v>0.10199999999999999</v>
      </c>
      <c r="E17" s="1">
        <v>0.104</v>
      </c>
      <c r="G17" t="s">
        <v>40</v>
      </c>
      <c r="H17">
        <f t="shared" si="2"/>
        <v>31221.228607299399</v>
      </c>
      <c r="I17">
        <f t="shared" si="3"/>
        <v>31.221228607299398</v>
      </c>
    </row>
    <row r="18" spans="2:9" x14ac:dyDescent="0.2">
      <c r="B18" t="s">
        <v>103</v>
      </c>
      <c r="C18">
        <f t="shared" si="1"/>
        <v>0.10250000000000001</v>
      </c>
      <c r="D18" s="1">
        <v>0.11</v>
      </c>
      <c r="E18" s="1">
        <v>9.5000000000000001E-2</v>
      </c>
      <c r="G18" t="s">
        <v>103</v>
      </c>
      <c r="H18">
        <f t="shared" si="2"/>
        <v>31071.865157155138</v>
      </c>
      <c r="I18">
        <f t="shared" si="3"/>
        <v>31.071865157155138</v>
      </c>
    </row>
    <row r="19" spans="2:9" x14ac:dyDescent="0.2">
      <c r="B19" t="s">
        <v>60</v>
      </c>
      <c r="C19">
        <f t="shared" si="1"/>
        <v>9.2999999999999999E-2</v>
      </c>
      <c r="D19" s="1">
        <v>0.09</v>
      </c>
      <c r="E19" s="1">
        <v>9.6000000000000002E-2</v>
      </c>
      <c r="G19" t="s">
        <v>60</v>
      </c>
      <c r="H19">
        <f t="shared" si="2"/>
        <v>28233.959604414009</v>
      </c>
      <c r="I19">
        <f t="shared" si="3"/>
        <v>28.233959604414007</v>
      </c>
    </row>
    <row r="20" spans="2:9" x14ac:dyDescent="0.2">
      <c r="B20" t="s">
        <v>62</v>
      </c>
      <c r="C20">
        <f t="shared" si="1"/>
        <v>8.8999999999999996E-2</v>
      </c>
      <c r="D20" s="1">
        <v>8.7999999999999995E-2</v>
      </c>
      <c r="E20" s="1">
        <v>0.09</v>
      </c>
      <c r="G20" t="s">
        <v>62</v>
      </c>
      <c r="H20">
        <f t="shared" si="2"/>
        <v>27039.052003259851</v>
      </c>
      <c r="I20">
        <f t="shared" si="3"/>
        <v>27.039052003259851</v>
      </c>
    </row>
    <row r="21" spans="2:9" x14ac:dyDescent="0.2">
      <c r="B21" t="s">
        <v>64</v>
      </c>
      <c r="C21">
        <f t="shared" si="1"/>
        <v>9.5000000000000001E-2</v>
      </c>
      <c r="D21" s="1">
        <v>9.7000000000000003E-2</v>
      </c>
      <c r="E21" s="1">
        <v>9.2999999999999999E-2</v>
      </c>
      <c r="G21" t="s">
        <v>64</v>
      </c>
      <c r="H21">
        <f t="shared" si="2"/>
        <v>28831.413404991086</v>
      </c>
      <c r="I21">
        <f t="shared" si="3"/>
        <v>28.831413404991086</v>
      </c>
    </row>
    <row r="22" spans="2:9" x14ac:dyDescent="0.2">
      <c r="B22" t="s">
        <v>66</v>
      </c>
      <c r="C22">
        <f t="shared" si="1"/>
        <v>9.0499999999999997E-2</v>
      </c>
      <c r="D22" s="1">
        <v>9.1999999999999998E-2</v>
      </c>
      <c r="E22" s="1">
        <v>8.8999999999999996E-2</v>
      </c>
      <c r="G22" t="s">
        <v>66</v>
      </c>
      <c r="H22">
        <f t="shared" si="2"/>
        <v>27487.142353692656</v>
      </c>
      <c r="I22">
        <f t="shared" si="3"/>
        <v>27.487142353692654</v>
      </c>
    </row>
    <row r="23" spans="2:9" x14ac:dyDescent="0.2">
      <c r="B23" t="s">
        <v>104</v>
      </c>
      <c r="C23">
        <f t="shared" si="1"/>
        <v>9.2999999999999999E-2</v>
      </c>
      <c r="D23" s="1">
        <v>9.6000000000000002E-2</v>
      </c>
      <c r="E23" s="1">
        <v>0.09</v>
      </c>
      <c r="G23" t="s">
        <v>104</v>
      </c>
      <c r="H23">
        <f t="shared" si="2"/>
        <v>28233.959604414009</v>
      </c>
      <c r="I23">
        <f t="shared" si="3"/>
        <v>28.233959604414007</v>
      </c>
    </row>
    <row r="24" spans="2:9" x14ac:dyDescent="0.2">
      <c r="B24" t="s">
        <v>72</v>
      </c>
      <c r="C24">
        <f t="shared" si="1"/>
        <v>9.6000000000000002E-2</v>
      </c>
      <c r="D24" s="1">
        <v>0.1</v>
      </c>
      <c r="E24" s="1">
        <v>9.1999999999999998E-2</v>
      </c>
      <c r="G24" t="s">
        <v>72</v>
      </c>
      <c r="H24">
        <f t="shared" si="2"/>
        <v>29130.140305279627</v>
      </c>
      <c r="I24">
        <f t="shared" si="3"/>
        <v>29.130140305279628</v>
      </c>
    </row>
    <row r="25" spans="2:9" x14ac:dyDescent="0.2">
      <c r="B25" t="s">
        <v>74</v>
      </c>
      <c r="C25">
        <f t="shared" si="1"/>
        <v>9.6000000000000002E-2</v>
      </c>
      <c r="D25" s="1">
        <v>9.8000000000000004E-2</v>
      </c>
      <c r="E25" s="1">
        <v>9.4E-2</v>
      </c>
      <c r="G25" t="s">
        <v>74</v>
      </c>
      <c r="H25">
        <f t="shared" si="2"/>
        <v>29130.140305279627</v>
      </c>
      <c r="I25">
        <f t="shared" si="3"/>
        <v>29.130140305279628</v>
      </c>
    </row>
    <row r="26" spans="2:9" x14ac:dyDescent="0.2">
      <c r="B26" t="s">
        <v>76</v>
      </c>
      <c r="C26">
        <f t="shared" si="1"/>
        <v>9.9500000000000005E-2</v>
      </c>
      <c r="D26" s="1">
        <v>9.9000000000000005E-2</v>
      </c>
      <c r="E26" s="1">
        <v>0.1</v>
      </c>
      <c r="G26" t="s">
        <v>76</v>
      </c>
      <c r="H26">
        <f t="shared" si="2"/>
        <v>30175.68445628952</v>
      </c>
      <c r="I26">
        <f t="shared" si="3"/>
        <v>30.17568445628952</v>
      </c>
    </row>
    <row r="27" spans="2:9" x14ac:dyDescent="0.2">
      <c r="B27" t="s">
        <v>78</v>
      </c>
      <c r="C27">
        <f t="shared" si="1"/>
        <v>0.11399999999999999</v>
      </c>
      <c r="D27" s="1">
        <v>0.11899999999999999</v>
      </c>
      <c r="E27" s="1">
        <v>0.109</v>
      </c>
      <c r="G27" t="s">
        <v>78</v>
      </c>
      <c r="H27">
        <f t="shared" si="2"/>
        <v>34507.224510473337</v>
      </c>
      <c r="I27">
        <f t="shared" si="3"/>
        <v>34.507224510473335</v>
      </c>
    </row>
    <row r="28" spans="2:9" x14ac:dyDescent="0.2">
      <c r="B28" t="s">
        <v>83</v>
      </c>
      <c r="C28">
        <f t="shared" si="1"/>
        <v>0.1</v>
      </c>
      <c r="D28" s="1">
        <v>0.10100000000000001</v>
      </c>
      <c r="E28" s="1">
        <v>9.9000000000000005E-2</v>
      </c>
      <c r="G28" t="s">
        <v>83</v>
      </c>
      <c r="H28">
        <f t="shared" si="2"/>
        <v>30325.047906433785</v>
      </c>
      <c r="I28">
        <f t="shared" si="3"/>
        <v>30.325047906433785</v>
      </c>
    </row>
    <row r="29" spans="2:9" x14ac:dyDescent="0.2">
      <c r="B29" t="s">
        <v>84</v>
      </c>
      <c r="C29">
        <f t="shared" si="1"/>
        <v>0.1145</v>
      </c>
      <c r="D29" s="1">
        <v>0.113</v>
      </c>
      <c r="E29" s="1">
        <v>0.11600000000000001</v>
      </c>
      <c r="G29" t="s">
        <v>84</v>
      </c>
      <c r="H29">
        <f t="shared" si="2"/>
        <v>34656.587960617617</v>
      </c>
      <c r="I29">
        <f t="shared" si="3"/>
        <v>34.656587960617614</v>
      </c>
    </row>
    <row r="30" spans="2:9" x14ac:dyDescent="0.2">
      <c r="B30" t="s">
        <v>86</v>
      </c>
      <c r="C30">
        <f t="shared" si="1"/>
        <v>8.8999999999999996E-2</v>
      </c>
      <c r="D30" s="1">
        <v>0.09</v>
      </c>
      <c r="E30" s="1">
        <v>8.7999999999999995E-2</v>
      </c>
      <c r="G30" t="s">
        <v>86</v>
      </c>
      <c r="H30">
        <f t="shared" si="2"/>
        <v>27039.052003259851</v>
      </c>
      <c r="I30">
        <f t="shared" si="3"/>
        <v>27.039052003259851</v>
      </c>
    </row>
    <row r="31" spans="2:9" x14ac:dyDescent="0.2">
      <c r="B31" t="s">
        <v>88</v>
      </c>
      <c r="C31">
        <f t="shared" si="1"/>
        <v>9.7000000000000003E-2</v>
      </c>
      <c r="D31" s="1">
        <v>9.2999999999999999E-2</v>
      </c>
      <c r="E31" s="1">
        <v>0.10100000000000001</v>
      </c>
      <c r="G31" t="s">
        <v>88</v>
      </c>
      <c r="H31">
        <f t="shared" si="2"/>
        <v>29428.867205568167</v>
      </c>
      <c r="I31">
        <f t="shared" si="3"/>
        <v>29.428867205568167</v>
      </c>
    </row>
    <row r="32" spans="2:9" x14ac:dyDescent="0.2">
      <c r="B32" t="s">
        <v>90</v>
      </c>
      <c r="C32">
        <f t="shared" si="1"/>
        <v>9.6500000000000002E-2</v>
      </c>
      <c r="D32" s="1">
        <v>0.09</v>
      </c>
      <c r="E32" s="1">
        <v>0.10299999999999999</v>
      </c>
      <c r="G32" t="s">
        <v>90</v>
      </c>
      <c r="H32">
        <f t="shared" si="2"/>
        <v>29279.503755423895</v>
      </c>
      <c r="I32">
        <f t="shared" si="3"/>
        <v>29.279503755423896</v>
      </c>
    </row>
    <row r="37" spans="3:10" x14ac:dyDescent="0.2">
      <c r="E37" s="1"/>
      <c r="F37" s="1"/>
    </row>
    <row r="38" spans="3:10" x14ac:dyDescent="0.2">
      <c r="C38" s="1"/>
      <c r="D38" s="1"/>
      <c r="E38" s="1"/>
      <c r="F38" s="1"/>
    </row>
    <row r="39" spans="3:10" x14ac:dyDescent="0.2">
      <c r="C39" s="1"/>
      <c r="D39" s="1"/>
      <c r="E39" s="1"/>
      <c r="F39" s="1"/>
    </row>
    <row r="40" spans="3:10" x14ac:dyDescent="0.2">
      <c r="C40" s="1"/>
      <c r="D40" s="1"/>
      <c r="E40" s="1"/>
      <c r="F40" s="1"/>
    </row>
    <row r="41" spans="3:10" x14ac:dyDescent="0.2">
      <c r="C41" s="1"/>
      <c r="D41" s="1"/>
      <c r="E41" s="1"/>
      <c r="F41" s="1"/>
    </row>
    <row r="42" spans="3:10" x14ac:dyDescent="0.2">
      <c r="C42" s="1"/>
      <c r="D42" s="1"/>
      <c r="E42" s="1"/>
      <c r="F42" s="1"/>
    </row>
    <row r="43" spans="3:10" x14ac:dyDescent="0.2">
      <c r="C43" s="1"/>
      <c r="D43" s="1"/>
      <c r="E43" s="1"/>
      <c r="F43" s="1"/>
      <c r="I43" s="1"/>
      <c r="J43" s="1"/>
    </row>
    <row r="44" spans="3:10" x14ac:dyDescent="0.2">
      <c r="E44" s="1"/>
      <c r="F44" s="1"/>
      <c r="I44" s="1"/>
      <c r="J44" s="1"/>
    </row>
    <row r="45" spans="3:10" x14ac:dyDescent="0.2">
      <c r="E45" s="1"/>
      <c r="F45" s="1"/>
    </row>
    <row r="46" spans="3:10" x14ac:dyDescent="0.2">
      <c r="E46" s="1"/>
      <c r="F46" s="1"/>
    </row>
    <row r="47" spans="3:10" x14ac:dyDescent="0.2">
      <c r="E47" s="1"/>
      <c r="F47" s="1"/>
    </row>
    <row r="48" spans="3:10" x14ac:dyDescent="0.2">
      <c r="E48" s="1"/>
      <c r="F48" s="1"/>
    </row>
    <row r="49" spans="5:6" x14ac:dyDescent="0.2">
      <c r="E49" s="1"/>
      <c r="F49" s="1"/>
    </row>
    <row r="50" spans="5:6" x14ac:dyDescent="0.2">
      <c r="E50" s="1"/>
      <c r="F50" s="1"/>
    </row>
    <row r="51" spans="5:6" x14ac:dyDescent="0.2">
      <c r="E51" s="1"/>
      <c r="F51" s="1"/>
    </row>
    <row r="52" spans="5:6" x14ac:dyDescent="0.2">
      <c r="E52" s="1"/>
      <c r="F52" s="1"/>
    </row>
    <row r="53" spans="5:6" x14ac:dyDescent="0.2">
      <c r="E53" s="1"/>
      <c r="F53" s="1"/>
    </row>
    <row r="54" spans="5:6" x14ac:dyDescent="0.2">
      <c r="E54" s="1"/>
      <c r="F54" s="1"/>
    </row>
    <row r="55" spans="5:6" x14ac:dyDescent="0.2">
      <c r="E55" s="1"/>
      <c r="F55" s="1"/>
    </row>
    <row r="56" spans="5:6" x14ac:dyDescent="0.2">
      <c r="E56" s="1"/>
      <c r="F56" s="1"/>
    </row>
  </sheetData>
  <phoneticPr fontId="2"/>
  <pageMargins left="0.23622047244094491" right="0.23622047244094491" top="0.74803149606299213" bottom="0.74803149606299213" header="0.31496062992125984" footer="0.31496062992125984"/>
  <pageSetup paperSize="9" scale="60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4"/>
  <sheetViews>
    <sheetView zoomScaleNormal="100" workbookViewId="0">
      <selection activeCell="B10" sqref="B10:B11"/>
    </sheetView>
  </sheetViews>
  <sheetFormatPr defaultRowHeight="13.2" x14ac:dyDescent="0.2"/>
  <sheetData>
    <row r="2" spans="2:22" x14ac:dyDescent="0.2">
      <c r="C2" t="s">
        <v>1</v>
      </c>
      <c r="H2" t="s">
        <v>2</v>
      </c>
      <c r="M2" t="s">
        <v>4</v>
      </c>
      <c r="R2" t="s">
        <v>5</v>
      </c>
    </row>
    <row r="3" spans="2:22" x14ac:dyDescent="0.2">
      <c r="B3" t="s">
        <v>6</v>
      </c>
      <c r="C3">
        <v>1</v>
      </c>
      <c r="D3">
        <v>2</v>
      </c>
      <c r="E3">
        <v>3</v>
      </c>
      <c r="F3">
        <v>4</v>
      </c>
      <c r="G3">
        <v>5</v>
      </c>
      <c r="H3">
        <v>1</v>
      </c>
      <c r="I3">
        <v>2</v>
      </c>
      <c r="J3">
        <v>3</v>
      </c>
      <c r="K3">
        <v>4</v>
      </c>
      <c r="L3">
        <v>5</v>
      </c>
      <c r="M3">
        <v>1</v>
      </c>
      <c r="N3">
        <v>2</v>
      </c>
      <c r="O3">
        <v>3</v>
      </c>
      <c r="P3">
        <v>4</v>
      </c>
      <c r="Q3">
        <v>5</v>
      </c>
      <c r="R3">
        <v>1</v>
      </c>
      <c r="S3">
        <v>2</v>
      </c>
      <c r="T3">
        <v>3</v>
      </c>
      <c r="U3">
        <v>4</v>
      </c>
      <c r="V3">
        <v>5</v>
      </c>
    </row>
    <row r="4" spans="2:22" x14ac:dyDescent="0.2">
      <c r="B4">
        <v>0</v>
      </c>
      <c r="C4">
        <f>'abs(NLD)'!E33</f>
        <v>-3.5000000000000031E-3</v>
      </c>
      <c r="D4">
        <f>'abs(NLD)'!K33</f>
        <v>1.3500000000000012E-2</v>
      </c>
      <c r="E4">
        <f>'abs(NLD)'!E42</f>
        <v>9.5000000000000084E-3</v>
      </c>
      <c r="F4">
        <f>'abs(NLD)'!K42</f>
        <v>2.7000000000000024E-2</v>
      </c>
      <c r="G4">
        <f>'abs(NLD)'!E51</f>
        <v>7.9999999999999516E-3</v>
      </c>
      <c r="H4">
        <f>'abs(NLD+BLEx)'!E33</f>
        <v>1.1499999999999955E-2</v>
      </c>
      <c r="I4">
        <f>'abs(NLD+BLEx)'!K33</f>
        <v>7.4999999999999512E-3</v>
      </c>
      <c r="J4">
        <f>'abs(NLD+BLEx)'!E42</f>
        <v>8.0000000000000071E-3</v>
      </c>
      <c r="K4">
        <f>'abs(NLD+BLEx)'!K42</f>
        <v>-2.0000000000000018E-3</v>
      </c>
      <c r="L4">
        <f>'abs(NLD+BLEx)'!E51</f>
        <v>1.0000000000000009E-2</v>
      </c>
      <c r="M4">
        <f>'abs(ALD)'!E33</f>
        <v>1.0000000000000009E-2</v>
      </c>
      <c r="N4">
        <f>'abs(ALD)'!K33</f>
        <v>1.1000000000000121E-2</v>
      </c>
      <c r="O4">
        <f>'abs(ALD)'!E42</f>
        <v>1.0000000000000009E-2</v>
      </c>
      <c r="P4">
        <f>'abs(ALD)'!K42</f>
        <v>1.2000000000000011E-2</v>
      </c>
      <c r="Q4">
        <f>'abs(ALD)'!E51</f>
        <v>1.2000000000000011E-2</v>
      </c>
      <c r="R4">
        <f>'abs(ALD+BLEx)'!E33</f>
        <v>4.9999999999994493E-4</v>
      </c>
      <c r="S4">
        <f>'abs(ALD+BLEx)'!K33</f>
        <v>1.7500000000000071E-2</v>
      </c>
      <c r="T4">
        <f>'abs(ALD+BLEx)'!E42</f>
        <v>1.8000000000000016E-2</v>
      </c>
      <c r="U4">
        <f>'abs(ALD+BLEx)'!K42</f>
        <v>1.3999999999999901E-2</v>
      </c>
      <c r="V4">
        <f>'abs(ALD+BLEx)'!E51</f>
        <v>1.9500000000000073E-2</v>
      </c>
    </row>
    <row r="5" spans="2:22" x14ac:dyDescent="0.2">
      <c r="B5">
        <v>3</v>
      </c>
      <c r="C5">
        <f>'abs(NLD)'!E34</f>
        <v>1.2499999999999956E-2</v>
      </c>
      <c r="D5">
        <f>'abs(NLD)'!K34</f>
        <v>3.6499999999999977E-2</v>
      </c>
      <c r="E5">
        <f>'abs(NLD)'!E43</f>
        <v>2.4500000000000022E-2</v>
      </c>
      <c r="F5">
        <f>'abs(NLD)'!K43</f>
        <v>6.3500000000000112E-2</v>
      </c>
      <c r="G5">
        <f>'abs(NLD)'!E52</f>
        <v>3.1999999999999973E-2</v>
      </c>
      <c r="H5">
        <f>'abs(NLD+BLEx)'!E34</f>
        <v>3.6000000000000032E-2</v>
      </c>
      <c r="I5">
        <f>'abs(NLD+BLEx)'!K34</f>
        <v>2.4500000000000022E-2</v>
      </c>
      <c r="J5">
        <f>'abs(NLD+BLEx)'!E43</f>
        <v>2.6500000000000024E-2</v>
      </c>
      <c r="K5">
        <f>'abs(NLD+BLEx)'!K43</f>
        <v>1.5500000000000014E-2</v>
      </c>
      <c r="L5">
        <f>'abs(NLD+BLEx)'!E52</f>
        <v>2.300000000000002E-2</v>
      </c>
      <c r="M5">
        <f>'abs(ALD)'!E34</f>
        <v>3.8000000000000034E-2</v>
      </c>
      <c r="N5">
        <f>'abs(ALD)'!K34</f>
        <v>3.7499999999999978E-2</v>
      </c>
      <c r="O5">
        <f>'abs(ALD)'!E43</f>
        <v>3.5499999999999976E-2</v>
      </c>
      <c r="P5">
        <f>'abs(ALD)'!K43</f>
        <v>3.3499999999999863E-2</v>
      </c>
      <c r="Q5">
        <f>'abs(ALD)'!E52</f>
        <v>3.9499999999999869E-2</v>
      </c>
      <c r="R5">
        <f>'abs(ALD+BLEx)'!E34</f>
        <v>2.3500000000000076E-2</v>
      </c>
      <c r="S5">
        <f>'abs(ALD+BLEx)'!K34</f>
        <v>4.3499999999999983E-2</v>
      </c>
      <c r="T5">
        <f>'abs(ALD+BLEx)'!E43</f>
        <v>3.8499999999999868E-2</v>
      </c>
      <c r="U5">
        <f>'abs(ALD+BLEx)'!K43</f>
        <v>3.2499999999999973E-2</v>
      </c>
      <c r="V5">
        <f>'abs(ALD+BLEx)'!E52</f>
        <v>3.7500000000000089E-2</v>
      </c>
    </row>
    <row r="6" spans="2:22" x14ac:dyDescent="0.2">
      <c r="B6">
        <v>6</v>
      </c>
      <c r="C6">
        <f>'abs(NLD)'!E35</f>
        <v>3.5499999999999976E-2</v>
      </c>
      <c r="D6">
        <f>'abs(NLD)'!K35</f>
        <v>6.7499999999999949E-2</v>
      </c>
      <c r="E6">
        <f>'abs(NLD)'!E44</f>
        <v>4.2499999999999982E-2</v>
      </c>
      <c r="F6">
        <f>'abs(NLD)'!K44</f>
        <v>0.10449999999999998</v>
      </c>
      <c r="G6">
        <f>'abs(NLD)'!E53</f>
        <v>5.8499999999999996E-2</v>
      </c>
      <c r="H6">
        <f>'abs(NLD+BLEx)'!E35</f>
        <v>6.5500000000000058E-2</v>
      </c>
      <c r="I6">
        <f>'abs(NLD+BLEx)'!K35</f>
        <v>4.8499999999999988E-2</v>
      </c>
      <c r="J6">
        <f>'abs(NLD+BLEx)'!E44</f>
        <v>4.7500000000000042E-2</v>
      </c>
      <c r="K6">
        <f>'abs(NLD+BLEx)'!K44</f>
        <v>3.8999999999999979E-2</v>
      </c>
      <c r="L6">
        <f>'abs(NLD+BLEx)'!E53</f>
        <v>4.3499999999999983E-2</v>
      </c>
      <c r="M6">
        <f>'abs(ALD)'!E35</f>
        <v>7.2999999999999954E-2</v>
      </c>
      <c r="N6">
        <f>'abs(ALD)'!K35</f>
        <v>6.3000000000000056E-2</v>
      </c>
      <c r="O6">
        <f>'abs(ALD)'!E44</f>
        <v>6.2499999999999889E-2</v>
      </c>
      <c r="P6">
        <f>'abs(ALD)'!K44</f>
        <v>6.0000000000000053E-2</v>
      </c>
      <c r="Q6">
        <f>'abs(ALD)'!E53</f>
        <v>7.4999999999999956E-2</v>
      </c>
      <c r="R6">
        <f>'abs(ALD+BLEx)'!E35</f>
        <v>5.4499999999999993E-2</v>
      </c>
      <c r="S6">
        <f>'abs(ALD+BLEx)'!K35</f>
        <v>7.2500000000000009E-2</v>
      </c>
      <c r="T6">
        <f>'abs(ALD+BLEx)'!E44</f>
        <v>5.8999999999999941E-2</v>
      </c>
      <c r="U6">
        <f>'abs(ALD+BLEx)'!K44</f>
        <v>5.600000000000005E-2</v>
      </c>
      <c r="V6">
        <f>'abs(ALD+BLEx)'!E53</f>
        <v>6.4499999999999891E-2</v>
      </c>
    </row>
    <row r="7" spans="2:22" x14ac:dyDescent="0.2">
      <c r="B7">
        <v>9</v>
      </c>
      <c r="C7">
        <f>'abs(NLD)'!E36</f>
        <v>6.2500000000000056E-2</v>
      </c>
      <c r="D7">
        <f>'abs(NLD)'!K36</f>
        <v>0.10299999999999998</v>
      </c>
      <c r="E7">
        <f>'abs(NLD)'!E45</f>
        <v>6.4499999999999946E-2</v>
      </c>
      <c r="F7">
        <f>'abs(NLD)'!K45</f>
        <v>0.15200000000000002</v>
      </c>
      <c r="G7">
        <f>'abs(NLD)'!E54</f>
        <v>9.2999999999999972E-2</v>
      </c>
      <c r="H7">
        <f>'abs(NLD+BLEx)'!E36</f>
        <v>0.10100000000000003</v>
      </c>
      <c r="I7">
        <f>'abs(NLD+BLEx)'!K36</f>
        <v>7.6500000000000068E-2</v>
      </c>
      <c r="J7">
        <f>'abs(NLD+BLEx)'!E45</f>
        <v>7.1999999999999953E-2</v>
      </c>
      <c r="K7">
        <f>'abs(NLD+BLEx)'!K45</f>
        <v>6.4999999999999947E-2</v>
      </c>
      <c r="L7">
        <f>'abs(NLD+BLEx)'!E54</f>
        <v>7.1000000000000008E-2</v>
      </c>
      <c r="M7">
        <f>'abs(ALD)'!E36</f>
        <v>0.11099999999999999</v>
      </c>
      <c r="N7">
        <f>'abs(ALD)'!K36</f>
        <v>9.1999999999999971E-2</v>
      </c>
      <c r="O7">
        <f>'abs(ALD)'!E45</f>
        <v>9.4500000000000028E-2</v>
      </c>
      <c r="P7">
        <f>'abs(ALD)'!K45</f>
        <v>9.099999999999997E-2</v>
      </c>
      <c r="Q7">
        <f>'abs(ALD)'!E54</f>
        <v>0.11750000000000005</v>
      </c>
      <c r="R7">
        <f>'abs(ALD+BLEx)'!E36</f>
        <v>9.3999999999999972E-2</v>
      </c>
      <c r="S7">
        <f>'abs(ALD+BLEx)'!K36</f>
        <v>0.10899999999999999</v>
      </c>
      <c r="T7">
        <f>'abs(ALD+BLEx)'!E45</f>
        <v>8.9499999999999913E-2</v>
      </c>
      <c r="U7">
        <f>'abs(ALD+BLEx)'!K45</f>
        <v>8.4999999999999964E-2</v>
      </c>
      <c r="V7">
        <f>'abs(ALD+BLEx)'!E54</f>
        <v>9.8499999999999921E-2</v>
      </c>
    </row>
    <row r="8" spans="2:22" x14ac:dyDescent="0.2">
      <c r="B8">
        <v>12</v>
      </c>
      <c r="C8">
        <f>'abs(NLD)'!E37</f>
        <v>9.0499999999999969E-2</v>
      </c>
      <c r="D8">
        <f>'abs(NLD)'!K37</f>
        <v>0.14049999999999996</v>
      </c>
      <c r="E8">
        <f>'abs(NLD)'!E46</f>
        <v>8.8000000000000023E-2</v>
      </c>
      <c r="F8">
        <f>'abs(NLD)'!K46</f>
        <v>0.2024999999999999</v>
      </c>
      <c r="G8">
        <f>'abs(NLD)'!E55</f>
        <v>0.129</v>
      </c>
      <c r="H8">
        <f>'abs(NLD+BLEx)'!E37</f>
        <v>0.14100000000000007</v>
      </c>
      <c r="I8">
        <f>'abs(NLD+BLEx)'!K37</f>
        <v>0.10850000000000004</v>
      </c>
      <c r="J8">
        <f>'abs(NLD+BLEx)'!E46</f>
        <v>9.9500000000000033E-2</v>
      </c>
      <c r="K8">
        <f>'abs(NLD+BLEx)'!K46</f>
        <v>9.3999999999999972E-2</v>
      </c>
      <c r="L8">
        <f>'abs(NLD+BLEx)'!E55</f>
        <v>9.7999999999999921E-2</v>
      </c>
      <c r="M8">
        <f>'abs(ALD)'!E37</f>
        <v>0.15400000000000003</v>
      </c>
      <c r="N8">
        <f>'abs(ALD)'!K37</f>
        <v>0.123</v>
      </c>
      <c r="O8">
        <f>'abs(ALD)'!E46</f>
        <v>0.13100000000000001</v>
      </c>
      <c r="P8">
        <f>'abs(ALD)'!K46</f>
        <v>0.12450000000000006</v>
      </c>
      <c r="Q8">
        <f>'abs(ALD)'!E55</f>
        <v>0.16449999999999987</v>
      </c>
      <c r="R8">
        <f>'abs(ALD+BLEx)'!E37</f>
        <v>0.13600000000000001</v>
      </c>
      <c r="S8">
        <f>'abs(ALD+BLEx)'!K37</f>
        <v>0.15149999999999986</v>
      </c>
      <c r="T8">
        <f>'abs(ALD+BLEx)'!E46</f>
        <v>0.121</v>
      </c>
      <c r="U8">
        <f>'abs(ALD+BLEx)'!K46</f>
        <v>0.11799999999999988</v>
      </c>
      <c r="V8">
        <f>'abs(ALD+BLEx)'!E55</f>
        <v>0.13750000000000007</v>
      </c>
    </row>
    <row r="9" spans="2:22" x14ac:dyDescent="0.2">
      <c r="B9">
        <v>15</v>
      </c>
      <c r="C9">
        <f>'abs(NLD)'!E38</f>
        <v>0.121</v>
      </c>
      <c r="D9">
        <f>'abs(NLD)'!K38</f>
        <v>0.18099999999999999</v>
      </c>
      <c r="E9">
        <f>'abs(NLD)'!E47</f>
        <v>0.11499999999999994</v>
      </c>
      <c r="F9">
        <f>'abs(NLD)'!K47</f>
        <v>0.25850000000000006</v>
      </c>
      <c r="G9">
        <f>'abs(NLD)'!E56</f>
        <v>0.16849999999999998</v>
      </c>
      <c r="H9">
        <f>'abs(NLD+BLEx)'!E38</f>
        <v>0.18400000000000005</v>
      </c>
      <c r="I9">
        <f>'abs(NLD+BLEx)'!K38</f>
        <v>0.14250000000000002</v>
      </c>
      <c r="J9">
        <f>'abs(NLD+BLEx)'!E47</f>
        <v>0.12950000000000006</v>
      </c>
      <c r="K9">
        <f>'abs(NLD+BLEx)'!K47</f>
        <v>0.12549999999999994</v>
      </c>
      <c r="L9">
        <f>'abs(NLD+BLEx)'!E56</f>
        <v>0.127</v>
      </c>
      <c r="M9">
        <f>'abs(ALD)'!E38</f>
        <v>0.19699999999999995</v>
      </c>
      <c r="N9">
        <f>'abs(ALD)'!K38</f>
        <v>0.15800000000000003</v>
      </c>
      <c r="O9">
        <f>'abs(ALD)'!E47</f>
        <v>0.17000000000000004</v>
      </c>
      <c r="P9">
        <f>'abs(ALD)'!K47</f>
        <v>0.16199999999999992</v>
      </c>
      <c r="Q9">
        <f>'abs(ALD)'!E56</f>
        <v>0.21500000000000008</v>
      </c>
      <c r="R9">
        <f>'abs(ALD+BLEx)'!E38</f>
        <v>0.18100000000000005</v>
      </c>
      <c r="S9">
        <f>'abs(ALD+BLEx)'!K38</f>
        <v>0.19699999999999995</v>
      </c>
      <c r="T9">
        <f>'abs(ALD+BLEx)'!E47</f>
        <v>0.15599999999999992</v>
      </c>
      <c r="U9">
        <f>'abs(ALD+BLEx)'!K47</f>
        <v>0.15450000000000008</v>
      </c>
      <c r="V9">
        <f>'abs(ALD+BLEx)'!E56</f>
        <v>0.17749999999999999</v>
      </c>
    </row>
    <row r="10" spans="2:22" x14ac:dyDescent="0.2">
      <c r="B10" t="s">
        <v>163</v>
      </c>
      <c r="C10">
        <f>'protein conc.'!I13</f>
        <v>26.441598202682762</v>
      </c>
      <c r="D10">
        <f>'protein conc.'!I14</f>
        <v>27.935232704125468</v>
      </c>
      <c r="E10">
        <f>'protein conc.'!I15</f>
        <v>27.039052003259851</v>
      </c>
      <c r="F10">
        <f>'protein conc.'!I16</f>
        <v>30.026321006145249</v>
      </c>
      <c r="G10">
        <f>'protein conc.'!I17</f>
        <v>31.221228607299398</v>
      </c>
      <c r="H10">
        <f>'protein conc.'!I18</f>
        <v>31.071865157155138</v>
      </c>
      <c r="I10">
        <f>'protein conc.'!I19</f>
        <v>28.233959604414007</v>
      </c>
      <c r="J10">
        <f>'protein conc.'!I20</f>
        <v>27.039052003259851</v>
      </c>
      <c r="K10">
        <f>'protein conc.'!I21</f>
        <v>28.831413404991086</v>
      </c>
      <c r="L10">
        <f>'protein conc.'!I22</f>
        <v>27.487142353692654</v>
      </c>
      <c r="M10">
        <f>'protein conc.'!I23</f>
        <v>28.233959604414007</v>
      </c>
      <c r="N10">
        <f>'protein conc.'!I24</f>
        <v>29.130140305279628</v>
      </c>
      <c r="O10">
        <f>'protein conc.'!I25</f>
        <v>29.130140305279628</v>
      </c>
      <c r="P10">
        <f>'protein conc.'!I26</f>
        <v>30.17568445628952</v>
      </c>
      <c r="Q10">
        <f>'protein conc.'!I27</f>
        <v>34.507224510473335</v>
      </c>
      <c r="R10">
        <f>'protein conc.'!I28</f>
        <v>30.325047906433785</v>
      </c>
      <c r="S10">
        <f>'protein conc.'!I29</f>
        <v>34.656587960617614</v>
      </c>
      <c r="T10">
        <f>'protein conc.'!I30</f>
        <v>27.039052003259851</v>
      </c>
      <c r="U10">
        <f>'protein conc.'!I31</f>
        <v>29.428867205568167</v>
      </c>
      <c r="V10">
        <f>'protein conc.'!I32</f>
        <v>29.279503755423896</v>
      </c>
    </row>
    <row r="11" spans="2:22" x14ac:dyDescent="0.2">
      <c r="B11" t="s">
        <v>164</v>
      </c>
      <c r="C11">
        <v>5.1999999999999998E-2</v>
      </c>
      <c r="D11">
        <v>4.8800000000000003E-2</v>
      </c>
      <c r="E11">
        <v>4.7300000000000002E-2</v>
      </c>
      <c r="F11">
        <v>5.3800000000000001E-2</v>
      </c>
      <c r="G11">
        <v>5.0299999999999997E-2</v>
      </c>
      <c r="H11">
        <v>5.3199999999999997E-2</v>
      </c>
      <c r="I11">
        <v>5.0999999999999997E-2</v>
      </c>
      <c r="J11">
        <v>5.3100000000000001E-2</v>
      </c>
      <c r="K11">
        <v>5.2499999999999998E-2</v>
      </c>
      <c r="L11">
        <v>5.4600000000000003E-2</v>
      </c>
      <c r="M11">
        <v>5.2499999999999998E-2</v>
      </c>
      <c r="N11">
        <v>4.7300000000000002E-2</v>
      </c>
      <c r="O11">
        <v>4.9299999999999997E-2</v>
      </c>
      <c r="P11">
        <v>4.9799999999999997E-2</v>
      </c>
      <c r="Q11">
        <v>5.45E-2</v>
      </c>
      <c r="R11">
        <v>5.5599999999999997E-2</v>
      </c>
      <c r="S11">
        <v>5.4100000000000002E-2</v>
      </c>
      <c r="T11">
        <v>4.9099999999999998E-2</v>
      </c>
      <c r="U11">
        <v>5.28E-2</v>
      </c>
      <c r="V11">
        <v>5.0700000000000002E-2</v>
      </c>
    </row>
    <row r="13" spans="2:22" x14ac:dyDescent="0.2">
      <c r="C13" t="s">
        <v>137</v>
      </c>
      <c r="D13">
        <v>0.2</v>
      </c>
      <c r="E13" t="s">
        <v>8</v>
      </c>
      <c r="G13" t="s">
        <v>138</v>
      </c>
      <c r="H13">
        <v>10</v>
      </c>
      <c r="J13" t="s">
        <v>139</v>
      </c>
      <c r="K13">
        <f>D13/0.33</f>
        <v>0.60606060606060608</v>
      </c>
      <c r="L13" t="s">
        <v>9</v>
      </c>
      <c r="N13" t="s">
        <v>140</v>
      </c>
      <c r="O13">
        <v>0.02</v>
      </c>
      <c r="P13" t="s">
        <v>10</v>
      </c>
      <c r="R13" t="s">
        <v>141</v>
      </c>
      <c r="S13">
        <v>0.25</v>
      </c>
      <c r="T13" t="s">
        <v>10</v>
      </c>
    </row>
    <row r="16" spans="2:22" x14ac:dyDescent="0.2">
      <c r="C16" t="s">
        <v>1</v>
      </c>
      <c r="H16" t="s">
        <v>2</v>
      </c>
      <c r="M16" t="s">
        <v>4</v>
      </c>
      <c r="R16" t="s">
        <v>5</v>
      </c>
    </row>
    <row r="17" spans="2:22" x14ac:dyDescent="0.2">
      <c r="C17">
        <v>1</v>
      </c>
      <c r="D17">
        <v>2</v>
      </c>
      <c r="E17">
        <v>3</v>
      </c>
      <c r="F17">
        <v>4</v>
      </c>
      <c r="G17">
        <v>5</v>
      </c>
      <c r="H17">
        <v>1</v>
      </c>
      <c r="I17">
        <v>2</v>
      </c>
      <c r="J17">
        <v>3</v>
      </c>
      <c r="K17">
        <v>4</v>
      </c>
      <c r="L17">
        <v>5</v>
      </c>
      <c r="M17">
        <v>1</v>
      </c>
      <c r="N17">
        <v>2</v>
      </c>
      <c r="O17">
        <v>3</v>
      </c>
      <c r="P17">
        <v>4</v>
      </c>
      <c r="Q17">
        <v>5</v>
      </c>
      <c r="R17">
        <v>1</v>
      </c>
      <c r="S17">
        <v>2</v>
      </c>
      <c r="T17">
        <v>3</v>
      </c>
      <c r="U17">
        <v>4</v>
      </c>
      <c r="V17">
        <v>5</v>
      </c>
    </row>
    <row r="18" spans="2:22" x14ac:dyDescent="0.2">
      <c r="B18" t="s">
        <v>7</v>
      </c>
      <c r="C18">
        <f>SLOPE(C4:C9,$B$4:$B$9)</f>
        <v>8.4142857142857162E-3</v>
      </c>
      <c r="D18">
        <f t="shared" ref="D18:V18" si="0">SLOPE(D4:D9,$B$4:$B$9)</f>
        <v>1.1285714285714284E-2</v>
      </c>
      <c r="E18">
        <f t="shared" si="0"/>
        <v>7.0476190476190439E-3</v>
      </c>
      <c r="F18">
        <f t="shared" si="0"/>
        <v>1.5447619047619043E-2</v>
      </c>
      <c r="G18">
        <f t="shared" si="0"/>
        <v>1.0742857142857146E-2</v>
      </c>
      <c r="H18">
        <f t="shared" si="0"/>
        <v>1.1552380952380958E-2</v>
      </c>
      <c r="I18">
        <f t="shared" si="0"/>
        <v>9.0952380952380989E-3</v>
      </c>
      <c r="J18">
        <f t="shared" si="0"/>
        <v>8.104761904761908E-3</v>
      </c>
      <c r="K18">
        <f t="shared" si="0"/>
        <v>8.5619047619047584E-3</v>
      </c>
      <c r="L18">
        <f t="shared" si="0"/>
        <v>7.9761904761904735E-3</v>
      </c>
      <c r="M18">
        <f t="shared" si="0"/>
        <v>1.2580952380952378E-2</v>
      </c>
      <c r="N18">
        <f t="shared" si="0"/>
        <v>9.719047619047615E-3</v>
      </c>
      <c r="O18">
        <f t="shared" si="0"/>
        <v>1.0652380952380955E-2</v>
      </c>
      <c r="P18">
        <f t="shared" si="0"/>
        <v>1.0038095238095238E-2</v>
      </c>
      <c r="Q18">
        <f t="shared" si="0"/>
        <v>1.3642857142857148E-2</v>
      </c>
      <c r="R18">
        <f t="shared" si="0"/>
        <v>1.2185714285714288E-2</v>
      </c>
      <c r="S18">
        <f t="shared" si="0"/>
        <v>1.1980952380952372E-2</v>
      </c>
      <c r="T18">
        <f t="shared" si="0"/>
        <v>9.219047619047618E-3</v>
      </c>
      <c r="U18">
        <f t="shared" si="0"/>
        <v>9.4095238095238138E-3</v>
      </c>
      <c r="V18">
        <f t="shared" si="0"/>
        <v>1.0704761904761901E-2</v>
      </c>
    </row>
    <row r="19" spans="2:22" x14ac:dyDescent="0.2">
      <c r="B19" t="s">
        <v>12</v>
      </c>
      <c r="C19">
        <f>(C18*$D$13*$H$13)/(6.3*$K$13*$O$13)</f>
        <v>0.22037414965986399</v>
      </c>
      <c r="D19">
        <f t="shared" ref="D19:V19" si="1">(D18*$D$13*$H$13)/(6.3*$K$13*$O$13)</f>
        <v>0.29557823129251692</v>
      </c>
      <c r="E19">
        <f t="shared" si="1"/>
        <v>0.18458049886621303</v>
      </c>
      <c r="F19">
        <f t="shared" si="1"/>
        <v>0.40458049886621306</v>
      </c>
      <c r="G19">
        <f t="shared" si="1"/>
        <v>0.28136054421768719</v>
      </c>
      <c r="H19">
        <f t="shared" si="1"/>
        <v>0.30256235827664418</v>
      </c>
      <c r="I19">
        <f t="shared" si="1"/>
        <v>0.23820861678004543</v>
      </c>
      <c r="J19">
        <f t="shared" si="1"/>
        <v>0.21226757369614524</v>
      </c>
      <c r="K19">
        <f t="shared" si="1"/>
        <v>0.22424036281179127</v>
      </c>
      <c r="L19">
        <f t="shared" si="1"/>
        <v>0.20890022675736952</v>
      </c>
      <c r="M19">
        <f t="shared" si="1"/>
        <v>0.32950113378684798</v>
      </c>
      <c r="N19">
        <f t="shared" si="1"/>
        <v>0.25454648526077084</v>
      </c>
      <c r="O19">
        <f t="shared" si="1"/>
        <v>0.27899092970521544</v>
      </c>
      <c r="P19">
        <f t="shared" si="1"/>
        <v>0.26290249433106577</v>
      </c>
      <c r="Q19">
        <f t="shared" si="1"/>
        <v>0.35731292517006813</v>
      </c>
      <c r="R19">
        <f t="shared" si="1"/>
        <v>0.31914965986394567</v>
      </c>
      <c r="S19">
        <f t="shared" si="1"/>
        <v>0.31378684807256213</v>
      </c>
      <c r="T19">
        <f t="shared" si="1"/>
        <v>0.24145124716553285</v>
      </c>
      <c r="U19">
        <f t="shared" si="1"/>
        <v>0.24643990929705226</v>
      </c>
      <c r="V19">
        <f t="shared" si="1"/>
        <v>0.28036281179138312</v>
      </c>
    </row>
    <row r="20" spans="2:22" x14ac:dyDescent="0.2">
      <c r="B20" t="s">
        <v>13</v>
      </c>
      <c r="C20">
        <f>C19/C10*1000</f>
        <v>8.3343732844977882</v>
      </c>
      <c r="D20">
        <f>D19/D10*1000</f>
        <v>10.580840131998114</v>
      </c>
      <c r="E20">
        <f t="shared" ref="E20:V20" si="2">E19/E10*1000</f>
        <v>6.8264412096977303</v>
      </c>
      <c r="F20">
        <f t="shared" si="2"/>
        <v>13.474194816721328</v>
      </c>
      <c r="G20">
        <f t="shared" si="2"/>
        <v>9.0118344718793733</v>
      </c>
      <c r="H20">
        <f t="shared" si="2"/>
        <v>9.7375022949650969</v>
      </c>
      <c r="I20">
        <f t="shared" si="2"/>
        <v>8.4369539419049353</v>
      </c>
      <c r="J20">
        <f t="shared" si="2"/>
        <v>7.8504073911524008</v>
      </c>
      <c r="K20">
        <f t="shared" si="2"/>
        <v>7.7776403002487697</v>
      </c>
      <c r="L20">
        <f t="shared" si="2"/>
        <v>7.5999252330173794</v>
      </c>
      <c r="M20">
        <f t="shared" si="2"/>
        <v>11.670383410739698</v>
      </c>
      <c r="N20">
        <f t="shared" si="2"/>
        <v>8.7382512611735041</v>
      </c>
      <c r="O20">
        <f t="shared" si="2"/>
        <v>9.5773973891450961</v>
      </c>
      <c r="P20">
        <f t="shared" si="2"/>
        <v>8.7123953960974347</v>
      </c>
      <c r="Q20">
        <f t="shared" si="2"/>
        <v>10.354728038518994</v>
      </c>
      <c r="R20">
        <f t="shared" si="2"/>
        <v>10.524292025808627</v>
      </c>
      <c r="S20">
        <f t="shared" si="2"/>
        <v>9.0541760322492557</v>
      </c>
      <c r="T20">
        <f t="shared" si="2"/>
        <v>8.929723095928928</v>
      </c>
      <c r="U20">
        <f t="shared" si="2"/>
        <v>8.3740875099135295</v>
      </c>
      <c r="V20">
        <f t="shared" si="2"/>
        <v>9.5753949292753013</v>
      </c>
    </row>
    <row r="21" spans="2:22" x14ac:dyDescent="0.2">
      <c r="B21" t="s">
        <v>14</v>
      </c>
      <c r="C21">
        <f>(C19*$S$13)/C11</f>
        <v>1.0594911041339616</v>
      </c>
      <c r="D21">
        <f t="shared" ref="D21:V21" si="3">(D19*$S$13)/D11</f>
        <v>1.5142327422772381</v>
      </c>
      <c r="E21">
        <f t="shared" si="3"/>
        <v>0.97558403206243671</v>
      </c>
      <c r="F21">
        <f t="shared" si="3"/>
        <v>1.8800209055121424</v>
      </c>
      <c r="G21">
        <f t="shared" si="3"/>
        <v>1.3984122476028191</v>
      </c>
      <c r="H21">
        <f t="shared" si="3"/>
        <v>1.421815593405283</v>
      </c>
      <c r="I21">
        <f t="shared" si="3"/>
        <v>1.1676892979413993</v>
      </c>
      <c r="J21">
        <f t="shared" si="3"/>
        <v>0.9993765239931508</v>
      </c>
      <c r="K21">
        <f t="shared" si="3"/>
        <v>1.0678112514847204</v>
      </c>
      <c r="L21">
        <f t="shared" si="3"/>
        <v>0.95650286976817545</v>
      </c>
      <c r="M21">
        <f t="shared" si="3"/>
        <v>1.5690530180326094</v>
      </c>
      <c r="N21">
        <f t="shared" si="3"/>
        <v>1.3453831144861037</v>
      </c>
      <c r="O21">
        <f t="shared" si="3"/>
        <v>1.4147613068215794</v>
      </c>
      <c r="P21">
        <f t="shared" si="3"/>
        <v>1.3197916382081616</v>
      </c>
      <c r="Q21">
        <f t="shared" si="3"/>
        <v>1.639050115459028</v>
      </c>
      <c r="R21">
        <f t="shared" si="3"/>
        <v>1.4350254490285328</v>
      </c>
      <c r="S21">
        <f t="shared" si="3"/>
        <v>1.4500316454369784</v>
      </c>
      <c r="T21">
        <f t="shared" si="3"/>
        <v>1.2293851688672752</v>
      </c>
      <c r="U21">
        <f t="shared" si="3"/>
        <v>1.1668556311413458</v>
      </c>
      <c r="V21">
        <f t="shared" si="3"/>
        <v>1.3824596242178655</v>
      </c>
    </row>
    <row r="22" spans="2:22" x14ac:dyDescent="0.2">
      <c r="B22" t="s">
        <v>33</v>
      </c>
      <c r="C22">
        <f>RSQ(C4:C9,$B$4:$B$9)</f>
        <v>0.99039220278428197</v>
      </c>
      <c r="D22">
        <f t="shared" ref="D22:V22" si="4">RSQ(D4:D9,$B$4:$B$9)</f>
        <v>0.99208835048171717</v>
      </c>
      <c r="E22">
        <f t="shared" si="4"/>
        <v>0.98981743688618429</v>
      </c>
      <c r="F22">
        <f t="shared" si="4"/>
        <v>0.99419955408316196</v>
      </c>
      <c r="G22">
        <f t="shared" si="4"/>
        <v>0.99116169287934386</v>
      </c>
      <c r="H22">
        <f t="shared" si="4"/>
        <v>0.9897922024921354</v>
      </c>
      <c r="I22">
        <f t="shared" si="4"/>
        <v>0.98737664896582678</v>
      </c>
      <c r="J22">
        <f t="shared" si="4"/>
        <v>0.99203125035672635</v>
      </c>
      <c r="K22">
        <f t="shared" si="4"/>
        <v>0.99119146413752246</v>
      </c>
      <c r="L22">
        <f t="shared" si="4"/>
        <v>0.9853362186385487</v>
      </c>
      <c r="M22">
        <f t="shared" si="4"/>
        <v>0.99434896365060865</v>
      </c>
      <c r="N22">
        <f t="shared" si="4"/>
        <v>0.99648738806300396</v>
      </c>
      <c r="O22">
        <f t="shared" si="4"/>
        <v>0.99257589937582635</v>
      </c>
      <c r="P22">
        <f t="shared" si="4"/>
        <v>0.99126974212545715</v>
      </c>
      <c r="Q22">
        <f t="shared" si="4"/>
        <v>0.98941502801638459</v>
      </c>
      <c r="R22">
        <f t="shared" si="4"/>
        <v>0.98761539619727645</v>
      </c>
      <c r="S22">
        <f t="shared" si="4"/>
        <v>0.98796325487172587</v>
      </c>
      <c r="T22">
        <f t="shared" si="4"/>
        <v>0.9876214952368072</v>
      </c>
      <c r="U22">
        <f t="shared" si="4"/>
        <v>0.98614515545153703</v>
      </c>
      <c r="V22">
        <f t="shared" si="4"/>
        <v>0.98316178301651813</v>
      </c>
    </row>
    <row r="25" spans="2:22" x14ac:dyDescent="0.2">
      <c r="B25" t="s">
        <v>13</v>
      </c>
      <c r="H25" t="s">
        <v>11</v>
      </c>
    </row>
    <row r="26" spans="2:22" x14ac:dyDescent="0.2">
      <c r="C26" t="s">
        <v>1</v>
      </c>
      <c r="D26" t="s">
        <v>2</v>
      </c>
      <c r="E26" t="s">
        <v>15</v>
      </c>
      <c r="F26" t="s">
        <v>5</v>
      </c>
      <c r="I26" t="s">
        <v>1</v>
      </c>
      <c r="J26" t="s">
        <v>109</v>
      </c>
      <c r="K26" t="s">
        <v>15</v>
      </c>
      <c r="L26" t="s">
        <v>110</v>
      </c>
    </row>
    <row r="27" spans="2:22" x14ac:dyDescent="0.2">
      <c r="C27">
        <f>C20</f>
        <v>8.3343732844977882</v>
      </c>
      <c r="D27">
        <f>H20</f>
        <v>9.7375022949650969</v>
      </c>
      <c r="E27">
        <f>M20</f>
        <v>11.670383410739698</v>
      </c>
      <c r="F27">
        <f>R20</f>
        <v>10.524292025808627</v>
      </c>
      <c r="I27">
        <f>C21</f>
        <v>1.0594911041339616</v>
      </c>
      <c r="J27">
        <f>H21</f>
        <v>1.421815593405283</v>
      </c>
      <c r="K27">
        <f>M21</f>
        <v>1.5690530180326094</v>
      </c>
      <c r="L27">
        <f>R21</f>
        <v>1.4350254490285328</v>
      </c>
    </row>
    <row r="28" spans="2:22" x14ac:dyDescent="0.2">
      <c r="C28">
        <f>D20</f>
        <v>10.580840131998114</v>
      </c>
      <c r="D28">
        <f>I20</f>
        <v>8.4369539419049353</v>
      </c>
      <c r="E28">
        <f>N20</f>
        <v>8.7382512611735041</v>
      </c>
      <c r="F28">
        <f>S20</f>
        <v>9.0541760322492557</v>
      </c>
      <c r="I28">
        <f>D21</f>
        <v>1.5142327422772381</v>
      </c>
      <c r="J28">
        <f>I21</f>
        <v>1.1676892979413993</v>
      </c>
      <c r="K28">
        <f>N21</f>
        <v>1.3453831144861037</v>
      </c>
      <c r="L28">
        <f>S21</f>
        <v>1.4500316454369784</v>
      </c>
    </row>
    <row r="29" spans="2:22" x14ac:dyDescent="0.2">
      <c r="C29">
        <f>E20</f>
        <v>6.8264412096977303</v>
      </c>
      <c r="D29">
        <f>J20</f>
        <v>7.8504073911524008</v>
      </c>
      <c r="E29">
        <f>O20</f>
        <v>9.5773973891450961</v>
      </c>
      <c r="F29">
        <f>T20</f>
        <v>8.929723095928928</v>
      </c>
      <c r="I29">
        <f>E21</f>
        <v>0.97558403206243671</v>
      </c>
      <c r="J29">
        <f>J21</f>
        <v>0.9993765239931508</v>
      </c>
      <c r="K29">
        <f>O21</f>
        <v>1.4147613068215794</v>
      </c>
      <c r="L29">
        <f>T21</f>
        <v>1.2293851688672752</v>
      </c>
    </row>
    <row r="30" spans="2:22" x14ac:dyDescent="0.2">
      <c r="C30">
        <f>F20</f>
        <v>13.474194816721328</v>
      </c>
      <c r="D30">
        <f>K20</f>
        <v>7.7776403002487697</v>
      </c>
      <c r="E30">
        <f>P20</f>
        <v>8.7123953960974347</v>
      </c>
      <c r="F30">
        <f>U20</f>
        <v>8.3740875099135295</v>
      </c>
      <c r="I30">
        <f>F21</f>
        <v>1.8800209055121424</v>
      </c>
      <c r="J30">
        <f>K21</f>
        <v>1.0678112514847204</v>
      </c>
      <c r="K30">
        <f>P21</f>
        <v>1.3197916382081616</v>
      </c>
      <c r="L30">
        <f>U21</f>
        <v>1.1668556311413458</v>
      </c>
    </row>
    <row r="31" spans="2:22" x14ac:dyDescent="0.2">
      <c r="C31">
        <f>G20</f>
        <v>9.0118344718793733</v>
      </c>
      <c r="D31">
        <f>L20</f>
        <v>7.5999252330173794</v>
      </c>
      <c r="E31">
        <f>Q20</f>
        <v>10.354728038518994</v>
      </c>
      <c r="F31">
        <f>V20</f>
        <v>9.5753949292753013</v>
      </c>
      <c r="I31">
        <f>G21</f>
        <v>1.3984122476028191</v>
      </c>
      <c r="J31">
        <f>L21</f>
        <v>0.95650286976817545</v>
      </c>
      <c r="K31">
        <f>Q21</f>
        <v>1.639050115459028</v>
      </c>
      <c r="L31">
        <f>V21</f>
        <v>1.3824596242178655</v>
      </c>
    </row>
    <row r="32" spans="2:22" x14ac:dyDescent="0.2">
      <c r="B32" t="s">
        <v>16</v>
      </c>
      <c r="C32">
        <f>AVERAGE(C27:C31)</f>
        <v>9.6455367829588674</v>
      </c>
      <c r="D32">
        <f t="shared" ref="D32:F32" si="5">AVERAGE(D27:D31)</f>
        <v>8.2804858322577175</v>
      </c>
      <c r="E32">
        <f t="shared" si="5"/>
        <v>9.8106310991349446</v>
      </c>
      <c r="F32">
        <f t="shared" si="5"/>
        <v>9.2915347186351287</v>
      </c>
      <c r="H32" t="s">
        <v>16</v>
      </c>
      <c r="I32">
        <f>AVERAGE(I27:I31)</f>
        <v>1.3655482063177196</v>
      </c>
      <c r="J32">
        <f t="shared" ref="J32" si="6">AVERAGE(J27:J31)</f>
        <v>1.122639107318546</v>
      </c>
      <c r="K32">
        <f t="shared" ref="K32" si="7">AVERAGE(K27:K31)</f>
        <v>1.4576078386014966</v>
      </c>
      <c r="L32">
        <f t="shared" ref="L32" si="8">AVERAGE(L27:L31)</f>
        <v>1.3327515037383997</v>
      </c>
    </row>
    <row r="33" spans="2:12" x14ac:dyDescent="0.2">
      <c r="B33" t="s">
        <v>17</v>
      </c>
      <c r="C33">
        <f>_xlfn.STDEV.S(C27:C31)</f>
        <v>2.5298934208856787</v>
      </c>
      <c r="D33">
        <f t="shared" ref="D33:F33" si="9">_xlfn.STDEV.S(D27:D31)</f>
        <v>0.87297810192183611</v>
      </c>
      <c r="E33">
        <f t="shared" si="9"/>
        <v>1.2414948932370269</v>
      </c>
      <c r="F33">
        <f t="shared" si="9"/>
        <v>0.81074400625189857</v>
      </c>
      <c r="H33" t="s">
        <v>17</v>
      </c>
      <c r="I33">
        <f>_xlfn.STDEV.S(I27:I31)</f>
        <v>0.36524385746347804</v>
      </c>
      <c r="J33">
        <f t="shared" ref="J33:L33" si="10">_xlfn.STDEV.S(J27:J31)</f>
        <v>0.1852951005512149</v>
      </c>
      <c r="K33">
        <f t="shared" si="10"/>
        <v>0.14032537807616749</v>
      </c>
      <c r="L33">
        <f t="shared" si="10"/>
        <v>0.1273690783638991</v>
      </c>
    </row>
    <row r="34" spans="2:12" x14ac:dyDescent="0.2">
      <c r="B34" t="s">
        <v>18</v>
      </c>
      <c r="C34">
        <f>C33/SQRT(5)</f>
        <v>1.1314027329859726</v>
      </c>
      <c r="D34">
        <f t="shared" ref="D34:F34" si="11">D33/SQRT(5)</f>
        <v>0.39040767575319307</v>
      </c>
      <c r="E34">
        <f t="shared" si="11"/>
        <v>0.55521339499936717</v>
      </c>
      <c r="F34">
        <f t="shared" si="11"/>
        <v>0.36257574206595194</v>
      </c>
      <c r="H34" t="s">
        <v>18</v>
      </c>
      <c r="I34">
        <f>I33/SQRT(5)</f>
        <v>0.16334201873051615</v>
      </c>
      <c r="J34">
        <f t="shared" ref="J34" si="12">J33/SQRT(5)</f>
        <v>8.2866488146035047E-2</v>
      </c>
      <c r="K34">
        <f t="shared" ref="K34" si="13">K33/SQRT(5)</f>
        <v>6.2755416869333835E-2</v>
      </c>
      <c r="L34">
        <f t="shared" ref="L34" si="14">L33/SQRT(5)</f>
        <v>5.6961183490635212E-2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78" fitToHeight="0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3"/>
  <sheetViews>
    <sheetView tabSelected="1" topLeftCell="A43" zoomScaleNormal="100" workbookViewId="0">
      <selection activeCell="A59" sqref="A59:A63"/>
    </sheetView>
  </sheetViews>
  <sheetFormatPr defaultRowHeight="13.2" x14ac:dyDescent="0.2"/>
  <sheetData>
    <row r="2" spans="2:22" x14ac:dyDescent="0.2">
      <c r="C2" t="s">
        <v>111</v>
      </c>
      <c r="H2" t="s">
        <v>112</v>
      </c>
      <c r="M2" t="s">
        <v>113</v>
      </c>
      <c r="R2" t="s">
        <v>114</v>
      </c>
    </row>
    <row r="3" spans="2:22" x14ac:dyDescent="0.2">
      <c r="B3" t="s">
        <v>115</v>
      </c>
      <c r="C3">
        <v>1</v>
      </c>
      <c r="D3">
        <v>2</v>
      </c>
      <c r="E3">
        <v>3</v>
      </c>
      <c r="F3">
        <v>4</v>
      </c>
      <c r="G3">
        <v>5</v>
      </c>
      <c r="H3">
        <v>1</v>
      </c>
      <c r="I3">
        <v>2</v>
      </c>
      <c r="J3">
        <v>3</v>
      </c>
      <c r="K3">
        <v>4</v>
      </c>
      <c r="L3">
        <v>5</v>
      </c>
      <c r="M3">
        <v>1</v>
      </c>
      <c r="N3">
        <v>2</v>
      </c>
      <c r="O3">
        <v>3</v>
      </c>
      <c r="P3">
        <v>4</v>
      </c>
      <c r="Q3">
        <v>5</v>
      </c>
      <c r="R3">
        <v>1</v>
      </c>
      <c r="S3">
        <v>2</v>
      </c>
      <c r="T3">
        <v>3</v>
      </c>
      <c r="U3">
        <v>4</v>
      </c>
      <c r="V3">
        <v>5</v>
      </c>
    </row>
    <row r="4" spans="2:22" x14ac:dyDescent="0.2">
      <c r="B4">
        <v>0</v>
      </c>
      <c r="C4">
        <f>'abs(NLD)'!E33</f>
        <v>-3.5000000000000031E-3</v>
      </c>
      <c r="D4">
        <f>'abs(NLD)'!K33</f>
        <v>1.3500000000000012E-2</v>
      </c>
      <c r="E4">
        <f>'abs(NLD)'!E42</f>
        <v>9.5000000000000084E-3</v>
      </c>
      <c r="F4">
        <f>'abs(NLD)'!K42</f>
        <v>2.7000000000000024E-2</v>
      </c>
      <c r="G4">
        <f>'abs(NLD)'!E51</f>
        <v>7.9999999999999516E-3</v>
      </c>
      <c r="H4">
        <f>'abs(NLD+BLEx)'!E33</f>
        <v>1.1499999999999955E-2</v>
      </c>
      <c r="I4">
        <f>'abs(NLD+BLEx)'!K33</f>
        <v>7.4999999999999512E-3</v>
      </c>
      <c r="J4">
        <f>'abs(NLD+BLEx)'!E42</f>
        <v>8.0000000000000071E-3</v>
      </c>
      <c r="K4">
        <f>'abs(NLD+BLEx)'!K42</f>
        <v>-2.0000000000000018E-3</v>
      </c>
      <c r="L4">
        <f>'abs(NLD+BLEx)'!E51</f>
        <v>1.0000000000000009E-2</v>
      </c>
      <c r="M4">
        <f>'abs(ALD)'!E33</f>
        <v>1.0000000000000009E-2</v>
      </c>
      <c r="N4">
        <f>'abs(ALD)'!K33</f>
        <v>1.1000000000000121E-2</v>
      </c>
      <c r="O4">
        <f>'abs(ALD)'!E42</f>
        <v>1.0000000000000009E-2</v>
      </c>
      <c r="P4">
        <f>'abs(ALD)'!K42</f>
        <v>1.2000000000000011E-2</v>
      </c>
      <c r="Q4">
        <f>'abs(ALD)'!E51</f>
        <v>1.2000000000000011E-2</v>
      </c>
      <c r="R4">
        <f>'abs(ALD+BLEx)'!E33</f>
        <v>4.9999999999994493E-4</v>
      </c>
      <c r="S4">
        <f>'abs(ALD+BLEx)'!K33</f>
        <v>1.7500000000000071E-2</v>
      </c>
      <c r="T4">
        <f>'abs(ALD+BLEx)'!E42</f>
        <v>1.8000000000000016E-2</v>
      </c>
      <c r="U4">
        <f>'abs(ALD+BLEx)'!K42</f>
        <v>1.3999999999999901E-2</v>
      </c>
      <c r="V4">
        <f>'abs(ALD+BLEx)'!E51</f>
        <v>1.9500000000000073E-2</v>
      </c>
    </row>
    <row r="5" spans="2:22" x14ac:dyDescent="0.2">
      <c r="B5">
        <v>3</v>
      </c>
      <c r="C5">
        <f>'abs(NLD)'!E34</f>
        <v>1.2499999999999956E-2</v>
      </c>
      <c r="D5">
        <f>'abs(NLD)'!K34</f>
        <v>3.6499999999999977E-2</v>
      </c>
      <c r="E5">
        <f>'abs(NLD)'!E43</f>
        <v>2.4500000000000022E-2</v>
      </c>
      <c r="F5">
        <f>'abs(NLD)'!K43</f>
        <v>6.3500000000000112E-2</v>
      </c>
      <c r="G5">
        <f>'abs(NLD)'!E52</f>
        <v>3.1999999999999973E-2</v>
      </c>
      <c r="H5">
        <f>'abs(NLD+BLEx)'!E34</f>
        <v>3.6000000000000032E-2</v>
      </c>
      <c r="I5">
        <f>'abs(NLD+BLEx)'!K34</f>
        <v>2.4500000000000022E-2</v>
      </c>
      <c r="J5">
        <f>'abs(NLD+BLEx)'!E43</f>
        <v>2.6500000000000024E-2</v>
      </c>
      <c r="K5">
        <f>'abs(NLD+BLEx)'!K43</f>
        <v>1.5500000000000014E-2</v>
      </c>
      <c r="L5">
        <f>'abs(NLD+BLEx)'!E52</f>
        <v>2.300000000000002E-2</v>
      </c>
      <c r="M5">
        <f>'abs(ALD)'!E34</f>
        <v>3.8000000000000034E-2</v>
      </c>
      <c r="N5">
        <f>'abs(ALD)'!K34</f>
        <v>3.7499999999999978E-2</v>
      </c>
      <c r="O5">
        <f>'abs(ALD)'!E43</f>
        <v>3.5499999999999976E-2</v>
      </c>
      <c r="P5">
        <f>'abs(ALD)'!K43</f>
        <v>3.3499999999999863E-2</v>
      </c>
      <c r="Q5">
        <f>'abs(ALD)'!E52</f>
        <v>3.9499999999999869E-2</v>
      </c>
      <c r="R5">
        <f>'abs(ALD+BLEx)'!E34</f>
        <v>2.3500000000000076E-2</v>
      </c>
      <c r="S5">
        <f>'abs(ALD+BLEx)'!K34</f>
        <v>4.3499999999999983E-2</v>
      </c>
      <c r="T5">
        <f>'abs(ALD+BLEx)'!E43</f>
        <v>3.8499999999999868E-2</v>
      </c>
      <c r="U5">
        <f>'abs(ALD+BLEx)'!K43</f>
        <v>3.2499999999999973E-2</v>
      </c>
      <c r="V5">
        <f>'abs(ALD+BLEx)'!E52</f>
        <v>3.7500000000000089E-2</v>
      </c>
    </row>
    <row r="6" spans="2:22" x14ac:dyDescent="0.2">
      <c r="B6">
        <v>6</v>
      </c>
      <c r="C6">
        <f>'abs(NLD)'!E35</f>
        <v>3.5499999999999976E-2</v>
      </c>
      <c r="D6">
        <f>'abs(NLD)'!K35</f>
        <v>6.7499999999999949E-2</v>
      </c>
      <c r="E6">
        <f>'abs(NLD)'!E44</f>
        <v>4.2499999999999982E-2</v>
      </c>
      <c r="F6">
        <f>'abs(NLD)'!K44</f>
        <v>0.10449999999999998</v>
      </c>
      <c r="G6">
        <f>'abs(NLD)'!E53</f>
        <v>5.8499999999999996E-2</v>
      </c>
      <c r="H6">
        <f>'abs(NLD+BLEx)'!E35</f>
        <v>6.5500000000000058E-2</v>
      </c>
      <c r="I6">
        <f>'abs(NLD+BLEx)'!K35</f>
        <v>4.8499999999999988E-2</v>
      </c>
      <c r="J6">
        <f>'abs(NLD+BLEx)'!E44</f>
        <v>4.7500000000000042E-2</v>
      </c>
      <c r="K6">
        <f>'abs(NLD+BLEx)'!K44</f>
        <v>3.8999999999999979E-2</v>
      </c>
      <c r="L6">
        <f>'abs(NLD+BLEx)'!E53</f>
        <v>4.3499999999999983E-2</v>
      </c>
      <c r="M6">
        <f>'abs(ALD)'!E35</f>
        <v>7.2999999999999954E-2</v>
      </c>
      <c r="N6">
        <f>'abs(ALD)'!K35</f>
        <v>6.3000000000000056E-2</v>
      </c>
      <c r="O6">
        <f>'abs(ALD)'!E44</f>
        <v>6.2499999999999889E-2</v>
      </c>
      <c r="P6">
        <f>'abs(ALD)'!K44</f>
        <v>6.0000000000000053E-2</v>
      </c>
      <c r="Q6">
        <f>'abs(ALD)'!E53</f>
        <v>7.4999999999999956E-2</v>
      </c>
      <c r="R6">
        <f>'abs(ALD+BLEx)'!E35</f>
        <v>5.4499999999999993E-2</v>
      </c>
      <c r="S6">
        <f>'abs(ALD+BLEx)'!K35</f>
        <v>7.2500000000000009E-2</v>
      </c>
      <c r="T6">
        <f>'abs(ALD+BLEx)'!E44</f>
        <v>5.8999999999999941E-2</v>
      </c>
      <c r="U6">
        <f>'abs(ALD+BLEx)'!K44</f>
        <v>5.600000000000005E-2</v>
      </c>
      <c r="V6">
        <f>'abs(ALD+BLEx)'!E53</f>
        <v>6.4499999999999891E-2</v>
      </c>
    </row>
    <row r="7" spans="2:22" x14ac:dyDescent="0.2">
      <c r="B7">
        <v>9</v>
      </c>
      <c r="C7">
        <f>'abs(NLD)'!E36</f>
        <v>6.2500000000000056E-2</v>
      </c>
      <c r="D7">
        <f>'abs(NLD)'!K36</f>
        <v>0.10299999999999998</v>
      </c>
      <c r="E7">
        <f>'abs(NLD)'!E45</f>
        <v>6.4499999999999946E-2</v>
      </c>
      <c r="F7">
        <f>'abs(NLD)'!K45</f>
        <v>0.15200000000000002</v>
      </c>
      <c r="G7">
        <f>'abs(NLD)'!E54</f>
        <v>9.2999999999999972E-2</v>
      </c>
      <c r="H7">
        <f>'abs(NLD+BLEx)'!E36</f>
        <v>0.10100000000000003</v>
      </c>
      <c r="I7">
        <f>'abs(NLD+BLEx)'!K36</f>
        <v>7.6500000000000068E-2</v>
      </c>
      <c r="J7">
        <f>'abs(NLD+BLEx)'!E45</f>
        <v>7.1999999999999953E-2</v>
      </c>
      <c r="K7">
        <f>'abs(NLD+BLEx)'!K45</f>
        <v>6.4999999999999947E-2</v>
      </c>
      <c r="L7">
        <f>'abs(NLD+BLEx)'!E54</f>
        <v>7.1000000000000008E-2</v>
      </c>
      <c r="M7">
        <f>'abs(ALD)'!E36</f>
        <v>0.11099999999999999</v>
      </c>
      <c r="N7">
        <f>'abs(ALD)'!K36</f>
        <v>9.1999999999999971E-2</v>
      </c>
      <c r="O7">
        <f>'abs(ALD)'!E45</f>
        <v>9.4500000000000028E-2</v>
      </c>
      <c r="P7">
        <f>'abs(ALD)'!K45</f>
        <v>9.099999999999997E-2</v>
      </c>
      <c r="Q7">
        <f>'abs(ALD)'!E54</f>
        <v>0.11750000000000005</v>
      </c>
      <c r="R7">
        <f>'abs(ALD+BLEx)'!E36</f>
        <v>9.3999999999999972E-2</v>
      </c>
      <c r="S7">
        <f>'abs(ALD+BLEx)'!K36</f>
        <v>0.10899999999999999</v>
      </c>
      <c r="T7">
        <f>'abs(ALD+BLEx)'!E45</f>
        <v>8.9499999999999913E-2</v>
      </c>
      <c r="U7">
        <f>'abs(ALD+BLEx)'!K45</f>
        <v>8.4999999999999964E-2</v>
      </c>
      <c r="V7">
        <f>'abs(ALD+BLEx)'!E54</f>
        <v>9.8499999999999921E-2</v>
      </c>
    </row>
    <row r="8" spans="2:22" x14ac:dyDescent="0.2">
      <c r="B8">
        <v>12</v>
      </c>
      <c r="C8">
        <f>'abs(NLD)'!E37</f>
        <v>9.0499999999999969E-2</v>
      </c>
      <c r="D8">
        <f>'abs(NLD)'!K37</f>
        <v>0.14049999999999996</v>
      </c>
      <c r="E8">
        <f>'abs(NLD)'!E46</f>
        <v>8.8000000000000023E-2</v>
      </c>
      <c r="F8">
        <f>'abs(NLD)'!K46</f>
        <v>0.2024999999999999</v>
      </c>
      <c r="G8">
        <f>'abs(NLD)'!E55</f>
        <v>0.129</v>
      </c>
      <c r="H8">
        <f>'abs(NLD+BLEx)'!E37</f>
        <v>0.14100000000000007</v>
      </c>
      <c r="I8">
        <f>'abs(NLD+BLEx)'!K37</f>
        <v>0.10850000000000004</v>
      </c>
      <c r="J8">
        <f>'abs(NLD+BLEx)'!E46</f>
        <v>9.9500000000000033E-2</v>
      </c>
      <c r="K8">
        <f>'abs(NLD+BLEx)'!K46</f>
        <v>9.3999999999999972E-2</v>
      </c>
      <c r="L8">
        <f>'abs(NLD+BLEx)'!E55</f>
        <v>9.7999999999999921E-2</v>
      </c>
      <c r="M8">
        <f>'abs(ALD)'!E37</f>
        <v>0.15400000000000003</v>
      </c>
      <c r="N8">
        <f>'abs(ALD)'!K37</f>
        <v>0.123</v>
      </c>
      <c r="O8">
        <f>'abs(ALD)'!E46</f>
        <v>0.13100000000000001</v>
      </c>
      <c r="P8">
        <f>'abs(ALD)'!K46</f>
        <v>0.12450000000000006</v>
      </c>
      <c r="Q8">
        <f>'abs(ALD)'!E55</f>
        <v>0.16449999999999987</v>
      </c>
      <c r="R8">
        <f>'abs(ALD+BLEx)'!E37</f>
        <v>0.13600000000000001</v>
      </c>
      <c r="S8">
        <f>'abs(ALD+BLEx)'!K37</f>
        <v>0.15149999999999986</v>
      </c>
      <c r="T8">
        <f>'abs(ALD+BLEx)'!E46</f>
        <v>0.121</v>
      </c>
      <c r="U8">
        <f>'abs(ALD+BLEx)'!K46</f>
        <v>0.11799999999999988</v>
      </c>
      <c r="V8">
        <f>'abs(ALD+BLEx)'!E55</f>
        <v>0.13750000000000007</v>
      </c>
    </row>
    <row r="9" spans="2:22" x14ac:dyDescent="0.2">
      <c r="B9">
        <v>15</v>
      </c>
      <c r="C9">
        <f>'abs(NLD)'!E38</f>
        <v>0.121</v>
      </c>
      <c r="D9">
        <f>'abs(NLD)'!K38</f>
        <v>0.18099999999999999</v>
      </c>
      <c r="E9">
        <f>'abs(NLD)'!E47</f>
        <v>0.11499999999999994</v>
      </c>
      <c r="F9">
        <f>'abs(NLD)'!K47</f>
        <v>0.25850000000000006</v>
      </c>
      <c r="G9">
        <f>'abs(NLD)'!E56</f>
        <v>0.16849999999999998</v>
      </c>
      <c r="H9">
        <f>'abs(NLD+BLEx)'!E38</f>
        <v>0.18400000000000005</v>
      </c>
      <c r="I9">
        <f>'abs(NLD+BLEx)'!K38</f>
        <v>0.14250000000000002</v>
      </c>
      <c r="J9">
        <f>'abs(NLD+BLEx)'!E47</f>
        <v>0.12950000000000006</v>
      </c>
      <c r="K9">
        <f>'abs(NLD+BLEx)'!K47</f>
        <v>0.12549999999999994</v>
      </c>
      <c r="L9">
        <f>'abs(NLD+BLEx)'!E56</f>
        <v>0.127</v>
      </c>
      <c r="M9">
        <f>'abs(ALD)'!E38</f>
        <v>0.19699999999999995</v>
      </c>
      <c r="N9">
        <f>'abs(ALD)'!K38</f>
        <v>0.15800000000000003</v>
      </c>
      <c r="O9">
        <f>'abs(ALD)'!E47</f>
        <v>0.17000000000000004</v>
      </c>
      <c r="P9">
        <f>'abs(ALD)'!K47</f>
        <v>0.16199999999999992</v>
      </c>
      <c r="Q9">
        <f>'abs(ALD)'!E56</f>
        <v>0.21500000000000008</v>
      </c>
      <c r="R9">
        <f>'abs(ALD+BLEx)'!E38</f>
        <v>0.18100000000000005</v>
      </c>
      <c r="S9">
        <f>'abs(ALD+BLEx)'!K38</f>
        <v>0.19699999999999995</v>
      </c>
      <c r="T9">
        <f>'abs(ALD+BLEx)'!E47</f>
        <v>0.15599999999999992</v>
      </c>
      <c r="U9">
        <f>'abs(ALD+BLEx)'!K47</f>
        <v>0.15450000000000008</v>
      </c>
      <c r="V9">
        <f>'abs(ALD+BLEx)'!E56</f>
        <v>0.17749999999999999</v>
      </c>
    </row>
    <row r="10" spans="2:22" x14ac:dyDescent="0.2">
      <c r="B10" t="s">
        <v>165</v>
      </c>
      <c r="C10">
        <f>[1]タンパク質定量!I13</f>
        <v>26.441598202682762</v>
      </c>
      <c r="D10">
        <f>[1]タンパク質定量!I14</f>
        <v>27.935232704125468</v>
      </c>
      <c r="E10">
        <f>[1]タンパク質定量!I15</f>
        <v>27.039052003259851</v>
      </c>
      <c r="F10">
        <f>[1]タンパク質定量!I16</f>
        <v>30.026321006145249</v>
      </c>
      <c r="G10">
        <f>[1]タンパク質定量!I17</f>
        <v>31.221228607299398</v>
      </c>
      <c r="H10">
        <f>[1]タンパク質定量!I18</f>
        <v>31.071865157155138</v>
      </c>
      <c r="I10">
        <f>[1]タンパク質定量!I19</f>
        <v>28.233959604414007</v>
      </c>
      <c r="J10">
        <f>[1]タンパク質定量!I20</f>
        <v>27.039052003259851</v>
      </c>
      <c r="K10">
        <f>[1]タンパク質定量!I21</f>
        <v>28.831413404991086</v>
      </c>
      <c r="L10">
        <f>[1]タンパク質定量!I22</f>
        <v>27.487142353692654</v>
      </c>
      <c r="M10">
        <f>[1]タンパク質定量!I23</f>
        <v>28.233959604414007</v>
      </c>
      <c r="N10">
        <f>[1]タンパク質定量!I24</f>
        <v>29.130140305279628</v>
      </c>
      <c r="O10">
        <f>[1]タンパク質定量!I25</f>
        <v>29.130140305279628</v>
      </c>
      <c r="P10">
        <f>[1]タンパク質定量!I26</f>
        <v>30.17568445628952</v>
      </c>
      <c r="Q10">
        <f>[1]タンパク質定量!I27</f>
        <v>34.507224510473335</v>
      </c>
      <c r="R10">
        <f>[1]タンパク質定量!I28</f>
        <v>30.325047906433785</v>
      </c>
      <c r="S10">
        <f>[1]タンパク質定量!I29</f>
        <v>34.656587960617614</v>
      </c>
      <c r="T10">
        <f>[1]タンパク質定量!I30</f>
        <v>27.039052003259851</v>
      </c>
      <c r="U10">
        <f>[1]タンパク質定量!I31</f>
        <v>29.428867205568167</v>
      </c>
      <c r="V10">
        <f>[1]タンパク質定量!I32</f>
        <v>29.279503755423896</v>
      </c>
    </row>
    <row r="11" spans="2:22" x14ac:dyDescent="0.2">
      <c r="B11" t="s">
        <v>166</v>
      </c>
      <c r="C11">
        <v>5.1999999999999998E-2</v>
      </c>
      <c r="D11">
        <v>4.8800000000000003E-2</v>
      </c>
      <c r="E11">
        <v>4.7300000000000002E-2</v>
      </c>
      <c r="F11">
        <v>5.3800000000000001E-2</v>
      </c>
      <c r="G11">
        <v>5.0299999999999997E-2</v>
      </c>
      <c r="H11">
        <v>5.3199999999999997E-2</v>
      </c>
      <c r="I11">
        <v>5.0999999999999997E-2</v>
      </c>
      <c r="J11">
        <v>5.3100000000000001E-2</v>
      </c>
      <c r="K11">
        <v>5.2499999999999998E-2</v>
      </c>
      <c r="L11">
        <v>5.4600000000000003E-2</v>
      </c>
      <c r="M11">
        <v>5.2499999999999998E-2</v>
      </c>
      <c r="N11">
        <v>4.7300000000000002E-2</v>
      </c>
      <c r="O11">
        <v>4.9299999999999997E-2</v>
      </c>
      <c r="P11">
        <v>4.9799999999999997E-2</v>
      </c>
      <c r="Q11">
        <v>5.45E-2</v>
      </c>
      <c r="R11">
        <v>5.5599999999999997E-2</v>
      </c>
      <c r="S11">
        <v>5.4100000000000002E-2</v>
      </c>
      <c r="T11">
        <v>4.9099999999999998E-2</v>
      </c>
      <c r="U11">
        <v>5.28E-2</v>
      </c>
      <c r="V11">
        <v>5.0700000000000002E-2</v>
      </c>
    </row>
    <row r="13" spans="2:22" x14ac:dyDescent="0.2">
      <c r="C13" t="s">
        <v>137</v>
      </c>
      <c r="D13">
        <v>0.2</v>
      </c>
      <c r="E13" t="s">
        <v>116</v>
      </c>
      <c r="G13" t="s">
        <v>142</v>
      </c>
      <c r="H13">
        <v>10</v>
      </c>
      <c r="J13" t="s">
        <v>143</v>
      </c>
      <c r="K13">
        <f>D13/0.33</f>
        <v>0.60606060606060608</v>
      </c>
      <c r="L13" t="s">
        <v>117</v>
      </c>
      <c r="N13" t="s">
        <v>140</v>
      </c>
      <c r="O13">
        <v>0.02</v>
      </c>
      <c r="P13" t="s">
        <v>118</v>
      </c>
      <c r="R13" t="s">
        <v>141</v>
      </c>
      <c r="S13">
        <v>0.25</v>
      </c>
      <c r="T13" t="s">
        <v>119</v>
      </c>
    </row>
    <row r="16" spans="2:22" x14ac:dyDescent="0.2">
      <c r="C16" t="s">
        <v>120</v>
      </c>
      <c r="H16" t="s">
        <v>121</v>
      </c>
      <c r="M16" t="s">
        <v>122</v>
      </c>
      <c r="R16" t="s">
        <v>123</v>
      </c>
    </row>
    <row r="17" spans="2:22" x14ac:dyDescent="0.2">
      <c r="C17">
        <v>1</v>
      </c>
      <c r="D17">
        <v>2</v>
      </c>
      <c r="E17">
        <v>3</v>
      </c>
      <c r="F17">
        <v>4</v>
      </c>
      <c r="G17">
        <v>5</v>
      </c>
      <c r="H17">
        <v>1</v>
      </c>
      <c r="I17">
        <v>2</v>
      </c>
      <c r="J17">
        <v>3</v>
      </c>
      <c r="K17">
        <v>4</v>
      </c>
      <c r="L17">
        <v>5</v>
      </c>
      <c r="M17">
        <v>1</v>
      </c>
      <c r="N17">
        <v>2</v>
      </c>
      <c r="O17">
        <v>3</v>
      </c>
      <c r="P17">
        <v>4</v>
      </c>
      <c r="Q17">
        <v>5</v>
      </c>
      <c r="R17">
        <v>1</v>
      </c>
      <c r="S17">
        <v>2</v>
      </c>
      <c r="T17">
        <v>3</v>
      </c>
      <c r="U17">
        <v>4</v>
      </c>
      <c r="V17">
        <v>5</v>
      </c>
    </row>
    <row r="18" spans="2:22" x14ac:dyDescent="0.2">
      <c r="B18" t="s">
        <v>124</v>
      </c>
      <c r="C18">
        <f>SLOPE(C4:C9,$B$4:$B$9)</f>
        <v>8.4142857142857162E-3</v>
      </c>
      <c r="D18">
        <f t="shared" ref="D18:V18" si="0">SLOPE(D4:D9,$B$4:$B$9)</f>
        <v>1.1285714285714284E-2</v>
      </c>
      <c r="E18">
        <f t="shared" si="0"/>
        <v>7.0476190476190439E-3</v>
      </c>
      <c r="F18">
        <f t="shared" si="0"/>
        <v>1.5447619047619043E-2</v>
      </c>
      <c r="G18">
        <f t="shared" si="0"/>
        <v>1.0742857142857146E-2</v>
      </c>
      <c r="H18">
        <f t="shared" si="0"/>
        <v>1.1552380952380958E-2</v>
      </c>
      <c r="I18">
        <f t="shared" si="0"/>
        <v>9.0952380952380989E-3</v>
      </c>
      <c r="J18">
        <f t="shared" si="0"/>
        <v>8.104761904761908E-3</v>
      </c>
      <c r="K18">
        <f t="shared" si="0"/>
        <v>8.5619047619047584E-3</v>
      </c>
      <c r="L18">
        <f t="shared" si="0"/>
        <v>7.9761904761904735E-3</v>
      </c>
      <c r="M18">
        <f t="shared" si="0"/>
        <v>1.2580952380952378E-2</v>
      </c>
      <c r="N18">
        <f t="shared" si="0"/>
        <v>9.719047619047615E-3</v>
      </c>
      <c r="O18">
        <f t="shared" si="0"/>
        <v>1.0652380952380955E-2</v>
      </c>
      <c r="P18">
        <f t="shared" si="0"/>
        <v>1.0038095238095238E-2</v>
      </c>
      <c r="Q18">
        <f t="shared" si="0"/>
        <v>1.3642857142857148E-2</v>
      </c>
      <c r="R18">
        <f t="shared" si="0"/>
        <v>1.2185714285714288E-2</v>
      </c>
      <c r="S18">
        <f t="shared" si="0"/>
        <v>1.1980952380952372E-2</v>
      </c>
      <c r="T18">
        <f t="shared" si="0"/>
        <v>9.219047619047618E-3</v>
      </c>
      <c r="U18">
        <f t="shared" si="0"/>
        <v>9.4095238095238138E-3</v>
      </c>
      <c r="V18">
        <f t="shared" si="0"/>
        <v>1.0704761904761901E-2</v>
      </c>
    </row>
    <row r="19" spans="2:22" x14ac:dyDescent="0.2">
      <c r="B19" t="s">
        <v>125</v>
      </c>
      <c r="C19">
        <f>(C18*$D$13*$H$13)/(6.3*$K$13*$O$13)</f>
        <v>0.22037414965986399</v>
      </c>
      <c r="D19">
        <f t="shared" ref="D19:V19" si="1">(D18*$D$13*$H$13)/(6.3*$K$13*$O$13)</f>
        <v>0.29557823129251692</v>
      </c>
      <c r="E19">
        <f t="shared" si="1"/>
        <v>0.18458049886621303</v>
      </c>
      <c r="F19">
        <f t="shared" si="1"/>
        <v>0.40458049886621306</v>
      </c>
      <c r="G19">
        <f t="shared" si="1"/>
        <v>0.28136054421768719</v>
      </c>
      <c r="H19">
        <f t="shared" si="1"/>
        <v>0.30256235827664418</v>
      </c>
      <c r="I19">
        <f t="shared" si="1"/>
        <v>0.23820861678004543</v>
      </c>
      <c r="J19">
        <f t="shared" si="1"/>
        <v>0.21226757369614524</v>
      </c>
      <c r="K19">
        <f t="shared" si="1"/>
        <v>0.22424036281179127</v>
      </c>
      <c r="L19">
        <f t="shared" si="1"/>
        <v>0.20890022675736952</v>
      </c>
      <c r="M19">
        <f t="shared" si="1"/>
        <v>0.32950113378684798</v>
      </c>
      <c r="N19">
        <f t="shared" si="1"/>
        <v>0.25454648526077084</v>
      </c>
      <c r="O19">
        <f t="shared" si="1"/>
        <v>0.27899092970521544</v>
      </c>
      <c r="P19">
        <f t="shared" si="1"/>
        <v>0.26290249433106577</v>
      </c>
      <c r="Q19">
        <f t="shared" si="1"/>
        <v>0.35731292517006813</v>
      </c>
      <c r="R19">
        <f t="shared" si="1"/>
        <v>0.31914965986394567</v>
      </c>
      <c r="S19">
        <f t="shared" si="1"/>
        <v>0.31378684807256213</v>
      </c>
      <c r="T19">
        <f t="shared" si="1"/>
        <v>0.24145124716553285</v>
      </c>
      <c r="U19">
        <f t="shared" si="1"/>
        <v>0.24643990929705226</v>
      </c>
      <c r="V19">
        <f t="shared" si="1"/>
        <v>0.28036281179138312</v>
      </c>
    </row>
    <row r="20" spans="2:22" x14ac:dyDescent="0.2">
      <c r="B20" t="s">
        <v>126</v>
      </c>
      <c r="C20">
        <f>C19/C10*1000</f>
        <v>8.3343732844977882</v>
      </c>
      <c r="D20">
        <f>D19/D10*1000</f>
        <v>10.580840131998114</v>
      </c>
      <c r="E20">
        <f t="shared" ref="E20:V20" si="2">E19/E10*1000</f>
        <v>6.8264412096977303</v>
      </c>
      <c r="F20">
        <f t="shared" si="2"/>
        <v>13.474194816721328</v>
      </c>
      <c r="G20">
        <f t="shared" si="2"/>
        <v>9.0118344718793733</v>
      </c>
      <c r="H20">
        <f t="shared" si="2"/>
        <v>9.7375022949650969</v>
      </c>
      <c r="I20">
        <f t="shared" si="2"/>
        <v>8.4369539419049353</v>
      </c>
      <c r="J20">
        <f t="shared" si="2"/>
        <v>7.8504073911524008</v>
      </c>
      <c r="K20">
        <f t="shared" si="2"/>
        <v>7.7776403002487697</v>
      </c>
      <c r="L20">
        <f t="shared" si="2"/>
        <v>7.5999252330173794</v>
      </c>
      <c r="M20">
        <f t="shared" si="2"/>
        <v>11.670383410739698</v>
      </c>
      <c r="N20">
        <f t="shared" si="2"/>
        <v>8.7382512611735041</v>
      </c>
      <c r="O20">
        <f t="shared" si="2"/>
        <v>9.5773973891450961</v>
      </c>
      <c r="P20">
        <f t="shared" si="2"/>
        <v>8.7123953960974347</v>
      </c>
      <c r="Q20">
        <f t="shared" si="2"/>
        <v>10.354728038518994</v>
      </c>
      <c r="R20">
        <f t="shared" si="2"/>
        <v>10.524292025808627</v>
      </c>
      <c r="S20">
        <f t="shared" si="2"/>
        <v>9.0541760322492557</v>
      </c>
      <c r="T20">
        <f t="shared" si="2"/>
        <v>8.929723095928928</v>
      </c>
      <c r="U20">
        <f t="shared" si="2"/>
        <v>8.3740875099135295</v>
      </c>
      <c r="V20">
        <f t="shared" si="2"/>
        <v>9.5753949292753013</v>
      </c>
    </row>
    <row r="21" spans="2:22" x14ac:dyDescent="0.2">
      <c r="B21" t="s">
        <v>108</v>
      </c>
      <c r="C21">
        <f>(C19*$S$13)/C11</f>
        <v>1.0594911041339616</v>
      </c>
      <c r="D21">
        <f t="shared" ref="D21:V21" si="3">(D19*$S$13)/D11</f>
        <v>1.5142327422772381</v>
      </c>
      <c r="E21">
        <f t="shared" si="3"/>
        <v>0.97558403206243671</v>
      </c>
      <c r="F21">
        <f t="shared" si="3"/>
        <v>1.8800209055121424</v>
      </c>
      <c r="G21">
        <f t="shared" si="3"/>
        <v>1.3984122476028191</v>
      </c>
      <c r="H21">
        <f t="shared" si="3"/>
        <v>1.421815593405283</v>
      </c>
      <c r="I21">
        <f t="shared" si="3"/>
        <v>1.1676892979413993</v>
      </c>
      <c r="J21">
        <f t="shared" si="3"/>
        <v>0.9993765239931508</v>
      </c>
      <c r="K21">
        <f t="shared" si="3"/>
        <v>1.0678112514847204</v>
      </c>
      <c r="L21">
        <f t="shared" si="3"/>
        <v>0.95650286976817545</v>
      </c>
      <c r="M21">
        <f t="shared" si="3"/>
        <v>1.5690530180326094</v>
      </c>
      <c r="N21">
        <f t="shared" si="3"/>
        <v>1.3453831144861037</v>
      </c>
      <c r="O21">
        <f t="shared" si="3"/>
        <v>1.4147613068215794</v>
      </c>
      <c r="P21">
        <f t="shared" si="3"/>
        <v>1.3197916382081616</v>
      </c>
      <c r="Q21">
        <f t="shared" si="3"/>
        <v>1.639050115459028</v>
      </c>
      <c r="R21">
        <f t="shared" si="3"/>
        <v>1.4350254490285328</v>
      </c>
      <c r="S21">
        <f t="shared" si="3"/>
        <v>1.4500316454369784</v>
      </c>
      <c r="T21">
        <f t="shared" si="3"/>
        <v>1.2293851688672752</v>
      </c>
      <c r="U21">
        <f t="shared" si="3"/>
        <v>1.1668556311413458</v>
      </c>
      <c r="V21">
        <f t="shared" si="3"/>
        <v>1.3824596242178655</v>
      </c>
    </row>
    <row r="22" spans="2:22" x14ac:dyDescent="0.2">
      <c r="B22" t="s">
        <v>127</v>
      </c>
      <c r="C22">
        <f>RSQ(C4:C9,$B$4:$B$9)</f>
        <v>0.99039220278428197</v>
      </c>
      <c r="D22">
        <f t="shared" ref="D22:V22" si="4">RSQ(D4:D9,$B$4:$B$9)</f>
        <v>0.99208835048171717</v>
      </c>
      <c r="E22">
        <f t="shared" si="4"/>
        <v>0.98981743688618429</v>
      </c>
      <c r="F22">
        <f t="shared" si="4"/>
        <v>0.99419955408316196</v>
      </c>
      <c r="G22">
        <f t="shared" si="4"/>
        <v>0.99116169287934386</v>
      </c>
      <c r="H22">
        <f t="shared" si="4"/>
        <v>0.9897922024921354</v>
      </c>
      <c r="I22">
        <f t="shared" si="4"/>
        <v>0.98737664896582678</v>
      </c>
      <c r="J22">
        <f t="shared" si="4"/>
        <v>0.99203125035672635</v>
      </c>
      <c r="K22">
        <f t="shared" si="4"/>
        <v>0.99119146413752246</v>
      </c>
      <c r="L22">
        <f t="shared" si="4"/>
        <v>0.9853362186385487</v>
      </c>
      <c r="M22">
        <f t="shared" si="4"/>
        <v>0.99434896365060865</v>
      </c>
      <c r="N22">
        <f t="shared" si="4"/>
        <v>0.99648738806300396</v>
      </c>
      <c r="O22">
        <f t="shared" si="4"/>
        <v>0.99257589937582635</v>
      </c>
      <c r="P22">
        <f t="shared" si="4"/>
        <v>0.99126974212545715</v>
      </c>
      <c r="Q22">
        <f t="shared" si="4"/>
        <v>0.98941502801638459</v>
      </c>
      <c r="R22">
        <f t="shared" si="4"/>
        <v>0.98761539619727645</v>
      </c>
      <c r="S22">
        <f t="shared" si="4"/>
        <v>0.98796325487172587</v>
      </c>
      <c r="T22">
        <f t="shared" si="4"/>
        <v>0.9876214952368072</v>
      </c>
      <c r="U22">
        <f t="shared" si="4"/>
        <v>0.98614515545153703</v>
      </c>
      <c r="V22">
        <f t="shared" si="4"/>
        <v>0.98316178301651813</v>
      </c>
    </row>
    <row r="25" spans="2:22" x14ac:dyDescent="0.2">
      <c r="C25" t="s">
        <v>111</v>
      </c>
      <c r="D25" t="s">
        <v>128</v>
      </c>
    </row>
    <row r="26" spans="2:22" x14ac:dyDescent="0.2">
      <c r="B26" t="s">
        <v>129</v>
      </c>
      <c r="C26">
        <f>C21</f>
        <v>1.0594911041339616</v>
      </c>
      <c r="D26">
        <f>M21</f>
        <v>1.5690530180326094</v>
      </c>
    </row>
    <row r="27" spans="2:22" x14ac:dyDescent="0.2">
      <c r="C27">
        <f>D21</f>
        <v>1.5142327422772381</v>
      </c>
      <c r="D27">
        <f>N21</f>
        <v>1.3453831144861037</v>
      </c>
    </row>
    <row r="28" spans="2:22" x14ac:dyDescent="0.2">
      <c r="C28">
        <f>E21</f>
        <v>0.97558403206243671</v>
      </c>
      <c r="D28">
        <f>O21</f>
        <v>1.4147613068215794</v>
      </c>
    </row>
    <row r="29" spans="2:22" x14ac:dyDescent="0.2">
      <c r="C29">
        <f>F21</f>
        <v>1.8800209055121424</v>
      </c>
      <c r="D29">
        <f>P21</f>
        <v>1.3197916382081616</v>
      </c>
    </row>
    <row r="30" spans="2:22" x14ac:dyDescent="0.2">
      <c r="C30">
        <f>G21</f>
        <v>1.3984122476028191</v>
      </c>
      <c r="D30">
        <f>Q21</f>
        <v>1.639050115459028</v>
      </c>
    </row>
    <row r="31" spans="2:22" x14ac:dyDescent="0.2">
      <c r="B31" t="s">
        <v>130</v>
      </c>
      <c r="C31">
        <f>H21</f>
        <v>1.421815593405283</v>
      </c>
      <c r="D31">
        <f>R21</f>
        <v>1.4350254490285328</v>
      </c>
    </row>
    <row r="32" spans="2:22" x14ac:dyDescent="0.2">
      <c r="C32">
        <f>I21</f>
        <v>1.1676892979413993</v>
      </c>
      <c r="D32">
        <f>S21</f>
        <v>1.4500316454369784</v>
      </c>
    </row>
    <row r="33" spans="1:6" x14ac:dyDescent="0.2">
      <c r="C33">
        <f>J21</f>
        <v>0.9993765239931508</v>
      </c>
      <c r="D33">
        <f>T21</f>
        <v>1.2293851688672752</v>
      </c>
    </row>
    <row r="34" spans="1:6" x14ac:dyDescent="0.2">
      <c r="C34">
        <f>K21</f>
        <v>1.0678112514847204</v>
      </c>
      <c r="D34">
        <f>U21</f>
        <v>1.1668556311413458</v>
      </c>
    </row>
    <row r="35" spans="1:6" x14ac:dyDescent="0.2">
      <c r="C35">
        <f>L21</f>
        <v>0.95650286976817545</v>
      </c>
      <c r="D35">
        <f>V21</f>
        <v>1.3824596242178655</v>
      </c>
    </row>
    <row r="37" spans="1:6" x14ac:dyDescent="0.2">
      <c r="A37" t="s">
        <v>144</v>
      </c>
    </row>
    <row r="40" spans="1:6" x14ac:dyDescent="0.2">
      <c r="B40" s="2" t="s">
        <v>145</v>
      </c>
      <c r="C40" s="2" t="s">
        <v>146</v>
      </c>
      <c r="D40" s="2" t="s">
        <v>147</v>
      </c>
      <c r="E40" s="2" t="s">
        <v>148</v>
      </c>
      <c r="F40" s="2" t="s">
        <v>149</v>
      </c>
    </row>
    <row r="42" spans="1:6" x14ac:dyDescent="0.2">
      <c r="A42" t="s">
        <v>133</v>
      </c>
      <c r="B42">
        <v>5</v>
      </c>
      <c r="C42">
        <v>1.3655482063177196</v>
      </c>
      <c r="D42">
        <v>0.13340307541480145</v>
      </c>
      <c r="E42">
        <v>0.36524385746347804</v>
      </c>
      <c r="F42">
        <v>0.16334201873051615</v>
      </c>
    </row>
    <row r="43" spans="1:6" x14ac:dyDescent="0.2">
      <c r="A43" t="s">
        <v>134</v>
      </c>
      <c r="B43">
        <v>5</v>
      </c>
      <c r="C43">
        <v>1.4576078386014966</v>
      </c>
      <c r="D43">
        <v>1.9691211732219348E-2</v>
      </c>
      <c r="E43">
        <v>0.14032537807616749</v>
      </c>
      <c r="F43">
        <v>6.2755416869333835E-2</v>
      </c>
    </row>
    <row r="44" spans="1:6" x14ac:dyDescent="0.2">
      <c r="A44" t="s">
        <v>135</v>
      </c>
      <c r="B44">
        <v>5</v>
      </c>
      <c r="C44">
        <v>1.122639107318546</v>
      </c>
      <c r="D44">
        <v>3.4334274288284838E-2</v>
      </c>
      <c r="E44">
        <v>0.1852951005512149</v>
      </c>
      <c r="F44">
        <v>8.2866488146035047E-2</v>
      </c>
    </row>
    <row r="45" spans="1:6" x14ac:dyDescent="0.2">
      <c r="A45" t="s">
        <v>136</v>
      </c>
      <c r="B45">
        <v>5</v>
      </c>
      <c r="C45">
        <v>1.3327515037383997</v>
      </c>
      <c r="D45">
        <v>1.6222882123269073E-2</v>
      </c>
      <c r="E45">
        <v>0.1273690783638991</v>
      </c>
      <c r="F45">
        <v>5.6961183490635225E-2</v>
      </c>
    </row>
    <row r="47" spans="1:6" x14ac:dyDescent="0.2">
      <c r="A47" t="s">
        <v>131</v>
      </c>
      <c r="B47">
        <v>10</v>
      </c>
      <c r="C47">
        <v>1.411578022459608</v>
      </c>
      <c r="D47">
        <v>7.0396065369849159E-2</v>
      </c>
      <c r="E47">
        <v>0.26532256852715935</v>
      </c>
      <c r="F47">
        <v>8.3902363119192996E-2</v>
      </c>
    </row>
    <row r="48" spans="1:6" x14ac:dyDescent="0.2">
      <c r="A48" t="s">
        <v>132</v>
      </c>
      <c r="B48">
        <v>10</v>
      </c>
      <c r="C48">
        <v>1.2276953055284729</v>
      </c>
      <c r="D48">
        <v>3.4732963718827586E-2</v>
      </c>
      <c r="E48">
        <v>0.18636781835614105</v>
      </c>
      <c r="F48">
        <v>5.8934678856194328E-2</v>
      </c>
    </row>
    <row r="50" spans="1:7" x14ac:dyDescent="0.2">
      <c r="A50" t="s">
        <v>0</v>
      </c>
      <c r="B50">
        <v>10</v>
      </c>
      <c r="C50">
        <v>1.2440936568181327</v>
      </c>
      <c r="D50">
        <v>9.0940163861535889E-2</v>
      </c>
      <c r="E50">
        <v>0.30156286883755418</v>
      </c>
      <c r="F50">
        <v>9.5362552326128461E-2</v>
      </c>
    </row>
    <row r="51" spans="1:7" x14ac:dyDescent="0.2">
      <c r="A51" t="s">
        <v>3</v>
      </c>
      <c r="B51">
        <v>10</v>
      </c>
      <c r="C51">
        <v>1.3951796711699478</v>
      </c>
      <c r="D51">
        <v>2.0292126256729798E-2</v>
      </c>
      <c r="E51">
        <v>0.14245043438589367</v>
      </c>
      <c r="F51">
        <v>4.5046782633979307E-2</v>
      </c>
    </row>
    <row r="53" spans="1:7" x14ac:dyDescent="0.2">
      <c r="A53" t="s">
        <v>150</v>
      </c>
      <c r="B53">
        <v>20</v>
      </c>
      <c r="C53">
        <v>1.3196366639940404</v>
      </c>
      <c r="D53">
        <v>5.8696080511998691E-2</v>
      </c>
      <c r="E53">
        <v>0.24227273992754259</v>
      </c>
      <c r="F53">
        <v>5.4173831557311272E-2</v>
      </c>
    </row>
    <row r="56" spans="1:7" x14ac:dyDescent="0.2">
      <c r="A56" t="s">
        <v>151</v>
      </c>
    </row>
    <row r="58" spans="1:7" ht="13.8" thickBot="1" x14ac:dyDescent="0.25">
      <c r="A58" s="3" t="s">
        <v>154</v>
      </c>
      <c r="B58" s="3" t="s">
        <v>157</v>
      </c>
      <c r="C58" s="3" t="s">
        <v>158</v>
      </c>
      <c r="D58" s="3" t="s">
        <v>159</v>
      </c>
      <c r="E58" s="3" t="s">
        <v>160</v>
      </c>
      <c r="F58" s="3" t="s">
        <v>161</v>
      </c>
      <c r="G58" s="3" t="s">
        <v>107</v>
      </c>
    </row>
    <row r="59" spans="1:7" x14ac:dyDescent="0.2">
      <c r="A59" t="s">
        <v>162</v>
      </c>
      <c r="B59">
        <v>1.1152255297279752</v>
      </c>
      <c r="C59">
        <v>19</v>
      </c>
    </row>
    <row r="60" spans="1:7" x14ac:dyDescent="0.2">
      <c r="A60" t="s">
        <v>153</v>
      </c>
      <c r="B60">
        <v>0.16906426792987617</v>
      </c>
      <c r="C60">
        <v>1</v>
      </c>
      <c r="D60">
        <v>0.16906426792987617</v>
      </c>
      <c r="E60">
        <v>3.3206593574918508</v>
      </c>
      <c r="F60">
        <v>8.7158795629929869E-2</v>
      </c>
      <c r="G60">
        <v>4.4939984776663584</v>
      </c>
    </row>
    <row r="61" spans="1:7" x14ac:dyDescent="0.2">
      <c r="A61" t="s">
        <v>152</v>
      </c>
      <c r="B61">
        <v>0.11413491866358461</v>
      </c>
      <c r="C61">
        <v>1</v>
      </c>
      <c r="D61">
        <v>0.11413491866358461</v>
      </c>
      <c r="E61">
        <v>2.241769892109934</v>
      </c>
      <c r="F61">
        <v>0.1537939027476842</v>
      </c>
      <c r="G61">
        <v>4.4939984776663584</v>
      </c>
    </row>
    <row r="62" spans="1:7" x14ac:dyDescent="0.2">
      <c r="A62" t="s">
        <v>155</v>
      </c>
      <c r="B62">
        <v>1.7420568900215483E-2</v>
      </c>
      <c r="C62">
        <v>1</v>
      </c>
      <c r="D62">
        <v>1.7420568900215483E-2</v>
      </c>
      <c r="E62">
        <v>0.34216440788851932</v>
      </c>
      <c r="F62">
        <v>0.56674097632711917</v>
      </c>
      <c r="G62">
        <v>4.4939984776663584</v>
      </c>
    </row>
    <row r="63" spans="1:7" x14ac:dyDescent="0.2">
      <c r="A63" t="s">
        <v>156</v>
      </c>
      <c r="B63">
        <v>0.81460577423429892</v>
      </c>
      <c r="C63">
        <v>16</v>
      </c>
      <c r="D63">
        <v>5.0912860889643682E-2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7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20180829-ADHM</vt:lpstr>
      <vt:lpstr>180830</vt:lpstr>
      <vt:lpstr>abs(NLD)</vt:lpstr>
      <vt:lpstr>abs(NLD+BLEx)</vt:lpstr>
      <vt:lpstr>abs(ALD)</vt:lpstr>
      <vt:lpstr>abs(ALD+BLEx)</vt:lpstr>
      <vt:lpstr>protein conc.</vt:lpstr>
      <vt:lpstr> ADH activity</vt:lpstr>
      <vt:lpstr>ANOVA</vt:lpstr>
      <vt:lpstr>' ADH activity'!Print_Area</vt:lpstr>
      <vt:lpstr>'abs(ALD)'!Print_Area</vt:lpstr>
      <vt:lpstr>'abs(ALD+BLEx)'!Print_Area</vt:lpstr>
      <vt:lpstr>'abs(NLD)'!Print_Area</vt:lpstr>
      <vt:lpstr>'abs(NLD+BLEx)'!Print_Area</vt:lpstr>
      <vt:lpstr>ANOVA!Print_Area</vt:lpstr>
      <vt:lpstr>'protein conc.'!Print_Area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2019-03-22T01:47:48Z</dcterms:modified>
</cp:coreProperties>
</file>