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0" windowWidth="11880" windowHeight="5520" activeTab="1"/>
  </bookViews>
  <sheets>
    <sheet name="Calcul_Humidity" sheetId="1" r:id="rId1"/>
    <sheet name="Calcul C" sheetId="2" r:id="rId2"/>
    <sheet name="Prop" sheetId="3" r:id="rId3"/>
  </sheets>
  <definedNames>
    <definedName name="_xlfn.STDEV.P" hidden="1">#NAME?</definedName>
    <definedName name="_xlnm.Print_Area" localSheetId="0">'Calcul_Humidity'!$I$33:$J$49</definedName>
  </definedNames>
  <calcPr fullCalcOnLoad="1"/>
</workbook>
</file>

<file path=xl/comments2.xml><?xml version="1.0" encoding="utf-8"?>
<comments xmlns="http://schemas.openxmlformats.org/spreadsheetml/2006/main">
  <authors>
    <author>TANVIR</author>
  </authors>
  <commentList>
    <comment ref="K8" authorId="0">
      <text>
        <r>
          <rPr>
            <b/>
            <sz val="9"/>
            <rFont val="Tahoma"/>
            <family val="2"/>
          </rPr>
          <t>TANVIR:</t>
        </r>
        <r>
          <rPr>
            <sz val="9"/>
            <rFont val="Tahoma"/>
            <family val="2"/>
          </rPr>
          <t xml:space="preserve">
-ve values indicate that your titration was not accurate. </t>
        </r>
      </text>
    </comment>
  </commentList>
</comments>
</file>

<file path=xl/sharedStrings.xml><?xml version="1.0" encoding="utf-8"?>
<sst xmlns="http://schemas.openxmlformats.org/spreadsheetml/2006/main" count="232" uniqueCount="67">
  <si>
    <t>rep</t>
  </si>
  <si>
    <t>Thèse Nazia_colimitation</t>
  </si>
  <si>
    <t>nom_scq</t>
  </si>
  <si>
    <t>Tare</t>
  </si>
  <si>
    <t xml:space="preserve">Mean </t>
  </si>
  <si>
    <t>FW</t>
  </si>
  <si>
    <t>Tare+DW</t>
  </si>
  <si>
    <t>%HUM</t>
  </si>
  <si>
    <t>Soil to be weighted (for 20g dry soil)</t>
  </si>
  <si>
    <t>Wdry soil</t>
  </si>
  <si>
    <t>Tare waterPot.</t>
  </si>
  <si>
    <t>Tare+DW WaterPot.</t>
  </si>
  <si>
    <t>% Water Potential</t>
  </si>
  <si>
    <t xml:space="preserve">S.D. </t>
  </si>
  <si>
    <t xml:space="preserve">Water required for Dsoil </t>
  </si>
  <si>
    <t>Nutrient solution added (ml)</t>
  </si>
  <si>
    <t>0-20</t>
  </si>
  <si>
    <t>S1D1</t>
  </si>
  <si>
    <t>S1D2</t>
  </si>
  <si>
    <t>S1D3</t>
  </si>
  <si>
    <t>S2D1</t>
  </si>
  <si>
    <t>S2D2</t>
  </si>
  <si>
    <t>S2D3</t>
  </si>
  <si>
    <t>20-40</t>
  </si>
  <si>
    <t>40-60</t>
  </si>
  <si>
    <t>Depth (cm)</t>
  </si>
  <si>
    <t>FW WaterPot.</t>
  </si>
  <si>
    <t>SD</t>
  </si>
  <si>
    <t>Mean</t>
  </si>
  <si>
    <t>Soil name</t>
  </si>
  <si>
    <t>FSD</t>
  </si>
  <si>
    <t>LHR</t>
  </si>
  <si>
    <t>Sr #</t>
  </si>
  <si>
    <t>Soil abbreviation</t>
  </si>
  <si>
    <t>Water present in Fsoil</t>
  </si>
  <si>
    <t>Difference water</t>
  </si>
  <si>
    <t>at 30% Humidiy</t>
  </si>
  <si>
    <t>Water at 60%</t>
  </si>
  <si>
    <t>at 60% WHC</t>
  </si>
  <si>
    <t>Water already present</t>
  </si>
  <si>
    <t>Water to be added</t>
  </si>
  <si>
    <t>Blank 1</t>
  </si>
  <si>
    <t>Blank 2</t>
  </si>
  <si>
    <t>Blank 3</t>
  </si>
  <si>
    <t>Initial Vol.</t>
  </si>
  <si>
    <t>Final Vol.</t>
  </si>
  <si>
    <t>Vol. Used</t>
  </si>
  <si>
    <t>0.9 at the end is the hypothetical values of dry soil from 1 g fresh soil. You may give the original value from your calculations of humidity.</t>
  </si>
  <si>
    <t>(10*(1-mLs/mLb)*0.003*100*1.3)/0.9</t>
  </si>
  <si>
    <t>OC % (0.9g)</t>
  </si>
  <si>
    <t>OC % (1.0 g)</t>
  </si>
  <si>
    <t>OM (%)</t>
  </si>
  <si>
    <t>OC (g/kg soil)</t>
  </si>
  <si>
    <t>OM (g/kg soil)</t>
  </si>
  <si>
    <t>pH</t>
  </si>
  <si>
    <t>D1</t>
  </si>
  <si>
    <t>D2</t>
  </si>
  <si>
    <t>D3</t>
  </si>
  <si>
    <t>S1</t>
  </si>
  <si>
    <t>S2</t>
  </si>
  <si>
    <t>Depth</t>
  </si>
  <si>
    <t>SOC</t>
  </si>
  <si>
    <t>WHC</t>
  </si>
  <si>
    <t>Site</t>
  </si>
  <si>
    <t>Sand</t>
  </si>
  <si>
    <t>Clay</t>
  </si>
  <si>
    <t>Silt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</si>
</sst>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0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b/>
      <sz val="10"/>
      <color theme="8"/>
      <name val="Times New Roman"/>
      <family val="1"/>
    </font>
    <font>
      <sz val="10"/>
      <color theme="8"/>
      <name val="Arial"/>
      <family val="2"/>
    </font>
    <font>
      <b/>
      <sz val="10"/>
      <color theme="4"/>
      <name val="Times New Roman"/>
      <family val="1"/>
    </font>
    <font>
      <b/>
      <sz val="10"/>
      <color theme="5"/>
      <name val="Times New Roman"/>
      <family val="1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1" fillId="29" borderId="0" xfId="48" applyBorder="1" applyAlignment="1">
      <alignment horizontal="center" vertical="center" wrapText="1"/>
    </xf>
    <xf numFmtId="9" fontId="41" fillId="29" borderId="0" xfId="48" applyNumberFormat="1" applyBorder="1" applyAlignment="1" quotePrefix="1">
      <alignment horizontal="center" vertical="center" wrapText="1"/>
    </xf>
    <xf numFmtId="9" fontId="41" fillId="29" borderId="0" xfId="48" applyNumberFormat="1" applyBorder="1" applyAlignment="1">
      <alignment horizontal="center" vertical="center" wrapText="1"/>
    </xf>
    <xf numFmtId="176" fontId="41" fillId="29" borderId="0" xfId="48" applyNumberFormat="1" applyAlignment="1">
      <alignment/>
    </xf>
    <xf numFmtId="2" fontId="41" fillId="29" borderId="0" xfId="48" applyNumberFormat="1" applyAlignment="1">
      <alignment/>
    </xf>
    <xf numFmtId="0" fontId="41" fillId="29" borderId="0" xfId="48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57" fillId="1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right"/>
    </xf>
    <xf numFmtId="0" fontId="41" fillId="34" borderId="0" xfId="48" applyFill="1" applyBorder="1" applyAlignment="1">
      <alignment/>
    </xf>
    <xf numFmtId="2" fontId="5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2" fillId="33" borderId="0" xfId="0" applyNumberFormat="1" applyFont="1" applyFill="1" applyAlignment="1">
      <alignment/>
    </xf>
    <xf numFmtId="2" fontId="41" fillId="33" borderId="0" xfId="48" applyNumberForma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right"/>
    </xf>
    <xf numFmtId="10" fontId="41" fillId="29" borderId="0" xfId="48" applyNumberForma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1" fontId="0" fillId="0" borderId="0" xfId="42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7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0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5"/>
  <sheetViews>
    <sheetView zoomScale="70" zoomScaleNormal="70" zoomScalePageLayoutView="0" workbookViewId="0" topLeftCell="B1">
      <pane xSplit="5" topLeftCell="G1" activePane="topRight" state="frozen"/>
      <selection pane="topLeft" activeCell="B1" sqref="B1"/>
      <selection pane="topRight" activeCell="Z27" sqref="Z27"/>
    </sheetView>
  </sheetViews>
  <sheetFormatPr defaultColWidth="11.421875" defaultRowHeight="12.75"/>
  <cols>
    <col min="1" max="1" width="22.140625" style="0" customWidth="1"/>
    <col min="2" max="2" width="7.421875" style="0" customWidth="1"/>
    <col min="3" max="3" width="7.00390625" style="0" customWidth="1"/>
    <col min="4" max="4" width="8.8515625" style="0" customWidth="1"/>
    <col min="5" max="5" width="8.421875" style="0" customWidth="1"/>
    <col min="6" max="6" width="7.421875" style="0" customWidth="1"/>
    <col min="7" max="8" width="11.421875" style="0" customWidth="1"/>
    <col min="9" max="9" width="17.140625" style="0" customWidth="1"/>
    <col min="10" max="12" width="11.7109375" style="0" customWidth="1"/>
    <col min="13" max="13" width="11.421875" style="0" customWidth="1"/>
    <col min="14" max="16" width="11.00390625" style="5" customWidth="1"/>
    <col min="17" max="22" width="11.421875" style="16" customWidth="1"/>
    <col min="23" max="25" width="11.421875" style="22" customWidth="1"/>
    <col min="26" max="27" width="13.28125" style="0" customWidth="1"/>
    <col min="28" max="29" width="16.00390625" style="0" customWidth="1"/>
    <col min="30" max="30" width="16.140625" style="17" customWidth="1"/>
    <col min="31" max="31" width="13.7109375" style="17" customWidth="1"/>
  </cols>
  <sheetData>
    <row r="1" spans="1:31" s="4" customFormat="1" ht="51">
      <c r="A1" s="1" t="s">
        <v>2</v>
      </c>
      <c r="B1" s="1" t="s">
        <v>29</v>
      </c>
      <c r="C1" s="1" t="s">
        <v>32</v>
      </c>
      <c r="D1" s="1" t="s">
        <v>25</v>
      </c>
      <c r="E1" s="1" t="s">
        <v>33</v>
      </c>
      <c r="F1" s="1" t="s">
        <v>0</v>
      </c>
      <c r="G1" s="1" t="s">
        <v>3</v>
      </c>
      <c r="H1" s="1" t="s">
        <v>5</v>
      </c>
      <c r="I1" s="1" t="s">
        <v>6</v>
      </c>
      <c r="J1" s="3" t="s">
        <v>7</v>
      </c>
      <c r="K1" s="3" t="s">
        <v>28</v>
      </c>
      <c r="L1" s="3" t="s">
        <v>27</v>
      </c>
      <c r="M1" s="27" t="s">
        <v>9</v>
      </c>
      <c r="N1" s="28" t="s">
        <v>8</v>
      </c>
      <c r="O1" s="28"/>
      <c r="P1" s="28"/>
      <c r="Q1" s="11" t="s">
        <v>10</v>
      </c>
      <c r="R1" s="11" t="s">
        <v>26</v>
      </c>
      <c r="S1" s="11" t="s">
        <v>11</v>
      </c>
      <c r="T1" s="12" t="s">
        <v>12</v>
      </c>
      <c r="U1" s="13" t="s">
        <v>4</v>
      </c>
      <c r="V1" s="13" t="s">
        <v>13</v>
      </c>
      <c r="W1" s="21" t="s">
        <v>34</v>
      </c>
      <c r="X1" s="21" t="s">
        <v>14</v>
      </c>
      <c r="Y1" s="21" t="s">
        <v>38</v>
      </c>
      <c r="Z1" s="1" t="s">
        <v>39</v>
      </c>
      <c r="AA1" s="1" t="s">
        <v>40</v>
      </c>
      <c r="AB1" s="24" t="s">
        <v>15</v>
      </c>
      <c r="AC1" s="31" t="s">
        <v>35</v>
      </c>
      <c r="AD1" s="32" t="s">
        <v>36</v>
      </c>
      <c r="AE1" s="32" t="s">
        <v>37</v>
      </c>
    </row>
    <row r="2" spans="1:31" ht="15.75" customHeight="1">
      <c r="A2" s="2" t="s">
        <v>1</v>
      </c>
      <c r="B2" s="2" t="s">
        <v>30</v>
      </c>
      <c r="C2" s="2">
        <v>1</v>
      </c>
      <c r="D2" s="2" t="s">
        <v>16</v>
      </c>
      <c r="E2" s="2" t="s">
        <v>17</v>
      </c>
      <c r="F2" s="2">
        <v>1</v>
      </c>
      <c r="G2" s="39">
        <v>48.68</v>
      </c>
      <c r="H2" s="39">
        <v>10.39</v>
      </c>
      <c r="I2" s="41">
        <v>57.56</v>
      </c>
      <c r="J2" s="6">
        <f>((H2-(I2-G2))/(I2-G2))*100</f>
        <v>17.004504504504478</v>
      </c>
      <c r="K2" s="6">
        <f>AVERAGE(J2:J4)</f>
        <v>13.191799364487638</v>
      </c>
      <c r="L2" s="6">
        <f>_xlfn.STDEV.P(J2:J4)</f>
        <v>2.707631628809997</v>
      </c>
      <c r="M2" s="43">
        <v>20</v>
      </c>
      <c r="N2" s="9">
        <f>$M$2*((K2/100)+1)</f>
        <v>22.638359872897528</v>
      </c>
      <c r="O2" s="9">
        <v>50</v>
      </c>
      <c r="P2" s="9">
        <f>$O$2*((K2/100)+1)</f>
        <v>56.595899682243825</v>
      </c>
      <c r="Q2" s="15">
        <v>51.05</v>
      </c>
      <c r="R2" s="15">
        <v>17.71</v>
      </c>
      <c r="S2" s="15">
        <v>63.89</v>
      </c>
      <c r="T2" s="15">
        <f>((R2-(S2-Q2))/(S2-Q2))*100</f>
        <v>37.92834890965729</v>
      </c>
      <c r="U2" s="15">
        <f>AVERAGE(T2:T4)</f>
        <v>38.74112056665227</v>
      </c>
      <c r="V2" s="15">
        <f>STDEV(T2:T4)</f>
        <v>0.7930988365270571</v>
      </c>
      <c r="W2" s="23">
        <f>N2-$M$2</f>
        <v>2.638359872897528</v>
      </c>
      <c r="X2" s="23">
        <f>($M$2*U2)/100</f>
        <v>7.748224113330455</v>
      </c>
      <c r="Y2" s="23">
        <f>X2*(60/100)</f>
        <v>4.648934467998273</v>
      </c>
      <c r="Z2" s="7">
        <f>N2-$M$2</f>
        <v>2.638359872897528</v>
      </c>
      <c r="AA2" s="7">
        <f>Y2-Z2</f>
        <v>2.0105745951007448</v>
      </c>
      <c r="AB2" s="19">
        <v>1</v>
      </c>
      <c r="AC2" s="20">
        <f>AA2-$AB$2</f>
        <v>1.0105745951007448</v>
      </c>
      <c r="AD2" s="18">
        <f>AA2/2</f>
        <v>1.0052872975503724</v>
      </c>
      <c r="AE2" s="18">
        <f>AD2-$AB$2</f>
        <v>0.005287297550372383</v>
      </c>
    </row>
    <row r="3" spans="1:30" ht="15.75" customHeight="1">
      <c r="A3" s="2" t="s">
        <v>1</v>
      </c>
      <c r="B3" s="2" t="s">
        <v>30</v>
      </c>
      <c r="C3" s="2">
        <v>2</v>
      </c>
      <c r="D3" s="2" t="s">
        <v>16</v>
      </c>
      <c r="E3" s="2" t="s">
        <v>17</v>
      </c>
      <c r="F3" s="2">
        <v>2</v>
      </c>
      <c r="G3" s="40">
        <v>54.33</v>
      </c>
      <c r="H3" s="40">
        <v>10.21</v>
      </c>
      <c r="I3" s="40">
        <v>63.53</v>
      </c>
      <c r="J3" s="6">
        <f aca="true" t="shared" si="0" ref="J3:J19">((H3-(I3-G3))/(I3-G3))*100</f>
        <v>10.978260869565194</v>
      </c>
      <c r="K3" s="8"/>
      <c r="L3" s="6"/>
      <c r="M3" s="10"/>
      <c r="N3" s="30"/>
      <c r="O3" s="30"/>
      <c r="P3" s="30"/>
      <c r="Q3" s="15">
        <v>47.98</v>
      </c>
      <c r="R3" s="15">
        <v>17.76</v>
      </c>
      <c r="S3" s="15">
        <v>60.71</v>
      </c>
      <c r="T3" s="15">
        <f aca="true" t="shared" si="1" ref="T3:T19">((R3-(S3-Q3))/(S3-Q3))*100</f>
        <v>39.5129615082482</v>
      </c>
      <c r="U3" s="15"/>
      <c r="V3" s="15"/>
      <c r="AB3" s="19"/>
      <c r="AC3" s="19"/>
      <c r="AD3" s="18"/>
    </row>
    <row r="4" spans="1:30" ht="15.75" customHeight="1">
      <c r="A4" s="2" t="s">
        <v>1</v>
      </c>
      <c r="B4" s="2" t="s">
        <v>30</v>
      </c>
      <c r="C4" s="2">
        <v>3</v>
      </c>
      <c r="D4" s="2" t="s">
        <v>16</v>
      </c>
      <c r="E4" s="2" t="s">
        <v>17</v>
      </c>
      <c r="F4" s="2">
        <v>3</v>
      </c>
      <c r="G4" s="40">
        <v>45.3</v>
      </c>
      <c r="H4" s="40">
        <v>10.3</v>
      </c>
      <c r="I4" s="40">
        <v>54.53</v>
      </c>
      <c r="J4" s="6">
        <f t="shared" si="0"/>
        <v>11.592632719393242</v>
      </c>
      <c r="K4" s="6"/>
      <c r="L4" s="6"/>
      <c r="M4" s="10"/>
      <c r="N4" s="30"/>
      <c r="O4" s="30"/>
      <c r="P4" s="30"/>
      <c r="Q4" s="15">
        <v>51.73</v>
      </c>
      <c r="R4" s="15">
        <v>17.32</v>
      </c>
      <c r="S4" s="15">
        <v>64.21</v>
      </c>
      <c r="T4" s="15">
        <f t="shared" si="1"/>
        <v>38.78205128205131</v>
      </c>
      <c r="U4" s="15"/>
      <c r="V4" s="15"/>
      <c r="AB4" s="19"/>
      <c r="AC4" s="19"/>
      <c r="AD4" s="18"/>
    </row>
    <row r="5" spans="1:31" ht="15.75" customHeight="1">
      <c r="A5" s="2" t="s">
        <v>1</v>
      </c>
      <c r="B5" s="2" t="s">
        <v>30</v>
      </c>
      <c r="C5" s="2">
        <v>4</v>
      </c>
      <c r="D5" s="2" t="s">
        <v>23</v>
      </c>
      <c r="E5" s="2" t="s">
        <v>18</v>
      </c>
      <c r="F5" s="2">
        <v>1</v>
      </c>
      <c r="G5" s="41">
        <v>53.45</v>
      </c>
      <c r="H5" s="41">
        <v>10.43</v>
      </c>
      <c r="I5" s="41">
        <v>62.57</v>
      </c>
      <c r="J5" s="6">
        <f t="shared" si="0"/>
        <v>14.364035087719326</v>
      </c>
      <c r="K5" s="6">
        <f>AVERAGE(J6:J7)</f>
        <v>11.846413328800988</v>
      </c>
      <c r="L5" s="6">
        <f>_xlfn.STDEV.P(J6:J7)</f>
        <v>0.5439375483919378</v>
      </c>
      <c r="M5" s="10"/>
      <c r="N5" s="9">
        <f>$M$2*((K5/100)+1)</f>
        <v>22.369282665760196</v>
      </c>
      <c r="O5" s="9"/>
      <c r="P5" s="9">
        <f>$O$2*((K5/100)+1)</f>
        <v>55.923206664400496</v>
      </c>
      <c r="Q5" s="15">
        <v>50.27</v>
      </c>
      <c r="R5" s="15">
        <v>17.42</v>
      </c>
      <c r="S5" s="15">
        <v>63.63</v>
      </c>
      <c r="T5" s="15">
        <f t="shared" si="1"/>
        <v>30.38922155688625</v>
      </c>
      <c r="U5" s="15">
        <f>AVERAGE(T5:T7)</f>
        <v>33.46171997115767</v>
      </c>
      <c r="V5" s="15">
        <f>STDEV(T5:T7)</f>
        <v>2.7213425488462835</v>
      </c>
      <c r="W5" s="23">
        <f>N5-$M$2</f>
        <v>2.3692826657601955</v>
      </c>
      <c r="X5" s="23">
        <f>($M$2*U5)/100</f>
        <v>6.692343994231534</v>
      </c>
      <c r="Y5" s="23">
        <f>X5*(60/100)</f>
        <v>4.01540639653892</v>
      </c>
      <c r="Z5" s="7">
        <f>N5-$M$2</f>
        <v>2.3692826657601955</v>
      </c>
      <c r="AA5" s="7">
        <f>Y5-Z5</f>
        <v>1.6461237307787249</v>
      </c>
      <c r="AC5" s="20">
        <f>AA5-$AB$2</f>
        <v>0.6461237307787249</v>
      </c>
      <c r="AD5" s="18">
        <f>AA5/2</f>
        <v>0.8230618653893624</v>
      </c>
      <c r="AE5" s="18">
        <f>AD5-$AB$2</f>
        <v>-0.17693813461063757</v>
      </c>
    </row>
    <row r="6" spans="1:30" ht="15.75" customHeight="1">
      <c r="A6" s="2" t="s">
        <v>1</v>
      </c>
      <c r="B6" s="2" t="s">
        <v>30</v>
      </c>
      <c r="C6" s="2">
        <v>5</v>
      </c>
      <c r="D6" s="2" t="s">
        <v>23</v>
      </c>
      <c r="E6" s="2" t="s">
        <v>18</v>
      </c>
      <c r="F6" s="2">
        <v>2</v>
      </c>
      <c r="G6" s="37">
        <v>50.9</v>
      </c>
      <c r="H6" s="37">
        <v>10.25</v>
      </c>
      <c r="I6" s="42">
        <v>60.02</v>
      </c>
      <c r="J6" s="6">
        <f t="shared" si="0"/>
        <v>12.390350877192926</v>
      </c>
      <c r="K6" s="8"/>
      <c r="L6" s="6"/>
      <c r="M6" s="29"/>
      <c r="N6" s="30"/>
      <c r="O6" s="30"/>
      <c r="P6" s="30"/>
      <c r="Q6" s="15">
        <v>50.61</v>
      </c>
      <c r="R6" s="15">
        <v>18.6</v>
      </c>
      <c r="S6" s="15">
        <v>64.33</v>
      </c>
      <c r="T6" s="15">
        <f t="shared" si="1"/>
        <v>35.56851311953355</v>
      </c>
      <c r="U6" s="15"/>
      <c r="V6" s="15"/>
      <c r="AC6" s="19"/>
      <c r="AD6" s="18"/>
    </row>
    <row r="7" spans="1:33" ht="15.75" customHeight="1">
      <c r="A7" s="2" t="s">
        <v>1</v>
      </c>
      <c r="B7" s="2" t="s">
        <v>30</v>
      </c>
      <c r="C7" s="2">
        <v>6</v>
      </c>
      <c r="D7" s="2" t="s">
        <v>23</v>
      </c>
      <c r="E7" s="2" t="s">
        <v>18</v>
      </c>
      <c r="F7" s="2">
        <v>3</v>
      </c>
      <c r="G7" s="37">
        <v>49.54</v>
      </c>
      <c r="H7" s="37">
        <v>10.34</v>
      </c>
      <c r="I7" s="41">
        <v>58.83</v>
      </c>
      <c r="J7" s="6">
        <f t="shared" si="0"/>
        <v>11.30247578040905</v>
      </c>
      <c r="K7" s="6"/>
      <c r="L7" s="6"/>
      <c r="M7" s="10"/>
      <c r="N7" s="30"/>
      <c r="O7" s="30"/>
      <c r="P7" s="30"/>
      <c r="Q7" s="15">
        <v>46.1</v>
      </c>
      <c r="R7" s="15">
        <v>18.43</v>
      </c>
      <c r="S7" s="15">
        <v>59.81</v>
      </c>
      <c r="T7" s="15">
        <f t="shared" si="1"/>
        <v>34.427425237053235</v>
      </c>
      <c r="U7" s="15"/>
      <c r="V7" s="15"/>
      <c r="AB7" s="26"/>
      <c r="AC7" s="19"/>
      <c r="AD7" s="18"/>
      <c r="AF7" s="25"/>
      <c r="AG7" s="36"/>
    </row>
    <row r="8" spans="1:33" ht="15.75" customHeight="1">
      <c r="A8" s="2" t="s">
        <v>1</v>
      </c>
      <c r="B8" s="2" t="s">
        <v>30</v>
      </c>
      <c r="C8" s="2">
        <v>7</v>
      </c>
      <c r="D8" s="2" t="s">
        <v>24</v>
      </c>
      <c r="E8" s="2" t="s">
        <v>19</v>
      </c>
      <c r="F8" s="2">
        <v>1</v>
      </c>
      <c r="G8" s="37">
        <v>56.72</v>
      </c>
      <c r="H8" s="37">
        <v>10.74</v>
      </c>
      <c r="I8" s="41">
        <v>66.13</v>
      </c>
      <c r="J8" s="6">
        <f t="shared" si="0"/>
        <v>14.13390010626997</v>
      </c>
      <c r="K8" s="6">
        <f>AVERAGE(J9:J10)</f>
        <v>12.162881135275104</v>
      </c>
      <c r="L8" s="6">
        <f>_xlfn.STDEV.P(J9:J10)</f>
        <v>0.3917040175633728</v>
      </c>
      <c r="M8" s="10"/>
      <c r="N8" s="9">
        <f>$M$2*((K8/100)+1)</f>
        <v>22.432576227055023</v>
      </c>
      <c r="O8" s="9"/>
      <c r="P8" s="9">
        <f>$O$2*((K8/100)+1)</f>
        <v>56.08144056763755</v>
      </c>
      <c r="Q8" s="15">
        <v>38.47</v>
      </c>
      <c r="R8" s="15">
        <v>19.17</v>
      </c>
      <c r="S8" s="15">
        <v>62.75</v>
      </c>
      <c r="T8" s="44">
        <f>((R8-(S8-Q8))/(S8-Q8))*100</f>
        <v>-21.04612850082372</v>
      </c>
      <c r="U8" s="15">
        <f>AVERAGE(T9:T10)</f>
        <v>33.89455685756053</v>
      </c>
      <c r="V8" s="15">
        <f>STDEV(T9:T10)</f>
        <v>0.10183538596909938</v>
      </c>
      <c r="W8" s="23">
        <f>N8-$M$2</f>
        <v>2.432576227055023</v>
      </c>
      <c r="X8" s="23">
        <f>($M$2*U8)/100</f>
        <v>6.778911371512106</v>
      </c>
      <c r="Y8" s="23">
        <f>X8*(60/100)</f>
        <v>4.067346822907264</v>
      </c>
      <c r="Z8" s="7">
        <f>N8-$M$2</f>
        <v>2.432576227055023</v>
      </c>
      <c r="AA8" s="7">
        <f>Y8-Z8</f>
        <v>1.634770595852241</v>
      </c>
      <c r="AB8" s="26"/>
      <c r="AC8" s="20">
        <f>AA8-$AB$2</f>
        <v>0.6347705958522409</v>
      </c>
      <c r="AD8" s="18">
        <f>AA8/2</f>
        <v>0.8173852979261205</v>
      </c>
      <c r="AE8" s="18">
        <f>AD8-$AB$2</f>
        <v>-0.18261470207387953</v>
      </c>
      <c r="AF8" s="25"/>
      <c r="AG8" s="36"/>
    </row>
    <row r="9" spans="1:33" ht="15.75" customHeight="1">
      <c r="A9" s="2" t="s">
        <v>1</v>
      </c>
      <c r="B9" s="2" t="s">
        <v>30</v>
      </c>
      <c r="C9" s="2">
        <v>8</v>
      </c>
      <c r="D9" s="2" t="s">
        <v>24</v>
      </c>
      <c r="E9" s="2" t="s">
        <v>19</v>
      </c>
      <c r="F9" s="2">
        <v>2</v>
      </c>
      <c r="G9" s="38">
        <v>48.12</v>
      </c>
      <c r="H9" s="38">
        <v>10.16</v>
      </c>
      <c r="I9" s="41">
        <v>57.21</v>
      </c>
      <c r="J9" s="6">
        <f t="shared" si="0"/>
        <v>11.771177117711732</v>
      </c>
      <c r="K9" s="8"/>
      <c r="L9" s="6"/>
      <c r="M9" s="10"/>
      <c r="N9" s="30"/>
      <c r="O9" s="30"/>
      <c r="P9" s="30"/>
      <c r="Q9" s="15">
        <v>49.15</v>
      </c>
      <c r="R9" s="15">
        <v>20.06</v>
      </c>
      <c r="S9" s="15">
        <v>64.14</v>
      </c>
      <c r="T9" s="15">
        <f t="shared" si="1"/>
        <v>33.82254836557703</v>
      </c>
      <c r="U9" s="15"/>
      <c r="V9" s="15"/>
      <c r="AB9" s="26"/>
      <c r="AC9" s="19"/>
      <c r="AD9" s="18"/>
      <c r="AF9" s="25"/>
      <c r="AG9" s="36"/>
    </row>
    <row r="10" spans="1:33" ht="15.75" customHeight="1">
      <c r="A10" s="2" t="s">
        <v>1</v>
      </c>
      <c r="B10" s="2" t="s">
        <v>30</v>
      </c>
      <c r="C10" s="2">
        <v>9</v>
      </c>
      <c r="D10" s="2" t="s">
        <v>24</v>
      </c>
      <c r="E10" s="2" t="s">
        <v>19</v>
      </c>
      <c r="F10" s="2">
        <v>3</v>
      </c>
      <c r="G10" s="38">
        <v>50.6</v>
      </c>
      <c r="H10" s="38">
        <v>10.31</v>
      </c>
      <c r="I10" s="41">
        <v>59.76</v>
      </c>
      <c r="J10" s="6">
        <f t="shared" si="0"/>
        <v>12.554585152838477</v>
      </c>
      <c r="K10" s="6"/>
      <c r="L10" s="6"/>
      <c r="M10" s="29"/>
      <c r="N10" s="30"/>
      <c r="O10" s="30"/>
      <c r="P10" s="30"/>
      <c r="Q10" s="15">
        <v>50.41</v>
      </c>
      <c r="R10" s="15">
        <v>17.63</v>
      </c>
      <c r="S10" s="15">
        <v>63.57</v>
      </c>
      <c r="T10" s="15">
        <f t="shared" si="1"/>
        <v>33.96656534954403</v>
      </c>
      <c r="U10" s="15"/>
      <c r="V10" s="15"/>
      <c r="AB10" s="26"/>
      <c r="AC10" s="19"/>
      <c r="AD10" s="18"/>
      <c r="AF10" s="25"/>
      <c r="AG10" s="36"/>
    </row>
    <row r="11" spans="1:31" ht="15.75" customHeight="1">
      <c r="A11" s="2" t="s">
        <v>1</v>
      </c>
      <c r="B11" s="2" t="s">
        <v>31</v>
      </c>
      <c r="C11" s="2">
        <v>10</v>
      </c>
      <c r="D11" s="2" t="s">
        <v>16</v>
      </c>
      <c r="E11" s="2" t="s">
        <v>20</v>
      </c>
      <c r="F11" s="2">
        <v>1</v>
      </c>
      <c r="G11" s="38">
        <v>48.72</v>
      </c>
      <c r="H11" s="38">
        <v>10.28</v>
      </c>
      <c r="I11" s="39">
        <v>58.24</v>
      </c>
      <c r="J11" s="6">
        <f t="shared" si="0"/>
        <v>7.983193277310882</v>
      </c>
      <c r="K11" s="6">
        <f>AVERAGE(J11:J13)</f>
        <v>7.076571665103489</v>
      </c>
      <c r="L11" s="6">
        <f>_xlfn.STDEV.P(J11:J13)</f>
        <v>0.7396019027991838</v>
      </c>
      <c r="M11" s="10"/>
      <c r="N11" s="30">
        <f>$M$2*((K11/100)+1)</f>
        <v>21.4153143330207</v>
      </c>
      <c r="O11" s="30"/>
      <c r="P11" s="9">
        <f>$O$2*((K11/100)+1)</f>
        <v>53.53828583255174</v>
      </c>
      <c r="Q11" s="15">
        <v>50.8</v>
      </c>
      <c r="R11" s="15">
        <v>20.11</v>
      </c>
      <c r="S11" s="15">
        <v>64.16</v>
      </c>
      <c r="T11" s="15">
        <f t="shared" si="1"/>
        <v>50.52395209580839</v>
      </c>
      <c r="U11" s="15">
        <f>AVERAGE(T11:T13)</f>
        <v>49.21888803924787</v>
      </c>
      <c r="V11" s="15">
        <f>STDEV(T11:T13)</f>
        <v>1.2695669278736674</v>
      </c>
      <c r="W11" s="23">
        <f>N11-$M$2</f>
        <v>1.4153143330206994</v>
      </c>
      <c r="X11" s="23">
        <f>($M$2*U11)/100</f>
        <v>9.843777607849574</v>
      </c>
      <c r="Y11" s="23">
        <f>X11*(60/100)</f>
        <v>5.906266564709744</v>
      </c>
      <c r="Z11" s="7">
        <f>N11-$M$2</f>
        <v>1.4153143330206994</v>
      </c>
      <c r="AA11" s="7">
        <f>Y11-Z11</f>
        <v>4.490952231689045</v>
      </c>
      <c r="AC11" s="20">
        <f>AA11-$AB$2</f>
        <v>3.490952231689045</v>
      </c>
      <c r="AD11" s="18">
        <f>AA11/2</f>
        <v>2.2454761158445224</v>
      </c>
      <c r="AE11" s="18">
        <f>AD11-$AB$2</f>
        <v>1.2454761158445224</v>
      </c>
    </row>
    <row r="12" spans="1:30" ht="15.75" customHeight="1">
      <c r="A12" s="2" t="s">
        <v>1</v>
      </c>
      <c r="B12" s="2" t="s">
        <v>31</v>
      </c>
      <c r="C12" s="2">
        <v>11</v>
      </c>
      <c r="D12" s="2" t="s">
        <v>16</v>
      </c>
      <c r="E12" s="2" t="s">
        <v>20</v>
      </c>
      <c r="F12" s="2">
        <v>2</v>
      </c>
      <c r="G12" s="38">
        <v>44.51</v>
      </c>
      <c r="H12" s="38">
        <v>10.14</v>
      </c>
      <c r="I12" s="41">
        <v>53.98</v>
      </c>
      <c r="J12" s="6">
        <f t="shared" si="0"/>
        <v>7.074973600844792</v>
      </c>
      <c r="K12" s="8"/>
      <c r="L12" s="6"/>
      <c r="M12" s="10"/>
      <c r="N12" s="30"/>
      <c r="O12" s="30"/>
      <c r="P12" s="30"/>
      <c r="Q12" s="15">
        <v>49.24</v>
      </c>
      <c r="R12" s="15">
        <v>19.86</v>
      </c>
      <c r="S12" s="15">
        <v>62.66</v>
      </c>
      <c r="T12" s="15">
        <f t="shared" si="1"/>
        <v>47.98807749627427</v>
      </c>
      <c r="U12" s="15"/>
      <c r="V12" s="15"/>
      <c r="AC12" s="19"/>
      <c r="AD12" s="18"/>
    </row>
    <row r="13" spans="1:30" ht="15.75" customHeight="1">
      <c r="A13" s="2" t="s">
        <v>1</v>
      </c>
      <c r="B13" s="2" t="s">
        <v>31</v>
      </c>
      <c r="C13" s="2">
        <v>12</v>
      </c>
      <c r="D13" s="2" t="s">
        <v>16</v>
      </c>
      <c r="E13" s="2" t="s">
        <v>20</v>
      </c>
      <c r="F13" s="2">
        <v>3</v>
      </c>
      <c r="G13" s="38">
        <v>48.28</v>
      </c>
      <c r="H13" s="38">
        <v>10.15</v>
      </c>
      <c r="I13" s="41">
        <v>57.84</v>
      </c>
      <c r="J13" s="6">
        <f t="shared" si="0"/>
        <v>6.17154811715479</v>
      </c>
      <c r="K13" s="6"/>
      <c r="L13" s="6"/>
      <c r="M13" s="10"/>
      <c r="N13" s="30"/>
      <c r="O13" s="30"/>
      <c r="P13" s="30"/>
      <c r="Q13" s="15">
        <v>53.34</v>
      </c>
      <c r="R13" s="15">
        <v>19.18</v>
      </c>
      <c r="S13" s="15">
        <v>66.2</v>
      </c>
      <c r="T13" s="15">
        <f t="shared" si="1"/>
        <v>49.14463452566097</v>
      </c>
      <c r="U13" s="15"/>
      <c r="V13" s="15"/>
      <c r="AC13" s="19"/>
      <c r="AD13" s="18"/>
    </row>
    <row r="14" spans="1:31" ht="15.75" customHeight="1">
      <c r="A14" s="2" t="s">
        <v>1</v>
      </c>
      <c r="B14" s="2" t="s">
        <v>31</v>
      </c>
      <c r="C14" s="2">
        <v>13</v>
      </c>
      <c r="D14" s="2" t="s">
        <v>23</v>
      </c>
      <c r="E14" s="2" t="s">
        <v>21</v>
      </c>
      <c r="F14" s="2">
        <v>1</v>
      </c>
      <c r="G14" s="38">
        <v>51.69</v>
      </c>
      <c r="H14" s="38">
        <v>10.3</v>
      </c>
      <c r="I14" s="41">
        <v>61.15</v>
      </c>
      <c r="J14" s="6">
        <f t="shared" si="0"/>
        <v>8.87949260042283</v>
      </c>
      <c r="K14" s="6">
        <f>AVERAGE(J14:J16)</f>
        <v>8.18729201306107</v>
      </c>
      <c r="L14" s="6">
        <f>_xlfn.STDEV.P(J14:J16)</f>
        <v>0.49309994329807305</v>
      </c>
      <c r="M14" s="29"/>
      <c r="N14" s="9">
        <f>$M$2*((K14/100)+1)</f>
        <v>21.637458402612214</v>
      </c>
      <c r="O14" s="9"/>
      <c r="P14" s="9">
        <f>$O$2*((K14/100)+1)</f>
        <v>54.09364600653054</v>
      </c>
      <c r="Q14" s="15">
        <v>51.57</v>
      </c>
      <c r="R14" s="15">
        <v>19.5</v>
      </c>
      <c r="S14" s="15">
        <v>64.97</v>
      </c>
      <c r="T14" s="15">
        <f t="shared" si="1"/>
        <v>45.522388059701505</v>
      </c>
      <c r="U14" s="15">
        <f>AVERAGE(T14:T16)</f>
        <v>44.96430662472422</v>
      </c>
      <c r="V14" s="15">
        <f>STDEV(T14:T16)</f>
        <v>0.5851371475537642</v>
      </c>
      <c r="W14" s="23">
        <f>N14-$M$2</f>
        <v>1.6374584026122143</v>
      </c>
      <c r="X14" s="23">
        <f>($M$2*U14)/100</f>
        <v>8.992861324944846</v>
      </c>
      <c r="Y14" s="23">
        <f>X14*(60/100)</f>
        <v>5.395716794966908</v>
      </c>
      <c r="Z14" s="7">
        <f>N14-$M$2</f>
        <v>1.6374584026122143</v>
      </c>
      <c r="AA14" s="7">
        <f>Y14-Z14</f>
        <v>3.7582583923546933</v>
      </c>
      <c r="AC14" s="20">
        <f>AA14-$AB$2</f>
        <v>2.7582583923546933</v>
      </c>
      <c r="AD14" s="18">
        <f>AA14/2</f>
        <v>1.8791291961773466</v>
      </c>
      <c r="AE14" s="18">
        <f>AD14-$AB$2</f>
        <v>0.8791291961773466</v>
      </c>
    </row>
    <row r="15" spans="1:30" ht="15.75" customHeight="1">
      <c r="A15" s="2" t="s">
        <v>1</v>
      </c>
      <c r="B15" s="2" t="s">
        <v>31</v>
      </c>
      <c r="C15" s="2">
        <v>14</v>
      </c>
      <c r="D15" s="2" t="s">
        <v>23</v>
      </c>
      <c r="E15" s="2" t="s">
        <v>21</v>
      </c>
      <c r="F15" s="2">
        <v>2</v>
      </c>
      <c r="G15" s="38">
        <v>47.77</v>
      </c>
      <c r="H15" s="38">
        <v>10.09</v>
      </c>
      <c r="I15" s="41">
        <v>57.12</v>
      </c>
      <c r="J15" s="6">
        <f t="shared" si="0"/>
        <v>7.914438502673861</v>
      </c>
      <c r="K15" s="8"/>
      <c r="L15" s="6"/>
      <c r="M15" s="10"/>
      <c r="N15" s="30"/>
      <c r="O15" s="30"/>
      <c r="P15" s="30"/>
      <c r="Q15" s="15">
        <v>49.49</v>
      </c>
      <c r="R15" s="15">
        <v>19.82</v>
      </c>
      <c r="S15" s="16">
        <v>63.22</v>
      </c>
      <c r="T15" s="15">
        <f t="shared" si="1"/>
        <v>44.35542607428991</v>
      </c>
      <c r="U15" s="15"/>
      <c r="V15" s="15"/>
      <c r="AB15" s="19"/>
      <c r="AC15" s="19"/>
      <c r="AD15" s="18"/>
    </row>
    <row r="16" spans="1:30" ht="15.75" customHeight="1">
      <c r="A16" s="2" t="s">
        <v>1</v>
      </c>
      <c r="B16" s="2" t="s">
        <v>31</v>
      </c>
      <c r="C16" s="2">
        <v>15</v>
      </c>
      <c r="D16" s="2" t="s">
        <v>23</v>
      </c>
      <c r="E16" s="2" t="s">
        <v>21</v>
      </c>
      <c r="F16" s="2">
        <v>3</v>
      </c>
      <c r="G16" s="38">
        <v>51.29</v>
      </c>
      <c r="H16" s="38">
        <v>10.96</v>
      </c>
      <c r="I16" s="41">
        <v>61.46</v>
      </c>
      <c r="J16" s="6">
        <f t="shared" si="0"/>
        <v>7.767944936086519</v>
      </c>
      <c r="K16" s="6"/>
      <c r="L16" s="6"/>
      <c r="M16" s="10"/>
      <c r="N16" s="30"/>
      <c r="O16" s="30"/>
      <c r="P16" s="30"/>
      <c r="Q16" s="15">
        <v>51.73</v>
      </c>
      <c r="R16" s="15">
        <v>19.2</v>
      </c>
      <c r="S16" s="16">
        <v>64.97</v>
      </c>
      <c r="T16" s="15">
        <f t="shared" si="1"/>
        <v>45.01510574018124</v>
      </c>
      <c r="U16" s="15"/>
      <c r="V16" s="15"/>
      <c r="AB16" s="19"/>
      <c r="AC16" s="19"/>
      <c r="AD16" s="18"/>
    </row>
    <row r="17" spans="1:31" ht="15.75" customHeight="1">
      <c r="A17" s="2" t="s">
        <v>1</v>
      </c>
      <c r="B17" s="2" t="s">
        <v>31</v>
      </c>
      <c r="C17" s="2">
        <v>16</v>
      </c>
      <c r="D17" s="2" t="s">
        <v>24</v>
      </c>
      <c r="E17" s="2" t="s">
        <v>22</v>
      </c>
      <c r="F17" s="2">
        <v>1</v>
      </c>
      <c r="G17" s="38">
        <v>52.24</v>
      </c>
      <c r="H17" s="38">
        <v>10.22</v>
      </c>
      <c r="I17" s="41">
        <v>61.55</v>
      </c>
      <c r="J17" s="6">
        <f t="shared" si="0"/>
        <v>9.774436090225628</v>
      </c>
      <c r="K17" s="6">
        <f>AVERAGE(J18:J19)</f>
        <v>6.623082299616627</v>
      </c>
      <c r="L17" s="6">
        <f>_xlfn.STDEV.P(J18:J19)</f>
        <v>0.1482621557317847</v>
      </c>
      <c r="M17" s="10"/>
      <c r="N17" s="30">
        <f>$M$2*((K17/100)+1)</f>
        <v>21.324616459923327</v>
      </c>
      <c r="O17" s="30"/>
      <c r="P17" s="9">
        <f>$O$2*((K17/100)+1)</f>
        <v>53.31154114980832</v>
      </c>
      <c r="Q17" s="15">
        <v>51.42</v>
      </c>
      <c r="R17" s="15">
        <v>18.38</v>
      </c>
      <c r="S17" s="15">
        <v>64.02</v>
      </c>
      <c r="T17" s="15">
        <f t="shared" si="1"/>
        <v>45.87301587301593</v>
      </c>
      <c r="U17" s="15">
        <f>AVERAGE(T17:T19)</f>
        <v>46.69053510521613</v>
      </c>
      <c r="V17" s="15">
        <f>STDEV(T17:T19)</f>
        <v>1.4032193365140797</v>
      </c>
      <c r="W17" s="23">
        <f>N17-$M$2</f>
        <v>1.3246164599233268</v>
      </c>
      <c r="X17" s="23">
        <f>($M$2*U17)/100</f>
        <v>9.338107021043225</v>
      </c>
      <c r="Y17" s="23">
        <f>X17*(60/100)</f>
        <v>5.602864212625935</v>
      </c>
      <c r="Z17" s="7">
        <f>N17-$M$2</f>
        <v>1.3246164599233268</v>
      </c>
      <c r="AA17" s="7">
        <f>Y17-Z17</f>
        <v>4.278247752702608</v>
      </c>
      <c r="AB17" s="19"/>
      <c r="AC17" s="20">
        <f>AA17-$AB$2</f>
        <v>3.278247752702608</v>
      </c>
      <c r="AD17" s="18">
        <f>AA17/2</f>
        <v>2.139123876351304</v>
      </c>
      <c r="AE17" s="18">
        <f>AD17-$AB$2</f>
        <v>1.139123876351304</v>
      </c>
    </row>
    <row r="18" spans="1:30" ht="15.75" customHeight="1">
      <c r="A18" s="2" t="s">
        <v>1</v>
      </c>
      <c r="B18" s="2" t="s">
        <v>31</v>
      </c>
      <c r="C18" s="2">
        <v>17</v>
      </c>
      <c r="D18" s="2" t="s">
        <v>24</v>
      </c>
      <c r="E18" s="2" t="s">
        <v>22</v>
      </c>
      <c r="F18" s="2">
        <v>2</v>
      </c>
      <c r="G18" s="38">
        <v>50.32</v>
      </c>
      <c r="H18" s="38">
        <v>10.88</v>
      </c>
      <c r="I18" s="41">
        <v>60.51</v>
      </c>
      <c r="J18" s="6">
        <f t="shared" si="0"/>
        <v>6.7713444553484115</v>
      </c>
      <c r="K18" s="8"/>
      <c r="L18" s="6"/>
      <c r="M18" s="29"/>
      <c r="N18" s="9"/>
      <c r="O18" s="9"/>
      <c r="P18" s="30"/>
      <c r="Q18" s="15">
        <v>51.62</v>
      </c>
      <c r="R18" s="15">
        <v>17.56</v>
      </c>
      <c r="S18" s="15">
        <v>63.46</v>
      </c>
      <c r="T18" s="15">
        <f t="shared" si="1"/>
        <v>48.31081081081076</v>
      </c>
      <c r="U18" s="15"/>
      <c r="V18" s="15"/>
      <c r="AB18" s="19"/>
      <c r="AC18" s="19"/>
      <c r="AD18" s="18"/>
    </row>
    <row r="19" spans="1:30" ht="15.75" customHeight="1">
      <c r="A19" s="2" t="s">
        <v>1</v>
      </c>
      <c r="B19" s="2" t="s">
        <v>31</v>
      </c>
      <c r="C19" s="2">
        <v>18</v>
      </c>
      <c r="D19" s="2" t="s">
        <v>24</v>
      </c>
      <c r="E19" s="2" t="s">
        <v>22</v>
      </c>
      <c r="F19" s="2">
        <v>3</v>
      </c>
      <c r="G19" s="38">
        <v>50.05</v>
      </c>
      <c r="H19" s="38">
        <v>10.36</v>
      </c>
      <c r="I19" s="41">
        <v>59.78</v>
      </c>
      <c r="J19" s="6">
        <f t="shared" si="0"/>
        <v>6.474820143884842</v>
      </c>
      <c r="K19" s="6"/>
      <c r="L19" s="6"/>
      <c r="M19" s="10"/>
      <c r="N19" s="30"/>
      <c r="O19" s="30"/>
      <c r="P19" s="30"/>
      <c r="Q19" s="15">
        <v>57.49</v>
      </c>
      <c r="R19" s="15">
        <v>18.98</v>
      </c>
      <c r="S19" s="15">
        <v>70.5</v>
      </c>
      <c r="T19" s="15">
        <f t="shared" si="1"/>
        <v>45.8877786318217</v>
      </c>
      <c r="U19" s="15"/>
      <c r="V19" s="15"/>
      <c r="AC19" s="19"/>
      <c r="AD19" s="18"/>
    </row>
    <row r="20" spans="1:31" ht="15.75" customHeight="1">
      <c r="A20" s="2" t="s">
        <v>1</v>
      </c>
      <c r="B20" s="2"/>
      <c r="C20" s="2"/>
      <c r="D20" s="2"/>
      <c r="E20" s="2"/>
      <c r="F20" s="2"/>
      <c r="G20" s="37"/>
      <c r="H20" s="37"/>
      <c r="I20" s="37"/>
      <c r="M20" s="10"/>
      <c r="N20" s="30"/>
      <c r="O20" s="30"/>
      <c r="P20" s="30"/>
      <c r="Q20" s="14"/>
      <c r="R20" s="14"/>
      <c r="S20" s="14"/>
      <c r="T20" s="14"/>
      <c r="U20" s="15"/>
      <c r="V20" s="15"/>
      <c r="Y20" s="59"/>
      <c r="Z20" s="7"/>
      <c r="AA20" s="7"/>
      <c r="AD20" s="18"/>
      <c r="AE20" s="18"/>
    </row>
    <row r="21" spans="1:25" ht="15">
      <c r="A21" s="2" t="s">
        <v>1</v>
      </c>
      <c r="B21" s="2"/>
      <c r="C21" s="2"/>
      <c r="D21" s="2"/>
      <c r="E21" s="2"/>
      <c r="F21" s="2"/>
      <c r="H21" s="37"/>
      <c r="I21" s="37"/>
      <c r="M21" s="10"/>
      <c r="N21" s="30"/>
      <c r="O21" s="30"/>
      <c r="P21" s="30"/>
      <c r="Q21" s="14"/>
      <c r="R21" s="14"/>
      <c r="S21" s="14"/>
      <c r="T21" s="14"/>
      <c r="U21" s="15"/>
      <c r="V21" s="15"/>
      <c r="W21" s="45"/>
      <c r="Y21" s="59"/>
    </row>
    <row r="22" spans="5:25" ht="15">
      <c r="E22" s="2"/>
      <c r="I22" s="25"/>
      <c r="J22" s="25"/>
      <c r="K22" s="25"/>
      <c r="L22" s="25"/>
      <c r="M22" s="47"/>
      <c r="N22" s="48"/>
      <c r="O22" s="48"/>
      <c r="P22" s="48"/>
      <c r="Q22" s="49"/>
      <c r="R22" s="49"/>
      <c r="S22" s="49"/>
      <c r="T22" s="49"/>
      <c r="U22" s="49"/>
      <c r="V22" s="49"/>
      <c r="Y22" s="59"/>
    </row>
    <row r="23" spans="5:32" ht="15">
      <c r="E23" s="2"/>
      <c r="I23" s="33"/>
      <c r="J23" s="33"/>
      <c r="K23" s="33"/>
      <c r="L23" s="33"/>
      <c r="M23" s="33"/>
      <c r="N23" s="34"/>
      <c r="O23" s="34"/>
      <c r="P23" s="34"/>
      <c r="Q23" s="35"/>
      <c r="R23" s="35"/>
      <c r="S23" s="35"/>
      <c r="T23" s="35"/>
      <c r="U23" s="35"/>
      <c r="V23" s="35"/>
      <c r="W23" s="45"/>
      <c r="Y23" s="59"/>
      <c r="Z23" s="7"/>
      <c r="AA23" s="7"/>
      <c r="AB23" s="45"/>
      <c r="AC23" s="45"/>
      <c r="AD23" s="45"/>
      <c r="AE23" s="18"/>
      <c r="AF23" s="45"/>
    </row>
    <row r="24" spans="9:32" ht="15">
      <c r="I24" s="33"/>
      <c r="J24" s="33"/>
      <c r="K24" s="33"/>
      <c r="L24" s="33"/>
      <c r="M24" s="33"/>
      <c r="N24" s="34"/>
      <c r="O24" s="34"/>
      <c r="P24" s="34"/>
      <c r="Q24" s="35"/>
      <c r="R24" s="35"/>
      <c r="S24" s="35"/>
      <c r="T24" s="35"/>
      <c r="U24" s="35"/>
      <c r="V24" s="35"/>
      <c r="W24" s="45"/>
      <c r="X24" s="46"/>
      <c r="Y24" s="46"/>
      <c r="AB24" s="46"/>
      <c r="AC24" s="46"/>
      <c r="AD24" s="45"/>
      <c r="AE24" s="46"/>
      <c r="AF24" s="45"/>
    </row>
    <row r="25" spans="9:25" ht="15">
      <c r="I25" s="33"/>
      <c r="J25" s="33"/>
      <c r="K25" s="33"/>
      <c r="L25" s="33"/>
      <c r="M25" s="33"/>
      <c r="N25" s="34"/>
      <c r="O25" s="34"/>
      <c r="P25" s="34"/>
      <c r="Q25" s="35"/>
      <c r="R25" s="35"/>
      <c r="S25" s="35"/>
      <c r="T25" s="35"/>
      <c r="U25" s="35"/>
      <c r="V25" s="35"/>
      <c r="Y25" s="59"/>
    </row>
    <row r="26" spans="9:22" ht="15">
      <c r="I26" s="33"/>
      <c r="J26" s="33"/>
      <c r="K26" s="33"/>
      <c r="L26" s="33"/>
      <c r="M26" s="33"/>
      <c r="N26" s="33"/>
      <c r="O26" s="33"/>
      <c r="P26" s="33"/>
      <c r="Q26" s="35"/>
      <c r="R26" s="35"/>
      <c r="S26" s="35"/>
      <c r="T26" s="35"/>
      <c r="U26" s="35"/>
      <c r="V26" s="35"/>
    </row>
    <row r="27" spans="9:27" ht="15">
      <c r="I27" s="33"/>
      <c r="J27" s="33"/>
      <c r="K27" s="33"/>
      <c r="L27" s="33"/>
      <c r="M27" s="33"/>
      <c r="N27" s="33"/>
      <c r="O27" s="33"/>
      <c r="P27" s="33"/>
      <c r="Q27" s="35"/>
      <c r="R27" s="35"/>
      <c r="S27" s="35"/>
      <c r="T27" s="35"/>
      <c r="U27" s="35"/>
      <c r="V27" s="35"/>
      <c r="Z27" s="45"/>
      <c r="AA27" s="45"/>
    </row>
    <row r="28" spans="9:22" ht="15">
      <c r="I28" s="33"/>
      <c r="J28" s="33"/>
      <c r="K28" s="33"/>
      <c r="L28" s="33"/>
      <c r="M28" s="33"/>
      <c r="N28" s="33"/>
      <c r="O28" s="33"/>
      <c r="P28" s="33"/>
      <c r="Q28" s="35"/>
      <c r="R28" s="35"/>
      <c r="S28" s="35"/>
      <c r="T28" s="35"/>
      <c r="U28" s="35"/>
      <c r="V28" s="35"/>
    </row>
    <row r="29" spans="9:22" ht="15">
      <c r="I29" s="33"/>
      <c r="J29" s="33"/>
      <c r="K29" s="33"/>
      <c r="L29" s="33"/>
      <c r="M29" s="33"/>
      <c r="N29" s="33"/>
      <c r="O29" s="33"/>
      <c r="P29" s="33"/>
      <c r="Q29" s="35"/>
      <c r="R29" s="35"/>
      <c r="S29" s="35"/>
      <c r="T29" s="35"/>
      <c r="U29" s="35"/>
      <c r="V29" s="35"/>
    </row>
    <row r="30" spans="9:22" ht="15">
      <c r="I30" s="33"/>
      <c r="J30" s="33"/>
      <c r="K30" s="33"/>
      <c r="L30" s="33"/>
      <c r="M30" s="33"/>
      <c r="N30" s="33"/>
      <c r="O30" s="33"/>
      <c r="P30" s="33"/>
      <c r="Q30" s="35"/>
      <c r="R30" s="35"/>
      <c r="S30" s="35"/>
      <c r="T30" s="35"/>
      <c r="U30" s="35"/>
      <c r="V30" s="35"/>
    </row>
    <row r="31" spans="9:22" ht="15">
      <c r="I31" s="33"/>
      <c r="J31" s="33"/>
      <c r="K31" s="33"/>
      <c r="L31" s="33"/>
      <c r="M31" s="33"/>
      <c r="N31" s="33"/>
      <c r="O31" s="33"/>
      <c r="P31" s="33"/>
      <c r="Q31" s="35"/>
      <c r="R31" s="35"/>
      <c r="S31" s="35"/>
      <c r="T31" s="35"/>
      <c r="U31" s="35"/>
      <c r="V31" s="35"/>
    </row>
    <row r="32" spans="9:22" ht="15">
      <c r="I32" s="33"/>
      <c r="J32" s="33"/>
      <c r="K32" s="33"/>
      <c r="L32" s="33"/>
      <c r="M32" s="33"/>
      <c r="N32" s="33"/>
      <c r="O32" s="33"/>
      <c r="P32" s="33"/>
      <c r="Q32" s="35"/>
      <c r="R32" s="35"/>
      <c r="S32" s="35"/>
      <c r="T32" s="35"/>
      <c r="U32" s="35"/>
      <c r="V32" s="35"/>
    </row>
    <row r="33" spans="9:22" ht="15">
      <c r="I33" s="33"/>
      <c r="J33" s="33"/>
      <c r="K33" s="33"/>
      <c r="L33" s="33"/>
      <c r="M33" s="33"/>
      <c r="N33" s="33"/>
      <c r="O33" s="33"/>
      <c r="P33" s="33"/>
      <c r="Q33" s="35"/>
      <c r="R33" s="35"/>
      <c r="S33" s="35"/>
      <c r="T33" s="35"/>
      <c r="U33" s="35"/>
      <c r="V33" s="35"/>
    </row>
    <row r="34" spans="9:22" ht="15">
      <c r="I34" s="33"/>
      <c r="J34" s="33"/>
      <c r="K34" s="33"/>
      <c r="L34" s="33"/>
      <c r="M34" s="33"/>
      <c r="N34" s="33"/>
      <c r="O34" s="33"/>
      <c r="P34" s="33"/>
      <c r="Q34" s="35"/>
      <c r="R34" s="35"/>
      <c r="S34" s="35"/>
      <c r="T34" s="35"/>
      <c r="U34" s="35"/>
      <c r="V34" s="35"/>
    </row>
    <row r="35" spans="9:22" ht="15">
      <c r="I35" s="33"/>
      <c r="J35" s="33"/>
      <c r="K35" s="33"/>
      <c r="L35" s="33"/>
      <c r="M35" s="33"/>
      <c r="N35" s="33"/>
      <c r="O35" s="33"/>
      <c r="P35" s="33"/>
      <c r="Q35" s="35"/>
      <c r="R35" s="35"/>
      <c r="S35" s="35"/>
      <c r="T35" s="35"/>
      <c r="U35" s="35"/>
      <c r="V35" s="35"/>
    </row>
    <row r="36" spans="9:22" ht="15">
      <c r="I36" s="33"/>
      <c r="J36" s="33"/>
      <c r="K36" s="33"/>
      <c r="L36" s="33"/>
      <c r="M36" s="33"/>
      <c r="N36" s="34"/>
      <c r="O36" s="34"/>
      <c r="P36" s="34"/>
      <c r="Q36" s="35"/>
      <c r="R36" s="35"/>
      <c r="S36" s="35"/>
      <c r="T36" s="35"/>
      <c r="U36" s="35"/>
      <c r="V36" s="35"/>
    </row>
    <row r="37" spans="9:22" ht="15">
      <c r="I37" s="33"/>
      <c r="J37" s="33"/>
      <c r="K37" s="33"/>
      <c r="L37" s="33"/>
      <c r="M37" s="33"/>
      <c r="N37" s="34"/>
      <c r="O37" s="34"/>
      <c r="P37" s="34"/>
      <c r="Q37" s="35"/>
      <c r="R37" s="35"/>
      <c r="S37" s="35"/>
      <c r="T37" s="35"/>
      <c r="U37" s="35"/>
      <c r="V37" s="35"/>
    </row>
    <row r="38" spans="9:22" ht="15">
      <c r="I38" s="33"/>
      <c r="J38" s="33"/>
      <c r="K38" s="33"/>
      <c r="L38" s="33"/>
      <c r="M38" s="33"/>
      <c r="N38" s="34"/>
      <c r="O38" s="34"/>
      <c r="P38" s="34"/>
      <c r="Q38" s="35"/>
      <c r="R38" s="35"/>
      <c r="S38" s="35"/>
      <c r="T38" s="35"/>
      <c r="U38" s="35"/>
      <c r="V38" s="35"/>
    </row>
    <row r="39" spans="9:22" ht="15">
      <c r="I39" s="33"/>
      <c r="J39" s="33"/>
      <c r="K39" s="33"/>
      <c r="L39" s="33"/>
      <c r="M39" s="33"/>
      <c r="N39" s="34"/>
      <c r="O39" s="34"/>
      <c r="P39" s="34"/>
      <c r="Q39" s="35"/>
      <c r="R39" s="35"/>
      <c r="S39" s="35"/>
      <c r="T39" s="35"/>
      <c r="U39" s="35"/>
      <c r="V39" s="35"/>
    </row>
    <row r="40" spans="9:22" ht="15">
      <c r="I40" s="33"/>
      <c r="J40" s="33"/>
      <c r="K40" s="33"/>
      <c r="L40" s="33"/>
      <c r="M40" s="33"/>
      <c r="N40" s="34"/>
      <c r="O40" s="34"/>
      <c r="P40" s="34"/>
      <c r="Q40" s="35"/>
      <c r="R40" s="35"/>
      <c r="S40" s="35"/>
      <c r="T40" s="35"/>
      <c r="U40" s="35"/>
      <c r="V40" s="35"/>
    </row>
    <row r="41" spans="9:22" ht="15">
      <c r="I41" s="33"/>
      <c r="J41" s="33"/>
      <c r="K41" s="33"/>
      <c r="L41" s="33"/>
      <c r="M41" s="33"/>
      <c r="N41" s="34"/>
      <c r="O41" s="34"/>
      <c r="P41" s="34"/>
      <c r="Q41" s="35"/>
      <c r="R41" s="35"/>
      <c r="S41" s="35"/>
      <c r="T41" s="35"/>
      <c r="U41" s="35"/>
      <c r="V41" s="35"/>
    </row>
    <row r="42" spans="9:22" ht="15">
      <c r="I42" s="33"/>
      <c r="J42" s="33"/>
      <c r="K42" s="33"/>
      <c r="L42" s="33"/>
      <c r="M42" s="33"/>
      <c r="N42" s="34"/>
      <c r="O42" s="34"/>
      <c r="P42" s="34"/>
      <c r="Q42" s="35"/>
      <c r="R42" s="35"/>
      <c r="S42" s="35"/>
      <c r="T42" s="35"/>
      <c r="U42" s="35"/>
      <c r="V42" s="35"/>
    </row>
    <row r="43" spans="9:22" ht="15">
      <c r="I43" s="33"/>
      <c r="J43" s="33"/>
      <c r="K43" s="33"/>
      <c r="L43" s="33"/>
      <c r="M43" s="33"/>
      <c r="N43" s="34"/>
      <c r="O43" s="34"/>
      <c r="P43" s="34"/>
      <c r="Q43" s="35"/>
      <c r="R43" s="35"/>
      <c r="S43" s="35"/>
      <c r="T43" s="35"/>
      <c r="U43" s="35"/>
      <c r="V43" s="35"/>
    </row>
    <row r="44" spans="9:22" ht="15">
      <c r="I44" s="33"/>
      <c r="J44" s="33"/>
      <c r="K44" s="33"/>
      <c r="L44" s="33"/>
      <c r="M44" s="33"/>
      <c r="N44" s="34"/>
      <c r="O44" s="34"/>
      <c r="P44" s="34"/>
      <c r="Q44" s="35"/>
      <c r="R44" s="35"/>
      <c r="S44" s="35"/>
      <c r="T44" s="35"/>
      <c r="U44" s="35"/>
      <c r="V44" s="35"/>
    </row>
    <row r="45" spans="9:22" ht="15">
      <c r="I45" s="33"/>
      <c r="J45" s="33"/>
      <c r="K45" s="33"/>
      <c r="L45" s="33"/>
      <c r="M45" s="33"/>
      <c r="N45" s="34"/>
      <c r="O45" s="34"/>
      <c r="P45" s="34"/>
      <c r="Q45" s="35"/>
      <c r="R45" s="35"/>
      <c r="S45" s="35"/>
      <c r="T45" s="35"/>
      <c r="U45" s="35"/>
      <c r="V45" s="35"/>
    </row>
    <row r="46" spans="9:22" ht="15">
      <c r="I46" s="33"/>
      <c r="J46" s="33"/>
      <c r="K46" s="33"/>
      <c r="L46" s="33"/>
      <c r="M46" s="33"/>
      <c r="N46" s="34"/>
      <c r="O46" s="34"/>
      <c r="P46" s="34"/>
      <c r="Q46" s="35"/>
      <c r="R46" s="35"/>
      <c r="S46" s="35"/>
      <c r="T46" s="35"/>
      <c r="U46" s="35"/>
      <c r="V46" s="35"/>
    </row>
    <row r="47" spans="9:22" ht="15">
      <c r="I47" s="33"/>
      <c r="J47" s="33"/>
      <c r="K47" s="33"/>
      <c r="L47" s="33"/>
      <c r="M47" s="33"/>
      <c r="N47" s="34"/>
      <c r="O47" s="34"/>
      <c r="P47" s="34"/>
      <c r="Q47" s="35"/>
      <c r="R47" s="35"/>
      <c r="S47" s="35"/>
      <c r="T47" s="35"/>
      <c r="U47" s="35"/>
      <c r="V47" s="35"/>
    </row>
    <row r="48" spans="9:22" ht="15">
      <c r="I48" s="33"/>
      <c r="J48" s="33"/>
      <c r="K48" s="33"/>
      <c r="L48" s="33"/>
      <c r="M48" s="33"/>
      <c r="N48" s="34"/>
      <c r="O48" s="34"/>
      <c r="P48" s="34"/>
      <c r="Q48" s="35"/>
      <c r="R48" s="35"/>
      <c r="S48" s="35"/>
      <c r="T48" s="35"/>
      <c r="U48" s="35"/>
      <c r="V48" s="35"/>
    </row>
    <row r="49" spans="9:22" ht="15">
      <c r="I49" s="33"/>
      <c r="J49" s="33"/>
      <c r="K49" s="33"/>
      <c r="L49" s="33"/>
      <c r="M49" s="33"/>
      <c r="N49" s="34"/>
      <c r="O49" s="34"/>
      <c r="P49" s="34"/>
      <c r="Q49" s="35"/>
      <c r="R49" s="35"/>
      <c r="S49" s="35"/>
      <c r="T49" s="35"/>
      <c r="U49" s="35"/>
      <c r="V49" s="35"/>
    </row>
    <row r="50" spans="9:22" ht="15">
      <c r="I50" s="33"/>
      <c r="J50" s="33"/>
      <c r="K50" s="33"/>
      <c r="L50" s="33"/>
      <c r="M50" s="33"/>
      <c r="N50" s="34"/>
      <c r="O50" s="34"/>
      <c r="P50" s="34"/>
      <c r="Q50" s="35"/>
      <c r="R50" s="35"/>
      <c r="S50" s="35"/>
      <c r="T50" s="35"/>
      <c r="U50" s="35"/>
      <c r="V50" s="35"/>
    </row>
    <row r="51" spans="9:22" ht="15">
      <c r="I51" s="33"/>
      <c r="J51" s="33"/>
      <c r="K51" s="33"/>
      <c r="L51" s="33"/>
      <c r="M51" s="33"/>
      <c r="N51" s="34"/>
      <c r="O51" s="34"/>
      <c r="P51" s="34"/>
      <c r="Q51" s="35"/>
      <c r="R51" s="35"/>
      <c r="S51" s="35"/>
      <c r="T51" s="35"/>
      <c r="U51" s="35"/>
      <c r="V51" s="35"/>
    </row>
    <row r="52" spans="9:22" ht="15">
      <c r="I52" s="33"/>
      <c r="J52" s="33"/>
      <c r="K52" s="33"/>
      <c r="L52" s="33"/>
      <c r="M52" s="33"/>
      <c r="N52" s="34"/>
      <c r="O52" s="34"/>
      <c r="P52" s="34"/>
      <c r="Q52" s="35"/>
      <c r="R52" s="35"/>
      <c r="S52" s="35"/>
      <c r="T52" s="35"/>
      <c r="U52" s="35"/>
      <c r="V52" s="35"/>
    </row>
    <row r="53" spans="9:22" ht="15">
      <c r="I53" s="33"/>
      <c r="J53" s="33"/>
      <c r="K53" s="33"/>
      <c r="L53" s="33"/>
      <c r="M53" s="33"/>
      <c r="N53" s="34"/>
      <c r="O53" s="34"/>
      <c r="P53" s="34"/>
      <c r="Q53" s="35"/>
      <c r="R53" s="35"/>
      <c r="S53" s="35"/>
      <c r="T53" s="35"/>
      <c r="U53" s="35"/>
      <c r="V53" s="35"/>
    </row>
    <row r="54" spans="9:22" ht="15">
      <c r="I54" s="33"/>
      <c r="J54" s="33"/>
      <c r="K54" s="33"/>
      <c r="L54" s="33"/>
      <c r="M54" s="33"/>
      <c r="N54" s="34"/>
      <c r="O54" s="34"/>
      <c r="P54" s="34"/>
      <c r="Q54" s="35"/>
      <c r="R54" s="35"/>
      <c r="S54" s="35"/>
      <c r="T54" s="35"/>
      <c r="U54" s="35"/>
      <c r="V54" s="35"/>
    </row>
    <row r="55" spans="9:22" ht="15">
      <c r="I55" s="33"/>
      <c r="J55" s="33"/>
      <c r="K55" s="33"/>
      <c r="L55" s="33"/>
      <c r="M55" s="33"/>
      <c r="N55" s="34"/>
      <c r="O55" s="34"/>
      <c r="P55" s="34"/>
      <c r="Q55" s="35"/>
      <c r="R55" s="35"/>
      <c r="S55" s="35"/>
      <c r="T55" s="35"/>
      <c r="U55" s="35"/>
      <c r="V55" s="35"/>
    </row>
    <row r="56" spans="9:22" ht="15">
      <c r="I56" s="33"/>
      <c r="J56" s="33"/>
      <c r="K56" s="33"/>
      <c r="L56" s="33"/>
      <c r="M56" s="33"/>
      <c r="N56" s="34"/>
      <c r="O56" s="34"/>
      <c r="P56" s="34"/>
      <c r="Q56" s="35"/>
      <c r="R56" s="35"/>
      <c r="S56" s="35"/>
      <c r="T56" s="35"/>
      <c r="U56" s="35"/>
      <c r="V56" s="35"/>
    </row>
    <row r="57" spans="9:22" ht="15">
      <c r="I57" s="33"/>
      <c r="J57" s="33"/>
      <c r="K57" s="33"/>
      <c r="L57" s="33"/>
      <c r="M57" s="33"/>
      <c r="N57" s="34"/>
      <c r="O57" s="34"/>
      <c r="P57" s="34"/>
      <c r="Q57" s="35"/>
      <c r="R57" s="35"/>
      <c r="S57" s="35"/>
      <c r="T57" s="35"/>
      <c r="U57" s="35"/>
      <c r="V57" s="35"/>
    </row>
    <row r="58" spans="9:22" ht="15">
      <c r="I58" s="33"/>
      <c r="J58" s="33"/>
      <c r="K58" s="33"/>
      <c r="L58" s="33"/>
      <c r="M58" s="33"/>
      <c r="N58" s="34"/>
      <c r="O58" s="34"/>
      <c r="P58" s="34"/>
      <c r="Q58" s="35"/>
      <c r="R58" s="35"/>
      <c r="S58" s="35"/>
      <c r="T58" s="35"/>
      <c r="U58" s="35"/>
      <c r="V58" s="35"/>
    </row>
    <row r="59" spans="9:22" ht="15">
      <c r="I59" s="33"/>
      <c r="J59" s="33"/>
      <c r="K59" s="33"/>
      <c r="L59" s="33"/>
      <c r="M59" s="33"/>
      <c r="N59" s="34"/>
      <c r="O59" s="34"/>
      <c r="P59" s="34"/>
      <c r="Q59" s="35"/>
      <c r="R59" s="35"/>
      <c r="S59" s="35"/>
      <c r="T59" s="35"/>
      <c r="U59" s="35"/>
      <c r="V59" s="35"/>
    </row>
    <row r="60" spans="9:22" ht="15">
      <c r="I60" s="33"/>
      <c r="J60" s="33"/>
      <c r="K60" s="33"/>
      <c r="L60" s="33"/>
      <c r="M60" s="33"/>
      <c r="N60" s="34"/>
      <c r="O60" s="34"/>
      <c r="P60" s="34"/>
      <c r="Q60" s="35"/>
      <c r="R60" s="35"/>
      <c r="S60" s="35"/>
      <c r="T60" s="35"/>
      <c r="U60" s="35"/>
      <c r="V60" s="35"/>
    </row>
    <row r="61" spans="9:22" ht="15">
      <c r="I61" s="33"/>
      <c r="J61" s="33"/>
      <c r="K61" s="33"/>
      <c r="L61" s="33"/>
      <c r="M61" s="33"/>
      <c r="N61" s="34"/>
      <c r="O61" s="34"/>
      <c r="P61" s="34"/>
      <c r="Q61" s="35"/>
      <c r="R61" s="35"/>
      <c r="S61" s="35"/>
      <c r="T61" s="35"/>
      <c r="U61" s="35"/>
      <c r="V61" s="35"/>
    </row>
    <row r="62" spans="9:22" ht="15">
      <c r="I62" s="33"/>
      <c r="J62" s="33"/>
      <c r="K62" s="33"/>
      <c r="L62" s="33"/>
      <c r="M62" s="33"/>
      <c r="N62" s="34"/>
      <c r="O62" s="34"/>
      <c r="P62" s="34"/>
      <c r="Q62" s="35"/>
      <c r="R62" s="35"/>
      <c r="S62" s="35"/>
      <c r="T62" s="35"/>
      <c r="U62" s="35"/>
      <c r="V62" s="35"/>
    </row>
    <row r="63" spans="9:22" ht="15">
      <c r="I63" s="33"/>
      <c r="J63" s="33"/>
      <c r="K63" s="33"/>
      <c r="L63" s="33"/>
      <c r="M63" s="33"/>
      <c r="N63" s="34"/>
      <c r="O63" s="34"/>
      <c r="P63" s="34"/>
      <c r="Q63" s="35"/>
      <c r="R63" s="35"/>
      <c r="S63" s="35"/>
      <c r="T63" s="35"/>
      <c r="U63" s="35"/>
      <c r="V63" s="35"/>
    </row>
    <row r="64" spans="9:22" ht="15">
      <c r="I64" s="33"/>
      <c r="J64" s="33"/>
      <c r="K64" s="33"/>
      <c r="L64" s="33"/>
      <c r="M64" s="33"/>
      <c r="N64" s="34"/>
      <c r="O64" s="34"/>
      <c r="P64" s="34"/>
      <c r="Q64" s="35"/>
      <c r="R64" s="35"/>
      <c r="S64" s="35"/>
      <c r="T64" s="35"/>
      <c r="U64" s="35"/>
      <c r="V64" s="35"/>
    </row>
    <row r="65" spans="9:22" ht="15">
      <c r="I65" s="33"/>
      <c r="J65" s="33"/>
      <c r="K65" s="33"/>
      <c r="L65" s="33"/>
      <c r="M65" s="33"/>
      <c r="N65" s="34"/>
      <c r="O65" s="34"/>
      <c r="P65" s="34"/>
      <c r="Q65" s="35"/>
      <c r="R65" s="35"/>
      <c r="S65" s="35"/>
      <c r="T65" s="35"/>
      <c r="U65" s="35"/>
      <c r="V65" s="35"/>
    </row>
    <row r="66" spans="9:22" ht="15">
      <c r="I66" s="33"/>
      <c r="J66" s="33"/>
      <c r="K66" s="33"/>
      <c r="L66" s="33"/>
      <c r="M66" s="33"/>
      <c r="N66" s="34"/>
      <c r="O66" s="34"/>
      <c r="P66" s="34"/>
      <c r="Q66" s="35"/>
      <c r="R66" s="35"/>
      <c r="S66" s="35"/>
      <c r="T66" s="35"/>
      <c r="U66" s="35"/>
      <c r="V66" s="35"/>
    </row>
    <row r="67" spans="9:22" ht="15">
      <c r="I67" s="33"/>
      <c r="J67" s="33"/>
      <c r="K67" s="33"/>
      <c r="L67" s="33"/>
      <c r="M67" s="33"/>
      <c r="N67" s="34"/>
      <c r="O67" s="34"/>
      <c r="P67" s="34"/>
      <c r="Q67" s="35"/>
      <c r="R67" s="35"/>
      <c r="S67" s="35"/>
      <c r="T67" s="35"/>
      <c r="U67" s="35"/>
      <c r="V67" s="35"/>
    </row>
    <row r="68" spans="9:22" ht="15">
      <c r="I68" s="33"/>
      <c r="J68" s="33"/>
      <c r="K68" s="33"/>
      <c r="L68" s="33"/>
      <c r="M68" s="33"/>
      <c r="N68" s="34"/>
      <c r="O68" s="34"/>
      <c r="P68" s="34"/>
      <c r="Q68" s="35"/>
      <c r="R68" s="35"/>
      <c r="S68" s="35"/>
      <c r="T68" s="35"/>
      <c r="U68" s="35"/>
      <c r="V68" s="35"/>
    </row>
    <row r="69" spans="9:22" ht="15">
      <c r="I69" s="33"/>
      <c r="J69" s="33"/>
      <c r="K69" s="33"/>
      <c r="L69" s="33"/>
      <c r="M69" s="33"/>
      <c r="N69" s="34"/>
      <c r="O69" s="34"/>
      <c r="P69" s="34"/>
      <c r="Q69" s="35"/>
      <c r="R69" s="35"/>
      <c r="S69" s="35"/>
      <c r="T69" s="35"/>
      <c r="U69" s="35"/>
      <c r="V69" s="35"/>
    </row>
    <row r="70" spans="9:22" ht="15">
      <c r="I70" s="33"/>
      <c r="J70" s="33"/>
      <c r="K70" s="33"/>
      <c r="L70" s="33"/>
      <c r="M70" s="33"/>
      <c r="N70" s="34"/>
      <c r="O70" s="34"/>
      <c r="P70" s="34"/>
      <c r="Q70" s="35"/>
      <c r="R70" s="35"/>
      <c r="S70" s="35"/>
      <c r="T70" s="35"/>
      <c r="U70" s="35"/>
      <c r="V70" s="35"/>
    </row>
    <row r="71" spans="9:22" ht="15">
      <c r="I71" s="33"/>
      <c r="J71" s="33"/>
      <c r="K71" s="33"/>
      <c r="L71" s="33"/>
      <c r="M71" s="33"/>
      <c r="N71" s="34"/>
      <c r="O71" s="34"/>
      <c r="P71" s="34"/>
      <c r="Q71" s="35"/>
      <c r="R71" s="35"/>
      <c r="S71" s="35"/>
      <c r="T71" s="35"/>
      <c r="U71" s="35"/>
      <c r="V71" s="35"/>
    </row>
    <row r="72" spans="9:22" ht="15">
      <c r="I72" s="33"/>
      <c r="J72" s="33"/>
      <c r="K72" s="33"/>
      <c r="L72" s="33"/>
      <c r="M72" s="33"/>
      <c r="N72" s="34"/>
      <c r="O72" s="34"/>
      <c r="P72" s="34"/>
      <c r="Q72" s="35"/>
      <c r="R72" s="35"/>
      <c r="S72" s="35"/>
      <c r="T72" s="35"/>
      <c r="U72" s="35"/>
      <c r="V72" s="35"/>
    </row>
    <row r="73" spans="9:22" ht="15">
      <c r="I73" s="33"/>
      <c r="J73" s="33"/>
      <c r="K73" s="33"/>
      <c r="L73" s="33"/>
      <c r="M73" s="33"/>
      <c r="N73" s="34"/>
      <c r="O73" s="34"/>
      <c r="P73" s="34"/>
      <c r="Q73" s="35"/>
      <c r="R73" s="35"/>
      <c r="S73" s="35"/>
      <c r="T73" s="35"/>
      <c r="U73" s="35"/>
      <c r="V73" s="35"/>
    </row>
    <row r="74" spans="9:22" ht="15">
      <c r="I74" s="33"/>
      <c r="J74" s="33"/>
      <c r="K74" s="33"/>
      <c r="L74" s="33"/>
      <c r="M74" s="33"/>
      <c r="N74" s="34"/>
      <c r="O74" s="34"/>
      <c r="P74" s="34"/>
      <c r="Q74" s="35"/>
      <c r="R74" s="35"/>
      <c r="S74" s="35"/>
      <c r="T74" s="35"/>
      <c r="U74" s="35"/>
      <c r="V74" s="35"/>
    </row>
    <row r="75" spans="9:22" ht="15">
      <c r="I75" s="33"/>
      <c r="J75" s="33"/>
      <c r="K75" s="33"/>
      <c r="L75" s="33"/>
      <c r="M75" s="33"/>
      <c r="N75" s="34"/>
      <c r="O75" s="34"/>
      <c r="P75" s="34"/>
      <c r="Q75" s="35"/>
      <c r="R75" s="35"/>
      <c r="S75" s="35"/>
      <c r="T75" s="35"/>
      <c r="U75" s="35"/>
      <c r="V75" s="35"/>
    </row>
    <row r="76" spans="9:22" ht="15">
      <c r="I76" s="33"/>
      <c r="J76" s="33"/>
      <c r="K76" s="33"/>
      <c r="L76" s="33"/>
      <c r="M76" s="33"/>
      <c r="N76" s="34"/>
      <c r="O76" s="34"/>
      <c r="P76" s="34"/>
      <c r="Q76" s="35"/>
      <c r="R76" s="35"/>
      <c r="S76" s="35"/>
      <c r="T76" s="35"/>
      <c r="U76" s="35"/>
      <c r="V76" s="35"/>
    </row>
    <row r="77" spans="9:22" ht="15">
      <c r="I77" s="33"/>
      <c r="J77" s="33"/>
      <c r="K77" s="33"/>
      <c r="L77" s="33"/>
      <c r="M77" s="33"/>
      <c r="N77" s="34"/>
      <c r="O77" s="34"/>
      <c r="P77" s="34"/>
      <c r="Q77" s="35"/>
      <c r="R77" s="35"/>
      <c r="S77" s="35"/>
      <c r="T77" s="35"/>
      <c r="U77" s="35"/>
      <c r="V77" s="35"/>
    </row>
    <row r="78" spans="9:22" ht="15">
      <c r="I78" s="33"/>
      <c r="J78" s="33"/>
      <c r="K78" s="33"/>
      <c r="L78" s="33"/>
      <c r="M78" s="33"/>
      <c r="N78" s="34"/>
      <c r="O78" s="34"/>
      <c r="P78" s="34"/>
      <c r="Q78" s="35"/>
      <c r="R78" s="35"/>
      <c r="S78" s="35"/>
      <c r="T78" s="35"/>
      <c r="U78" s="35"/>
      <c r="V78" s="35"/>
    </row>
    <row r="79" spans="9:22" ht="15">
      <c r="I79" s="33"/>
      <c r="J79" s="33"/>
      <c r="K79" s="33"/>
      <c r="L79" s="33"/>
      <c r="M79" s="33"/>
      <c r="N79" s="34"/>
      <c r="O79" s="34"/>
      <c r="P79" s="34"/>
      <c r="Q79" s="35"/>
      <c r="R79" s="35"/>
      <c r="S79" s="35"/>
      <c r="T79" s="35"/>
      <c r="U79" s="35"/>
      <c r="V79" s="35"/>
    </row>
    <row r="80" spans="9:22" ht="15">
      <c r="I80" s="33"/>
      <c r="J80" s="33"/>
      <c r="K80" s="33"/>
      <c r="L80" s="33"/>
      <c r="M80" s="33"/>
      <c r="N80" s="34"/>
      <c r="O80" s="34"/>
      <c r="P80" s="34"/>
      <c r="Q80" s="35"/>
      <c r="R80" s="35"/>
      <c r="S80" s="35"/>
      <c r="T80" s="35"/>
      <c r="U80" s="35"/>
      <c r="V80" s="35"/>
    </row>
    <row r="81" spans="9:22" ht="15">
      <c r="I81" s="33"/>
      <c r="J81" s="33"/>
      <c r="K81" s="33"/>
      <c r="L81" s="33"/>
      <c r="M81" s="33"/>
      <c r="N81" s="34"/>
      <c r="O81" s="34"/>
      <c r="P81" s="34"/>
      <c r="Q81" s="35"/>
      <c r="R81" s="35"/>
      <c r="S81" s="35"/>
      <c r="T81" s="35"/>
      <c r="U81" s="35"/>
      <c r="V81" s="35"/>
    </row>
    <row r="82" spans="9:22" ht="15">
      <c r="I82" s="33"/>
      <c r="J82" s="33"/>
      <c r="K82" s="33"/>
      <c r="L82" s="33"/>
      <c r="M82" s="33"/>
      <c r="N82" s="34"/>
      <c r="O82" s="34"/>
      <c r="P82" s="34"/>
      <c r="Q82" s="35"/>
      <c r="R82" s="35"/>
      <c r="S82" s="35"/>
      <c r="T82" s="35"/>
      <c r="U82" s="35"/>
      <c r="V82" s="35"/>
    </row>
    <row r="83" spans="9:22" ht="15">
      <c r="I83" s="33"/>
      <c r="J83" s="33"/>
      <c r="K83" s="33"/>
      <c r="L83" s="33"/>
      <c r="M83" s="33"/>
      <c r="N83" s="34"/>
      <c r="O83" s="34"/>
      <c r="P83" s="34"/>
      <c r="Q83" s="35"/>
      <c r="R83" s="35"/>
      <c r="S83" s="35"/>
      <c r="T83" s="35"/>
      <c r="U83" s="35"/>
      <c r="V83" s="35"/>
    </row>
    <row r="84" spans="9:22" ht="15">
      <c r="I84" s="33"/>
      <c r="J84" s="33"/>
      <c r="K84" s="33"/>
      <c r="L84" s="33"/>
      <c r="M84" s="33"/>
      <c r="N84" s="34"/>
      <c r="O84" s="34"/>
      <c r="P84" s="34"/>
      <c r="Q84" s="35"/>
      <c r="R84" s="35"/>
      <c r="S84" s="35"/>
      <c r="T84" s="35"/>
      <c r="U84" s="35"/>
      <c r="V84" s="35"/>
    </row>
    <row r="85" spans="9:22" ht="15">
      <c r="I85" s="33"/>
      <c r="J85" s="33"/>
      <c r="K85" s="33"/>
      <c r="L85" s="33"/>
      <c r="M85" s="33"/>
      <c r="N85" s="34"/>
      <c r="O85" s="34"/>
      <c r="P85" s="34"/>
      <c r="Q85" s="35"/>
      <c r="R85" s="35"/>
      <c r="S85" s="35"/>
      <c r="T85" s="35"/>
      <c r="U85" s="35"/>
      <c r="V85" s="35"/>
    </row>
    <row r="86" spans="9:22" ht="15">
      <c r="I86" s="33"/>
      <c r="J86" s="33"/>
      <c r="K86" s="33"/>
      <c r="L86" s="33"/>
      <c r="M86" s="33"/>
      <c r="N86" s="34"/>
      <c r="O86" s="34"/>
      <c r="P86" s="34"/>
      <c r="Q86" s="35"/>
      <c r="R86" s="35"/>
      <c r="S86" s="35"/>
      <c r="T86" s="35"/>
      <c r="U86" s="35"/>
      <c r="V86" s="35"/>
    </row>
    <row r="87" spans="9:22" ht="15">
      <c r="I87" s="33"/>
      <c r="J87" s="33"/>
      <c r="K87" s="33"/>
      <c r="L87" s="33"/>
      <c r="M87" s="33"/>
      <c r="N87" s="34"/>
      <c r="O87" s="34"/>
      <c r="P87" s="34"/>
      <c r="Q87" s="35"/>
      <c r="R87" s="35"/>
      <c r="S87" s="35"/>
      <c r="T87" s="35"/>
      <c r="U87" s="35"/>
      <c r="V87" s="35"/>
    </row>
    <row r="88" spans="9:22" ht="15">
      <c r="I88" s="33"/>
      <c r="J88" s="33"/>
      <c r="K88" s="33"/>
      <c r="L88" s="33"/>
      <c r="M88" s="33"/>
      <c r="N88" s="34"/>
      <c r="O88" s="34"/>
      <c r="P88" s="34"/>
      <c r="Q88" s="35"/>
      <c r="R88" s="35"/>
      <c r="S88" s="35"/>
      <c r="T88" s="35"/>
      <c r="U88" s="35"/>
      <c r="V88" s="35"/>
    </row>
    <row r="89" spans="9:22" ht="15">
      <c r="I89" s="33"/>
      <c r="J89" s="33"/>
      <c r="K89" s="33"/>
      <c r="L89" s="33"/>
      <c r="M89" s="33"/>
      <c r="N89" s="34"/>
      <c r="O89" s="34"/>
      <c r="P89" s="34"/>
      <c r="Q89" s="35"/>
      <c r="R89" s="35"/>
      <c r="S89" s="35"/>
      <c r="T89" s="35"/>
      <c r="U89" s="35"/>
      <c r="V89" s="35"/>
    </row>
    <row r="90" spans="9:22" ht="15">
      <c r="I90" s="33"/>
      <c r="J90" s="33"/>
      <c r="K90" s="33"/>
      <c r="L90" s="33"/>
      <c r="M90" s="33"/>
      <c r="N90" s="34"/>
      <c r="O90" s="34"/>
      <c r="P90" s="34"/>
      <c r="Q90" s="35"/>
      <c r="R90" s="35"/>
      <c r="S90" s="35"/>
      <c r="T90" s="35"/>
      <c r="U90" s="35"/>
      <c r="V90" s="35"/>
    </row>
    <row r="91" spans="9:22" ht="15">
      <c r="I91" s="33"/>
      <c r="J91" s="33"/>
      <c r="K91" s="33"/>
      <c r="L91" s="33"/>
      <c r="M91" s="33"/>
      <c r="N91" s="34"/>
      <c r="O91" s="34"/>
      <c r="P91" s="34"/>
      <c r="Q91" s="35"/>
      <c r="R91" s="35"/>
      <c r="S91" s="35"/>
      <c r="T91" s="35"/>
      <c r="U91" s="35"/>
      <c r="V91" s="35"/>
    </row>
    <row r="92" spans="9:22" ht="15">
      <c r="I92" s="33"/>
      <c r="J92" s="33"/>
      <c r="K92" s="33"/>
      <c r="L92" s="33"/>
      <c r="M92" s="33"/>
      <c r="N92" s="34"/>
      <c r="O92" s="34"/>
      <c r="P92" s="34"/>
      <c r="Q92" s="35"/>
      <c r="R92" s="35"/>
      <c r="S92" s="35"/>
      <c r="T92" s="35"/>
      <c r="U92" s="35"/>
      <c r="V92" s="35"/>
    </row>
    <row r="93" spans="9:22" ht="15">
      <c r="I93" s="33"/>
      <c r="J93" s="33"/>
      <c r="K93" s="33"/>
      <c r="L93" s="33"/>
      <c r="M93" s="33"/>
      <c r="N93" s="34"/>
      <c r="O93" s="34"/>
      <c r="P93" s="34"/>
      <c r="Q93" s="35"/>
      <c r="R93" s="35"/>
      <c r="S93" s="35"/>
      <c r="T93" s="35"/>
      <c r="U93" s="35"/>
      <c r="V93" s="35"/>
    </row>
    <row r="94" spans="9:22" ht="15">
      <c r="I94" s="33"/>
      <c r="J94" s="33"/>
      <c r="K94" s="33"/>
      <c r="L94" s="33"/>
      <c r="M94" s="33"/>
      <c r="N94" s="34"/>
      <c r="O94" s="34"/>
      <c r="P94" s="34"/>
      <c r="Q94" s="35"/>
      <c r="R94" s="35"/>
      <c r="S94" s="35"/>
      <c r="T94" s="35"/>
      <c r="U94" s="35"/>
      <c r="V94" s="35"/>
    </row>
    <row r="95" spans="9:22" ht="15">
      <c r="I95" s="33"/>
      <c r="J95" s="33"/>
      <c r="K95" s="33"/>
      <c r="L95" s="33"/>
      <c r="M95" s="33"/>
      <c r="N95" s="34"/>
      <c r="O95" s="34"/>
      <c r="P95" s="34"/>
      <c r="Q95" s="35"/>
      <c r="R95" s="35"/>
      <c r="S95" s="35"/>
      <c r="T95" s="35"/>
      <c r="U95" s="35"/>
      <c r="V95" s="35"/>
    </row>
    <row r="96" spans="9:22" ht="15">
      <c r="I96" s="33"/>
      <c r="J96" s="33"/>
      <c r="K96" s="33"/>
      <c r="L96" s="33"/>
      <c r="M96" s="33"/>
      <c r="N96" s="34"/>
      <c r="O96" s="34"/>
      <c r="P96" s="34"/>
      <c r="Q96" s="35"/>
      <c r="R96" s="35"/>
      <c r="S96" s="35"/>
      <c r="T96" s="35"/>
      <c r="U96" s="35"/>
      <c r="V96" s="35"/>
    </row>
    <row r="97" spans="9:22" ht="15">
      <c r="I97" s="33"/>
      <c r="J97" s="33"/>
      <c r="K97" s="33"/>
      <c r="L97" s="33"/>
      <c r="M97" s="33"/>
      <c r="N97" s="34"/>
      <c r="O97" s="34"/>
      <c r="P97" s="34"/>
      <c r="Q97" s="35"/>
      <c r="R97" s="35"/>
      <c r="S97" s="35"/>
      <c r="T97" s="35"/>
      <c r="U97" s="35"/>
      <c r="V97" s="35"/>
    </row>
    <row r="98" spans="9:22" ht="15">
      <c r="I98" s="33"/>
      <c r="J98" s="33"/>
      <c r="K98" s="33"/>
      <c r="L98" s="33"/>
      <c r="M98" s="33"/>
      <c r="N98" s="34"/>
      <c r="O98" s="34"/>
      <c r="P98" s="34"/>
      <c r="Q98" s="35"/>
      <c r="R98" s="35"/>
      <c r="S98" s="35"/>
      <c r="T98" s="35"/>
      <c r="U98" s="35"/>
      <c r="V98" s="35"/>
    </row>
    <row r="99" spans="9:22" ht="15">
      <c r="I99" s="33"/>
      <c r="J99" s="33"/>
      <c r="K99" s="33"/>
      <c r="L99" s="33"/>
      <c r="M99" s="33"/>
      <c r="N99" s="34"/>
      <c r="O99" s="34"/>
      <c r="P99" s="34"/>
      <c r="Q99" s="35"/>
      <c r="R99" s="35"/>
      <c r="S99" s="35"/>
      <c r="T99" s="35"/>
      <c r="U99" s="35"/>
      <c r="V99" s="35"/>
    </row>
    <row r="100" spans="9:22" ht="15">
      <c r="I100" s="33"/>
      <c r="J100" s="33"/>
      <c r="K100" s="33"/>
      <c r="L100" s="33"/>
      <c r="M100" s="33"/>
      <c r="N100" s="34"/>
      <c r="O100" s="34"/>
      <c r="P100" s="34"/>
      <c r="Q100" s="35"/>
      <c r="R100" s="35"/>
      <c r="S100" s="35"/>
      <c r="T100" s="35"/>
      <c r="U100" s="35"/>
      <c r="V100" s="35"/>
    </row>
    <row r="101" spans="9:22" ht="15">
      <c r="I101" s="33"/>
      <c r="J101" s="33"/>
      <c r="K101" s="33"/>
      <c r="L101" s="33"/>
      <c r="M101" s="33"/>
      <c r="N101" s="34"/>
      <c r="O101" s="34"/>
      <c r="P101" s="34"/>
      <c r="Q101" s="35"/>
      <c r="R101" s="35"/>
      <c r="S101" s="35"/>
      <c r="T101" s="35"/>
      <c r="U101" s="35"/>
      <c r="V101" s="35"/>
    </row>
    <row r="102" spans="9:22" ht="15">
      <c r="I102" s="33"/>
      <c r="J102" s="33"/>
      <c r="K102" s="33"/>
      <c r="L102" s="33"/>
      <c r="M102" s="33"/>
      <c r="N102" s="34"/>
      <c r="O102" s="34"/>
      <c r="P102" s="34"/>
      <c r="Q102" s="35"/>
      <c r="R102" s="35"/>
      <c r="S102" s="35"/>
      <c r="T102" s="35"/>
      <c r="U102" s="35"/>
      <c r="V102" s="35"/>
    </row>
    <row r="103" spans="9:22" ht="15">
      <c r="I103" s="33"/>
      <c r="J103" s="33"/>
      <c r="K103" s="33"/>
      <c r="L103" s="33"/>
      <c r="M103" s="33"/>
      <c r="N103" s="34"/>
      <c r="O103" s="34"/>
      <c r="P103" s="34"/>
      <c r="Q103" s="35"/>
      <c r="R103" s="35"/>
      <c r="S103" s="35"/>
      <c r="T103" s="35"/>
      <c r="U103" s="35"/>
      <c r="V103" s="35"/>
    </row>
    <row r="104" spans="9:22" ht="15">
      <c r="I104" s="33"/>
      <c r="J104" s="33"/>
      <c r="K104" s="33"/>
      <c r="L104" s="33"/>
      <c r="M104" s="33"/>
      <c r="N104" s="34"/>
      <c r="O104" s="34"/>
      <c r="P104" s="34"/>
      <c r="Q104" s="35"/>
      <c r="R104" s="35"/>
      <c r="S104" s="35"/>
      <c r="T104" s="35"/>
      <c r="U104" s="35"/>
      <c r="V104" s="35"/>
    </row>
    <row r="105" spans="9:22" ht="15">
      <c r="I105" s="33"/>
      <c r="J105" s="33"/>
      <c r="K105" s="33"/>
      <c r="L105" s="33"/>
      <c r="M105" s="33"/>
      <c r="N105" s="34"/>
      <c r="O105" s="34"/>
      <c r="P105" s="34"/>
      <c r="Q105" s="35"/>
      <c r="R105" s="35"/>
      <c r="S105" s="35"/>
      <c r="T105" s="35"/>
      <c r="U105" s="35"/>
      <c r="V105" s="35"/>
    </row>
    <row r="106" spans="9:22" ht="15">
      <c r="I106" s="33"/>
      <c r="J106" s="33"/>
      <c r="K106" s="33"/>
      <c r="L106" s="33"/>
      <c r="M106" s="33"/>
      <c r="N106" s="34"/>
      <c r="O106" s="34"/>
      <c r="P106" s="34"/>
      <c r="Q106" s="35"/>
      <c r="R106" s="35"/>
      <c r="S106" s="35"/>
      <c r="T106" s="35"/>
      <c r="U106" s="35"/>
      <c r="V106" s="35"/>
    </row>
    <row r="107" spans="9:22" ht="15">
      <c r="I107" s="33"/>
      <c r="J107" s="33"/>
      <c r="K107" s="33"/>
      <c r="L107" s="33"/>
      <c r="M107" s="33"/>
      <c r="N107" s="34"/>
      <c r="O107" s="34"/>
      <c r="P107" s="34"/>
      <c r="Q107" s="35"/>
      <c r="R107" s="35"/>
      <c r="S107" s="35"/>
      <c r="T107" s="35"/>
      <c r="U107" s="35"/>
      <c r="V107" s="35"/>
    </row>
    <row r="108" spans="9:22" ht="15">
      <c r="I108" s="33"/>
      <c r="J108" s="33"/>
      <c r="K108" s="33"/>
      <c r="L108" s="33"/>
      <c r="M108" s="33"/>
      <c r="N108" s="34"/>
      <c r="O108" s="34"/>
      <c r="P108" s="34"/>
      <c r="Q108" s="35"/>
      <c r="R108" s="35"/>
      <c r="S108" s="35"/>
      <c r="T108" s="35"/>
      <c r="U108" s="35"/>
      <c r="V108" s="35"/>
    </row>
    <row r="109" spans="9:22" ht="15">
      <c r="I109" s="33"/>
      <c r="J109" s="33"/>
      <c r="K109" s="33"/>
      <c r="L109" s="33"/>
      <c r="M109" s="33"/>
      <c r="N109" s="34"/>
      <c r="O109" s="34"/>
      <c r="P109" s="34"/>
      <c r="Q109" s="35"/>
      <c r="R109" s="35"/>
      <c r="S109" s="35"/>
      <c r="T109" s="35"/>
      <c r="U109" s="35"/>
      <c r="V109" s="35"/>
    </row>
    <row r="110" spans="9:22" ht="15">
      <c r="I110" s="33"/>
      <c r="J110" s="33"/>
      <c r="K110" s="33"/>
      <c r="L110" s="33"/>
      <c r="M110" s="33"/>
      <c r="N110" s="34"/>
      <c r="O110" s="34"/>
      <c r="P110" s="34"/>
      <c r="Q110" s="35"/>
      <c r="R110" s="35"/>
      <c r="S110" s="35"/>
      <c r="T110" s="35"/>
      <c r="U110" s="35"/>
      <c r="V110" s="35"/>
    </row>
    <row r="111" spans="9:22" ht="15">
      <c r="I111" s="33"/>
      <c r="J111" s="33"/>
      <c r="K111" s="33"/>
      <c r="L111" s="33"/>
      <c r="M111" s="33"/>
      <c r="N111" s="34"/>
      <c r="O111" s="34"/>
      <c r="P111" s="34"/>
      <c r="Q111" s="35"/>
      <c r="R111" s="35"/>
      <c r="S111" s="35"/>
      <c r="T111" s="35"/>
      <c r="U111" s="35"/>
      <c r="V111" s="35"/>
    </row>
    <row r="112" spans="9:22" ht="15">
      <c r="I112" s="33"/>
      <c r="J112" s="33"/>
      <c r="K112" s="33"/>
      <c r="L112" s="33"/>
      <c r="M112" s="33"/>
      <c r="N112" s="34"/>
      <c r="O112" s="34"/>
      <c r="P112" s="34"/>
      <c r="Q112" s="35"/>
      <c r="R112" s="35"/>
      <c r="S112" s="35"/>
      <c r="T112" s="35"/>
      <c r="U112" s="35"/>
      <c r="V112" s="35"/>
    </row>
    <row r="113" spans="9:22" ht="15">
      <c r="I113" s="33"/>
      <c r="J113" s="33"/>
      <c r="K113" s="33"/>
      <c r="L113" s="33"/>
      <c r="M113" s="33"/>
      <c r="N113" s="34"/>
      <c r="O113" s="34"/>
      <c r="P113" s="34"/>
      <c r="Q113" s="35"/>
      <c r="R113" s="35"/>
      <c r="S113" s="35"/>
      <c r="T113" s="35"/>
      <c r="U113" s="35"/>
      <c r="V113" s="35"/>
    </row>
    <row r="114" spans="9:22" ht="15">
      <c r="I114" s="33"/>
      <c r="J114" s="33"/>
      <c r="K114" s="33"/>
      <c r="L114" s="33"/>
      <c r="M114" s="33"/>
      <c r="N114" s="34"/>
      <c r="O114" s="34"/>
      <c r="P114" s="34"/>
      <c r="Q114" s="35"/>
      <c r="R114" s="35"/>
      <c r="S114" s="35"/>
      <c r="T114" s="35"/>
      <c r="U114" s="35"/>
      <c r="V114" s="35"/>
    </row>
    <row r="115" spans="9:22" ht="15">
      <c r="I115" s="33"/>
      <c r="J115" s="33"/>
      <c r="K115" s="33"/>
      <c r="L115" s="33"/>
      <c r="M115" s="33"/>
      <c r="N115" s="34"/>
      <c r="O115" s="34"/>
      <c r="P115" s="34"/>
      <c r="Q115" s="35"/>
      <c r="R115" s="35"/>
      <c r="S115" s="35"/>
      <c r="T115" s="35"/>
      <c r="U115" s="35"/>
      <c r="V115" s="35"/>
    </row>
    <row r="116" spans="9:22" ht="15">
      <c r="I116" s="33"/>
      <c r="J116" s="33"/>
      <c r="K116" s="33"/>
      <c r="L116" s="33"/>
      <c r="M116" s="33"/>
      <c r="N116" s="34"/>
      <c r="O116" s="34"/>
      <c r="P116" s="34"/>
      <c r="Q116" s="35"/>
      <c r="R116" s="35"/>
      <c r="S116" s="35"/>
      <c r="T116" s="35"/>
      <c r="U116" s="35"/>
      <c r="V116" s="35"/>
    </row>
    <row r="117" spans="9:22" ht="15">
      <c r="I117" s="33"/>
      <c r="J117" s="33"/>
      <c r="K117" s="33"/>
      <c r="L117" s="33"/>
      <c r="M117" s="33"/>
      <c r="N117" s="34"/>
      <c r="O117" s="34"/>
      <c r="P117" s="34"/>
      <c r="Q117" s="35"/>
      <c r="R117" s="35"/>
      <c r="S117" s="35"/>
      <c r="T117" s="35"/>
      <c r="U117" s="35"/>
      <c r="V117" s="35"/>
    </row>
    <row r="118" spans="9:22" ht="15">
      <c r="I118" s="33"/>
      <c r="J118" s="33"/>
      <c r="K118" s="33"/>
      <c r="L118" s="33"/>
      <c r="M118" s="33"/>
      <c r="N118" s="34"/>
      <c r="O118" s="34"/>
      <c r="P118" s="34"/>
      <c r="Q118" s="35"/>
      <c r="R118" s="35"/>
      <c r="S118" s="35"/>
      <c r="T118" s="35"/>
      <c r="U118" s="35"/>
      <c r="V118" s="35"/>
    </row>
    <row r="119" spans="9:22" ht="15">
      <c r="I119" s="33"/>
      <c r="J119" s="33"/>
      <c r="K119" s="33"/>
      <c r="L119" s="33"/>
      <c r="M119" s="33"/>
      <c r="N119" s="34"/>
      <c r="O119" s="34"/>
      <c r="P119" s="34"/>
      <c r="Q119" s="35"/>
      <c r="R119" s="35"/>
      <c r="S119" s="35"/>
      <c r="T119" s="35"/>
      <c r="U119" s="35"/>
      <c r="V119" s="35"/>
    </row>
    <row r="120" spans="9:22" ht="15">
      <c r="I120" s="33"/>
      <c r="J120" s="33"/>
      <c r="K120" s="33"/>
      <c r="L120" s="33"/>
      <c r="M120" s="33"/>
      <c r="N120" s="34"/>
      <c r="O120" s="34"/>
      <c r="P120" s="34"/>
      <c r="Q120" s="35"/>
      <c r="R120" s="35"/>
      <c r="S120" s="35"/>
      <c r="T120" s="35"/>
      <c r="U120" s="35"/>
      <c r="V120" s="35"/>
    </row>
    <row r="121" spans="9:22" ht="15">
      <c r="I121" s="33"/>
      <c r="J121" s="33"/>
      <c r="K121" s="33"/>
      <c r="L121" s="33"/>
      <c r="M121" s="33"/>
      <c r="N121" s="34"/>
      <c r="O121" s="34"/>
      <c r="P121" s="34"/>
      <c r="Q121" s="35"/>
      <c r="R121" s="35"/>
      <c r="S121" s="35"/>
      <c r="T121" s="35"/>
      <c r="U121" s="35"/>
      <c r="V121" s="35"/>
    </row>
    <row r="122" spans="9:22" ht="15">
      <c r="I122" s="33"/>
      <c r="J122" s="33"/>
      <c r="K122" s="33"/>
      <c r="L122" s="33"/>
      <c r="M122" s="33"/>
      <c r="N122" s="34"/>
      <c r="O122" s="34"/>
      <c r="P122" s="34"/>
      <c r="Q122" s="35"/>
      <c r="R122" s="35"/>
      <c r="S122" s="35"/>
      <c r="T122" s="35"/>
      <c r="U122" s="35"/>
      <c r="V122" s="35"/>
    </row>
    <row r="123" spans="9:22" ht="15">
      <c r="I123" s="33"/>
      <c r="J123" s="33"/>
      <c r="K123" s="33"/>
      <c r="L123" s="33"/>
      <c r="M123" s="33"/>
      <c r="N123" s="34"/>
      <c r="O123" s="34"/>
      <c r="P123" s="34"/>
      <c r="Q123" s="35"/>
      <c r="R123" s="35"/>
      <c r="S123" s="35"/>
      <c r="T123" s="35"/>
      <c r="U123" s="35"/>
      <c r="V123" s="35"/>
    </row>
    <row r="124" spans="9:22" ht="15">
      <c r="I124" s="33"/>
      <c r="J124" s="33"/>
      <c r="K124" s="33"/>
      <c r="L124" s="33"/>
      <c r="M124" s="33"/>
      <c r="N124" s="34"/>
      <c r="O124" s="34"/>
      <c r="P124" s="34"/>
      <c r="Q124" s="35"/>
      <c r="R124" s="35"/>
      <c r="S124" s="35"/>
      <c r="T124" s="35"/>
      <c r="U124" s="35"/>
      <c r="V124" s="35"/>
    </row>
    <row r="125" spans="9:22" ht="15">
      <c r="I125" s="33"/>
      <c r="J125" s="33"/>
      <c r="K125" s="33"/>
      <c r="L125" s="33"/>
      <c r="M125" s="33"/>
      <c r="N125" s="34"/>
      <c r="O125" s="34"/>
      <c r="P125" s="34"/>
      <c r="Q125" s="35"/>
      <c r="R125" s="35"/>
      <c r="S125" s="35"/>
      <c r="T125" s="35"/>
      <c r="U125" s="35"/>
      <c r="V125" s="35"/>
    </row>
    <row r="126" spans="9:22" ht="15">
      <c r="I126" s="33"/>
      <c r="J126" s="33"/>
      <c r="K126" s="33"/>
      <c r="L126" s="33"/>
      <c r="M126" s="33"/>
      <c r="N126" s="34"/>
      <c r="O126" s="34"/>
      <c r="P126" s="34"/>
      <c r="Q126" s="35"/>
      <c r="R126" s="35"/>
      <c r="S126" s="35"/>
      <c r="T126" s="35"/>
      <c r="U126" s="35"/>
      <c r="V126" s="35"/>
    </row>
    <row r="127" spans="9:22" ht="15">
      <c r="I127" s="33"/>
      <c r="J127" s="33"/>
      <c r="K127" s="33"/>
      <c r="L127" s="33"/>
      <c r="M127" s="33"/>
      <c r="N127" s="34"/>
      <c r="O127" s="34"/>
      <c r="P127" s="34"/>
      <c r="Q127" s="35"/>
      <c r="R127" s="35"/>
      <c r="S127" s="35"/>
      <c r="T127" s="35"/>
      <c r="U127" s="35"/>
      <c r="V127" s="35"/>
    </row>
    <row r="128" spans="9:22" ht="15">
      <c r="I128" s="33"/>
      <c r="J128" s="33"/>
      <c r="K128" s="33"/>
      <c r="L128" s="33"/>
      <c r="M128" s="33"/>
      <c r="N128" s="34"/>
      <c r="O128" s="34"/>
      <c r="P128" s="34"/>
      <c r="Q128" s="35"/>
      <c r="R128" s="35"/>
      <c r="S128" s="35"/>
      <c r="T128" s="35"/>
      <c r="U128" s="35"/>
      <c r="V128" s="35"/>
    </row>
    <row r="129" spans="9:22" ht="15">
      <c r="I129" s="33"/>
      <c r="J129" s="33"/>
      <c r="K129" s="33"/>
      <c r="L129" s="33"/>
      <c r="M129" s="33"/>
      <c r="N129" s="34"/>
      <c r="O129" s="34"/>
      <c r="P129" s="34"/>
      <c r="Q129" s="35"/>
      <c r="R129" s="35"/>
      <c r="S129" s="35"/>
      <c r="T129" s="35"/>
      <c r="U129" s="35"/>
      <c r="V129" s="35"/>
    </row>
    <row r="130" spans="9:22" ht="15">
      <c r="I130" s="33"/>
      <c r="J130" s="33"/>
      <c r="K130" s="33"/>
      <c r="L130" s="33"/>
      <c r="M130" s="33"/>
      <c r="N130" s="34"/>
      <c r="O130" s="34"/>
      <c r="P130" s="34"/>
      <c r="Q130" s="35"/>
      <c r="R130" s="35"/>
      <c r="S130" s="35"/>
      <c r="T130" s="35"/>
      <c r="U130" s="35"/>
      <c r="V130" s="35"/>
    </row>
    <row r="131" spans="9:22" ht="15">
      <c r="I131" s="33"/>
      <c r="J131" s="33"/>
      <c r="K131" s="33"/>
      <c r="L131" s="33"/>
      <c r="M131" s="33"/>
      <c r="N131" s="34"/>
      <c r="O131" s="34"/>
      <c r="P131" s="34"/>
      <c r="Q131" s="35"/>
      <c r="R131" s="35"/>
      <c r="S131" s="35"/>
      <c r="T131" s="35"/>
      <c r="U131" s="35"/>
      <c r="V131" s="35"/>
    </row>
    <row r="132" spans="9:22" ht="15">
      <c r="I132" s="33"/>
      <c r="J132" s="33"/>
      <c r="K132" s="33"/>
      <c r="L132" s="33"/>
      <c r="M132" s="33"/>
      <c r="N132" s="34"/>
      <c r="O132" s="34"/>
      <c r="P132" s="34"/>
      <c r="Q132" s="35"/>
      <c r="R132" s="35"/>
      <c r="S132" s="35"/>
      <c r="T132" s="35"/>
      <c r="U132" s="35"/>
      <c r="V132" s="35"/>
    </row>
    <row r="133" spans="9:22" ht="15">
      <c r="I133" s="33"/>
      <c r="J133" s="33"/>
      <c r="K133" s="33"/>
      <c r="L133" s="33"/>
      <c r="M133" s="33"/>
      <c r="N133" s="34"/>
      <c r="O133" s="34"/>
      <c r="P133" s="34"/>
      <c r="Q133" s="35"/>
      <c r="R133" s="35"/>
      <c r="S133" s="35"/>
      <c r="T133" s="35"/>
      <c r="U133" s="35"/>
      <c r="V133" s="35"/>
    </row>
    <row r="134" spans="9:22" ht="15">
      <c r="I134" s="33"/>
      <c r="J134" s="33"/>
      <c r="K134" s="33"/>
      <c r="L134" s="33"/>
      <c r="M134" s="33"/>
      <c r="N134" s="34"/>
      <c r="O134" s="34"/>
      <c r="P134" s="34"/>
      <c r="Q134" s="35"/>
      <c r="R134" s="35"/>
      <c r="S134" s="35"/>
      <c r="T134" s="35"/>
      <c r="U134" s="35"/>
      <c r="V134" s="35"/>
    </row>
    <row r="135" spans="9:22" ht="15">
      <c r="I135" s="33"/>
      <c r="J135" s="33"/>
      <c r="K135" s="33"/>
      <c r="L135" s="33"/>
      <c r="M135" s="33"/>
      <c r="N135" s="34"/>
      <c r="O135" s="34"/>
      <c r="P135" s="34"/>
      <c r="Q135" s="35"/>
      <c r="R135" s="35"/>
      <c r="S135" s="35"/>
      <c r="T135" s="35"/>
      <c r="U135" s="35"/>
      <c r="V135" s="35"/>
    </row>
    <row r="136" spans="9:22" ht="15">
      <c r="I136" s="33"/>
      <c r="J136" s="33"/>
      <c r="K136" s="33"/>
      <c r="L136" s="33"/>
      <c r="M136" s="33"/>
      <c r="N136" s="34"/>
      <c r="O136" s="34"/>
      <c r="P136" s="34"/>
      <c r="Q136" s="35"/>
      <c r="R136" s="35"/>
      <c r="S136" s="35"/>
      <c r="T136" s="35"/>
      <c r="U136" s="35"/>
      <c r="V136" s="35"/>
    </row>
    <row r="137" spans="9:22" ht="15">
      <c r="I137" s="33"/>
      <c r="J137" s="33"/>
      <c r="K137" s="33"/>
      <c r="L137" s="33"/>
      <c r="M137" s="33"/>
      <c r="N137" s="34"/>
      <c r="O137" s="34"/>
      <c r="P137" s="34"/>
      <c r="Q137" s="35"/>
      <c r="R137" s="35"/>
      <c r="S137" s="35"/>
      <c r="T137" s="35"/>
      <c r="U137" s="35"/>
      <c r="V137" s="35"/>
    </row>
    <row r="138" spans="9:22" ht="15">
      <c r="I138" s="33"/>
      <c r="J138" s="33"/>
      <c r="K138" s="33"/>
      <c r="L138" s="33"/>
      <c r="M138" s="33"/>
      <c r="N138" s="34"/>
      <c r="O138" s="34"/>
      <c r="P138" s="34"/>
      <c r="Q138" s="35"/>
      <c r="R138" s="35"/>
      <c r="S138" s="35"/>
      <c r="T138" s="35"/>
      <c r="U138" s="35"/>
      <c r="V138" s="35"/>
    </row>
    <row r="139" spans="9:22" ht="15">
      <c r="I139" s="33"/>
      <c r="J139" s="33"/>
      <c r="K139" s="33"/>
      <c r="L139" s="33"/>
      <c r="M139" s="33"/>
      <c r="N139" s="34"/>
      <c r="O139" s="34"/>
      <c r="P139" s="34"/>
      <c r="Q139" s="35"/>
      <c r="R139" s="35"/>
      <c r="S139" s="35"/>
      <c r="T139" s="35"/>
      <c r="U139" s="35"/>
      <c r="V139" s="35"/>
    </row>
    <row r="140" spans="9:22" ht="15">
      <c r="I140" s="33"/>
      <c r="J140" s="33"/>
      <c r="K140" s="33"/>
      <c r="L140" s="33"/>
      <c r="M140" s="33"/>
      <c r="N140" s="34"/>
      <c r="O140" s="34"/>
      <c r="P140" s="34"/>
      <c r="Q140" s="35"/>
      <c r="R140" s="35"/>
      <c r="S140" s="35"/>
      <c r="T140" s="35"/>
      <c r="U140" s="35"/>
      <c r="V140" s="35"/>
    </row>
    <row r="141" spans="9:22" ht="15">
      <c r="I141" s="33"/>
      <c r="J141" s="33"/>
      <c r="K141" s="33"/>
      <c r="L141" s="33"/>
      <c r="M141" s="33"/>
      <c r="N141" s="34"/>
      <c r="O141" s="34"/>
      <c r="P141" s="34"/>
      <c r="Q141" s="35"/>
      <c r="R141" s="35"/>
      <c r="S141" s="35"/>
      <c r="T141" s="35"/>
      <c r="U141" s="35"/>
      <c r="V141" s="35"/>
    </row>
    <row r="142" spans="9:22" ht="15">
      <c r="I142" s="33"/>
      <c r="J142" s="33"/>
      <c r="K142" s="33"/>
      <c r="L142" s="33"/>
      <c r="M142" s="33"/>
      <c r="N142" s="34"/>
      <c r="O142" s="34"/>
      <c r="P142" s="34"/>
      <c r="Q142" s="35"/>
      <c r="R142" s="35"/>
      <c r="S142" s="35"/>
      <c r="T142" s="35"/>
      <c r="U142" s="35"/>
      <c r="V142" s="35"/>
    </row>
    <row r="143" spans="9:22" ht="15">
      <c r="I143" s="33"/>
      <c r="J143" s="33"/>
      <c r="K143" s="33"/>
      <c r="L143" s="33"/>
      <c r="M143" s="33"/>
      <c r="N143" s="34"/>
      <c r="O143" s="34"/>
      <c r="P143" s="34"/>
      <c r="Q143" s="35"/>
      <c r="R143" s="35"/>
      <c r="S143" s="35"/>
      <c r="T143" s="35"/>
      <c r="U143" s="35"/>
      <c r="V143" s="35"/>
    </row>
    <row r="144" spans="9:22" ht="15">
      <c r="I144" s="33"/>
      <c r="J144" s="33"/>
      <c r="K144" s="33"/>
      <c r="L144" s="33"/>
      <c r="M144" s="33"/>
      <c r="N144" s="34"/>
      <c r="O144" s="34"/>
      <c r="P144" s="34"/>
      <c r="Q144" s="35"/>
      <c r="R144" s="35"/>
      <c r="S144" s="35"/>
      <c r="T144" s="35"/>
      <c r="U144" s="35"/>
      <c r="V144" s="35"/>
    </row>
    <row r="145" spans="9:22" ht="15">
      <c r="I145" s="33"/>
      <c r="J145" s="33"/>
      <c r="K145" s="33"/>
      <c r="L145" s="33"/>
      <c r="M145" s="33"/>
      <c r="N145" s="34"/>
      <c r="O145" s="34"/>
      <c r="P145" s="34"/>
      <c r="Q145" s="35"/>
      <c r="R145" s="35"/>
      <c r="S145" s="35"/>
      <c r="T145" s="35"/>
      <c r="U145" s="35"/>
      <c r="V145" s="35"/>
    </row>
    <row r="146" spans="9:22" ht="15">
      <c r="I146" s="33"/>
      <c r="J146" s="33"/>
      <c r="K146" s="33"/>
      <c r="L146" s="33"/>
      <c r="M146" s="33"/>
      <c r="N146" s="34"/>
      <c r="O146" s="34"/>
      <c r="P146" s="34"/>
      <c r="Q146" s="35"/>
      <c r="R146" s="35"/>
      <c r="S146" s="35"/>
      <c r="T146" s="35"/>
      <c r="U146" s="35"/>
      <c r="V146" s="35"/>
    </row>
    <row r="147" spans="9:22" ht="15">
      <c r="I147" s="33"/>
      <c r="J147" s="33"/>
      <c r="K147" s="33"/>
      <c r="L147" s="33"/>
      <c r="M147" s="33"/>
      <c r="N147" s="34"/>
      <c r="O147" s="34"/>
      <c r="P147" s="34"/>
      <c r="Q147" s="35"/>
      <c r="R147" s="35"/>
      <c r="S147" s="35"/>
      <c r="T147" s="35"/>
      <c r="U147" s="35"/>
      <c r="V147" s="35"/>
    </row>
    <row r="148" spans="9:22" ht="15">
      <c r="I148" s="33"/>
      <c r="J148" s="33"/>
      <c r="K148" s="33"/>
      <c r="L148" s="33"/>
      <c r="M148" s="33"/>
      <c r="N148" s="34"/>
      <c r="O148" s="34"/>
      <c r="P148" s="34"/>
      <c r="Q148" s="35"/>
      <c r="R148" s="35"/>
      <c r="S148" s="35"/>
      <c r="T148" s="35"/>
      <c r="U148" s="35"/>
      <c r="V148" s="35"/>
    </row>
    <row r="149" spans="9:22" ht="15">
      <c r="I149" s="33"/>
      <c r="J149" s="33"/>
      <c r="K149" s="33"/>
      <c r="L149" s="33"/>
      <c r="M149" s="33"/>
      <c r="N149" s="34"/>
      <c r="O149" s="34"/>
      <c r="P149" s="34"/>
      <c r="Q149" s="35"/>
      <c r="R149" s="35"/>
      <c r="S149" s="35"/>
      <c r="T149" s="35"/>
      <c r="U149" s="35"/>
      <c r="V149" s="35"/>
    </row>
    <row r="150" spans="9:22" ht="15">
      <c r="I150" s="33"/>
      <c r="J150" s="33"/>
      <c r="K150" s="33"/>
      <c r="L150" s="33"/>
      <c r="M150" s="33"/>
      <c r="N150" s="34"/>
      <c r="O150" s="34"/>
      <c r="P150" s="34"/>
      <c r="Q150" s="35"/>
      <c r="R150" s="35"/>
      <c r="S150" s="35"/>
      <c r="T150" s="35"/>
      <c r="U150" s="35"/>
      <c r="V150" s="35"/>
    </row>
    <row r="151" spans="9:22" ht="15">
      <c r="I151" s="33"/>
      <c r="J151" s="33"/>
      <c r="K151" s="33"/>
      <c r="L151" s="33"/>
      <c r="M151" s="33"/>
      <c r="N151" s="34"/>
      <c r="O151" s="34"/>
      <c r="P151" s="34"/>
      <c r="Q151" s="35"/>
      <c r="R151" s="35"/>
      <c r="S151" s="35"/>
      <c r="T151" s="35"/>
      <c r="U151" s="35"/>
      <c r="V151" s="35"/>
    </row>
    <row r="152" spans="9:22" ht="15">
      <c r="I152" s="33"/>
      <c r="J152" s="33"/>
      <c r="K152" s="33"/>
      <c r="L152" s="33"/>
      <c r="M152" s="33"/>
      <c r="N152" s="34"/>
      <c r="O152" s="34"/>
      <c r="P152" s="34"/>
      <c r="Q152" s="35"/>
      <c r="R152" s="35"/>
      <c r="S152" s="35"/>
      <c r="T152" s="35"/>
      <c r="U152" s="35"/>
      <c r="V152" s="35"/>
    </row>
    <row r="153" spans="9:22" ht="15">
      <c r="I153" s="33"/>
      <c r="J153" s="33"/>
      <c r="K153" s="33"/>
      <c r="L153" s="33"/>
      <c r="M153" s="33"/>
      <c r="N153" s="34"/>
      <c r="O153" s="34"/>
      <c r="P153" s="34"/>
      <c r="Q153" s="35"/>
      <c r="R153" s="35"/>
      <c r="S153" s="35"/>
      <c r="T153" s="35"/>
      <c r="U153" s="35"/>
      <c r="V153" s="35"/>
    </row>
    <row r="154" spans="9:22" ht="15">
      <c r="I154" s="33"/>
      <c r="J154" s="33"/>
      <c r="K154" s="33"/>
      <c r="L154" s="33"/>
      <c r="M154" s="33"/>
      <c r="N154" s="34"/>
      <c r="O154" s="34"/>
      <c r="P154" s="34"/>
      <c r="Q154" s="35"/>
      <c r="R154" s="35"/>
      <c r="S154" s="35"/>
      <c r="T154" s="35"/>
      <c r="U154" s="35"/>
      <c r="V154" s="35"/>
    </row>
    <row r="155" spans="9:22" ht="15">
      <c r="I155" s="33"/>
      <c r="J155" s="33"/>
      <c r="K155" s="33"/>
      <c r="L155" s="33"/>
      <c r="M155" s="33"/>
      <c r="N155" s="34"/>
      <c r="O155" s="34"/>
      <c r="P155" s="34"/>
      <c r="Q155" s="35"/>
      <c r="R155" s="35"/>
      <c r="S155" s="35"/>
      <c r="T155" s="35"/>
      <c r="U155" s="35"/>
      <c r="V155" s="35"/>
    </row>
    <row r="156" spans="9:22" ht="15">
      <c r="I156" s="33"/>
      <c r="J156" s="33"/>
      <c r="K156" s="33"/>
      <c r="L156" s="33"/>
      <c r="M156" s="33"/>
      <c r="N156" s="34"/>
      <c r="O156" s="34"/>
      <c r="P156" s="34"/>
      <c r="Q156" s="35"/>
      <c r="R156" s="35"/>
      <c r="S156" s="35"/>
      <c r="T156" s="35"/>
      <c r="U156" s="35"/>
      <c r="V156" s="35"/>
    </row>
    <row r="157" spans="9:22" ht="15">
      <c r="I157" s="33"/>
      <c r="J157" s="33"/>
      <c r="K157" s="33"/>
      <c r="L157" s="33"/>
      <c r="M157" s="33"/>
      <c r="N157" s="34"/>
      <c r="O157" s="34"/>
      <c r="P157" s="34"/>
      <c r="Q157" s="35"/>
      <c r="R157" s="35"/>
      <c r="S157" s="35"/>
      <c r="T157" s="35"/>
      <c r="U157" s="35"/>
      <c r="V157" s="35"/>
    </row>
    <row r="158" spans="9:22" ht="15">
      <c r="I158" s="33"/>
      <c r="J158" s="33"/>
      <c r="K158" s="33"/>
      <c r="L158" s="33"/>
      <c r="M158" s="33"/>
      <c r="N158" s="34"/>
      <c r="O158" s="34"/>
      <c r="P158" s="34"/>
      <c r="Q158" s="35"/>
      <c r="R158" s="35"/>
      <c r="S158" s="35"/>
      <c r="T158" s="35"/>
      <c r="U158" s="35"/>
      <c r="V158" s="35"/>
    </row>
    <row r="159" spans="9:22" ht="15">
      <c r="I159" s="33"/>
      <c r="J159" s="33"/>
      <c r="K159" s="33"/>
      <c r="L159" s="33"/>
      <c r="M159" s="33"/>
      <c r="N159" s="34"/>
      <c r="O159" s="34"/>
      <c r="P159" s="34"/>
      <c r="Q159" s="35"/>
      <c r="R159" s="35"/>
      <c r="S159" s="35"/>
      <c r="T159" s="35"/>
      <c r="U159" s="35"/>
      <c r="V159" s="35"/>
    </row>
    <row r="160" spans="9:22" ht="15">
      <c r="I160" s="33"/>
      <c r="J160" s="33"/>
      <c r="K160" s="33"/>
      <c r="L160" s="33"/>
      <c r="M160" s="33"/>
      <c r="N160" s="34"/>
      <c r="O160" s="34"/>
      <c r="P160" s="34"/>
      <c r="Q160" s="35"/>
      <c r="R160" s="35"/>
      <c r="S160" s="35"/>
      <c r="T160" s="35"/>
      <c r="U160" s="35"/>
      <c r="V160" s="35"/>
    </row>
    <row r="161" spans="9:22" ht="15">
      <c r="I161" s="33"/>
      <c r="J161" s="33"/>
      <c r="K161" s="33"/>
      <c r="L161" s="33"/>
      <c r="M161" s="33"/>
      <c r="N161" s="34"/>
      <c r="O161" s="34"/>
      <c r="P161" s="34"/>
      <c r="Q161" s="35"/>
      <c r="R161" s="35"/>
      <c r="S161" s="35"/>
      <c r="T161" s="35"/>
      <c r="U161" s="35"/>
      <c r="V161" s="35"/>
    </row>
    <row r="162" spans="9:22" ht="15">
      <c r="I162" s="33"/>
      <c r="J162" s="33"/>
      <c r="K162" s="33"/>
      <c r="L162" s="33"/>
      <c r="M162" s="33"/>
      <c r="N162" s="34"/>
      <c r="O162" s="34"/>
      <c r="P162" s="34"/>
      <c r="Q162" s="35"/>
      <c r="R162" s="35"/>
      <c r="S162" s="35"/>
      <c r="T162" s="35"/>
      <c r="U162" s="35"/>
      <c r="V162" s="35"/>
    </row>
    <row r="163" spans="9:22" ht="15">
      <c r="I163" s="33"/>
      <c r="J163" s="33"/>
      <c r="K163" s="33"/>
      <c r="L163" s="33"/>
      <c r="M163" s="33"/>
      <c r="N163" s="34"/>
      <c r="O163" s="34"/>
      <c r="P163" s="34"/>
      <c r="Q163" s="35"/>
      <c r="R163" s="35"/>
      <c r="S163" s="35"/>
      <c r="T163" s="35"/>
      <c r="U163" s="35"/>
      <c r="V163" s="35"/>
    </row>
    <row r="164" spans="9:22" ht="15">
      <c r="I164" s="33"/>
      <c r="J164" s="33"/>
      <c r="K164" s="33"/>
      <c r="L164" s="33"/>
      <c r="M164" s="33"/>
      <c r="N164" s="34"/>
      <c r="O164" s="34"/>
      <c r="P164" s="34"/>
      <c r="Q164" s="35"/>
      <c r="R164" s="35"/>
      <c r="S164" s="35"/>
      <c r="T164" s="35"/>
      <c r="U164" s="35"/>
      <c r="V164" s="35"/>
    </row>
    <row r="165" spans="9:22" ht="15">
      <c r="I165" s="33"/>
      <c r="J165" s="33"/>
      <c r="K165" s="33"/>
      <c r="L165" s="33"/>
      <c r="M165" s="33"/>
      <c r="N165" s="34"/>
      <c r="O165" s="34"/>
      <c r="P165" s="34"/>
      <c r="Q165" s="35"/>
      <c r="R165" s="35"/>
      <c r="S165" s="35"/>
      <c r="T165" s="35"/>
      <c r="U165" s="35"/>
      <c r="V165" s="35"/>
    </row>
    <row r="166" spans="9:22" ht="15">
      <c r="I166" s="33"/>
      <c r="J166" s="33"/>
      <c r="K166" s="33"/>
      <c r="L166" s="33"/>
      <c r="M166" s="33"/>
      <c r="N166" s="34"/>
      <c r="O166" s="34"/>
      <c r="P166" s="34"/>
      <c r="Q166" s="35"/>
      <c r="R166" s="35"/>
      <c r="S166" s="35"/>
      <c r="T166" s="35"/>
      <c r="U166" s="35"/>
      <c r="V166" s="35"/>
    </row>
    <row r="167" spans="9:22" ht="15">
      <c r="I167" s="33"/>
      <c r="J167" s="33"/>
      <c r="K167" s="33"/>
      <c r="L167" s="33"/>
      <c r="M167" s="33"/>
      <c r="N167" s="34"/>
      <c r="O167" s="34"/>
      <c r="P167" s="34"/>
      <c r="Q167" s="35"/>
      <c r="R167" s="35"/>
      <c r="S167" s="35"/>
      <c r="T167" s="35"/>
      <c r="U167" s="35"/>
      <c r="V167" s="35"/>
    </row>
    <row r="168" spans="9:22" ht="15">
      <c r="I168" s="33"/>
      <c r="J168" s="33"/>
      <c r="K168" s="33"/>
      <c r="L168" s="33"/>
      <c r="M168" s="33"/>
      <c r="N168" s="34"/>
      <c r="O168" s="34"/>
      <c r="P168" s="34"/>
      <c r="Q168" s="35"/>
      <c r="R168" s="35"/>
      <c r="S168" s="35"/>
      <c r="T168" s="35"/>
      <c r="U168" s="35"/>
      <c r="V168" s="35"/>
    </row>
    <row r="169" spans="9:22" ht="15">
      <c r="I169" s="33"/>
      <c r="J169" s="33"/>
      <c r="K169" s="33"/>
      <c r="L169" s="33"/>
      <c r="M169" s="33"/>
      <c r="N169" s="34"/>
      <c r="O169" s="34"/>
      <c r="P169" s="34"/>
      <c r="Q169" s="35"/>
      <c r="R169" s="35"/>
      <c r="S169" s="35"/>
      <c r="T169" s="35"/>
      <c r="U169" s="35"/>
      <c r="V169" s="35"/>
    </row>
    <row r="170" spans="9:22" ht="15">
      <c r="I170" s="33"/>
      <c r="J170" s="33"/>
      <c r="K170" s="33"/>
      <c r="L170" s="33"/>
      <c r="M170" s="33"/>
      <c r="N170" s="34"/>
      <c r="O170" s="34"/>
      <c r="P170" s="34"/>
      <c r="Q170" s="35"/>
      <c r="R170" s="35"/>
      <c r="S170" s="35"/>
      <c r="T170" s="35"/>
      <c r="U170" s="35"/>
      <c r="V170" s="35"/>
    </row>
    <row r="171" spans="9:22" ht="15">
      <c r="I171" s="33"/>
      <c r="J171" s="33"/>
      <c r="K171" s="33"/>
      <c r="L171" s="33"/>
      <c r="M171" s="33"/>
      <c r="N171" s="34"/>
      <c r="O171" s="34"/>
      <c r="P171" s="34"/>
      <c r="Q171" s="35"/>
      <c r="R171" s="35"/>
      <c r="S171" s="35"/>
      <c r="T171" s="35"/>
      <c r="U171" s="35"/>
      <c r="V171" s="35"/>
    </row>
    <row r="172" spans="9:22" ht="15">
      <c r="I172" s="33"/>
      <c r="J172" s="33"/>
      <c r="K172" s="33"/>
      <c r="L172" s="33"/>
      <c r="M172" s="33"/>
      <c r="N172" s="34"/>
      <c r="O172" s="34"/>
      <c r="P172" s="34"/>
      <c r="Q172" s="35"/>
      <c r="R172" s="35"/>
      <c r="S172" s="35"/>
      <c r="T172" s="35"/>
      <c r="U172" s="35"/>
      <c r="V172" s="35"/>
    </row>
    <row r="173" spans="9:22" ht="15">
      <c r="I173" s="33"/>
      <c r="J173" s="33"/>
      <c r="K173" s="33"/>
      <c r="L173" s="33"/>
      <c r="M173" s="33"/>
      <c r="N173" s="34"/>
      <c r="O173" s="34"/>
      <c r="P173" s="34"/>
      <c r="Q173" s="35"/>
      <c r="R173" s="35"/>
      <c r="S173" s="35"/>
      <c r="T173" s="35"/>
      <c r="U173" s="35"/>
      <c r="V173" s="35"/>
    </row>
    <row r="174" spans="9:22" ht="15">
      <c r="I174" s="33"/>
      <c r="J174" s="33"/>
      <c r="K174" s="33"/>
      <c r="L174" s="33"/>
      <c r="M174" s="33"/>
      <c r="N174" s="34"/>
      <c r="O174" s="34"/>
      <c r="P174" s="34"/>
      <c r="Q174" s="35"/>
      <c r="R174" s="35"/>
      <c r="S174" s="35"/>
      <c r="T174" s="35"/>
      <c r="U174" s="35"/>
      <c r="V174" s="35"/>
    </row>
    <row r="175" spans="9:22" ht="15">
      <c r="I175" s="33"/>
      <c r="J175" s="33"/>
      <c r="K175" s="33"/>
      <c r="L175" s="33"/>
      <c r="M175" s="33"/>
      <c r="N175" s="34"/>
      <c r="O175" s="34"/>
      <c r="P175" s="34"/>
      <c r="Q175" s="35"/>
      <c r="R175" s="35"/>
      <c r="S175" s="35"/>
      <c r="T175" s="35"/>
      <c r="U175" s="35"/>
      <c r="V175" s="35"/>
    </row>
    <row r="176" spans="9:22" ht="15">
      <c r="I176" s="33"/>
      <c r="J176" s="33"/>
      <c r="K176" s="33"/>
      <c r="L176" s="33"/>
      <c r="M176" s="33"/>
      <c r="N176" s="34"/>
      <c r="O176" s="34"/>
      <c r="P176" s="34"/>
      <c r="Q176" s="35"/>
      <c r="R176" s="35"/>
      <c r="S176" s="35"/>
      <c r="T176" s="35"/>
      <c r="U176" s="35"/>
      <c r="V176" s="35"/>
    </row>
    <row r="177" spans="9:22" ht="15">
      <c r="I177" s="33"/>
      <c r="J177" s="33"/>
      <c r="K177" s="33"/>
      <c r="L177" s="33"/>
      <c r="M177" s="33"/>
      <c r="N177" s="34"/>
      <c r="O177" s="34"/>
      <c r="P177" s="34"/>
      <c r="Q177" s="35"/>
      <c r="R177" s="35"/>
      <c r="S177" s="35"/>
      <c r="T177" s="35"/>
      <c r="U177" s="35"/>
      <c r="V177" s="35"/>
    </row>
    <row r="178" spans="9:22" ht="15">
      <c r="I178" s="33"/>
      <c r="J178" s="33"/>
      <c r="K178" s="33"/>
      <c r="L178" s="33"/>
      <c r="M178" s="33"/>
      <c r="N178" s="34"/>
      <c r="O178" s="34"/>
      <c r="P178" s="34"/>
      <c r="Q178" s="35"/>
      <c r="R178" s="35"/>
      <c r="S178" s="35"/>
      <c r="T178" s="35"/>
      <c r="U178" s="35"/>
      <c r="V178" s="35"/>
    </row>
    <row r="179" spans="9:22" ht="15">
      <c r="I179" s="33"/>
      <c r="J179" s="33"/>
      <c r="K179" s="33"/>
      <c r="L179" s="33"/>
      <c r="M179" s="33"/>
      <c r="N179" s="34"/>
      <c r="O179" s="34"/>
      <c r="P179" s="34"/>
      <c r="Q179" s="35"/>
      <c r="R179" s="35"/>
      <c r="S179" s="35"/>
      <c r="T179" s="35"/>
      <c r="U179" s="35"/>
      <c r="V179" s="35"/>
    </row>
    <row r="180" spans="9:22" ht="15">
      <c r="I180" s="33"/>
      <c r="J180" s="33"/>
      <c r="K180" s="33"/>
      <c r="L180" s="33"/>
      <c r="M180" s="33"/>
      <c r="N180" s="34"/>
      <c r="O180" s="34"/>
      <c r="P180" s="34"/>
      <c r="Q180" s="35"/>
      <c r="R180" s="35"/>
      <c r="S180" s="35"/>
      <c r="T180" s="35"/>
      <c r="U180" s="35"/>
      <c r="V180" s="35"/>
    </row>
    <row r="181" spans="9:22" ht="15">
      <c r="I181" s="33"/>
      <c r="J181" s="33"/>
      <c r="K181" s="33"/>
      <c r="L181" s="33"/>
      <c r="M181" s="33"/>
      <c r="N181" s="34"/>
      <c r="O181" s="34"/>
      <c r="P181" s="34"/>
      <c r="Q181" s="35"/>
      <c r="R181" s="35"/>
      <c r="S181" s="35"/>
      <c r="T181" s="35"/>
      <c r="U181" s="35"/>
      <c r="V181" s="35"/>
    </row>
    <row r="182" spans="9:22" ht="15">
      <c r="I182" s="33"/>
      <c r="J182" s="33"/>
      <c r="K182" s="33"/>
      <c r="L182" s="33"/>
      <c r="M182" s="33"/>
      <c r="N182" s="34"/>
      <c r="O182" s="34"/>
      <c r="P182" s="34"/>
      <c r="Q182" s="35"/>
      <c r="R182" s="35"/>
      <c r="S182" s="35"/>
      <c r="T182" s="35"/>
      <c r="U182" s="35"/>
      <c r="V182" s="35"/>
    </row>
    <row r="183" spans="9:22" ht="15">
      <c r="I183" s="33"/>
      <c r="J183" s="33"/>
      <c r="K183" s="33"/>
      <c r="L183" s="33"/>
      <c r="M183" s="33"/>
      <c r="N183" s="34"/>
      <c r="O183" s="34"/>
      <c r="P183" s="34"/>
      <c r="Q183" s="35"/>
      <c r="R183" s="35"/>
      <c r="S183" s="35"/>
      <c r="T183" s="35"/>
      <c r="U183" s="35"/>
      <c r="V183" s="35"/>
    </row>
    <row r="184" spans="9:22" ht="15">
      <c r="I184" s="33"/>
      <c r="J184" s="33"/>
      <c r="K184" s="33"/>
      <c r="L184" s="33"/>
      <c r="M184" s="33"/>
      <c r="N184" s="34"/>
      <c r="O184" s="34"/>
      <c r="P184" s="34"/>
      <c r="Q184" s="35"/>
      <c r="R184" s="35"/>
      <c r="S184" s="35"/>
      <c r="T184" s="35"/>
      <c r="U184" s="35"/>
      <c r="V184" s="35"/>
    </row>
    <row r="185" spans="9:22" ht="15">
      <c r="I185" s="33"/>
      <c r="J185" s="33"/>
      <c r="K185" s="33"/>
      <c r="L185" s="33"/>
      <c r="M185" s="33"/>
      <c r="N185" s="34"/>
      <c r="O185" s="34"/>
      <c r="P185" s="34"/>
      <c r="Q185" s="35"/>
      <c r="R185" s="35"/>
      <c r="S185" s="35"/>
      <c r="T185" s="35"/>
      <c r="U185" s="35"/>
      <c r="V185" s="35"/>
    </row>
    <row r="186" spans="9:22" ht="15">
      <c r="I186" s="33"/>
      <c r="J186" s="33"/>
      <c r="K186" s="33"/>
      <c r="L186" s="33"/>
      <c r="M186" s="33"/>
      <c r="N186" s="34"/>
      <c r="O186" s="34"/>
      <c r="P186" s="34"/>
      <c r="Q186" s="35"/>
      <c r="R186" s="35"/>
      <c r="S186" s="35"/>
      <c r="T186" s="35"/>
      <c r="U186" s="35"/>
      <c r="V186" s="35"/>
    </row>
    <row r="187" spans="9:22" ht="15">
      <c r="I187" s="33"/>
      <c r="J187" s="33"/>
      <c r="K187" s="33"/>
      <c r="L187" s="33"/>
      <c r="M187" s="33"/>
      <c r="N187" s="34"/>
      <c r="O187" s="34"/>
      <c r="P187" s="34"/>
      <c r="Q187" s="35"/>
      <c r="R187" s="35"/>
      <c r="S187" s="35"/>
      <c r="T187" s="35"/>
      <c r="U187" s="35"/>
      <c r="V187" s="35"/>
    </row>
    <row r="188" spans="9:22" ht="15">
      <c r="I188" s="33"/>
      <c r="J188" s="33"/>
      <c r="K188" s="33"/>
      <c r="L188" s="33"/>
      <c r="M188" s="33"/>
      <c r="N188" s="34"/>
      <c r="O188" s="34"/>
      <c r="P188" s="34"/>
      <c r="Q188" s="35"/>
      <c r="R188" s="35"/>
      <c r="S188" s="35"/>
      <c r="T188" s="35"/>
      <c r="U188" s="35"/>
      <c r="V188" s="35"/>
    </row>
    <row r="189" spans="9:22" ht="15">
      <c r="I189" s="33"/>
      <c r="J189" s="33"/>
      <c r="K189" s="33"/>
      <c r="L189" s="33"/>
      <c r="M189" s="33"/>
      <c r="N189" s="34"/>
      <c r="O189" s="34"/>
      <c r="P189" s="34"/>
      <c r="Q189" s="35"/>
      <c r="R189" s="35"/>
      <c r="S189" s="35"/>
      <c r="T189" s="35"/>
      <c r="U189" s="35"/>
      <c r="V189" s="35"/>
    </row>
    <row r="190" spans="9:22" ht="15">
      <c r="I190" s="33"/>
      <c r="J190" s="33"/>
      <c r="K190" s="33"/>
      <c r="L190" s="33"/>
      <c r="M190" s="33"/>
      <c r="N190" s="34"/>
      <c r="O190" s="34"/>
      <c r="P190" s="34"/>
      <c r="Q190" s="35"/>
      <c r="R190" s="35"/>
      <c r="S190" s="35"/>
      <c r="T190" s="35"/>
      <c r="U190" s="35"/>
      <c r="V190" s="35"/>
    </row>
    <row r="191" spans="9:22" ht="15">
      <c r="I191" s="33"/>
      <c r="J191" s="33"/>
      <c r="K191" s="33"/>
      <c r="L191" s="33"/>
      <c r="M191" s="33"/>
      <c r="N191" s="34"/>
      <c r="O191" s="34"/>
      <c r="P191" s="34"/>
      <c r="Q191" s="35"/>
      <c r="R191" s="35"/>
      <c r="S191" s="35"/>
      <c r="T191" s="35"/>
      <c r="U191" s="35"/>
      <c r="V191" s="35"/>
    </row>
    <row r="192" spans="9:22" ht="15">
      <c r="I192" s="33"/>
      <c r="J192" s="33"/>
      <c r="K192" s="33"/>
      <c r="L192" s="33"/>
      <c r="M192" s="33"/>
      <c r="N192" s="34"/>
      <c r="O192" s="34"/>
      <c r="P192" s="34"/>
      <c r="Q192" s="35"/>
      <c r="R192" s="35"/>
      <c r="S192" s="35"/>
      <c r="T192" s="35"/>
      <c r="U192" s="35"/>
      <c r="V192" s="35"/>
    </row>
    <row r="193" spans="9:22" ht="15">
      <c r="I193" s="33"/>
      <c r="J193" s="33"/>
      <c r="K193" s="33"/>
      <c r="L193" s="33"/>
      <c r="M193" s="33"/>
      <c r="N193" s="34"/>
      <c r="O193" s="34"/>
      <c r="P193" s="34"/>
      <c r="Q193" s="35"/>
      <c r="R193" s="35"/>
      <c r="S193" s="35"/>
      <c r="T193" s="35"/>
      <c r="U193" s="35"/>
      <c r="V193" s="35"/>
    </row>
    <row r="194" spans="9:22" ht="15">
      <c r="I194" s="33"/>
      <c r="J194" s="33"/>
      <c r="K194" s="33"/>
      <c r="L194" s="33"/>
      <c r="M194" s="33"/>
      <c r="N194" s="34"/>
      <c r="O194" s="34"/>
      <c r="P194" s="34"/>
      <c r="Q194" s="35"/>
      <c r="R194" s="35"/>
      <c r="S194" s="35"/>
      <c r="T194" s="35"/>
      <c r="U194" s="35"/>
      <c r="V194" s="35"/>
    </row>
    <row r="195" spans="9:22" ht="15">
      <c r="I195" s="33"/>
      <c r="J195" s="33"/>
      <c r="K195" s="33"/>
      <c r="L195" s="33"/>
      <c r="M195" s="33"/>
      <c r="N195" s="34"/>
      <c r="O195" s="34"/>
      <c r="P195" s="34"/>
      <c r="Q195" s="35"/>
      <c r="R195" s="35"/>
      <c r="S195" s="35"/>
      <c r="T195" s="35"/>
      <c r="U195" s="35"/>
      <c r="V195" s="35"/>
    </row>
    <row r="196" spans="9:22" ht="15">
      <c r="I196" s="33"/>
      <c r="J196" s="33"/>
      <c r="K196" s="33"/>
      <c r="L196" s="33"/>
      <c r="M196" s="33"/>
      <c r="N196" s="34"/>
      <c r="O196" s="34"/>
      <c r="P196" s="34"/>
      <c r="Q196" s="35"/>
      <c r="R196" s="35"/>
      <c r="S196" s="35"/>
      <c r="T196" s="35"/>
      <c r="U196" s="35"/>
      <c r="V196" s="35"/>
    </row>
    <row r="197" spans="9:22" ht="15">
      <c r="I197" s="33"/>
      <c r="J197" s="33"/>
      <c r="K197" s="33"/>
      <c r="L197" s="33"/>
      <c r="M197" s="33"/>
      <c r="N197" s="34"/>
      <c r="O197" s="34"/>
      <c r="P197" s="34"/>
      <c r="Q197" s="35"/>
      <c r="R197" s="35"/>
      <c r="S197" s="35"/>
      <c r="T197" s="35"/>
      <c r="U197" s="35"/>
      <c r="V197" s="35"/>
    </row>
    <row r="198" spans="9:22" ht="15">
      <c r="I198" s="33"/>
      <c r="J198" s="33"/>
      <c r="K198" s="33"/>
      <c r="L198" s="33"/>
      <c r="M198" s="33"/>
      <c r="N198" s="34"/>
      <c r="O198" s="34"/>
      <c r="P198" s="34"/>
      <c r="Q198" s="35"/>
      <c r="R198" s="35"/>
      <c r="S198" s="35"/>
      <c r="T198" s="35"/>
      <c r="U198" s="35"/>
      <c r="V198" s="35"/>
    </row>
    <row r="199" spans="9:22" ht="15">
      <c r="I199" s="33"/>
      <c r="J199" s="33"/>
      <c r="K199" s="33"/>
      <c r="L199" s="33"/>
      <c r="M199" s="33"/>
      <c r="N199" s="34"/>
      <c r="O199" s="34"/>
      <c r="P199" s="34"/>
      <c r="Q199" s="35"/>
      <c r="R199" s="35"/>
      <c r="S199" s="35"/>
      <c r="T199" s="35"/>
      <c r="U199" s="35"/>
      <c r="V199" s="35"/>
    </row>
    <row r="200" spans="9:22" ht="15">
      <c r="I200" s="33"/>
      <c r="J200" s="33"/>
      <c r="K200" s="33"/>
      <c r="L200" s="33"/>
      <c r="M200" s="33"/>
      <c r="N200" s="34"/>
      <c r="O200" s="34"/>
      <c r="P200" s="34"/>
      <c r="Q200" s="35"/>
      <c r="R200" s="35"/>
      <c r="S200" s="35"/>
      <c r="T200" s="35"/>
      <c r="U200" s="35"/>
      <c r="V200" s="35"/>
    </row>
    <row r="201" spans="9:22" ht="15">
      <c r="I201" s="33"/>
      <c r="J201" s="33"/>
      <c r="K201" s="33"/>
      <c r="L201" s="33"/>
      <c r="M201" s="33"/>
      <c r="N201" s="34"/>
      <c r="O201" s="34"/>
      <c r="P201" s="34"/>
      <c r="Q201" s="35"/>
      <c r="R201" s="35"/>
      <c r="S201" s="35"/>
      <c r="T201" s="35"/>
      <c r="U201" s="35"/>
      <c r="V201" s="35"/>
    </row>
    <row r="202" spans="9:22" ht="15">
      <c r="I202" s="33"/>
      <c r="J202" s="33"/>
      <c r="K202" s="33"/>
      <c r="L202" s="33"/>
      <c r="M202" s="33"/>
      <c r="N202" s="34"/>
      <c r="O202" s="34"/>
      <c r="P202" s="34"/>
      <c r="Q202" s="35"/>
      <c r="R202" s="35"/>
      <c r="S202" s="35"/>
      <c r="T202" s="35"/>
      <c r="U202" s="35"/>
      <c r="V202" s="35"/>
    </row>
    <row r="203" spans="9:22" ht="15">
      <c r="I203" s="33"/>
      <c r="J203" s="33"/>
      <c r="K203" s="33"/>
      <c r="L203" s="33"/>
      <c r="M203" s="33"/>
      <c r="N203" s="34"/>
      <c r="O203" s="34"/>
      <c r="P203" s="34"/>
      <c r="Q203" s="35"/>
      <c r="R203" s="35"/>
      <c r="S203" s="35"/>
      <c r="T203" s="35"/>
      <c r="U203" s="35"/>
      <c r="V203" s="35"/>
    </row>
    <row r="204" spans="9:22" ht="15">
      <c r="I204" s="33"/>
      <c r="J204" s="33"/>
      <c r="K204" s="33"/>
      <c r="L204" s="33"/>
      <c r="M204" s="33"/>
      <c r="N204" s="34"/>
      <c r="O204" s="34"/>
      <c r="P204" s="34"/>
      <c r="Q204" s="35"/>
      <c r="R204" s="35"/>
      <c r="S204" s="35"/>
      <c r="T204" s="35"/>
      <c r="U204" s="35"/>
      <c r="V204" s="35"/>
    </row>
    <row r="205" spans="9:22" ht="15">
      <c r="I205" s="33"/>
      <c r="J205" s="33"/>
      <c r="K205" s="33"/>
      <c r="L205" s="33"/>
      <c r="M205" s="33"/>
      <c r="N205" s="34"/>
      <c r="O205" s="34"/>
      <c r="P205" s="34"/>
      <c r="Q205" s="35"/>
      <c r="R205" s="35"/>
      <c r="S205" s="35"/>
      <c r="T205" s="35"/>
      <c r="U205" s="35"/>
      <c r="V205" s="35"/>
    </row>
    <row r="206" spans="9:22" ht="15">
      <c r="I206" s="33"/>
      <c r="J206" s="33"/>
      <c r="K206" s="33"/>
      <c r="L206" s="33"/>
      <c r="M206" s="33"/>
      <c r="N206" s="34"/>
      <c r="O206" s="34"/>
      <c r="P206" s="34"/>
      <c r="Q206" s="35"/>
      <c r="R206" s="35"/>
      <c r="S206" s="35"/>
      <c r="T206" s="35"/>
      <c r="U206" s="35"/>
      <c r="V206" s="35"/>
    </row>
    <row r="207" spans="9:22" ht="15">
      <c r="I207" s="33"/>
      <c r="J207" s="33"/>
      <c r="K207" s="33"/>
      <c r="L207" s="33"/>
      <c r="M207" s="33"/>
      <c r="N207" s="34"/>
      <c r="O207" s="34"/>
      <c r="P207" s="34"/>
      <c r="Q207" s="35"/>
      <c r="R207" s="35"/>
      <c r="S207" s="35"/>
      <c r="T207" s="35"/>
      <c r="U207" s="35"/>
      <c r="V207" s="35"/>
    </row>
    <row r="208" spans="9:22" ht="15">
      <c r="I208" s="33"/>
      <c r="J208" s="33"/>
      <c r="K208" s="33"/>
      <c r="L208" s="33"/>
      <c r="M208" s="33"/>
      <c r="N208" s="34"/>
      <c r="O208" s="34"/>
      <c r="P208" s="34"/>
      <c r="Q208" s="35"/>
      <c r="R208" s="35"/>
      <c r="S208" s="35"/>
      <c r="T208" s="35"/>
      <c r="U208" s="35"/>
      <c r="V208" s="35"/>
    </row>
    <row r="209" spans="9:22" ht="15">
      <c r="I209" s="33"/>
      <c r="J209" s="33"/>
      <c r="K209" s="33"/>
      <c r="L209" s="33"/>
      <c r="M209" s="33"/>
      <c r="N209" s="34"/>
      <c r="O209" s="34"/>
      <c r="P209" s="34"/>
      <c r="Q209" s="35"/>
      <c r="R209" s="35"/>
      <c r="S209" s="35"/>
      <c r="T209" s="35"/>
      <c r="U209" s="35"/>
      <c r="V209" s="35"/>
    </row>
    <row r="210" spans="9:22" ht="15">
      <c r="I210" s="33"/>
      <c r="J210" s="33"/>
      <c r="K210" s="33"/>
      <c r="L210" s="33"/>
      <c r="M210" s="33"/>
      <c r="N210" s="34"/>
      <c r="O210" s="34"/>
      <c r="P210" s="34"/>
      <c r="Q210" s="35"/>
      <c r="R210" s="35"/>
      <c r="S210" s="35"/>
      <c r="T210" s="35"/>
      <c r="U210" s="35"/>
      <c r="V210" s="35"/>
    </row>
    <row r="211" spans="9:22" ht="15">
      <c r="I211" s="33"/>
      <c r="J211" s="33"/>
      <c r="K211" s="33"/>
      <c r="L211" s="33"/>
      <c r="M211" s="33"/>
      <c r="N211" s="34"/>
      <c r="O211" s="34"/>
      <c r="P211" s="34"/>
      <c r="Q211" s="35"/>
      <c r="R211" s="35"/>
      <c r="S211" s="35"/>
      <c r="T211" s="35"/>
      <c r="U211" s="35"/>
      <c r="V211" s="35"/>
    </row>
    <row r="212" spans="9:22" ht="15">
      <c r="I212" s="33"/>
      <c r="J212" s="33"/>
      <c r="K212" s="33"/>
      <c r="L212" s="33"/>
      <c r="M212" s="33"/>
      <c r="N212" s="34"/>
      <c r="O212" s="34"/>
      <c r="P212" s="34"/>
      <c r="Q212" s="35"/>
      <c r="R212" s="35"/>
      <c r="S212" s="35"/>
      <c r="T212" s="35"/>
      <c r="U212" s="35"/>
      <c r="V212" s="35"/>
    </row>
    <row r="213" spans="9:22" ht="15">
      <c r="I213" s="33"/>
      <c r="J213" s="33"/>
      <c r="K213" s="33"/>
      <c r="L213" s="33"/>
      <c r="M213" s="33"/>
      <c r="N213" s="34"/>
      <c r="O213" s="34"/>
      <c r="P213" s="34"/>
      <c r="Q213" s="35"/>
      <c r="R213" s="35"/>
      <c r="S213" s="35"/>
      <c r="T213" s="35"/>
      <c r="U213" s="35"/>
      <c r="V213" s="35"/>
    </row>
    <row r="214" spans="9:22" ht="15">
      <c r="I214" s="33"/>
      <c r="J214" s="33"/>
      <c r="K214" s="33"/>
      <c r="L214" s="33"/>
      <c r="M214" s="33"/>
      <c r="N214" s="34"/>
      <c r="O214" s="34"/>
      <c r="P214" s="34"/>
      <c r="Q214" s="35"/>
      <c r="R214" s="35"/>
      <c r="S214" s="35"/>
      <c r="T214" s="35"/>
      <c r="U214" s="35"/>
      <c r="V214" s="35"/>
    </row>
    <row r="215" spans="9:22" ht="15">
      <c r="I215" s="33"/>
      <c r="J215" s="33"/>
      <c r="K215" s="33"/>
      <c r="L215" s="33"/>
      <c r="M215" s="33"/>
      <c r="N215" s="34"/>
      <c r="O215" s="34"/>
      <c r="P215" s="34"/>
      <c r="Q215" s="35"/>
      <c r="R215" s="35"/>
      <c r="S215" s="35"/>
      <c r="T215" s="35"/>
      <c r="U215" s="35"/>
      <c r="V215" s="35"/>
    </row>
    <row r="216" spans="9:22" ht="15">
      <c r="I216" s="33"/>
      <c r="J216" s="33"/>
      <c r="K216" s="33"/>
      <c r="L216" s="33"/>
      <c r="M216" s="33"/>
      <c r="N216" s="34"/>
      <c r="O216" s="34"/>
      <c r="P216" s="34"/>
      <c r="Q216" s="35"/>
      <c r="R216" s="35"/>
      <c r="S216" s="35"/>
      <c r="T216" s="35"/>
      <c r="U216" s="35"/>
      <c r="V216" s="35"/>
    </row>
    <row r="217" spans="9:22" ht="15">
      <c r="I217" s="33"/>
      <c r="J217" s="33"/>
      <c r="K217" s="33"/>
      <c r="L217" s="33"/>
      <c r="M217" s="33"/>
      <c r="N217" s="34"/>
      <c r="O217" s="34"/>
      <c r="P217" s="34"/>
      <c r="Q217" s="35"/>
      <c r="R217" s="35"/>
      <c r="S217" s="35"/>
      <c r="T217" s="35"/>
      <c r="U217" s="35"/>
      <c r="V217" s="35"/>
    </row>
    <row r="218" spans="9:22" ht="15">
      <c r="I218" s="33"/>
      <c r="J218" s="33"/>
      <c r="K218" s="33"/>
      <c r="L218" s="33"/>
      <c r="M218" s="33"/>
      <c r="N218" s="34"/>
      <c r="O218" s="34"/>
      <c r="P218" s="34"/>
      <c r="Q218" s="35"/>
      <c r="R218" s="35"/>
      <c r="S218" s="35"/>
      <c r="T218" s="35"/>
      <c r="U218" s="35"/>
      <c r="V218" s="35"/>
    </row>
    <row r="219" spans="9:22" ht="15">
      <c r="I219" s="33"/>
      <c r="J219" s="33"/>
      <c r="K219" s="33"/>
      <c r="L219" s="33"/>
      <c r="M219" s="33"/>
      <c r="N219" s="34"/>
      <c r="O219" s="34"/>
      <c r="P219" s="34"/>
      <c r="Q219" s="35"/>
      <c r="R219" s="35"/>
      <c r="S219" s="35"/>
      <c r="T219" s="35"/>
      <c r="U219" s="35"/>
      <c r="V219" s="35"/>
    </row>
    <row r="220" spans="9:22" ht="15">
      <c r="I220" s="33"/>
      <c r="J220" s="33"/>
      <c r="K220" s="33"/>
      <c r="L220" s="33"/>
      <c r="M220" s="33"/>
      <c r="N220" s="34"/>
      <c r="O220" s="34"/>
      <c r="P220" s="34"/>
      <c r="Q220" s="35"/>
      <c r="R220" s="35"/>
      <c r="S220" s="35"/>
      <c r="T220" s="35"/>
      <c r="U220" s="35"/>
      <c r="V220" s="35"/>
    </row>
    <row r="221" spans="9:22" ht="15">
      <c r="I221" s="33"/>
      <c r="J221" s="33"/>
      <c r="K221" s="33"/>
      <c r="L221" s="33"/>
      <c r="M221" s="33"/>
      <c r="N221" s="34"/>
      <c r="O221" s="34"/>
      <c r="P221" s="34"/>
      <c r="Q221" s="35"/>
      <c r="R221" s="35"/>
      <c r="S221" s="35"/>
      <c r="T221" s="35"/>
      <c r="U221" s="35"/>
      <c r="V221" s="35"/>
    </row>
    <row r="222" spans="9:22" ht="15">
      <c r="I222" s="33"/>
      <c r="J222" s="33"/>
      <c r="K222" s="33"/>
      <c r="L222" s="33"/>
      <c r="M222" s="33"/>
      <c r="N222" s="34"/>
      <c r="O222" s="34"/>
      <c r="P222" s="34"/>
      <c r="Q222" s="35"/>
      <c r="R222" s="35"/>
      <c r="S222" s="35"/>
      <c r="T222" s="35"/>
      <c r="U222" s="35"/>
      <c r="V222" s="35"/>
    </row>
    <row r="223" spans="9:22" ht="15">
      <c r="I223" s="33"/>
      <c r="J223" s="33"/>
      <c r="K223" s="33"/>
      <c r="L223" s="33"/>
      <c r="M223" s="33"/>
      <c r="N223" s="34"/>
      <c r="O223" s="34"/>
      <c r="P223" s="34"/>
      <c r="Q223" s="35"/>
      <c r="R223" s="35"/>
      <c r="S223" s="35"/>
      <c r="T223" s="35"/>
      <c r="U223" s="35"/>
      <c r="V223" s="35"/>
    </row>
    <row r="224" spans="9:22" ht="15">
      <c r="I224" s="33"/>
      <c r="J224" s="33"/>
      <c r="K224" s="33"/>
      <c r="L224" s="33"/>
      <c r="M224" s="33"/>
      <c r="N224" s="34"/>
      <c r="O224" s="34"/>
      <c r="P224" s="34"/>
      <c r="Q224" s="35"/>
      <c r="R224" s="35"/>
      <c r="S224" s="35"/>
      <c r="T224" s="35"/>
      <c r="U224" s="35"/>
      <c r="V224" s="35"/>
    </row>
    <row r="225" spans="9:22" ht="15">
      <c r="I225" s="33"/>
      <c r="J225" s="33"/>
      <c r="K225" s="33"/>
      <c r="L225" s="33"/>
      <c r="M225" s="33"/>
      <c r="N225" s="34"/>
      <c r="O225" s="34"/>
      <c r="P225" s="34"/>
      <c r="Q225" s="35"/>
      <c r="R225" s="35"/>
      <c r="S225" s="35"/>
      <c r="T225" s="35"/>
      <c r="U225" s="35"/>
      <c r="V225" s="35"/>
    </row>
    <row r="226" spans="9:22" ht="15">
      <c r="I226" s="33"/>
      <c r="J226" s="33"/>
      <c r="K226" s="33"/>
      <c r="L226" s="33"/>
      <c r="M226" s="33"/>
      <c r="N226" s="34"/>
      <c r="O226" s="34"/>
      <c r="P226" s="34"/>
      <c r="Q226" s="35"/>
      <c r="R226" s="35"/>
      <c r="S226" s="35"/>
      <c r="T226" s="35"/>
      <c r="U226" s="35"/>
      <c r="V226" s="35"/>
    </row>
    <row r="227" spans="9:22" ht="15">
      <c r="I227" s="33"/>
      <c r="J227" s="33"/>
      <c r="K227" s="33"/>
      <c r="L227" s="33"/>
      <c r="M227" s="33"/>
      <c r="N227" s="34"/>
      <c r="O227" s="34"/>
      <c r="P227" s="34"/>
      <c r="Q227" s="35"/>
      <c r="R227" s="35"/>
      <c r="S227" s="35"/>
      <c r="T227" s="35"/>
      <c r="U227" s="35"/>
      <c r="V227" s="35"/>
    </row>
    <row r="228" spans="9:22" ht="15">
      <c r="I228" s="33"/>
      <c r="J228" s="33"/>
      <c r="K228" s="33"/>
      <c r="L228" s="33"/>
      <c r="M228" s="33"/>
      <c r="N228" s="34"/>
      <c r="O228" s="34"/>
      <c r="P228" s="34"/>
      <c r="Q228" s="35"/>
      <c r="R228" s="35"/>
      <c r="S228" s="35"/>
      <c r="T228" s="35"/>
      <c r="U228" s="35"/>
      <c r="V228" s="35"/>
    </row>
    <row r="229" spans="9:22" ht="15">
      <c r="I229" s="33"/>
      <c r="J229" s="33"/>
      <c r="K229" s="33"/>
      <c r="L229" s="33"/>
      <c r="M229" s="33"/>
      <c r="N229" s="34"/>
      <c r="O229" s="34"/>
      <c r="P229" s="34"/>
      <c r="Q229" s="35"/>
      <c r="R229" s="35"/>
      <c r="S229" s="35"/>
      <c r="T229" s="35"/>
      <c r="U229" s="35"/>
      <c r="V229" s="35"/>
    </row>
    <row r="230" spans="9:22" ht="15">
      <c r="I230" s="33"/>
      <c r="J230" s="33"/>
      <c r="K230" s="33"/>
      <c r="L230" s="33"/>
      <c r="M230" s="33"/>
      <c r="N230" s="34"/>
      <c r="O230" s="34"/>
      <c r="P230" s="34"/>
      <c r="Q230" s="35"/>
      <c r="R230" s="35"/>
      <c r="S230" s="35"/>
      <c r="T230" s="35"/>
      <c r="U230" s="35"/>
      <c r="V230" s="35"/>
    </row>
    <row r="231" spans="9:22" ht="15">
      <c r="I231" s="33"/>
      <c r="J231" s="33"/>
      <c r="K231" s="33"/>
      <c r="L231" s="33"/>
      <c r="M231" s="33"/>
      <c r="N231" s="34"/>
      <c r="O231" s="34"/>
      <c r="P231" s="34"/>
      <c r="Q231" s="35"/>
      <c r="R231" s="35"/>
      <c r="S231" s="35"/>
      <c r="T231" s="35"/>
      <c r="U231" s="35"/>
      <c r="V231" s="35"/>
    </row>
    <row r="232" spans="9:22" ht="15">
      <c r="I232" s="33"/>
      <c r="J232" s="33"/>
      <c r="K232" s="33"/>
      <c r="L232" s="33"/>
      <c r="M232" s="33"/>
      <c r="N232" s="34"/>
      <c r="O232" s="34"/>
      <c r="P232" s="34"/>
      <c r="Q232" s="35"/>
      <c r="R232" s="35"/>
      <c r="S232" s="35"/>
      <c r="T232" s="35"/>
      <c r="U232" s="35"/>
      <c r="V232" s="35"/>
    </row>
    <row r="233" spans="9:22" ht="15">
      <c r="I233" s="33"/>
      <c r="J233" s="33"/>
      <c r="K233" s="33"/>
      <c r="L233" s="33"/>
      <c r="M233" s="33"/>
      <c r="N233" s="34"/>
      <c r="O233" s="34"/>
      <c r="P233" s="34"/>
      <c r="Q233" s="35"/>
      <c r="R233" s="35"/>
      <c r="S233" s="35"/>
      <c r="T233" s="35"/>
      <c r="U233" s="35"/>
      <c r="V233" s="35"/>
    </row>
    <row r="234" spans="9:22" ht="15">
      <c r="I234" s="33"/>
      <c r="J234" s="33"/>
      <c r="K234" s="33"/>
      <c r="L234" s="33"/>
      <c r="M234" s="33"/>
      <c r="N234" s="34"/>
      <c r="O234" s="34"/>
      <c r="P234" s="34"/>
      <c r="Q234" s="35"/>
      <c r="R234" s="35"/>
      <c r="S234" s="35"/>
      <c r="T234" s="35"/>
      <c r="U234" s="35"/>
      <c r="V234" s="35"/>
    </row>
    <row r="235" spans="9:22" ht="15">
      <c r="I235" s="33"/>
      <c r="J235" s="33"/>
      <c r="K235" s="33"/>
      <c r="L235" s="33"/>
      <c r="M235" s="33"/>
      <c r="N235" s="34"/>
      <c r="O235" s="34"/>
      <c r="P235" s="34"/>
      <c r="Q235" s="35"/>
      <c r="R235" s="35"/>
      <c r="S235" s="35"/>
      <c r="T235" s="35"/>
      <c r="U235" s="35"/>
      <c r="V235" s="35"/>
    </row>
    <row r="236" spans="9:22" ht="15">
      <c r="I236" s="33"/>
      <c r="J236" s="33"/>
      <c r="K236" s="33"/>
      <c r="L236" s="33"/>
      <c r="M236" s="33"/>
      <c r="N236" s="34"/>
      <c r="O236" s="34"/>
      <c r="P236" s="34"/>
      <c r="Q236" s="35"/>
      <c r="R236" s="35"/>
      <c r="S236" s="35"/>
      <c r="T236" s="35"/>
      <c r="U236" s="35"/>
      <c r="V236" s="35"/>
    </row>
    <row r="237" spans="9:22" ht="15">
      <c r="I237" s="33"/>
      <c r="J237" s="33"/>
      <c r="K237" s="33"/>
      <c r="L237" s="33"/>
      <c r="M237" s="33"/>
      <c r="N237" s="34"/>
      <c r="O237" s="34"/>
      <c r="P237" s="34"/>
      <c r="Q237" s="35"/>
      <c r="R237" s="35"/>
      <c r="S237" s="35"/>
      <c r="T237" s="35"/>
      <c r="U237" s="35"/>
      <c r="V237" s="35"/>
    </row>
    <row r="238" spans="9:22" ht="15">
      <c r="I238" s="33"/>
      <c r="J238" s="33"/>
      <c r="K238" s="33"/>
      <c r="L238" s="33"/>
      <c r="M238" s="33"/>
      <c r="N238" s="34"/>
      <c r="O238" s="34"/>
      <c r="P238" s="34"/>
      <c r="Q238" s="35"/>
      <c r="R238" s="35"/>
      <c r="S238" s="35"/>
      <c r="T238" s="35"/>
      <c r="U238" s="35"/>
      <c r="V238" s="35"/>
    </row>
    <row r="239" spans="9:22" ht="15">
      <c r="I239" s="33"/>
      <c r="J239" s="33"/>
      <c r="K239" s="33"/>
      <c r="L239" s="33"/>
      <c r="M239" s="33"/>
      <c r="N239" s="34"/>
      <c r="O239" s="34"/>
      <c r="P239" s="34"/>
      <c r="Q239" s="35"/>
      <c r="R239" s="35"/>
      <c r="S239" s="35"/>
      <c r="T239" s="35"/>
      <c r="U239" s="35"/>
      <c r="V239" s="35"/>
    </row>
    <row r="240" spans="9:22" ht="15">
      <c r="I240" s="33"/>
      <c r="J240" s="33"/>
      <c r="K240" s="33"/>
      <c r="L240" s="33"/>
      <c r="M240" s="33"/>
      <c r="N240" s="34"/>
      <c r="O240" s="34"/>
      <c r="P240" s="34"/>
      <c r="Q240" s="35"/>
      <c r="R240" s="35"/>
      <c r="S240" s="35"/>
      <c r="T240" s="35"/>
      <c r="U240" s="35"/>
      <c r="V240" s="35"/>
    </row>
    <row r="241" spans="9:22" ht="15">
      <c r="I241" s="33"/>
      <c r="J241" s="33"/>
      <c r="K241" s="33"/>
      <c r="L241" s="33"/>
      <c r="M241" s="33"/>
      <c r="N241" s="34"/>
      <c r="O241" s="34"/>
      <c r="P241" s="34"/>
      <c r="Q241" s="35"/>
      <c r="R241" s="35"/>
      <c r="S241" s="35"/>
      <c r="T241" s="35"/>
      <c r="U241" s="35"/>
      <c r="V241" s="35"/>
    </row>
    <row r="242" spans="9:22" ht="15">
      <c r="I242" s="33"/>
      <c r="J242" s="33"/>
      <c r="K242" s="33"/>
      <c r="L242" s="33"/>
      <c r="M242" s="33"/>
      <c r="N242" s="34"/>
      <c r="O242" s="34"/>
      <c r="P242" s="34"/>
      <c r="Q242" s="35"/>
      <c r="R242" s="35"/>
      <c r="S242" s="35"/>
      <c r="T242" s="35"/>
      <c r="U242" s="35"/>
      <c r="V242" s="35"/>
    </row>
    <row r="243" spans="9:22" ht="15">
      <c r="I243" s="33"/>
      <c r="J243" s="33"/>
      <c r="K243" s="33"/>
      <c r="L243" s="33"/>
      <c r="M243" s="33"/>
      <c r="N243" s="34"/>
      <c r="O243" s="34"/>
      <c r="P243" s="34"/>
      <c r="Q243" s="35"/>
      <c r="R243" s="35"/>
      <c r="S243" s="35"/>
      <c r="T243" s="35"/>
      <c r="U243" s="35"/>
      <c r="V243" s="35"/>
    </row>
    <row r="244" spans="9:22" ht="15">
      <c r="I244" s="33"/>
      <c r="J244" s="33"/>
      <c r="K244" s="33"/>
      <c r="L244" s="33"/>
      <c r="M244" s="33"/>
      <c r="N244" s="34"/>
      <c r="O244" s="34"/>
      <c r="P244" s="34"/>
      <c r="Q244" s="35"/>
      <c r="R244" s="35"/>
      <c r="S244" s="35"/>
      <c r="T244" s="35"/>
      <c r="U244" s="35"/>
      <c r="V244" s="35"/>
    </row>
    <row r="245" spans="9:22" ht="15">
      <c r="I245" s="33"/>
      <c r="J245" s="33"/>
      <c r="K245" s="33"/>
      <c r="L245" s="33"/>
      <c r="M245" s="33"/>
      <c r="N245" s="34"/>
      <c r="O245" s="34"/>
      <c r="P245" s="34"/>
      <c r="Q245" s="35"/>
      <c r="R245" s="35"/>
      <c r="S245" s="35"/>
      <c r="T245" s="35"/>
      <c r="U245" s="35"/>
      <c r="V245" s="35"/>
    </row>
    <row r="246" spans="9:22" ht="15">
      <c r="I246" s="33"/>
      <c r="J246" s="33"/>
      <c r="K246" s="33"/>
      <c r="L246" s="33"/>
      <c r="M246" s="33"/>
      <c r="N246" s="34"/>
      <c r="O246" s="34"/>
      <c r="P246" s="34"/>
      <c r="Q246" s="35"/>
      <c r="R246" s="35"/>
      <c r="S246" s="35"/>
      <c r="T246" s="35"/>
      <c r="U246" s="35"/>
      <c r="V246" s="35"/>
    </row>
    <row r="247" spans="9:22" ht="15">
      <c r="I247" s="33"/>
      <c r="J247" s="33"/>
      <c r="K247" s="33"/>
      <c r="L247" s="33"/>
      <c r="M247" s="33"/>
      <c r="N247" s="34"/>
      <c r="O247" s="34"/>
      <c r="P247" s="34"/>
      <c r="Q247" s="35"/>
      <c r="R247" s="35"/>
      <c r="S247" s="35"/>
      <c r="T247" s="35"/>
      <c r="U247" s="35"/>
      <c r="V247" s="35"/>
    </row>
    <row r="248" spans="9:22" ht="15">
      <c r="I248" s="33"/>
      <c r="J248" s="33"/>
      <c r="K248" s="33"/>
      <c r="L248" s="33"/>
      <c r="M248" s="33"/>
      <c r="N248" s="34"/>
      <c r="O248" s="34"/>
      <c r="P248" s="34"/>
      <c r="Q248" s="35"/>
      <c r="R248" s="35"/>
      <c r="S248" s="35"/>
      <c r="T248" s="35"/>
      <c r="U248" s="35"/>
      <c r="V248" s="35"/>
    </row>
    <row r="249" spans="9:22" ht="15">
      <c r="I249" s="33"/>
      <c r="J249" s="33"/>
      <c r="K249" s="33"/>
      <c r="L249" s="33"/>
      <c r="M249" s="33"/>
      <c r="N249" s="34"/>
      <c r="O249" s="34"/>
      <c r="P249" s="34"/>
      <c r="Q249" s="35"/>
      <c r="R249" s="35"/>
      <c r="S249" s="35"/>
      <c r="T249" s="35"/>
      <c r="U249" s="35"/>
      <c r="V249" s="35"/>
    </row>
    <row r="250" spans="9:22" ht="15">
      <c r="I250" s="33"/>
      <c r="J250" s="33"/>
      <c r="K250" s="33"/>
      <c r="L250" s="33"/>
      <c r="M250" s="33"/>
      <c r="N250" s="34"/>
      <c r="O250" s="34"/>
      <c r="P250" s="34"/>
      <c r="Q250" s="35"/>
      <c r="R250" s="35"/>
      <c r="S250" s="35"/>
      <c r="T250" s="35"/>
      <c r="U250" s="35"/>
      <c r="V250" s="35"/>
    </row>
    <row r="251" spans="9:22" ht="15">
      <c r="I251" s="33"/>
      <c r="J251" s="33"/>
      <c r="K251" s="33"/>
      <c r="L251" s="33"/>
      <c r="M251" s="33"/>
      <c r="N251" s="34"/>
      <c r="O251" s="34"/>
      <c r="P251" s="34"/>
      <c r="Q251" s="35"/>
      <c r="R251" s="35"/>
      <c r="S251" s="35"/>
      <c r="T251" s="35"/>
      <c r="U251" s="35"/>
      <c r="V251" s="35"/>
    </row>
    <row r="252" spans="9:22" ht="15">
      <c r="I252" s="33"/>
      <c r="J252" s="33"/>
      <c r="K252" s="33"/>
      <c r="L252" s="33"/>
      <c r="M252" s="33"/>
      <c r="N252" s="34"/>
      <c r="O252" s="34"/>
      <c r="P252" s="34"/>
      <c r="Q252" s="35"/>
      <c r="R252" s="35"/>
      <c r="S252" s="35"/>
      <c r="T252" s="35"/>
      <c r="U252" s="35"/>
      <c r="V252" s="35"/>
    </row>
    <row r="253" spans="9:22" ht="15">
      <c r="I253" s="33"/>
      <c r="J253" s="33"/>
      <c r="K253" s="33"/>
      <c r="L253" s="33"/>
      <c r="M253" s="33"/>
      <c r="N253" s="34"/>
      <c r="O253" s="34"/>
      <c r="P253" s="34"/>
      <c r="Q253" s="35"/>
      <c r="R253" s="35"/>
      <c r="S253" s="35"/>
      <c r="T253" s="35"/>
      <c r="U253" s="35"/>
      <c r="V253" s="35"/>
    </row>
    <row r="254" spans="9:22" ht="15">
      <c r="I254" s="33"/>
      <c r="J254" s="33"/>
      <c r="K254" s="33"/>
      <c r="L254" s="33"/>
      <c r="M254" s="33"/>
      <c r="N254" s="34"/>
      <c r="O254" s="34"/>
      <c r="P254" s="34"/>
      <c r="Q254" s="35"/>
      <c r="R254" s="35"/>
      <c r="S254" s="35"/>
      <c r="T254" s="35"/>
      <c r="U254" s="35"/>
      <c r="V254" s="35"/>
    </row>
    <row r="255" spans="9:22" ht="15">
      <c r="I255" s="33"/>
      <c r="J255" s="33"/>
      <c r="K255" s="33"/>
      <c r="L255" s="33"/>
      <c r="M255" s="33"/>
      <c r="N255" s="34"/>
      <c r="O255" s="34"/>
      <c r="P255" s="34"/>
      <c r="Q255" s="35"/>
      <c r="R255" s="35"/>
      <c r="S255" s="35"/>
      <c r="T255" s="35"/>
      <c r="U255" s="35"/>
      <c r="V255" s="35"/>
    </row>
    <row r="256" spans="9:22" ht="15">
      <c r="I256" s="33"/>
      <c r="J256" s="33"/>
      <c r="K256" s="33"/>
      <c r="L256" s="33"/>
      <c r="M256" s="33"/>
      <c r="N256" s="34"/>
      <c r="O256" s="34"/>
      <c r="P256" s="34"/>
      <c r="Q256" s="35"/>
      <c r="R256" s="35"/>
      <c r="S256" s="35"/>
      <c r="T256" s="35"/>
      <c r="U256" s="35"/>
      <c r="V256" s="35"/>
    </row>
    <row r="257" spans="9:22" ht="15">
      <c r="I257" s="33"/>
      <c r="J257" s="33"/>
      <c r="K257" s="33"/>
      <c r="L257" s="33"/>
      <c r="M257" s="33"/>
      <c r="N257" s="34"/>
      <c r="O257" s="34"/>
      <c r="P257" s="34"/>
      <c r="Q257" s="35"/>
      <c r="R257" s="35"/>
      <c r="S257" s="35"/>
      <c r="T257" s="35"/>
      <c r="U257" s="35"/>
      <c r="V257" s="35"/>
    </row>
    <row r="258" spans="9:22" ht="15">
      <c r="I258" s="33"/>
      <c r="J258" s="33"/>
      <c r="K258" s="33"/>
      <c r="L258" s="33"/>
      <c r="M258" s="33"/>
      <c r="N258" s="34"/>
      <c r="O258" s="34"/>
      <c r="P258" s="34"/>
      <c r="Q258" s="35"/>
      <c r="R258" s="35"/>
      <c r="S258" s="35"/>
      <c r="T258" s="35"/>
      <c r="U258" s="35"/>
      <c r="V258" s="35"/>
    </row>
    <row r="259" spans="9:22" ht="15">
      <c r="I259" s="33"/>
      <c r="J259" s="33"/>
      <c r="K259" s="33"/>
      <c r="L259" s="33"/>
      <c r="M259" s="33"/>
      <c r="N259" s="34"/>
      <c r="O259" s="34"/>
      <c r="P259" s="34"/>
      <c r="Q259" s="35"/>
      <c r="R259" s="35"/>
      <c r="S259" s="35"/>
      <c r="T259" s="35"/>
      <c r="U259" s="35"/>
      <c r="V259" s="35"/>
    </row>
    <row r="260" spans="9:22" ht="15">
      <c r="I260" s="33"/>
      <c r="J260" s="33"/>
      <c r="K260" s="33"/>
      <c r="L260" s="33"/>
      <c r="M260" s="33"/>
      <c r="N260" s="34"/>
      <c r="O260" s="34"/>
      <c r="P260" s="34"/>
      <c r="Q260" s="35"/>
      <c r="R260" s="35"/>
      <c r="S260" s="35"/>
      <c r="T260" s="35"/>
      <c r="U260" s="35"/>
      <c r="V260" s="35"/>
    </row>
    <row r="261" spans="9:22" ht="15">
      <c r="I261" s="33"/>
      <c r="J261" s="33"/>
      <c r="K261" s="33"/>
      <c r="L261" s="33"/>
      <c r="M261" s="33"/>
      <c r="N261" s="34"/>
      <c r="O261" s="34"/>
      <c r="P261" s="34"/>
      <c r="Q261" s="35"/>
      <c r="R261" s="35"/>
      <c r="S261" s="35"/>
      <c r="T261" s="35"/>
      <c r="U261" s="35"/>
      <c r="V261" s="35"/>
    </row>
    <row r="262" spans="9:22" ht="15">
      <c r="I262" s="33"/>
      <c r="J262" s="33"/>
      <c r="K262" s="33"/>
      <c r="L262" s="33"/>
      <c r="M262" s="33"/>
      <c r="N262" s="34"/>
      <c r="O262" s="34"/>
      <c r="P262" s="34"/>
      <c r="Q262" s="35"/>
      <c r="R262" s="35"/>
      <c r="S262" s="35"/>
      <c r="T262" s="35"/>
      <c r="U262" s="35"/>
      <c r="V262" s="35"/>
    </row>
    <row r="263" spans="9:22" ht="15">
      <c r="I263" s="33"/>
      <c r="J263" s="33"/>
      <c r="K263" s="33"/>
      <c r="L263" s="33"/>
      <c r="M263" s="33"/>
      <c r="N263" s="34"/>
      <c r="O263" s="34"/>
      <c r="P263" s="34"/>
      <c r="Q263" s="35"/>
      <c r="R263" s="35"/>
      <c r="S263" s="35"/>
      <c r="T263" s="35"/>
      <c r="U263" s="35"/>
      <c r="V263" s="35"/>
    </row>
    <row r="264" spans="9:22" ht="15">
      <c r="I264" s="33"/>
      <c r="J264" s="33"/>
      <c r="K264" s="33"/>
      <c r="L264" s="33"/>
      <c r="M264" s="33"/>
      <c r="N264" s="34"/>
      <c r="O264" s="34"/>
      <c r="P264" s="34"/>
      <c r="Q264" s="35"/>
      <c r="R264" s="35"/>
      <c r="S264" s="35"/>
      <c r="T264" s="35"/>
      <c r="U264" s="35"/>
      <c r="V264" s="35"/>
    </row>
    <row r="265" spans="9:22" ht="15">
      <c r="I265" s="33"/>
      <c r="J265" s="33"/>
      <c r="K265" s="33"/>
      <c r="L265" s="33"/>
      <c r="M265" s="33"/>
      <c r="N265" s="34"/>
      <c r="O265" s="34"/>
      <c r="P265" s="34"/>
      <c r="Q265" s="35"/>
      <c r="R265" s="35"/>
      <c r="S265" s="35"/>
      <c r="T265" s="35"/>
      <c r="U265" s="35"/>
      <c r="V265" s="35"/>
    </row>
    <row r="266" spans="9:22" ht="15">
      <c r="I266" s="33"/>
      <c r="J266" s="33"/>
      <c r="K266" s="33"/>
      <c r="L266" s="33"/>
      <c r="M266" s="33"/>
      <c r="N266" s="34"/>
      <c r="O266" s="34"/>
      <c r="P266" s="34"/>
      <c r="Q266" s="35"/>
      <c r="R266" s="35"/>
      <c r="S266" s="35"/>
      <c r="T266" s="35"/>
      <c r="U266" s="35"/>
      <c r="V266" s="35"/>
    </row>
    <row r="267" spans="9:22" ht="15">
      <c r="I267" s="33"/>
      <c r="J267" s="33"/>
      <c r="K267" s="33"/>
      <c r="L267" s="33"/>
      <c r="M267" s="33"/>
      <c r="N267" s="34"/>
      <c r="O267" s="34"/>
      <c r="P267" s="34"/>
      <c r="Q267" s="35"/>
      <c r="R267" s="35"/>
      <c r="S267" s="35"/>
      <c r="T267" s="35"/>
      <c r="U267" s="35"/>
      <c r="V267" s="35"/>
    </row>
    <row r="268" spans="9:22" ht="15">
      <c r="I268" s="33"/>
      <c r="J268" s="33"/>
      <c r="K268" s="33"/>
      <c r="L268" s="33"/>
      <c r="M268" s="33"/>
      <c r="N268" s="34"/>
      <c r="O268" s="34"/>
      <c r="P268" s="34"/>
      <c r="Q268" s="35"/>
      <c r="R268" s="35"/>
      <c r="S268" s="35"/>
      <c r="T268" s="35"/>
      <c r="U268" s="35"/>
      <c r="V268" s="35"/>
    </row>
    <row r="269" spans="9:22" ht="15">
      <c r="I269" s="33"/>
      <c r="J269" s="33"/>
      <c r="K269" s="33"/>
      <c r="L269" s="33"/>
      <c r="M269" s="33"/>
      <c r="N269" s="34"/>
      <c r="O269" s="34"/>
      <c r="P269" s="34"/>
      <c r="Q269" s="35"/>
      <c r="R269" s="35"/>
      <c r="S269" s="35"/>
      <c r="T269" s="35"/>
      <c r="U269" s="35"/>
      <c r="V269" s="35"/>
    </row>
    <row r="270" spans="9:22" ht="15">
      <c r="I270" s="33"/>
      <c r="J270" s="33"/>
      <c r="K270" s="33"/>
      <c r="L270" s="33"/>
      <c r="M270" s="33"/>
      <c r="N270" s="34"/>
      <c r="O270" s="34"/>
      <c r="P270" s="34"/>
      <c r="Q270" s="35"/>
      <c r="R270" s="35"/>
      <c r="S270" s="35"/>
      <c r="T270" s="35"/>
      <c r="U270" s="35"/>
      <c r="V270" s="35"/>
    </row>
    <row r="271" spans="9:22" ht="15">
      <c r="I271" s="33"/>
      <c r="J271" s="33"/>
      <c r="K271" s="33"/>
      <c r="L271" s="33"/>
      <c r="M271" s="33"/>
      <c r="N271" s="34"/>
      <c r="O271" s="34"/>
      <c r="P271" s="34"/>
      <c r="Q271" s="35"/>
      <c r="R271" s="35"/>
      <c r="S271" s="35"/>
      <c r="T271" s="35"/>
      <c r="U271" s="35"/>
      <c r="V271" s="35"/>
    </row>
    <row r="272" spans="9:22" ht="15">
      <c r="I272" s="33"/>
      <c r="J272" s="33"/>
      <c r="K272" s="33"/>
      <c r="L272" s="33"/>
      <c r="M272" s="33"/>
      <c r="N272" s="34"/>
      <c r="O272" s="34"/>
      <c r="P272" s="34"/>
      <c r="Q272" s="35"/>
      <c r="R272" s="35"/>
      <c r="S272" s="35"/>
      <c r="T272" s="35"/>
      <c r="U272" s="35"/>
      <c r="V272" s="35"/>
    </row>
    <row r="273" spans="9:22" ht="15">
      <c r="I273" s="33"/>
      <c r="J273" s="33"/>
      <c r="K273" s="33"/>
      <c r="L273" s="33"/>
      <c r="M273" s="33"/>
      <c r="N273" s="34"/>
      <c r="O273" s="34"/>
      <c r="P273" s="34"/>
      <c r="Q273" s="35"/>
      <c r="R273" s="35"/>
      <c r="S273" s="35"/>
      <c r="T273" s="35"/>
      <c r="U273" s="35"/>
      <c r="V273" s="35"/>
    </row>
    <row r="274" spans="9:22" ht="15">
      <c r="I274" s="33"/>
      <c r="J274" s="33"/>
      <c r="K274" s="33"/>
      <c r="L274" s="33"/>
      <c r="M274" s="33"/>
      <c r="N274" s="34"/>
      <c r="O274" s="34"/>
      <c r="P274" s="34"/>
      <c r="Q274" s="35"/>
      <c r="R274" s="35"/>
      <c r="S274" s="35"/>
      <c r="T274" s="35"/>
      <c r="U274" s="35"/>
      <c r="V274" s="35"/>
    </row>
    <row r="275" spans="9:22" ht="15">
      <c r="I275" s="33"/>
      <c r="J275" s="33"/>
      <c r="K275" s="33"/>
      <c r="L275" s="33"/>
      <c r="M275" s="33"/>
      <c r="N275" s="34"/>
      <c r="O275" s="34"/>
      <c r="P275" s="34"/>
      <c r="Q275" s="35"/>
      <c r="R275" s="35"/>
      <c r="S275" s="35"/>
      <c r="T275" s="35"/>
      <c r="U275" s="35"/>
      <c r="V275" s="35"/>
    </row>
    <row r="276" spans="9:22" ht="15">
      <c r="I276" s="33"/>
      <c r="J276" s="33"/>
      <c r="K276" s="33"/>
      <c r="L276" s="33"/>
      <c r="M276" s="33"/>
      <c r="N276" s="34"/>
      <c r="O276" s="34"/>
      <c r="P276" s="34"/>
      <c r="Q276" s="35"/>
      <c r="R276" s="35"/>
      <c r="S276" s="35"/>
      <c r="T276" s="35"/>
      <c r="U276" s="35"/>
      <c r="V276" s="35"/>
    </row>
    <row r="277" spans="9:22" ht="15">
      <c r="I277" s="33"/>
      <c r="J277" s="33"/>
      <c r="K277" s="33"/>
      <c r="L277" s="33"/>
      <c r="M277" s="33"/>
      <c r="N277" s="34"/>
      <c r="O277" s="34"/>
      <c r="P277" s="34"/>
      <c r="Q277" s="35"/>
      <c r="R277" s="35"/>
      <c r="S277" s="35"/>
      <c r="T277" s="35"/>
      <c r="U277" s="35"/>
      <c r="V277" s="35"/>
    </row>
    <row r="278" spans="9:22" ht="15">
      <c r="I278" s="33"/>
      <c r="J278" s="33"/>
      <c r="K278" s="33"/>
      <c r="L278" s="33"/>
      <c r="M278" s="33"/>
      <c r="N278" s="34"/>
      <c r="O278" s="34"/>
      <c r="P278" s="34"/>
      <c r="Q278" s="35"/>
      <c r="R278" s="35"/>
      <c r="S278" s="35"/>
      <c r="T278" s="35"/>
      <c r="U278" s="35"/>
      <c r="V278" s="35"/>
    </row>
    <row r="279" spans="9:22" ht="15">
      <c r="I279" s="33"/>
      <c r="J279" s="33"/>
      <c r="K279" s="33"/>
      <c r="L279" s="33"/>
      <c r="M279" s="33"/>
      <c r="N279" s="34"/>
      <c r="O279" s="34"/>
      <c r="P279" s="34"/>
      <c r="Q279" s="35"/>
      <c r="R279" s="35"/>
      <c r="S279" s="35"/>
      <c r="T279" s="35"/>
      <c r="U279" s="35"/>
      <c r="V279" s="35"/>
    </row>
    <row r="280" spans="9:22" ht="15">
      <c r="I280" s="33"/>
      <c r="J280" s="33"/>
      <c r="K280" s="33"/>
      <c r="L280" s="33"/>
      <c r="M280" s="33"/>
      <c r="N280" s="34"/>
      <c r="O280" s="34"/>
      <c r="P280" s="34"/>
      <c r="Q280" s="35"/>
      <c r="R280" s="35"/>
      <c r="S280" s="35"/>
      <c r="T280" s="35"/>
      <c r="U280" s="35"/>
      <c r="V280" s="35"/>
    </row>
    <row r="281" spans="9:22" ht="15">
      <c r="I281" s="33"/>
      <c r="J281" s="33"/>
      <c r="K281" s="33"/>
      <c r="L281" s="33"/>
      <c r="M281" s="33"/>
      <c r="N281" s="34"/>
      <c r="O281" s="34"/>
      <c r="P281" s="34"/>
      <c r="Q281" s="35"/>
      <c r="R281" s="35"/>
      <c r="S281" s="35"/>
      <c r="T281" s="35"/>
      <c r="U281" s="35"/>
      <c r="V281" s="35"/>
    </row>
    <row r="282" spans="9:22" ht="15">
      <c r="I282" s="33"/>
      <c r="J282" s="33"/>
      <c r="K282" s="33"/>
      <c r="L282" s="33"/>
      <c r="M282" s="33"/>
      <c r="N282" s="34"/>
      <c r="O282" s="34"/>
      <c r="P282" s="34"/>
      <c r="Q282" s="35"/>
      <c r="R282" s="35"/>
      <c r="S282" s="35"/>
      <c r="T282" s="35"/>
      <c r="U282" s="35"/>
      <c r="V282" s="35"/>
    </row>
    <row r="283" spans="9:22" ht="15">
      <c r="I283" s="33"/>
      <c r="J283" s="33"/>
      <c r="K283" s="33"/>
      <c r="L283" s="33"/>
      <c r="M283" s="33"/>
      <c r="N283" s="34"/>
      <c r="O283" s="34"/>
      <c r="P283" s="34"/>
      <c r="Q283" s="35"/>
      <c r="R283" s="35"/>
      <c r="S283" s="35"/>
      <c r="T283" s="35"/>
      <c r="U283" s="35"/>
      <c r="V283" s="35"/>
    </row>
    <row r="284" spans="9:22" ht="15">
      <c r="I284" s="33"/>
      <c r="J284" s="33"/>
      <c r="K284" s="33"/>
      <c r="L284" s="33"/>
      <c r="M284" s="33"/>
      <c r="N284" s="34"/>
      <c r="O284" s="34"/>
      <c r="P284" s="34"/>
      <c r="Q284" s="35"/>
      <c r="R284" s="35"/>
      <c r="S284" s="35"/>
      <c r="T284" s="35"/>
      <c r="U284" s="35"/>
      <c r="V284" s="35"/>
    </row>
    <row r="285" spans="9:22" ht="15">
      <c r="I285" s="33"/>
      <c r="J285" s="33"/>
      <c r="K285" s="33"/>
      <c r="L285" s="33"/>
      <c r="M285" s="33"/>
      <c r="N285" s="34"/>
      <c r="O285" s="34"/>
      <c r="P285" s="34"/>
      <c r="Q285" s="35"/>
      <c r="R285" s="35"/>
      <c r="S285" s="35"/>
      <c r="T285" s="35"/>
      <c r="U285" s="35"/>
      <c r="V285" s="35"/>
    </row>
    <row r="286" spans="9:22" ht="15">
      <c r="I286" s="33"/>
      <c r="J286" s="33"/>
      <c r="K286" s="33"/>
      <c r="L286" s="33"/>
      <c r="M286" s="33"/>
      <c r="N286" s="34"/>
      <c r="O286" s="34"/>
      <c r="P286" s="34"/>
      <c r="Q286" s="35"/>
      <c r="R286" s="35"/>
      <c r="S286" s="35"/>
      <c r="T286" s="35"/>
      <c r="U286" s="35"/>
      <c r="V286" s="35"/>
    </row>
    <row r="287" spans="9:22" ht="15">
      <c r="I287" s="33"/>
      <c r="J287" s="33"/>
      <c r="K287" s="33"/>
      <c r="L287" s="33"/>
      <c r="M287" s="33"/>
      <c r="N287" s="34"/>
      <c r="O287" s="34"/>
      <c r="P287" s="34"/>
      <c r="Q287" s="35"/>
      <c r="R287" s="35"/>
      <c r="S287" s="35"/>
      <c r="T287" s="35"/>
      <c r="U287" s="35"/>
      <c r="V287" s="35"/>
    </row>
    <row r="288" spans="9:22" ht="15">
      <c r="I288" s="33"/>
      <c r="J288" s="33"/>
      <c r="K288" s="33"/>
      <c r="L288" s="33"/>
      <c r="M288" s="33"/>
      <c r="N288" s="34"/>
      <c r="O288" s="34"/>
      <c r="P288" s="34"/>
      <c r="Q288" s="35"/>
      <c r="R288" s="35"/>
      <c r="S288" s="35"/>
      <c r="T288" s="35"/>
      <c r="U288" s="35"/>
      <c r="V288" s="35"/>
    </row>
    <row r="289" spans="9:22" ht="15">
      <c r="I289" s="33"/>
      <c r="J289" s="33"/>
      <c r="K289" s="33"/>
      <c r="L289" s="33"/>
      <c r="M289" s="33"/>
      <c r="N289" s="34"/>
      <c r="O289" s="34"/>
      <c r="P289" s="34"/>
      <c r="Q289" s="35"/>
      <c r="R289" s="35"/>
      <c r="S289" s="35"/>
      <c r="T289" s="35"/>
      <c r="U289" s="35"/>
      <c r="V289" s="35"/>
    </row>
    <row r="290" spans="9:22" ht="15">
      <c r="I290" s="33"/>
      <c r="J290" s="33"/>
      <c r="K290" s="33"/>
      <c r="L290" s="33"/>
      <c r="M290" s="33"/>
      <c r="N290" s="34"/>
      <c r="O290" s="34"/>
      <c r="P290" s="34"/>
      <c r="Q290" s="35"/>
      <c r="R290" s="35"/>
      <c r="S290" s="35"/>
      <c r="T290" s="35"/>
      <c r="U290" s="35"/>
      <c r="V290" s="35"/>
    </row>
    <row r="291" spans="9:22" ht="15">
      <c r="I291" s="33"/>
      <c r="J291" s="33"/>
      <c r="K291" s="33"/>
      <c r="L291" s="33"/>
      <c r="M291" s="33"/>
      <c r="N291" s="34"/>
      <c r="O291" s="34"/>
      <c r="P291" s="34"/>
      <c r="Q291" s="35"/>
      <c r="R291" s="35"/>
      <c r="S291" s="35"/>
      <c r="T291" s="35"/>
      <c r="U291" s="35"/>
      <c r="V291" s="35"/>
    </row>
    <row r="292" spans="9:22" ht="15">
      <c r="I292" s="33"/>
      <c r="J292" s="33"/>
      <c r="K292" s="33"/>
      <c r="L292" s="33"/>
      <c r="M292" s="33"/>
      <c r="N292" s="34"/>
      <c r="O292" s="34"/>
      <c r="P292" s="34"/>
      <c r="Q292" s="35"/>
      <c r="R292" s="35"/>
      <c r="S292" s="35"/>
      <c r="T292" s="35"/>
      <c r="U292" s="35"/>
      <c r="V292" s="35"/>
    </row>
    <row r="293" spans="9:22" ht="15">
      <c r="I293" s="33"/>
      <c r="J293" s="33"/>
      <c r="K293" s="33"/>
      <c r="L293" s="33"/>
      <c r="M293" s="33"/>
      <c r="N293" s="34"/>
      <c r="O293" s="34"/>
      <c r="P293" s="34"/>
      <c r="Q293" s="35"/>
      <c r="R293" s="35"/>
      <c r="S293" s="35"/>
      <c r="T293" s="35"/>
      <c r="U293" s="35"/>
      <c r="V293" s="35"/>
    </row>
    <row r="294" spans="9:22" ht="15">
      <c r="I294" s="33"/>
      <c r="J294" s="33"/>
      <c r="K294" s="33"/>
      <c r="L294" s="33"/>
      <c r="M294" s="33"/>
      <c r="N294" s="34"/>
      <c r="O294" s="34"/>
      <c r="P294" s="34"/>
      <c r="Q294" s="35"/>
      <c r="R294" s="35"/>
      <c r="S294" s="35"/>
      <c r="T294" s="35"/>
      <c r="U294" s="35"/>
      <c r="V294" s="35"/>
    </row>
    <row r="295" spans="9:22" ht="15">
      <c r="I295" s="33"/>
      <c r="J295" s="33"/>
      <c r="K295" s="33"/>
      <c r="L295" s="33"/>
      <c r="M295" s="33"/>
      <c r="N295" s="34"/>
      <c r="O295" s="34"/>
      <c r="P295" s="34"/>
      <c r="Q295" s="35"/>
      <c r="R295" s="35"/>
      <c r="S295" s="35"/>
      <c r="T295" s="35"/>
      <c r="U295" s="35"/>
      <c r="V295" s="35"/>
    </row>
    <row r="296" spans="9:22" ht="15">
      <c r="I296" s="33"/>
      <c r="J296" s="33"/>
      <c r="K296" s="33"/>
      <c r="L296" s="33"/>
      <c r="M296" s="33"/>
      <c r="N296" s="34"/>
      <c r="O296" s="34"/>
      <c r="P296" s="34"/>
      <c r="Q296" s="35"/>
      <c r="R296" s="35"/>
      <c r="S296" s="35"/>
      <c r="T296" s="35"/>
      <c r="U296" s="35"/>
      <c r="V296" s="35"/>
    </row>
    <row r="297" spans="9:22" ht="15">
      <c r="I297" s="33"/>
      <c r="J297" s="33"/>
      <c r="K297" s="33"/>
      <c r="L297" s="33"/>
      <c r="M297" s="33"/>
      <c r="N297" s="34"/>
      <c r="O297" s="34"/>
      <c r="P297" s="34"/>
      <c r="Q297" s="35"/>
      <c r="R297" s="35"/>
      <c r="S297" s="35"/>
      <c r="T297" s="35"/>
      <c r="U297" s="35"/>
      <c r="V297" s="35"/>
    </row>
    <row r="298" spans="9:22" ht="15">
      <c r="I298" s="33"/>
      <c r="J298" s="33"/>
      <c r="K298" s="33"/>
      <c r="L298" s="33"/>
      <c r="M298" s="33"/>
      <c r="N298" s="34"/>
      <c r="O298" s="34"/>
      <c r="P298" s="34"/>
      <c r="Q298" s="35"/>
      <c r="R298" s="35"/>
      <c r="S298" s="35"/>
      <c r="T298" s="35"/>
      <c r="U298" s="35"/>
      <c r="V298" s="35"/>
    </row>
    <row r="299" spans="9:22" ht="15">
      <c r="I299" s="33"/>
      <c r="J299" s="33"/>
      <c r="K299" s="33"/>
      <c r="L299" s="33"/>
      <c r="M299" s="33"/>
      <c r="N299" s="34"/>
      <c r="O299" s="34"/>
      <c r="P299" s="34"/>
      <c r="Q299" s="35"/>
      <c r="R299" s="35"/>
      <c r="S299" s="35"/>
      <c r="T299" s="35"/>
      <c r="U299" s="35"/>
      <c r="V299" s="35"/>
    </row>
    <row r="300" spans="9:22" ht="15">
      <c r="I300" s="33"/>
      <c r="J300" s="33"/>
      <c r="K300" s="33"/>
      <c r="L300" s="33"/>
      <c r="M300" s="33"/>
      <c r="N300" s="34"/>
      <c r="O300" s="34"/>
      <c r="P300" s="34"/>
      <c r="Q300" s="35"/>
      <c r="R300" s="35"/>
      <c r="S300" s="35"/>
      <c r="T300" s="35"/>
      <c r="U300" s="35"/>
      <c r="V300" s="35"/>
    </row>
    <row r="301" spans="9:22" ht="15">
      <c r="I301" s="33"/>
      <c r="J301" s="33"/>
      <c r="K301" s="33"/>
      <c r="L301" s="33"/>
      <c r="M301" s="33"/>
      <c r="N301" s="34"/>
      <c r="O301" s="34"/>
      <c r="P301" s="34"/>
      <c r="Q301" s="35"/>
      <c r="R301" s="35"/>
      <c r="S301" s="35"/>
      <c r="T301" s="35"/>
      <c r="U301" s="35"/>
      <c r="V301" s="35"/>
    </row>
    <row r="302" spans="9:22" ht="15">
      <c r="I302" s="33"/>
      <c r="J302" s="33"/>
      <c r="K302" s="33"/>
      <c r="L302" s="33"/>
      <c r="M302" s="33"/>
      <c r="N302" s="34"/>
      <c r="O302" s="34"/>
      <c r="P302" s="34"/>
      <c r="Q302" s="35"/>
      <c r="R302" s="35"/>
      <c r="S302" s="35"/>
      <c r="T302" s="35"/>
      <c r="U302" s="35"/>
      <c r="V302" s="35"/>
    </row>
    <row r="303" spans="9:22" ht="15">
      <c r="I303" s="33"/>
      <c r="J303" s="33"/>
      <c r="K303" s="33"/>
      <c r="L303" s="33"/>
      <c r="M303" s="33"/>
      <c r="N303" s="34"/>
      <c r="O303" s="34"/>
      <c r="P303" s="34"/>
      <c r="Q303" s="35"/>
      <c r="R303" s="35"/>
      <c r="S303" s="35"/>
      <c r="T303" s="35"/>
      <c r="U303" s="35"/>
      <c r="V303" s="35"/>
    </row>
    <row r="304" spans="9:22" ht="15">
      <c r="I304" s="33"/>
      <c r="J304" s="33"/>
      <c r="K304" s="33"/>
      <c r="L304" s="33"/>
      <c r="M304" s="33"/>
      <c r="N304" s="34"/>
      <c r="O304" s="34"/>
      <c r="P304" s="34"/>
      <c r="Q304" s="35"/>
      <c r="R304" s="35"/>
      <c r="S304" s="35"/>
      <c r="T304" s="35"/>
      <c r="U304" s="35"/>
      <c r="V304" s="35"/>
    </row>
    <row r="305" spans="9:22" ht="15">
      <c r="I305" s="33"/>
      <c r="J305" s="33"/>
      <c r="K305" s="33"/>
      <c r="L305" s="33"/>
      <c r="M305" s="33"/>
      <c r="N305" s="34"/>
      <c r="O305" s="34"/>
      <c r="P305" s="34"/>
      <c r="Q305" s="35"/>
      <c r="R305" s="35"/>
      <c r="S305" s="35"/>
      <c r="T305" s="35"/>
      <c r="U305" s="35"/>
      <c r="V305" s="35"/>
    </row>
    <row r="306" spans="9:22" ht="15">
      <c r="I306" s="33"/>
      <c r="J306" s="33"/>
      <c r="K306" s="33"/>
      <c r="L306" s="33"/>
      <c r="M306" s="33"/>
      <c r="N306" s="34"/>
      <c r="O306" s="34"/>
      <c r="P306" s="34"/>
      <c r="Q306" s="35"/>
      <c r="R306" s="35"/>
      <c r="S306" s="35"/>
      <c r="T306" s="35"/>
      <c r="U306" s="35"/>
      <c r="V306" s="35"/>
    </row>
    <row r="307" spans="9:22" ht="15">
      <c r="I307" s="33"/>
      <c r="J307" s="33"/>
      <c r="K307" s="33"/>
      <c r="L307" s="33"/>
      <c r="M307" s="33"/>
      <c r="N307" s="34"/>
      <c r="O307" s="34"/>
      <c r="P307" s="34"/>
      <c r="Q307" s="35"/>
      <c r="R307" s="35"/>
      <c r="S307" s="35"/>
      <c r="T307" s="35"/>
      <c r="U307" s="35"/>
      <c r="V307" s="35"/>
    </row>
    <row r="308" spans="9:22" ht="15">
      <c r="I308" s="33"/>
      <c r="J308" s="33"/>
      <c r="K308" s="33"/>
      <c r="L308" s="33"/>
      <c r="M308" s="33"/>
      <c r="N308" s="34"/>
      <c r="O308" s="34"/>
      <c r="P308" s="34"/>
      <c r="Q308" s="35"/>
      <c r="R308" s="35"/>
      <c r="S308" s="35"/>
      <c r="T308" s="35"/>
      <c r="U308" s="35"/>
      <c r="V308" s="35"/>
    </row>
    <row r="309" spans="9:22" ht="15">
      <c r="I309" s="33"/>
      <c r="J309" s="33"/>
      <c r="K309" s="33"/>
      <c r="L309" s="33"/>
      <c r="M309" s="33"/>
      <c r="N309" s="34"/>
      <c r="O309" s="34"/>
      <c r="P309" s="34"/>
      <c r="Q309" s="35"/>
      <c r="R309" s="35"/>
      <c r="S309" s="35"/>
      <c r="T309" s="35"/>
      <c r="U309" s="35"/>
      <c r="V309" s="35"/>
    </row>
    <row r="310" spans="9:22" ht="15">
      <c r="I310" s="33"/>
      <c r="J310" s="33"/>
      <c r="K310" s="33"/>
      <c r="L310" s="33"/>
      <c r="M310" s="33"/>
      <c r="N310" s="34"/>
      <c r="O310" s="34"/>
      <c r="P310" s="34"/>
      <c r="Q310" s="35"/>
      <c r="R310" s="35"/>
      <c r="S310" s="35"/>
      <c r="T310" s="35"/>
      <c r="U310" s="35"/>
      <c r="V310" s="35"/>
    </row>
    <row r="311" spans="9:22" ht="15">
      <c r="I311" s="33"/>
      <c r="J311" s="33"/>
      <c r="K311" s="33"/>
      <c r="L311" s="33"/>
      <c r="M311" s="33"/>
      <c r="N311" s="34"/>
      <c r="O311" s="34"/>
      <c r="P311" s="34"/>
      <c r="Q311" s="35"/>
      <c r="R311" s="35"/>
      <c r="S311" s="35"/>
      <c r="T311" s="35"/>
      <c r="U311" s="35"/>
      <c r="V311" s="35"/>
    </row>
    <row r="312" spans="9:22" ht="15">
      <c r="I312" s="33"/>
      <c r="J312" s="33"/>
      <c r="K312" s="33"/>
      <c r="L312" s="33"/>
      <c r="M312" s="33"/>
      <c r="N312" s="34"/>
      <c r="O312" s="34"/>
      <c r="P312" s="34"/>
      <c r="Q312" s="35"/>
      <c r="R312" s="35"/>
      <c r="S312" s="35"/>
      <c r="T312" s="35"/>
      <c r="U312" s="35"/>
      <c r="V312" s="35"/>
    </row>
    <row r="313" spans="9:22" ht="15">
      <c r="I313" s="33"/>
      <c r="J313" s="33"/>
      <c r="K313" s="33"/>
      <c r="L313" s="33"/>
      <c r="M313" s="33"/>
      <c r="N313" s="34"/>
      <c r="O313" s="34"/>
      <c r="P313" s="34"/>
      <c r="Q313" s="35"/>
      <c r="R313" s="35"/>
      <c r="S313" s="35"/>
      <c r="T313" s="35"/>
      <c r="U313" s="35"/>
      <c r="V313" s="35"/>
    </row>
    <row r="314" spans="9:22" ht="15">
      <c r="I314" s="33"/>
      <c r="J314" s="33"/>
      <c r="K314" s="33"/>
      <c r="L314" s="33"/>
      <c r="M314" s="33"/>
      <c r="N314" s="34"/>
      <c r="O314" s="34"/>
      <c r="P314" s="34"/>
      <c r="Q314" s="35"/>
      <c r="R314" s="35"/>
      <c r="S314" s="35"/>
      <c r="T314" s="35"/>
      <c r="U314" s="35"/>
      <c r="V314" s="35"/>
    </row>
    <row r="315" spans="9:22" ht="15">
      <c r="I315" s="33"/>
      <c r="J315" s="33"/>
      <c r="K315" s="33"/>
      <c r="L315" s="33"/>
      <c r="M315" s="33"/>
      <c r="N315" s="34"/>
      <c r="O315" s="34"/>
      <c r="P315" s="34"/>
      <c r="Q315" s="35"/>
      <c r="R315" s="35"/>
      <c r="S315" s="35"/>
      <c r="T315" s="35"/>
      <c r="U315" s="35"/>
      <c r="V315" s="35"/>
    </row>
    <row r="316" spans="9:22" ht="15">
      <c r="I316" s="33"/>
      <c r="J316" s="33"/>
      <c r="K316" s="33"/>
      <c r="L316" s="33"/>
      <c r="M316" s="33"/>
      <c r="N316" s="34"/>
      <c r="O316" s="34"/>
      <c r="P316" s="34"/>
      <c r="Q316" s="35"/>
      <c r="R316" s="35"/>
      <c r="S316" s="35"/>
      <c r="T316" s="35"/>
      <c r="U316" s="35"/>
      <c r="V316" s="35"/>
    </row>
    <row r="317" spans="9:22" ht="15">
      <c r="I317" s="33"/>
      <c r="J317" s="33"/>
      <c r="K317" s="33"/>
      <c r="L317" s="33"/>
      <c r="M317" s="33"/>
      <c r="N317" s="34"/>
      <c r="O317" s="34"/>
      <c r="P317" s="34"/>
      <c r="Q317" s="35"/>
      <c r="R317" s="35"/>
      <c r="S317" s="35"/>
      <c r="T317" s="35"/>
      <c r="U317" s="35"/>
      <c r="V317" s="35"/>
    </row>
    <row r="318" spans="9:22" ht="15">
      <c r="I318" s="33"/>
      <c r="J318" s="33"/>
      <c r="K318" s="33"/>
      <c r="L318" s="33"/>
      <c r="M318" s="33"/>
      <c r="N318" s="34"/>
      <c r="O318" s="34"/>
      <c r="P318" s="34"/>
      <c r="Q318" s="35"/>
      <c r="R318" s="35"/>
      <c r="S318" s="35"/>
      <c r="T318" s="35"/>
      <c r="U318" s="35"/>
      <c r="V318" s="35"/>
    </row>
    <row r="319" spans="9:22" ht="15">
      <c r="I319" s="33"/>
      <c r="J319" s="33"/>
      <c r="K319" s="33"/>
      <c r="L319" s="33"/>
      <c r="M319" s="33"/>
      <c r="N319" s="34"/>
      <c r="O319" s="34"/>
      <c r="P319" s="34"/>
      <c r="Q319" s="35"/>
      <c r="R319" s="35"/>
      <c r="S319" s="35"/>
      <c r="T319" s="35"/>
      <c r="U319" s="35"/>
      <c r="V319" s="35"/>
    </row>
    <row r="320" spans="9:22" ht="15">
      <c r="I320" s="33"/>
      <c r="J320" s="33"/>
      <c r="K320" s="33"/>
      <c r="L320" s="33"/>
      <c r="M320" s="33"/>
      <c r="N320" s="34"/>
      <c r="O320" s="34"/>
      <c r="P320" s="34"/>
      <c r="Q320" s="35"/>
      <c r="R320" s="35"/>
      <c r="S320" s="35"/>
      <c r="T320" s="35"/>
      <c r="U320" s="35"/>
      <c r="V320" s="35"/>
    </row>
    <row r="321" spans="9:22" ht="15">
      <c r="I321" s="33"/>
      <c r="J321" s="33"/>
      <c r="K321" s="33"/>
      <c r="L321" s="33"/>
      <c r="M321" s="33"/>
      <c r="N321" s="34"/>
      <c r="O321" s="34"/>
      <c r="P321" s="34"/>
      <c r="Q321" s="35"/>
      <c r="R321" s="35"/>
      <c r="S321" s="35"/>
      <c r="T321" s="35"/>
      <c r="U321" s="35"/>
      <c r="V321" s="35"/>
    </row>
    <row r="322" spans="9:22" ht="15">
      <c r="I322" s="33"/>
      <c r="J322" s="33"/>
      <c r="K322" s="33"/>
      <c r="L322" s="33"/>
      <c r="M322" s="33"/>
      <c r="N322" s="34"/>
      <c r="O322" s="34"/>
      <c r="P322" s="34"/>
      <c r="Q322" s="35"/>
      <c r="R322" s="35"/>
      <c r="S322" s="35"/>
      <c r="T322" s="35"/>
      <c r="U322" s="35"/>
      <c r="V322" s="35"/>
    </row>
    <row r="323" spans="9:22" ht="15">
      <c r="I323" s="33"/>
      <c r="J323" s="33"/>
      <c r="K323" s="33"/>
      <c r="L323" s="33"/>
      <c r="M323" s="33"/>
      <c r="N323" s="34"/>
      <c r="O323" s="34"/>
      <c r="P323" s="34"/>
      <c r="Q323" s="35"/>
      <c r="R323" s="35"/>
      <c r="S323" s="35"/>
      <c r="T323" s="35"/>
      <c r="U323" s="35"/>
      <c r="V323" s="35"/>
    </row>
    <row r="324" spans="9:22" ht="15">
      <c r="I324" s="33"/>
      <c r="J324" s="33"/>
      <c r="K324" s="33"/>
      <c r="L324" s="33"/>
      <c r="M324" s="33"/>
      <c r="N324" s="34"/>
      <c r="O324" s="34"/>
      <c r="P324" s="34"/>
      <c r="Q324" s="35"/>
      <c r="R324" s="35"/>
      <c r="S324" s="35"/>
      <c r="T324" s="35"/>
      <c r="U324" s="35"/>
      <c r="V324" s="35"/>
    </row>
    <row r="325" spans="9:22" ht="15">
      <c r="I325" s="33"/>
      <c r="J325" s="33"/>
      <c r="K325" s="33"/>
      <c r="L325" s="33"/>
      <c r="M325" s="33"/>
      <c r="N325" s="34"/>
      <c r="O325" s="34"/>
      <c r="P325" s="34"/>
      <c r="Q325" s="35"/>
      <c r="R325" s="35"/>
      <c r="S325" s="35"/>
      <c r="T325" s="35"/>
      <c r="U325" s="35"/>
      <c r="V325" s="35"/>
    </row>
    <row r="326" spans="9:22" ht="15">
      <c r="I326" s="33"/>
      <c r="J326" s="33"/>
      <c r="K326" s="33"/>
      <c r="L326" s="33"/>
      <c r="M326" s="33"/>
      <c r="N326" s="34"/>
      <c r="O326" s="34"/>
      <c r="P326" s="34"/>
      <c r="Q326" s="35"/>
      <c r="R326" s="35"/>
      <c r="S326" s="35"/>
      <c r="T326" s="35"/>
      <c r="U326" s="35"/>
      <c r="V326" s="35"/>
    </row>
    <row r="327" spans="9:22" ht="15">
      <c r="I327" s="33"/>
      <c r="J327" s="33"/>
      <c r="K327" s="33"/>
      <c r="L327" s="33"/>
      <c r="M327" s="33"/>
      <c r="N327" s="34"/>
      <c r="O327" s="34"/>
      <c r="P327" s="34"/>
      <c r="Q327" s="35"/>
      <c r="R327" s="35"/>
      <c r="S327" s="35"/>
      <c r="T327" s="35"/>
      <c r="U327" s="35"/>
      <c r="V327" s="35"/>
    </row>
    <row r="328" spans="9:22" ht="15">
      <c r="I328" s="33"/>
      <c r="J328" s="33"/>
      <c r="K328" s="33"/>
      <c r="L328" s="33"/>
      <c r="M328" s="33"/>
      <c r="N328" s="34"/>
      <c r="O328" s="34"/>
      <c r="P328" s="34"/>
      <c r="Q328" s="35"/>
      <c r="R328" s="35"/>
      <c r="S328" s="35"/>
      <c r="T328" s="35"/>
      <c r="U328" s="35"/>
      <c r="V328" s="35"/>
    </row>
    <row r="329" spans="9:22" ht="15">
      <c r="I329" s="33"/>
      <c r="J329" s="33"/>
      <c r="K329" s="33"/>
      <c r="L329" s="33"/>
      <c r="M329" s="33"/>
      <c r="N329" s="34"/>
      <c r="O329" s="34"/>
      <c r="P329" s="34"/>
      <c r="Q329" s="35"/>
      <c r="R329" s="35"/>
      <c r="S329" s="35"/>
      <c r="T329" s="35"/>
      <c r="U329" s="35"/>
      <c r="V329" s="35"/>
    </row>
    <row r="330" spans="9:22" ht="15">
      <c r="I330" s="33"/>
      <c r="J330" s="33"/>
      <c r="K330" s="33"/>
      <c r="L330" s="33"/>
      <c r="M330" s="33"/>
      <c r="N330" s="34"/>
      <c r="O330" s="34"/>
      <c r="P330" s="34"/>
      <c r="Q330" s="35"/>
      <c r="R330" s="35"/>
      <c r="S330" s="35"/>
      <c r="T330" s="35"/>
      <c r="U330" s="35"/>
      <c r="V330" s="35"/>
    </row>
    <row r="331" spans="9:22" ht="15">
      <c r="I331" s="33"/>
      <c r="J331" s="33"/>
      <c r="K331" s="33"/>
      <c r="L331" s="33"/>
      <c r="M331" s="33"/>
      <c r="N331" s="34"/>
      <c r="O331" s="34"/>
      <c r="P331" s="34"/>
      <c r="Q331" s="35"/>
      <c r="R331" s="35"/>
      <c r="S331" s="35"/>
      <c r="T331" s="35"/>
      <c r="U331" s="35"/>
      <c r="V331" s="35"/>
    </row>
    <row r="332" spans="9:22" ht="15">
      <c r="I332" s="33"/>
      <c r="J332" s="33"/>
      <c r="K332" s="33"/>
      <c r="L332" s="33"/>
      <c r="M332" s="33"/>
      <c r="N332" s="34"/>
      <c r="O332" s="34"/>
      <c r="P332" s="34"/>
      <c r="Q332" s="35"/>
      <c r="R332" s="35"/>
      <c r="S332" s="35"/>
      <c r="T332" s="35"/>
      <c r="U332" s="35"/>
      <c r="V332" s="35"/>
    </row>
    <row r="333" spans="9:22" ht="15">
      <c r="I333" s="33"/>
      <c r="J333" s="33"/>
      <c r="K333" s="33"/>
      <c r="L333" s="33"/>
      <c r="M333" s="33"/>
      <c r="N333" s="34"/>
      <c r="O333" s="34"/>
      <c r="P333" s="34"/>
      <c r="Q333" s="35"/>
      <c r="R333" s="35"/>
      <c r="S333" s="35"/>
      <c r="T333" s="35"/>
      <c r="U333" s="35"/>
      <c r="V333" s="35"/>
    </row>
    <row r="334" spans="9:22" ht="15">
      <c r="I334" s="33"/>
      <c r="J334" s="33"/>
      <c r="K334" s="33"/>
      <c r="L334" s="33"/>
      <c r="M334" s="33"/>
      <c r="N334" s="34"/>
      <c r="O334" s="34"/>
      <c r="P334" s="34"/>
      <c r="Q334" s="35"/>
      <c r="R334" s="35"/>
      <c r="S334" s="35"/>
      <c r="T334" s="35"/>
      <c r="U334" s="35"/>
      <c r="V334" s="35"/>
    </row>
    <row r="335" spans="9:22" ht="15">
      <c r="I335" s="33"/>
      <c r="J335" s="33"/>
      <c r="K335" s="33"/>
      <c r="L335" s="33"/>
      <c r="M335" s="33"/>
      <c r="N335" s="34"/>
      <c r="O335" s="34"/>
      <c r="P335" s="34"/>
      <c r="Q335" s="35"/>
      <c r="R335" s="35"/>
      <c r="S335" s="35"/>
      <c r="T335" s="35"/>
      <c r="U335" s="35"/>
      <c r="V335" s="35"/>
    </row>
    <row r="336" spans="9:22" ht="15">
      <c r="I336" s="33"/>
      <c r="J336" s="33"/>
      <c r="K336" s="33"/>
      <c r="L336" s="33"/>
      <c r="M336" s="33"/>
      <c r="N336" s="34"/>
      <c r="O336" s="34"/>
      <c r="P336" s="34"/>
      <c r="Q336" s="35"/>
      <c r="R336" s="35"/>
      <c r="S336" s="35"/>
      <c r="T336" s="35"/>
      <c r="U336" s="35"/>
      <c r="V336" s="35"/>
    </row>
    <row r="337" spans="9:22" ht="15">
      <c r="I337" s="33"/>
      <c r="J337" s="33"/>
      <c r="K337" s="33"/>
      <c r="L337" s="33"/>
      <c r="M337" s="33"/>
      <c r="N337" s="34"/>
      <c r="O337" s="34"/>
      <c r="P337" s="34"/>
      <c r="Q337" s="35"/>
      <c r="R337" s="35"/>
      <c r="S337" s="35"/>
      <c r="T337" s="35"/>
      <c r="U337" s="35"/>
      <c r="V337" s="35"/>
    </row>
    <row r="338" spans="9:22" ht="15">
      <c r="I338" s="33"/>
      <c r="J338" s="33"/>
      <c r="K338" s="33"/>
      <c r="L338" s="33"/>
      <c r="M338" s="33"/>
      <c r="N338" s="34"/>
      <c r="O338" s="34"/>
      <c r="P338" s="34"/>
      <c r="Q338" s="35"/>
      <c r="R338" s="35"/>
      <c r="S338" s="35"/>
      <c r="T338" s="35"/>
      <c r="U338" s="35"/>
      <c r="V338" s="35"/>
    </row>
    <row r="339" spans="9:22" ht="15">
      <c r="I339" s="33"/>
      <c r="J339" s="33"/>
      <c r="K339" s="33"/>
      <c r="L339" s="33"/>
      <c r="M339" s="33"/>
      <c r="N339" s="34"/>
      <c r="O339" s="34"/>
      <c r="P339" s="34"/>
      <c r="Q339" s="35"/>
      <c r="R339" s="35"/>
      <c r="S339" s="35"/>
      <c r="T339" s="35"/>
      <c r="U339" s="35"/>
      <c r="V339" s="35"/>
    </row>
    <row r="340" spans="9:22" ht="15">
      <c r="I340" s="33"/>
      <c r="J340" s="33"/>
      <c r="K340" s="33"/>
      <c r="L340" s="33"/>
      <c r="M340" s="33"/>
      <c r="N340" s="34"/>
      <c r="O340" s="34"/>
      <c r="P340" s="34"/>
      <c r="Q340" s="35"/>
      <c r="R340" s="35"/>
      <c r="S340" s="35"/>
      <c r="T340" s="35"/>
      <c r="U340" s="35"/>
      <c r="V340" s="35"/>
    </row>
    <row r="341" spans="9:22" ht="15">
      <c r="I341" s="33"/>
      <c r="J341" s="33"/>
      <c r="K341" s="33"/>
      <c r="L341" s="33"/>
      <c r="M341" s="33"/>
      <c r="N341" s="34"/>
      <c r="O341" s="34"/>
      <c r="P341" s="34"/>
      <c r="Q341" s="35"/>
      <c r="R341" s="35"/>
      <c r="S341" s="35"/>
      <c r="T341" s="35"/>
      <c r="U341" s="35"/>
      <c r="V341" s="35"/>
    </row>
    <row r="342" spans="9:22" ht="15">
      <c r="I342" s="33"/>
      <c r="J342" s="33"/>
      <c r="K342" s="33"/>
      <c r="L342" s="33"/>
      <c r="M342" s="33"/>
      <c r="N342" s="34"/>
      <c r="O342" s="34"/>
      <c r="P342" s="34"/>
      <c r="Q342" s="35"/>
      <c r="R342" s="35"/>
      <c r="S342" s="35"/>
      <c r="T342" s="35"/>
      <c r="U342" s="35"/>
      <c r="V342" s="35"/>
    </row>
    <row r="343" spans="9:22" ht="15">
      <c r="I343" s="33"/>
      <c r="J343" s="33"/>
      <c r="K343" s="33"/>
      <c r="L343" s="33"/>
      <c r="M343" s="33"/>
      <c r="N343" s="34"/>
      <c r="O343" s="34"/>
      <c r="P343" s="34"/>
      <c r="Q343" s="35"/>
      <c r="R343" s="35"/>
      <c r="S343" s="35"/>
      <c r="T343" s="35"/>
      <c r="U343" s="35"/>
      <c r="V343" s="35"/>
    </row>
    <row r="344" spans="9:22" ht="15">
      <c r="I344" s="33"/>
      <c r="J344" s="33"/>
      <c r="K344" s="33"/>
      <c r="L344" s="33"/>
      <c r="M344" s="33"/>
      <c r="N344" s="34"/>
      <c r="O344" s="34"/>
      <c r="P344" s="34"/>
      <c r="Q344" s="35"/>
      <c r="R344" s="35"/>
      <c r="S344" s="35"/>
      <c r="T344" s="35"/>
      <c r="U344" s="35"/>
      <c r="V344" s="35"/>
    </row>
    <row r="345" spans="9:22" ht="15">
      <c r="I345" s="33"/>
      <c r="J345" s="33"/>
      <c r="K345" s="33"/>
      <c r="L345" s="33"/>
      <c r="M345" s="33"/>
      <c r="N345" s="34"/>
      <c r="O345" s="34"/>
      <c r="P345" s="34"/>
      <c r="Q345" s="35"/>
      <c r="R345" s="35"/>
      <c r="S345" s="35"/>
      <c r="T345" s="35"/>
      <c r="U345" s="35"/>
      <c r="V345" s="35"/>
    </row>
    <row r="346" spans="9:22" ht="15">
      <c r="I346" s="33"/>
      <c r="J346" s="33"/>
      <c r="K346" s="33"/>
      <c r="L346" s="33"/>
      <c r="M346" s="33"/>
      <c r="N346" s="34"/>
      <c r="O346" s="34"/>
      <c r="P346" s="34"/>
      <c r="Q346" s="35"/>
      <c r="R346" s="35"/>
      <c r="S346" s="35"/>
      <c r="T346" s="35"/>
      <c r="U346" s="35"/>
      <c r="V346" s="35"/>
    </row>
    <row r="347" spans="9:22" ht="15">
      <c r="I347" s="33"/>
      <c r="J347" s="33"/>
      <c r="K347" s="33"/>
      <c r="L347" s="33"/>
      <c r="M347" s="33"/>
      <c r="N347" s="34"/>
      <c r="O347" s="34"/>
      <c r="P347" s="34"/>
      <c r="Q347" s="35"/>
      <c r="R347" s="35"/>
      <c r="S347" s="35"/>
      <c r="T347" s="35"/>
      <c r="U347" s="35"/>
      <c r="V347" s="35"/>
    </row>
    <row r="348" spans="9:22" ht="15">
      <c r="I348" s="33"/>
      <c r="J348" s="33"/>
      <c r="K348" s="33"/>
      <c r="L348" s="33"/>
      <c r="M348" s="33"/>
      <c r="N348" s="34"/>
      <c r="O348" s="34"/>
      <c r="P348" s="34"/>
      <c r="Q348" s="35"/>
      <c r="R348" s="35"/>
      <c r="S348" s="35"/>
      <c r="T348" s="35"/>
      <c r="U348" s="35"/>
      <c r="V348" s="35"/>
    </row>
    <row r="349" spans="9:22" ht="15">
      <c r="I349" s="33"/>
      <c r="J349" s="33"/>
      <c r="K349" s="33"/>
      <c r="L349" s="33"/>
      <c r="M349" s="33"/>
      <c r="N349" s="34"/>
      <c r="O349" s="34"/>
      <c r="P349" s="34"/>
      <c r="Q349" s="35"/>
      <c r="R349" s="35"/>
      <c r="S349" s="35"/>
      <c r="T349" s="35"/>
      <c r="U349" s="35"/>
      <c r="V349" s="35"/>
    </row>
    <row r="350" spans="9:22" ht="15">
      <c r="I350" s="33"/>
      <c r="J350" s="33"/>
      <c r="K350" s="33"/>
      <c r="L350" s="33"/>
      <c r="M350" s="33"/>
      <c r="N350" s="34"/>
      <c r="O350" s="34"/>
      <c r="P350" s="34"/>
      <c r="Q350" s="35"/>
      <c r="R350" s="35"/>
      <c r="S350" s="35"/>
      <c r="T350" s="35"/>
      <c r="U350" s="35"/>
      <c r="V350" s="35"/>
    </row>
    <row r="351" spans="9:22" ht="15">
      <c r="I351" s="33"/>
      <c r="J351" s="33"/>
      <c r="K351" s="33"/>
      <c r="L351" s="33"/>
      <c r="M351" s="33"/>
      <c r="N351" s="34"/>
      <c r="O351" s="34"/>
      <c r="P351" s="34"/>
      <c r="Q351" s="35"/>
      <c r="R351" s="35"/>
      <c r="S351" s="35"/>
      <c r="T351" s="35"/>
      <c r="U351" s="35"/>
      <c r="V351" s="35"/>
    </row>
    <row r="352" spans="9:22" ht="15">
      <c r="I352" s="33"/>
      <c r="J352" s="33"/>
      <c r="K352" s="33"/>
      <c r="L352" s="33"/>
      <c r="M352" s="33"/>
      <c r="N352" s="34"/>
      <c r="O352" s="34"/>
      <c r="P352" s="34"/>
      <c r="Q352" s="35"/>
      <c r="R352" s="35"/>
      <c r="S352" s="35"/>
      <c r="T352" s="35"/>
      <c r="U352" s="35"/>
      <c r="V352" s="35"/>
    </row>
    <row r="353" spans="9:22" ht="15">
      <c r="I353" s="33"/>
      <c r="J353" s="33"/>
      <c r="K353" s="33"/>
      <c r="L353" s="33"/>
      <c r="M353" s="33"/>
      <c r="N353" s="34"/>
      <c r="O353" s="34"/>
      <c r="P353" s="34"/>
      <c r="Q353" s="35"/>
      <c r="R353" s="35"/>
      <c r="S353" s="35"/>
      <c r="T353" s="35"/>
      <c r="U353" s="35"/>
      <c r="V353" s="35"/>
    </row>
    <row r="354" spans="9:22" ht="15">
      <c r="I354" s="33"/>
      <c r="J354" s="33"/>
      <c r="K354" s="33"/>
      <c r="L354" s="33"/>
      <c r="M354" s="33"/>
      <c r="N354" s="34"/>
      <c r="O354" s="34"/>
      <c r="P354" s="34"/>
      <c r="Q354" s="35"/>
      <c r="R354" s="35"/>
      <c r="S354" s="35"/>
      <c r="T354" s="35"/>
      <c r="U354" s="35"/>
      <c r="V354" s="35"/>
    </row>
    <row r="355" spans="9:22" ht="15">
      <c r="I355" s="33"/>
      <c r="J355" s="33"/>
      <c r="K355" s="33"/>
      <c r="L355" s="33"/>
      <c r="M355" s="33"/>
      <c r="N355" s="34"/>
      <c r="O355" s="34"/>
      <c r="P355" s="34"/>
      <c r="Q355" s="35"/>
      <c r="R355" s="35"/>
      <c r="S355" s="35"/>
      <c r="T355" s="35"/>
      <c r="U355" s="35"/>
      <c r="V355" s="35"/>
    </row>
    <row r="356" spans="9:22" ht="15">
      <c r="I356" s="33"/>
      <c r="J356" s="33"/>
      <c r="K356" s="33"/>
      <c r="L356" s="33"/>
      <c r="M356" s="33"/>
      <c r="N356" s="34"/>
      <c r="O356" s="34"/>
      <c r="P356" s="34"/>
      <c r="Q356" s="35"/>
      <c r="R356" s="35"/>
      <c r="S356" s="35"/>
      <c r="T356" s="35"/>
      <c r="U356" s="35"/>
      <c r="V356" s="35"/>
    </row>
    <row r="357" spans="9:22" ht="15">
      <c r="I357" s="33"/>
      <c r="J357" s="33"/>
      <c r="K357" s="33"/>
      <c r="L357" s="33"/>
      <c r="M357" s="33"/>
      <c r="N357" s="34"/>
      <c r="O357" s="34"/>
      <c r="P357" s="34"/>
      <c r="Q357" s="35"/>
      <c r="R357" s="35"/>
      <c r="S357" s="35"/>
      <c r="T357" s="35"/>
      <c r="U357" s="35"/>
      <c r="V357" s="35"/>
    </row>
    <row r="358" spans="9:22" ht="15">
      <c r="I358" s="33"/>
      <c r="J358" s="33"/>
      <c r="K358" s="33"/>
      <c r="L358" s="33"/>
      <c r="M358" s="33"/>
      <c r="N358" s="34"/>
      <c r="O358" s="34"/>
      <c r="P358" s="34"/>
      <c r="Q358" s="35"/>
      <c r="R358" s="35"/>
      <c r="S358" s="35"/>
      <c r="T358" s="35"/>
      <c r="U358" s="35"/>
      <c r="V358" s="35"/>
    </row>
    <row r="359" spans="9:22" ht="15">
      <c r="I359" s="33"/>
      <c r="J359" s="33"/>
      <c r="K359" s="33"/>
      <c r="L359" s="33"/>
      <c r="M359" s="33"/>
      <c r="N359" s="34"/>
      <c r="O359" s="34"/>
      <c r="P359" s="34"/>
      <c r="Q359" s="35"/>
      <c r="R359" s="35"/>
      <c r="S359" s="35"/>
      <c r="T359" s="35"/>
      <c r="U359" s="35"/>
      <c r="V359" s="35"/>
    </row>
    <row r="360" spans="9:22" ht="15">
      <c r="I360" s="33"/>
      <c r="J360" s="33"/>
      <c r="K360" s="33"/>
      <c r="L360" s="33"/>
      <c r="M360" s="33"/>
      <c r="N360" s="34"/>
      <c r="O360" s="34"/>
      <c r="P360" s="34"/>
      <c r="Q360" s="35"/>
      <c r="R360" s="35"/>
      <c r="S360" s="35"/>
      <c r="T360" s="35"/>
      <c r="U360" s="35"/>
      <c r="V360" s="35"/>
    </row>
    <row r="361" spans="9:22" ht="15">
      <c r="I361" s="33"/>
      <c r="J361" s="33"/>
      <c r="K361" s="33"/>
      <c r="L361" s="33"/>
      <c r="M361" s="33"/>
      <c r="N361" s="34"/>
      <c r="O361" s="34"/>
      <c r="P361" s="34"/>
      <c r="Q361" s="35"/>
      <c r="R361" s="35"/>
      <c r="S361" s="35"/>
      <c r="T361" s="35"/>
      <c r="U361" s="35"/>
      <c r="V361" s="35"/>
    </row>
    <row r="362" spans="9:22" ht="15">
      <c r="I362" s="33"/>
      <c r="J362" s="33"/>
      <c r="K362" s="33"/>
      <c r="L362" s="33"/>
      <c r="M362" s="33"/>
      <c r="N362" s="34"/>
      <c r="O362" s="34"/>
      <c r="P362" s="34"/>
      <c r="Q362" s="35"/>
      <c r="R362" s="35"/>
      <c r="S362" s="35"/>
      <c r="T362" s="35"/>
      <c r="U362" s="35"/>
      <c r="V362" s="35"/>
    </row>
    <row r="363" spans="9:22" ht="15">
      <c r="I363" s="33"/>
      <c r="J363" s="33"/>
      <c r="K363" s="33"/>
      <c r="L363" s="33"/>
      <c r="M363" s="33"/>
      <c r="N363" s="34"/>
      <c r="O363" s="34"/>
      <c r="P363" s="34"/>
      <c r="Q363" s="35"/>
      <c r="R363" s="35"/>
      <c r="S363" s="35"/>
      <c r="T363" s="35"/>
      <c r="U363" s="35"/>
      <c r="V363" s="35"/>
    </row>
    <row r="364" spans="9:22" ht="15">
      <c r="I364" s="33"/>
      <c r="J364" s="33"/>
      <c r="K364" s="33"/>
      <c r="L364" s="33"/>
      <c r="M364" s="33"/>
      <c r="N364" s="34"/>
      <c r="O364" s="34"/>
      <c r="P364" s="34"/>
      <c r="Q364" s="35"/>
      <c r="R364" s="35"/>
      <c r="S364" s="35"/>
      <c r="T364" s="35"/>
      <c r="U364" s="35"/>
      <c r="V364" s="35"/>
    </row>
    <row r="365" spans="9:22" ht="15">
      <c r="I365" s="33"/>
      <c r="J365" s="33"/>
      <c r="K365" s="33"/>
      <c r="L365" s="33"/>
      <c r="M365" s="33"/>
      <c r="N365" s="34"/>
      <c r="O365" s="34"/>
      <c r="P365" s="34"/>
      <c r="Q365" s="35"/>
      <c r="R365" s="35"/>
      <c r="S365" s="35"/>
      <c r="T365" s="35"/>
      <c r="U365" s="35"/>
      <c r="V365" s="35"/>
    </row>
    <row r="366" spans="9:22" ht="15">
      <c r="I366" s="33"/>
      <c r="J366" s="33"/>
      <c r="K366" s="33"/>
      <c r="L366" s="33"/>
      <c r="M366" s="33"/>
      <c r="N366" s="34"/>
      <c r="O366" s="34"/>
      <c r="P366" s="34"/>
      <c r="Q366" s="35"/>
      <c r="R366" s="35"/>
      <c r="S366" s="35"/>
      <c r="T366" s="35"/>
      <c r="U366" s="35"/>
      <c r="V366" s="35"/>
    </row>
    <row r="367" spans="9:22" ht="15">
      <c r="I367" s="33"/>
      <c r="J367" s="33"/>
      <c r="K367" s="33"/>
      <c r="L367" s="33"/>
      <c r="M367" s="33"/>
      <c r="N367" s="34"/>
      <c r="O367" s="34"/>
      <c r="P367" s="34"/>
      <c r="Q367" s="35"/>
      <c r="R367" s="35"/>
      <c r="S367" s="35"/>
      <c r="T367" s="35"/>
      <c r="U367" s="35"/>
      <c r="V367" s="35"/>
    </row>
    <row r="368" spans="9:22" ht="15">
      <c r="I368" s="33"/>
      <c r="J368" s="33"/>
      <c r="K368" s="33"/>
      <c r="L368" s="33"/>
      <c r="M368" s="33"/>
      <c r="N368" s="34"/>
      <c r="O368" s="34"/>
      <c r="P368" s="34"/>
      <c r="Q368" s="35"/>
      <c r="R368" s="35"/>
      <c r="S368" s="35"/>
      <c r="T368" s="35"/>
      <c r="U368" s="35"/>
      <c r="V368" s="35"/>
    </row>
    <row r="369" spans="9:22" ht="15">
      <c r="I369" s="33"/>
      <c r="J369" s="33"/>
      <c r="K369" s="33"/>
      <c r="L369" s="33"/>
      <c r="M369" s="33"/>
      <c r="N369" s="34"/>
      <c r="O369" s="34"/>
      <c r="P369" s="34"/>
      <c r="Q369" s="35"/>
      <c r="R369" s="35"/>
      <c r="S369" s="35"/>
      <c r="T369" s="35"/>
      <c r="U369" s="35"/>
      <c r="V369" s="35"/>
    </row>
    <row r="370" spans="9:22" ht="15">
      <c r="I370" s="33"/>
      <c r="J370" s="33"/>
      <c r="K370" s="33"/>
      <c r="L370" s="33"/>
      <c r="M370" s="33"/>
      <c r="N370" s="34"/>
      <c r="O370" s="34"/>
      <c r="P370" s="34"/>
      <c r="Q370" s="35"/>
      <c r="R370" s="35"/>
      <c r="S370" s="35"/>
      <c r="T370" s="35"/>
      <c r="U370" s="35"/>
      <c r="V370" s="35"/>
    </row>
    <row r="371" spans="9:22" ht="15">
      <c r="I371" s="33"/>
      <c r="J371" s="33"/>
      <c r="K371" s="33"/>
      <c r="L371" s="33"/>
      <c r="M371" s="33"/>
      <c r="N371" s="34"/>
      <c r="O371" s="34"/>
      <c r="P371" s="34"/>
      <c r="Q371" s="35"/>
      <c r="R371" s="35"/>
      <c r="S371" s="35"/>
      <c r="T371" s="35"/>
      <c r="U371" s="35"/>
      <c r="V371" s="35"/>
    </row>
    <row r="372" spans="9:22" ht="15">
      <c r="I372" s="33"/>
      <c r="J372" s="33"/>
      <c r="K372" s="33"/>
      <c r="L372" s="33"/>
      <c r="M372" s="33"/>
      <c r="N372" s="34"/>
      <c r="O372" s="34"/>
      <c r="P372" s="34"/>
      <c r="Q372" s="35"/>
      <c r="R372" s="35"/>
      <c r="S372" s="35"/>
      <c r="T372" s="35"/>
      <c r="U372" s="35"/>
      <c r="V372" s="35"/>
    </row>
    <row r="373" spans="9:22" ht="15">
      <c r="I373" s="33"/>
      <c r="J373" s="33"/>
      <c r="K373" s="33"/>
      <c r="L373" s="33"/>
      <c r="M373" s="33"/>
      <c r="N373" s="34"/>
      <c r="O373" s="34"/>
      <c r="P373" s="34"/>
      <c r="Q373" s="35"/>
      <c r="R373" s="35"/>
      <c r="S373" s="35"/>
      <c r="T373" s="35"/>
      <c r="U373" s="35"/>
      <c r="V373" s="35"/>
    </row>
    <row r="374" spans="9:22" ht="15">
      <c r="I374" s="33"/>
      <c r="J374" s="33"/>
      <c r="K374" s="33"/>
      <c r="L374" s="33"/>
      <c r="M374" s="33"/>
      <c r="N374" s="34"/>
      <c r="O374" s="34"/>
      <c r="P374" s="34"/>
      <c r="Q374" s="35"/>
      <c r="R374" s="35"/>
      <c r="S374" s="35"/>
      <c r="T374" s="35"/>
      <c r="U374" s="35"/>
      <c r="V374" s="35"/>
    </row>
    <row r="375" spans="9:22" ht="15">
      <c r="I375" s="33"/>
      <c r="J375" s="33"/>
      <c r="K375" s="33"/>
      <c r="L375" s="33"/>
      <c r="M375" s="33"/>
      <c r="N375" s="34"/>
      <c r="O375" s="34"/>
      <c r="P375" s="34"/>
      <c r="Q375" s="35"/>
      <c r="R375" s="35"/>
      <c r="S375" s="35"/>
      <c r="T375" s="35"/>
      <c r="U375" s="35"/>
      <c r="V375" s="35"/>
    </row>
    <row r="376" spans="9:22" ht="15">
      <c r="I376" s="33"/>
      <c r="J376" s="33"/>
      <c r="K376" s="33"/>
      <c r="L376" s="33"/>
      <c r="M376" s="33"/>
      <c r="N376" s="34"/>
      <c r="O376" s="34"/>
      <c r="P376" s="34"/>
      <c r="Q376" s="35"/>
      <c r="R376" s="35"/>
      <c r="S376" s="35"/>
      <c r="T376" s="35"/>
      <c r="U376" s="35"/>
      <c r="V376" s="35"/>
    </row>
    <row r="377" spans="9:22" ht="15">
      <c r="I377" s="33"/>
      <c r="J377" s="33"/>
      <c r="K377" s="33"/>
      <c r="L377" s="33"/>
      <c r="M377" s="33"/>
      <c r="N377" s="34"/>
      <c r="O377" s="34"/>
      <c r="P377" s="34"/>
      <c r="Q377" s="35"/>
      <c r="R377" s="35"/>
      <c r="S377" s="35"/>
      <c r="T377" s="35"/>
      <c r="U377" s="35"/>
      <c r="V377" s="35"/>
    </row>
    <row r="378" spans="9:22" ht="15">
      <c r="I378" s="33"/>
      <c r="J378" s="33"/>
      <c r="K378" s="33"/>
      <c r="L378" s="33"/>
      <c r="M378" s="33"/>
      <c r="N378" s="34"/>
      <c r="O378" s="34"/>
      <c r="P378" s="34"/>
      <c r="Q378" s="35"/>
      <c r="R378" s="35"/>
      <c r="S378" s="35"/>
      <c r="T378" s="35"/>
      <c r="U378" s="35"/>
      <c r="V378" s="35"/>
    </row>
    <row r="379" spans="9:22" ht="15">
      <c r="I379" s="33"/>
      <c r="J379" s="33"/>
      <c r="K379" s="33"/>
      <c r="L379" s="33"/>
      <c r="M379" s="33"/>
      <c r="N379" s="34"/>
      <c r="O379" s="34"/>
      <c r="P379" s="34"/>
      <c r="Q379" s="35"/>
      <c r="R379" s="35"/>
      <c r="S379" s="35"/>
      <c r="T379" s="35"/>
      <c r="U379" s="35"/>
      <c r="V379" s="35"/>
    </row>
    <row r="380" spans="9:22" ht="15">
      <c r="I380" s="33"/>
      <c r="J380" s="33"/>
      <c r="K380" s="33"/>
      <c r="L380" s="33"/>
      <c r="M380" s="33"/>
      <c r="N380" s="34"/>
      <c r="O380" s="34"/>
      <c r="P380" s="34"/>
      <c r="Q380" s="35"/>
      <c r="R380" s="35"/>
      <c r="S380" s="35"/>
      <c r="T380" s="35"/>
      <c r="U380" s="35"/>
      <c r="V380" s="35"/>
    </row>
    <row r="381" spans="9:22" ht="15">
      <c r="I381" s="33"/>
      <c r="J381" s="33"/>
      <c r="K381" s="33"/>
      <c r="L381" s="33"/>
      <c r="M381" s="33"/>
      <c r="N381" s="34"/>
      <c r="O381" s="34"/>
      <c r="P381" s="34"/>
      <c r="Q381" s="35"/>
      <c r="R381" s="35"/>
      <c r="S381" s="35"/>
      <c r="T381" s="35"/>
      <c r="U381" s="35"/>
      <c r="V381" s="35"/>
    </row>
    <row r="382" spans="9:22" ht="15">
      <c r="I382" s="33"/>
      <c r="J382" s="33"/>
      <c r="K382" s="33"/>
      <c r="L382" s="33"/>
      <c r="M382" s="33"/>
      <c r="N382" s="34"/>
      <c r="O382" s="34"/>
      <c r="P382" s="34"/>
      <c r="Q382" s="35"/>
      <c r="R382" s="35"/>
      <c r="S382" s="35"/>
      <c r="T382" s="35"/>
      <c r="U382" s="35"/>
      <c r="V382" s="35"/>
    </row>
    <row r="383" spans="9:22" ht="15">
      <c r="I383" s="33"/>
      <c r="J383" s="33"/>
      <c r="K383" s="33"/>
      <c r="L383" s="33"/>
      <c r="M383" s="33"/>
      <c r="N383" s="34"/>
      <c r="O383" s="34"/>
      <c r="P383" s="34"/>
      <c r="Q383" s="35"/>
      <c r="R383" s="35"/>
      <c r="S383" s="35"/>
      <c r="T383" s="35"/>
      <c r="U383" s="35"/>
      <c r="V383" s="35"/>
    </row>
    <row r="384" spans="9:22" ht="15">
      <c r="I384" s="33"/>
      <c r="J384" s="33"/>
      <c r="K384" s="33"/>
      <c r="L384" s="33"/>
      <c r="M384" s="33"/>
      <c r="N384" s="34"/>
      <c r="O384" s="34"/>
      <c r="P384" s="34"/>
      <c r="Q384" s="35"/>
      <c r="R384" s="35"/>
      <c r="S384" s="35"/>
      <c r="T384" s="35"/>
      <c r="U384" s="35"/>
      <c r="V384" s="35"/>
    </row>
    <row r="385" spans="9:22" ht="15">
      <c r="I385" s="33"/>
      <c r="J385" s="33"/>
      <c r="K385" s="33"/>
      <c r="L385" s="33"/>
      <c r="M385" s="33"/>
      <c r="N385" s="34"/>
      <c r="O385" s="34"/>
      <c r="P385" s="34"/>
      <c r="Q385" s="35"/>
      <c r="R385" s="35"/>
      <c r="S385" s="35"/>
      <c r="T385" s="35"/>
      <c r="U385" s="35"/>
      <c r="V385" s="35"/>
    </row>
    <row r="386" spans="9:22" ht="15">
      <c r="I386" s="33"/>
      <c r="J386" s="33"/>
      <c r="K386" s="33"/>
      <c r="L386" s="33"/>
      <c r="M386" s="33"/>
      <c r="N386" s="34"/>
      <c r="O386" s="34"/>
      <c r="P386" s="34"/>
      <c r="Q386" s="35"/>
      <c r="R386" s="35"/>
      <c r="S386" s="35"/>
      <c r="T386" s="35"/>
      <c r="U386" s="35"/>
      <c r="V386" s="35"/>
    </row>
    <row r="387" spans="9:22" ht="15">
      <c r="I387" s="33"/>
      <c r="J387" s="33"/>
      <c r="K387" s="33"/>
      <c r="L387" s="33"/>
      <c r="M387" s="33"/>
      <c r="N387" s="34"/>
      <c r="O387" s="34"/>
      <c r="P387" s="34"/>
      <c r="Q387" s="35"/>
      <c r="R387" s="35"/>
      <c r="S387" s="35"/>
      <c r="T387" s="35"/>
      <c r="U387" s="35"/>
      <c r="V387" s="35"/>
    </row>
    <row r="388" spans="9:22" ht="15">
      <c r="I388" s="33"/>
      <c r="J388" s="33"/>
      <c r="K388" s="33"/>
      <c r="L388" s="33"/>
      <c r="M388" s="33"/>
      <c r="N388" s="34"/>
      <c r="O388" s="34"/>
      <c r="P388" s="34"/>
      <c r="Q388" s="35"/>
      <c r="R388" s="35"/>
      <c r="S388" s="35"/>
      <c r="T388" s="35"/>
      <c r="U388" s="35"/>
      <c r="V388" s="35"/>
    </row>
    <row r="389" spans="9:22" ht="15">
      <c r="I389" s="33"/>
      <c r="J389" s="33"/>
      <c r="K389" s="33"/>
      <c r="L389" s="33"/>
      <c r="M389" s="33"/>
      <c r="N389" s="34"/>
      <c r="O389" s="34"/>
      <c r="P389" s="34"/>
      <c r="Q389" s="35"/>
      <c r="R389" s="35"/>
      <c r="S389" s="35"/>
      <c r="T389" s="35"/>
      <c r="U389" s="35"/>
      <c r="V389" s="35"/>
    </row>
    <row r="390" spans="9:22" ht="15">
      <c r="I390" s="33"/>
      <c r="J390" s="33"/>
      <c r="K390" s="33"/>
      <c r="L390" s="33"/>
      <c r="M390" s="33"/>
      <c r="N390" s="34"/>
      <c r="O390" s="34"/>
      <c r="P390" s="34"/>
      <c r="Q390" s="35"/>
      <c r="R390" s="35"/>
      <c r="S390" s="35"/>
      <c r="T390" s="35"/>
      <c r="U390" s="35"/>
      <c r="V390" s="35"/>
    </row>
    <row r="391" spans="9:22" ht="15">
      <c r="I391" s="33"/>
      <c r="J391" s="33"/>
      <c r="K391" s="33"/>
      <c r="L391" s="33"/>
      <c r="M391" s="33"/>
      <c r="N391" s="34"/>
      <c r="O391" s="34"/>
      <c r="P391" s="34"/>
      <c r="Q391" s="35"/>
      <c r="R391" s="35"/>
      <c r="S391" s="35"/>
      <c r="T391" s="35"/>
      <c r="U391" s="35"/>
      <c r="V391" s="35"/>
    </row>
    <row r="392" spans="9:22" ht="15">
      <c r="I392" s="33"/>
      <c r="J392" s="33"/>
      <c r="K392" s="33"/>
      <c r="L392" s="33"/>
      <c r="M392" s="33"/>
      <c r="N392" s="34"/>
      <c r="O392" s="34"/>
      <c r="P392" s="34"/>
      <c r="Q392" s="35"/>
      <c r="R392" s="35"/>
      <c r="S392" s="35"/>
      <c r="T392" s="35"/>
      <c r="U392" s="35"/>
      <c r="V392" s="35"/>
    </row>
    <row r="393" spans="9:22" ht="15">
      <c r="I393" s="33"/>
      <c r="J393" s="33"/>
      <c r="K393" s="33"/>
      <c r="L393" s="33"/>
      <c r="M393" s="33"/>
      <c r="N393" s="34"/>
      <c r="O393" s="34"/>
      <c r="P393" s="34"/>
      <c r="Q393" s="35"/>
      <c r="R393" s="35"/>
      <c r="S393" s="35"/>
      <c r="T393" s="35"/>
      <c r="U393" s="35"/>
      <c r="V393" s="35"/>
    </row>
    <row r="394" spans="9:22" ht="15">
      <c r="I394" s="33"/>
      <c r="J394" s="33"/>
      <c r="K394" s="33"/>
      <c r="L394" s="33"/>
      <c r="M394" s="33"/>
      <c r="N394" s="34"/>
      <c r="O394" s="34"/>
      <c r="P394" s="34"/>
      <c r="Q394" s="35"/>
      <c r="R394" s="35"/>
      <c r="S394" s="35"/>
      <c r="T394" s="35"/>
      <c r="U394" s="35"/>
      <c r="V394" s="35"/>
    </row>
    <row r="395" spans="9:22" ht="15">
      <c r="I395" s="33"/>
      <c r="J395" s="33"/>
      <c r="K395" s="33"/>
      <c r="L395" s="33"/>
      <c r="M395" s="33"/>
      <c r="N395" s="34"/>
      <c r="O395" s="34"/>
      <c r="P395" s="34"/>
      <c r="Q395" s="35"/>
      <c r="R395" s="35"/>
      <c r="S395" s="35"/>
      <c r="T395" s="35"/>
      <c r="U395" s="35"/>
      <c r="V395" s="35"/>
    </row>
    <row r="396" spans="9:22" ht="15">
      <c r="I396" s="33"/>
      <c r="J396" s="33"/>
      <c r="K396" s="33"/>
      <c r="L396" s="33"/>
      <c r="M396" s="33"/>
      <c r="N396" s="34"/>
      <c r="O396" s="34"/>
      <c r="P396" s="34"/>
      <c r="Q396" s="35"/>
      <c r="R396" s="35"/>
      <c r="S396" s="35"/>
      <c r="T396" s="35"/>
      <c r="U396" s="35"/>
      <c r="V396" s="35"/>
    </row>
    <row r="397" spans="9:22" ht="15">
      <c r="I397" s="33"/>
      <c r="J397" s="33"/>
      <c r="K397" s="33"/>
      <c r="L397" s="33"/>
      <c r="M397" s="33"/>
      <c r="N397" s="34"/>
      <c r="O397" s="34"/>
      <c r="P397" s="34"/>
      <c r="Q397" s="35"/>
      <c r="R397" s="35"/>
      <c r="S397" s="35"/>
      <c r="T397" s="35"/>
      <c r="U397" s="35"/>
      <c r="V397" s="35"/>
    </row>
    <row r="398" spans="9:22" ht="15">
      <c r="I398" s="33"/>
      <c r="J398" s="33"/>
      <c r="K398" s="33"/>
      <c r="L398" s="33"/>
      <c r="M398" s="33"/>
      <c r="N398" s="34"/>
      <c r="O398" s="34"/>
      <c r="P398" s="34"/>
      <c r="Q398" s="35"/>
      <c r="R398" s="35"/>
      <c r="S398" s="35"/>
      <c r="T398" s="35"/>
      <c r="U398" s="35"/>
      <c r="V398" s="35"/>
    </row>
    <row r="399" spans="9:22" ht="15">
      <c r="I399" s="33"/>
      <c r="J399" s="33"/>
      <c r="K399" s="33"/>
      <c r="L399" s="33"/>
      <c r="M399" s="33"/>
      <c r="N399" s="34"/>
      <c r="O399" s="34"/>
      <c r="P399" s="34"/>
      <c r="Q399" s="35"/>
      <c r="R399" s="35"/>
      <c r="S399" s="35"/>
      <c r="T399" s="35"/>
      <c r="U399" s="35"/>
      <c r="V399" s="35"/>
    </row>
    <row r="400" spans="9:22" ht="15">
      <c r="I400" s="33"/>
      <c r="J400" s="33"/>
      <c r="K400" s="33"/>
      <c r="L400" s="33"/>
      <c r="M400" s="33"/>
      <c r="N400" s="34"/>
      <c r="O400" s="34"/>
      <c r="P400" s="34"/>
      <c r="Q400" s="35"/>
      <c r="R400" s="35"/>
      <c r="S400" s="35"/>
      <c r="T400" s="35"/>
      <c r="U400" s="35"/>
      <c r="V400" s="35"/>
    </row>
    <row r="401" spans="9:22" ht="15">
      <c r="I401" s="33"/>
      <c r="J401" s="33"/>
      <c r="K401" s="33"/>
      <c r="L401" s="33"/>
      <c r="M401" s="33"/>
      <c r="N401" s="34"/>
      <c r="O401" s="34"/>
      <c r="P401" s="34"/>
      <c r="Q401" s="35"/>
      <c r="R401" s="35"/>
      <c r="S401" s="35"/>
      <c r="T401" s="35"/>
      <c r="U401" s="35"/>
      <c r="V401" s="35"/>
    </row>
    <row r="402" spans="9:22" ht="15">
      <c r="I402" s="33"/>
      <c r="J402" s="33"/>
      <c r="K402" s="33"/>
      <c r="L402" s="33"/>
      <c r="M402" s="33"/>
      <c r="N402" s="34"/>
      <c r="O402" s="34"/>
      <c r="P402" s="34"/>
      <c r="Q402" s="35"/>
      <c r="R402" s="35"/>
      <c r="S402" s="35"/>
      <c r="T402" s="35"/>
      <c r="U402" s="35"/>
      <c r="V402" s="35"/>
    </row>
    <row r="403" spans="9:22" ht="15">
      <c r="I403" s="33"/>
      <c r="J403" s="33"/>
      <c r="K403" s="33"/>
      <c r="L403" s="33"/>
      <c r="M403" s="33"/>
      <c r="N403" s="34"/>
      <c r="O403" s="34"/>
      <c r="P403" s="34"/>
      <c r="Q403" s="35"/>
      <c r="R403" s="35"/>
      <c r="S403" s="35"/>
      <c r="T403" s="35"/>
      <c r="U403" s="35"/>
      <c r="V403" s="35"/>
    </row>
    <row r="404" spans="9:22" ht="15">
      <c r="I404" s="33"/>
      <c r="J404" s="33"/>
      <c r="K404" s="33"/>
      <c r="L404" s="33"/>
      <c r="M404" s="33"/>
      <c r="N404" s="34"/>
      <c r="O404" s="34"/>
      <c r="P404" s="34"/>
      <c r="Q404" s="35"/>
      <c r="R404" s="35"/>
      <c r="S404" s="35"/>
      <c r="T404" s="35"/>
      <c r="U404" s="35"/>
      <c r="V404" s="35"/>
    </row>
    <row r="405" spans="9:22" ht="15">
      <c r="I405" s="33"/>
      <c r="J405" s="33"/>
      <c r="K405" s="33"/>
      <c r="L405" s="33"/>
      <c r="M405" s="33"/>
      <c r="N405" s="34"/>
      <c r="O405" s="34"/>
      <c r="P405" s="34"/>
      <c r="Q405" s="35"/>
      <c r="R405" s="35"/>
      <c r="S405" s="35"/>
      <c r="T405" s="35"/>
      <c r="U405" s="35"/>
      <c r="V405" s="35"/>
    </row>
    <row r="406" spans="9:22" ht="15">
      <c r="I406" s="33"/>
      <c r="J406" s="33"/>
      <c r="K406" s="33"/>
      <c r="L406" s="33"/>
      <c r="M406" s="33"/>
      <c r="N406" s="34"/>
      <c r="O406" s="34"/>
      <c r="P406" s="34"/>
      <c r="Q406" s="35"/>
      <c r="R406" s="35"/>
      <c r="S406" s="35"/>
      <c r="T406" s="35"/>
      <c r="U406" s="35"/>
      <c r="V406" s="35"/>
    </row>
    <row r="407" spans="9:22" ht="15">
      <c r="I407" s="33"/>
      <c r="J407" s="33"/>
      <c r="K407" s="33"/>
      <c r="L407" s="33"/>
      <c r="M407" s="33"/>
      <c r="N407" s="34"/>
      <c r="O407" s="34"/>
      <c r="P407" s="34"/>
      <c r="Q407" s="35"/>
      <c r="R407" s="35"/>
      <c r="S407" s="35"/>
      <c r="T407" s="35"/>
      <c r="U407" s="35"/>
      <c r="V407" s="35"/>
    </row>
    <row r="408" spans="9:22" ht="15">
      <c r="I408" s="33"/>
      <c r="J408" s="33"/>
      <c r="K408" s="33"/>
      <c r="L408" s="33"/>
      <c r="M408" s="33"/>
      <c r="N408" s="34"/>
      <c r="O408" s="34"/>
      <c r="P408" s="34"/>
      <c r="Q408" s="35"/>
      <c r="R408" s="35"/>
      <c r="S408" s="35"/>
      <c r="T408" s="35"/>
      <c r="U408" s="35"/>
      <c r="V408" s="35"/>
    </row>
    <row r="409" spans="9:22" ht="15">
      <c r="I409" s="33"/>
      <c r="J409" s="33"/>
      <c r="K409" s="33"/>
      <c r="L409" s="33"/>
      <c r="M409" s="33"/>
      <c r="N409" s="34"/>
      <c r="O409" s="34"/>
      <c r="P409" s="34"/>
      <c r="Q409" s="35"/>
      <c r="R409" s="35"/>
      <c r="S409" s="35"/>
      <c r="T409" s="35"/>
      <c r="U409" s="35"/>
      <c r="V409" s="35"/>
    </row>
    <row r="410" spans="9:22" ht="15">
      <c r="I410" s="33"/>
      <c r="J410" s="33"/>
      <c r="K410" s="33"/>
      <c r="L410" s="33"/>
      <c r="M410" s="33"/>
      <c r="N410" s="34"/>
      <c r="O410" s="34"/>
      <c r="P410" s="34"/>
      <c r="Q410" s="35"/>
      <c r="R410" s="35"/>
      <c r="S410" s="35"/>
      <c r="T410" s="35"/>
      <c r="U410" s="35"/>
      <c r="V410" s="35"/>
    </row>
    <row r="411" spans="9:22" ht="15">
      <c r="I411" s="33"/>
      <c r="J411" s="33"/>
      <c r="K411" s="33"/>
      <c r="L411" s="33"/>
      <c r="M411" s="33"/>
      <c r="N411" s="34"/>
      <c r="O411" s="34"/>
      <c r="P411" s="34"/>
      <c r="Q411" s="35"/>
      <c r="R411" s="35"/>
      <c r="S411" s="35"/>
      <c r="T411" s="35"/>
      <c r="U411" s="35"/>
      <c r="V411" s="35"/>
    </row>
    <row r="412" spans="9:22" ht="15">
      <c r="I412" s="33"/>
      <c r="J412" s="33"/>
      <c r="K412" s="33"/>
      <c r="L412" s="33"/>
      <c r="M412" s="33"/>
      <c r="N412" s="34"/>
      <c r="O412" s="34"/>
      <c r="P412" s="34"/>
      <c r="Q412" s="35"/>
      <c r="R412" s="35"/>
      <c r="S412" s="35"/>
      <c r="T412" s="35"/>
      <c r="U412" s="35"/>
      <c r="V412" s="35"/>
    </row>
    <row r="413" spans="9:22" ht="15">
      <c r="I413" s="33"/>
      <c r="J413" s="33"/>
      <c r="K413" s="33"/>
      <c r="L413" s="33"/>
      <c r="M413" s="33"/>
      <c r="N413" s="34"/>
      <c r="O413" s="34"/>
      <c r="P413" s="34"/>
      <c r="Q413" s="35"/>
      <c r="R413" s="35"/>
      <c r="S413" s="35"/>
      <c r="T413" s="35"/>
      <c r="U413" s="35"/>
      <c r="V413" s="35"/>
    </row>
    <row r="414" spans="9:22" ht="15">
      <c r="I414" s="33"/>
      <c r="J414" s="33"/>
      <c r="K414" s="33"/>
      <c r="L414" s="33"/>
      <c r="M414" s="33"/>
      <c r="N414" s="34"/>
      <c r="O414" s="34"/>
      <c r="P414" s="34"/>
      <c r="Q414" s="35"/>
      <c r="R414" s="35"/>
      <c r="S414" s="35"/>
      <c r="T414" s="35"/>
      <c r="U414" s="35"/>
      <c r="V414" s="35"/>
    </row>
    <row r="415" spans="9:22" ht="15">
      <c r="I415" s="33"/>
      <c r="J415" s="33"/>
      <c r="K415" s="33"/>
      <c r="L415" s="33"/>
      <c r="M415" s="33"/>
      <c r="N415" s="34"/>
      <c r="O415" s="34"/>
      <c r="P415" s="34"/>
      <c r="Q415" s="35"/>
      <c r="R415" s="35"/>
      <c r="S415" s="35"/>
      <c r="T415" s="35"/>
      <c r="U415" s="35"/>
      <c r="V415" s="35"/>
    </row>
    <row r="416" spans="9:22" ht="15">
      <c r="I416" s="33"/>
      <c r="J416" s="33"/>
      <c r="K416" s="33"/>
      <c r="L416" s="33"/>
      <c r="M416" s="33"/>
      <c r="N416" s="34"/>
      <c r="O416" s="34"/>
      <c r="P416" s="34"/>
      <c r="Q416" s="35"/>
      <c r="R416" s="35"/>
      <c r="S416" s="35"/>
      <c r="T416" s="35"/>
      <c r="U416" s="35"/>
      <c r="V416" s="35"/>
    </row>
    <row r="417" spans="9:22" ht="15">
      <c r="I417" s="33"/>
      <c r="J417" s="33"/>
      <c r="K417" s="33"/>
      <c r="L417" s="33"/>
      <c r="M417" s="33"/>
      <c r="N417" s="34"/>
      <c r="O417" s="34"/>
      <c r="P417" s="34"/>
      <c r="Q417" s="35"/>
      <c r="R417" s="35"/>
      <c r="S417" s="35"/>
      <c r="T417" s="35"/>
      <c r="U417" s="35"/>
      <c r="V417" s="35"/>
    </row>
    <row r="418" spans="9:22" ht="15">
      <c r="I418" s="33"/>
      <c r="J418" s="33"/>
      <c r="K418" s="33"/>
      <c r="L418" s="33"/>
      <c r="M418" s="33"/>
      <c r="N418" s="34"/>
      <c r="O418" s="34"/>
      <c r="P418" s="34"/>
      <c r="Q418" s="35"/>
      <c r="R418" s="35"/>
      <c r="S418" s="35"/>
      <c r="T418" s="35"/>
      <c r="U418" s="35"/>
      <c r="V418" s="35"/>
    </row>
    <row r="419" spans="9:22" ht="15">
      <c r="I419" s="33"/>
      <c r="J419" s="33"/>
      <c r="K419" s="33"/>
      <c r="L419" s="33"/>
      <c r="M419" s="33"/>
      <c r="N419" s="34"/>
      <c r="O419" s="34"/>
      <c r="P419" s="34"/>
      <c r="Q419" s="35"/>
      <c r="R419" s="35"/>
      <c r="S419" s="35"/>
      <c r="T419" s="35"/>
      <c r="U419" s="35"/>
      <c r="V419" s="35"/>
    </row>
    <row r="420" spans="9:22" ht="15">
      <c r="I420" s="33"/>
      <c r="J420" s="33"/>
      <c r="K420" s="33"/>
      <c r="L420" s="33"/>
      <c r="M420" s="33"/>
      <c r="N420" s="34"/>
      <c r="O420" s="34"/>
      <c r="P420" s="34"/>
      <c r="Q420" s="35"/>
      <c r="R420" s="35"/>
      <c r="S420" s="35"/>
      <c r="T420" s="35"/>
      <c r="U420" s="35"/>
      <c r="V420" s="35"/>
    </row>
    <row r="421" spans="9:22" ht="15">
      <c r="I421" s="33"/>
      <c r="J421" s="33"/>
      <c r="K421" s="33"/>
      <c r="L421" s="33"/>
      <c r="M421" s="33"/>
      <c r="N421" s="34"/>
      <c r="O421" s="34"/>
      <c r="P421" s="34"/>
      <c r="Q421" s="35"/>
      <c r="R421" s="35"/>
      <c r="S421" s="35"/>
      <c r="T421" s="35"/>
      <c r="U421" s="35"/>
      <c r="V421" s="35"/>
    </row>
    <row r="422" spans="9:22" ht="15">
      <c r="I422" s="33"/>
      <c r="J422" s="33"/>
      <c r="K422" s="33"/>
      <c r="L422" s="33"/>
      <c r="M422" s="33"/>
      <c r="N422" s="34"/>
      <c r="O422" s="34"/>
      <c r="P422" s="34"/>
      <c r="Q422" s="35"/>
      <c r="R422" s="35"/>
      <c r="S422" s="35"/>
      <c r="T422" s="35"/>
      <c r="U422" s="35"/>
      <c r="V422" s="35"/>
    </row>
    <row r="423" spans="9:22" ht="15">
      <c r="I423" s="33"/>
      <c r="J423" s="33"/>
      <c r="K423" s="33"/>
      <c r="L423" s="33"/>
      <c r="M423" s="33"/>
      <c r="N423" s="34"/>
      <c r="O423" s="34"/>
      <c r="P423" s="34"/>
      <c r="Q423" s="35"/>
      <c r="R423" s="35"/>
      <c r="S423" s="35"/>
      <c r="T423" s="35"/>
      <c r="U423" s="35"/>
      <c r="V423" s="35"/>
    </row>
    <row r="424" spans="9:22" ht="15">
      <c r="I424" s="33"/>
      <c r="J424" s="33"/>
      <c r="K424" s="33"/>
      <c r="L424" s="33"/>
      <c r="M424" s="33"/>
      <c r="N424" s="34"/>
      <c r="O424" s="34"/>
      <c r="P424" s="34"/>
      <c r="Q424" s="35"/>
      <c r="R424" s="35"/>
      <c r="S424" s="35"/>
      <c r="T424" s="35"/>
      <c r="U424" s="35"/>
      <c r="V424" s="35"/>
    </row>
    <row r="425" spans="9:22" ht="15">
      <c r="I425" s="33"/>
      <c r="J425" s="33"/>
      <c r="K425" s="33"/>
      <c r="L425" s="33"/>
      <c r="M425" s="33"/>
      <c r="N425" s="34"/>
      <c r="O425" s="34"/>
      <c r="P425" s="34"/>
      <c r="Q425" s="35"/>
      <c r="R425" s="35"/>
      <c r="S425" s="35"/>
      <c r="T425" s="35"/>
      <c r="U425" s="35"/>
      <c r="V425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="70" zoomScaleNormal="7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33" sqref="T33"/>
    </sheetView>
  </sheetViews>
  <sheetFormatPr defaultColWidth="11.421875" defaultRowHeight="12.75"/>
  <cols>
    <col min="1" max="1" width="9.421875" style="0" customWidth="1"/>
    <col min="2" max="2" width="7.28125" style="0" customWidth="1"/>
    <col min="3" max="3" width="8.57421875" style="0" customWidth="1"/>
    <col min="4" max="4" width="11.421875" style="0" customWidth="1"/>
    <col min="5" max="5" width="7.421875" style="0" customWidth="1"/>
    <col min="6" max="11" width="11.421875" style="0" customWidth="1"/>
    <col min="12" max="12" width="13.28125" style="0" customWidth="1"/>
    <col min="13" max="13" width="11.00390625" style="0" customWidth="1"/>
    <col min="14" max="18" width="11.421875" style="0" customWidth="1"/>
    <col min="19" max="19" width="10.7109375" style="0" customWidth="1"/>
    <col min="20" max="24" width="12.421875" style="0" customWidth="1"/>
    <col min="25" max="31" width="11.421875" style="0" customWidth="1"/>
    <col min="32" max="32" width="9.00390625" style="0" customWidth="1"/>
    <col min="33" max="35" width="11.421875" style="0" customWidth="1"/>
    <col min="36" max="36" width="9.421875" style="0" customWidth="1"/>
    <col min="37" max="37" width="10.140625" style="0" customWidth="1"/>
  </cols>
  <sheetData>
    <row r="1" spans="1:26" ht="38.25">
      <c r="A1" s="1" t="s">
        <v>29</v>
      </c>
      <c r="B1" s="1" t="s">
        <v>32</v>
      </c>
      <c r="C1" s="1" t="s">
        <v>25</v>
      </c>
      <c r="D1" s="1" t="s">
        <v>33</v>
      </c>
      <c r="E1" s="1" t="s">
        <v>0</v>
      </c>
      <c r="F1" s="1" t="s">
        <v>44</v>
      </c>
      <c r="G1" s="1" t="s">
        <v>45</v>
      </c>
      <c r="H1" s="1" t="s">
        <v>46</v>
      </c>
      <c r="I1" s="1" t="s">
        <v>28</v>
      </c>
      <c r="J1" s="1" t="s">
        <v>27</v>
      </c>
      <c r="K1" s="1" t="s">
        <v>49</v>
      </c>
      <c r="L1" s="1" t="s">
        <v>50</v>
      </c>
      <c r="M1" s="1" t="s">
        <v>28</v>
      </c>
      <c r="N1" s="1" t="s">
        <v>27</v>
      </c>
      <c r="O1" s="1" t="s">
        <v>52</v>
      </c>
      <c r="P1" s="1" t="s">
        <v>28</v>
      </c>
      <c r="Q1" s="1" t="s">
        <v>27</v>
      </c>
      <c r="R1" s="1" t="s">
        <v>51</v>
      </c>
      <c r="S1" s="1" t="s">
        <v>28</v>
      </c>
      <c r="T1" s="1" t="s">
        <v>27</v>
      </c>
      <c r="U1" s="1" t="s">
        <v>53</v>
      </c>
      <c r="V1" s="1" t="s">
        <v>28</v>
      </c>
      <c r="W1" s="1" t="s">
        <v>27</v>
      </c>
      <c r="X1" s="1" t="s">
        <v>54</v>
      </c>
      <c r="Y1" s="1" t="s">
        <v>28</v>
      </c>
      <c r="Z1" s="77" t="s">
        <v>27</v>
      </c>
    </row>
    <row r="2" spans="1:26" ht="12.75">
      <c r="A2" s="1"/>
      <c r="B2" s="1"/>
      <c r="C2" s="1"/>
      <c r="D2" s="2" t="s">
        <v>41</v>
      </c>
      <c r="E2" s="2">
        <v>1</v>
      </c>
      <c r="F2">
        <v>0</v>
      </c>
      <c r="G2">
        <v>21.5</v>
      </c>
      <c r="H2">
        <f>G2-F2</f>
        <v>21.5</v>
      </c>
      <c r="I2">
        <f>AVERAGE(H2:H4)</f>
        <v>21.400000000000002</v>
      </c>
      <c r="J2" s="52">
        <f>_xlfn.STDEV.P(H2:H4)</f>
        <v>0.29439202887759586</v>
      </c>
      <c r="Z2" s="60"/>
    </row>
    <row r="3" spans="1:26" ht="12.75">
      <c r="A3" s="1"/>
      <c r="B3" s="1"/>
      <c r="C3" s="1"/>
      <c r="D3" s="2" t="s">
        <v>42</v>
      </c>
      <c r="E3" s="2">
        <v>2</v>
      </c>
      <c r="F3">
        <v>0</v>
      </c>
      <c r="G3">
        <v>21</v>
      </c>
      <c r="H3">
        <f aca="true" t="shared" si="0" ref="H3:H22">G3-F3</f>
        <v>21</v>
      </c>
      <c r="Z3" s="60"/>
    </row>
    <row r="4" spans="1:41" ht="12.75">
      <c r="A4" s="78"/>
      <c r="B4" s="78"/>
      <c r="C4" s="78"/>
      <c r="D4" s="56" t="s">
        <v>43</v>
      </c>
      <c r="E4" s="2">
        <v>3</v>
      </c>
      <c r="F4">
        <v>21</v>
      </c>
      <c r="G4">
        <v>42.7</v>
      </c>
      <c r="H4">
        <f t="shared" si="0"/>
        <v>21.700000000000003</v>
      </c>
      <c r="Z4" s="60"/>
      <c r="AN4" s="7"/>
      <c r="AO4" s="7"/>
    </row>
    <row r="5" spans="1:40" ht="12.75">
      <c r="A5" s="2" t="s">
        <v>30</v>
      </c>
      <c r="B5" s="2">
        <v>1</v>
      </c>
      <c r="C5" s="2" t="s">
        <v>16</v>
      </c>
      <c r="D5" s="2" t="s">
        <v>17</v>
      </c>
      <c r="E5" s="2">
        <v>1</v>
      </c>
      <c r="F5" s="51">
        <v>21.5</v>
      </c>
      <c r="G5" s="50">
        <v>41</v>
      </c>
      <c r="H5" s="51">
        <f>G5-F5</f>
        <v>19.5</v>
      </c>
      <c r="I5">
        <f>AVERAGE(H5:H7)</f>
        <v>20</v>
      </c>
      <c r="J5" s="52">
        <f>_xlfn.STDEV.P(H5:H7)</f>
        <v>0.7071067811865476</v>
      </c>
      <c r="K5" s="55">
        <f aca="true" t="shared" si="1" ref="K5:K13">(10*(1-H5/$I$2)*0.003*100*1.3)/0.9</f>
        <v>0.3847352024922121</v>
      </c>
      <c r="L5" s="7">
        <f>(10*(1-H5/$I$2)*0.003*100*1.3)/1</f>
        <v>0.3462616822429909</v>
      </c>
      <c r="M5" s="7">
        <f>AVERAGE(L5,L7)</f>
        <v>0.3462616822429909</v>
      </c>
      <c r="N5">
        <f>_xlfn.STDEV.P(L5,L7)</f>
        <v>0</v>
      </c>
      <c r="O5" s="54">
        <f>(L5/100)*1000</f>
        <v>3.462616822429909</v>
      </c>
      <c r="P5" s="7">
        <f>AVERAGE(O5,O7)</f>
        <v>3.462616822429909</v>
      </c>
      <c r="Q5" s="7">
        <f>_xlfn.STDEV.P(O5,O7)</f>
        <v>0</v>
      </c>
      <c r="R5">
        <f>L5*1.72</f>
        <v>0.5955700934579444</v>
      </c>
      <c r="S5">
        <f>AVERAGE(R5,R7)</f>
        <v>0.5955700934579444</v>
      </c>
      <c r="T5">
        <f>_xlfn.STDEV.P(R5,R7)</f>
        <v>0</v>
      </c>
      <c r="U5" s="58">
        <f>(R5/100)*1000</f>
        <v>5.955700934579444</v>
      </c>
      <c r="V5" s="7">
        <f>AVERAGE(U5,U7)</f>
        <v>5.955700934579444</v>
      </c>
      <c r="W5" s="7">
        <f>_xlfn.STDEV.P(U5,U7)</f>
        <v>0</v>
      </c>
      <c r="X5">
        <v>8.122</v>
      </c>
      <c r="Y5" s="7">
        <f>AVERAGE(X5:X7)</f>
        <v>8.260666666666667</v>
      </c>
      <c r="Z5" s="63">
        <f>_xlfn.STDEV.P(X5:X7)</f>
        <v>0.20680156887434178</v>
      </c>
      <c r="AA5" s="10" t="s">
        <v>47</v>
      </c>
      <c r="AN5" s="7"/>
    </row>
    <row r="6" spans="1:40" ht="12.75">
      <c r="A6" s="2" t="s">
        <v>30</v>
      </c>
      <c r="B6" s="2">
        <v>2</v>
      </c>
      <c r="C6" s="2" t="s">
        <v>16</v>
      </c>
      <c r="D6" s="2" t="s">
        <v>17</v>
      </c>
      <c r="E6" s="2">
        <v>2</v>
      </c>
      <c r="F6" s="51">
        <v>0</v>
      </c>
      <c r="G6" s="50">
        <v>21</v>
      </c>
      <c r="H6" s="51">
        <f>G6-F6</f>
        <v>21</v>
      </c>
      <c r="K6" s="55">
        <f t="shared" si="1"/>
        <v>0.08099688473520299</v>
      </c>
      <c r="L6" s="7">
        <f>(10*(1-H6/$I$2)*0.003*100*1.3)/1</f>
        <v>0.07289719626168269</v>
      </c>
      <c r="M6" s="7">
        <f>AVERAGE(L5,L7)</f>
        <v>0.3462616822429909</v>
      </c>
      <c r="O6" s="69">
        <f>(L6/100)*1000</f>
        <v>0.7289719626168268</v>
      </c>
      <c r="P6" s="7"/>
      <c r="Q6" s="7"/>
      <c r="R6">
        <f aca="true" t="shared" si="2" ref="R6:R22">L6*1.72</f>
        <v>0.1253831775700942</v>
      </c>
      <c r="U6" s="58">
        <f>(R6/100)*1000</f>
        <v>1.253831775700942</v>
      </c>
      <c r="V6" s="7"/>
      <c r="W6" s="7"/>
      <c r="X6">
        <v>8.107</v>
      </c>
      <c r="Z6" s="60"/>
      <c r="AN6" s="7"/>
    </row>
    <row r="7" spans="1:41" ht="12.75">
      <c r="A7" s="56" t="s">
        <v>30</v>
      </c>
      <c r="B7" s="56">
        <v>3</v>
      </c>
      <c r="C7" s="56" t="s">
        <v>16</v>
      </c>
      <c r="D7" s="56" t="s">
        <v>17</v>
      </c>
      <c r="E7" s="2">
        <v>3</v>
      </c>
      <c r="F7" s="51">
        <v>0</v>
      </c>
      <c r="G7" s="50">
        <v>19.5</v>
      </c>
      <c r="H7" s="51">
        <f>G7-F7</f>
        <v>19.5</v>
      </c>
      <c r="K7" s="55">
        <f t="shared" si="1"/>
        <v>0.3847352024922121</v>
      </c>
      <c r="L7" s="7">
        <f aca="true" t="shared" si="3" ref="L6:L22">(10*(1-H7/$I$2)*0.003*100*1.3)/1</f>
        <v>0.3462616822429909</v>
      </c>
      <c r="O7" s="69">
        <f aca="true" t="shared" si="4" ref="O6:O22">(L7/100)*1000</f>
        <v>3.462616822429909</v>
      </c>
      <c r="P7" s="7"/>
      <c r="Q7" s="7"/>
      <c r="R7">
        <f t="shared" si="2"/>
        <v>0.5955700934579444</v>
      </c>
      <c r="U7" s="58">
        <f aca="true" t="shared" si="5" ref="U7:U22">(R7/100)*1000</f>
        <v>5.955700934579444</v>
      </c>
      <c r="V7" s="7"/>
      <c r="W7" s="7"/>
      <c r="X7">
        <v>8.553</v>
      </c>
      <c r="Z7" s="60"/>
      <c r="AN7" s="7"/>
      <c r="AO7" s="7"/>
    </row>
    <row r="8" spans="1:40" ht="12.75">
      <c r="A8" s="57" t="s">
        <v>30</v>
      </c>
      <c r="B8" s="57">
        <v>4</v>
      </c>
      <c r="C8" s="57" t="s">
        <v>23</v>
      </c>
      <c r="D8" s="57" t="s">
        <v>18</v>
      </c>
      <c r="E8" s="2">
        <v>1</v>
      </c>
      <c r="F8" s="51">
        <v>0</v>
      </c>
      <c r="G8" s="50">
        <v>25.2</v>
      </c>
      <c r="H8" s="51">
        <f t="shared" si="0"/>
        <v>25.2</v>
      </c>
      <c r="I8" s="7">
        <f>AVERAGE(H8:H10)</f>
        <v>22.166666666666668</v>
      </c>
      <c r="J8" s="52">
        <f>_xlfn.STDEV.P(H8:H10)</f>
        <v>2.148384405909602</v>
      </c>
      <c r="K8" s="55">
        <f t="shared" si="1"/>
        <v>-0.7694704049844232</v>
      </c>
      <c r="L8" s="7">
        <f t="shared" si="3"/>
        <v>-0.692523364485981</v>
      </c>
      <c r="M8" s="55">
        <f>AVERAGE(L9:L10)</f>
        <v>0.13668224299065457</v>
      </c>
      <c r="N8" s="55">
        <f>_xlfn.STDEV.P(L9:L10)</f>
        <v>0.027336448598130694</v>
      </c>
      <c r="O8" s="69">
        <f t="shared" si="4"/>
        <v>-6.9252336448598095</v>
      </c>
      <c r="P8" s="7">
        <f>AVERAGE(O9:O10)</f>
        <v>1.3668224299065455</v>
      </c>
      <c r="Q8" s="7">
        <f>_xlfn.STDEV.P(O9:O10)</f>
        <v>0.27336448598130814</v>
      </c>
      <c r="R8">
        <f t="shared" si="2"/>
        <v>-1.1911401869158873</v>
      </c>
      <c r="S8">
        <f>AVERAGE(R9:R10)</f>
        <v>0.23509345794392583</v>
      </c>
      <c r="T8">
        <f>_xlfn.STDEV.P(R9:R10)</f>
        <v>0.04701869158878486</v>
      </c>
      <c r="U8" s="58">
        <f t="shared" si="5"/>
        <v>-11.911401869158874</v>
      </c>
      <c r="V8" s="7">
        <f>AVERAGE(U9:U10)</f>
        <v>2.350934579439258</v>
      </c>
      <c r="W8" s="7">
        <f>_xlfn.STDEV.P(U9:U10)</f>
        <v>0.4701869158878485</v>
      </c>
      <c r="X8">
        <v>8.552</v>
      </c>
      <c r="Y8" s="7">
        <f>AVERAGE(X8:X10)</f>
        <v>8.815666666666667</v>
      </c>
      <c r="Z8" s="63">
        <f>_xlfn.STDEV.P(X8:X10)</f>
        <v>0.22788934936840666</v>
      </c>
      <c r="AN8" s="7"/>
    </row>
    <row r="9" spans="1:40" ht="12.75">
      <c r="A9" s="2" t="s">
        <v>30</v>
      </c>
      <c r="B9" s="2">
        <v>5</v>
      </c>
      <c r="C9" s="2" t="s">
        <v>23</v>
      </c>
      <c r="D9" s="2" t="s">
        <v>18</v>
      </c>
      <c r="E9" s="2">
        <v>2</v>
      </c>
      <c r="F9">
        <v>25.2</v>
      </c>
      <c r="G9" s="50">
        <v>46</v>
      </c>
      <c r="H9">
        <f t="shared" si="0"/>
        <v>20.8</v>
      </c>
      <c r="I9" s="7"/>
      <c r="K9" s="55">
        <f t="shared" si="1"/>
        <v>0.12149532710280424</v>
      </c>
      <c r="L9" s="7">
        <f t="shared" si="3"/>
        <v>0.10934579439252382</v>
      </c>
      <c r="M9" s="55"/>
      <c r="N9" s="55"/>
      <c r="O9" s="69">
        <f t="shared" si="4"/>
        <v>1.0934579439252383</v>
      </c>
      <c r="P9" s="7"/>
      <c r="Q9" s="7"/>
      <c r="R9">
        <f t="shared" si="2"/>
        <v>0.18807476635514095</v>
      </c>
      <c r="U9" s="58">
        <f t="shared" si="5"/>
        <v>1.8807476635514095</v>
      </c>
      <c r="V9" s="7"/>
      <c r="W9" s="7"/>
      <c r="X9">
        <v>8.787</v>
      </c>
      <c r="Z9" s="60"/>
      <c r="AN9" s="7"/>
    </row>
    <row r="10" spans="1:41" ht="12.75">
      <c r="A10" s="56" t="s">
        <v>30</v>
      </c>
      <c r="B10" s="56">
        <v>6</v>
      </c>
      <c r="C10" s="56" t="s">
        <v>23</v>
      </c>
      <c r="D10" s="56" t="s">
        <v>18</v>
      </c>
      <c r="E10" s="2">
        <v>3</v>
      </c>
      <c r="F10">
        <v>0</v>
      </c>
      <c r="G10" s="50">
        <v>20.5</v>
      </c>
      <c r="H10">
        <f t="shared" si="0"/>
        <v>20.5</v>
      </c>
      <c r="I10" s="7"/>
      <c r="K10" s="55">
        <f t="shared" si="1"/>
        <v>0.18224299065420588</v>
      </c>
      <c r="L10" s="7">
        <f t="shared" si="3"/>
        <v>0.1640186915887853</v>
      </c>
      <c r="M10" s="55"/>
      <c r="N10" s="55"/>
      <c r="O10" s="69">
        <f t="shared" si="4"/>
        <v>1.6401869158878528</v>
      </c>
      <c r="P10" s="7"/>
      <c r="Q10" s="7"/>
      <c r="R10">
        <f t="shared" si="2"/>
        <v>0.2821121495327107</v>
      </c>
      <c r="U10" s="58">
        <f t="shared" si="5"/>
        <v>2.8211214953271067</v>
      </c>
      <c r="V10" s="7"/>
      <c r="W10" s="7"/>
      <c r="X10">
        <v>9.108</v>
      </c>
      <c r="Z10" s="60"/>
      <c r="AA10" t="s">
        <v>48</v>
      </c>
      <c r="AN10" s="7"/>
      <c r="AO10" s="7"/>
    </row>
    <row r="11" spans="1:40" ht="12.75">
      <c r="A11" s="57" t="s">
        <v>30</v>
      </c>
      <c r="B11" s="57">
        <v>7</v>
      </c>
      <c r="C11" s="57" t="s">
        <v>24</v>
      </c>
      <c r="D11" s="57" t="s">
        <v>19</v>
      </c>
      <c r="E11" s="2">
        <v>1</v>
      </c>
      <c r="F11">
        <v>20.5</v>
      </c>
      <c r="G11" s="50">
        <v>42.1</v>
      </c>
      <c r="H11">
        <f t="shared" si="0"/>
        <v>21.6</v>
      </c>
      <c r="I11" s="7">
        <f>AVERAGE(H11:H13)</f>
        <v>21.333333333333332</v>
      </c>
      <c r="J11" s="52">
        <f>_xlfn.STDEV.P(H11:H13)</f>
        <v>0.24944382578492982</v>
      </c>
      <c r="K11" s="55">
        <f t="shared" si="1"/>
        <v>-0.040498442367600765</v>
      </c>
      <c r="L11" s="7">
        <f t="shared" si="3"/>
        <v>-0.03644859813084069</v>
      </c>
      <c r="M11" s="55">
        <f>AVERAGE(L12:L13)</f>
        <v>0.03644859813084156</v>
      </c>
      <c r="N11" s="55">
        <f>_xlfn.STDEV.P(L12:L13)</f>
        <v>0.03644859813084113</v>
      </c>
      <c r="O11" s="69">
        <f t="shared" si="4"/>
        <v>-0.3644859813084069</v>
      </c>
      <c r="P11" s="7">
        <f>AVERAGE(O12:O13)</f>
        <v>0.3644859813084156</v>
      </c>
      <c r="Q11" s="7">
        <f>_xlfn.STDEV.P(O12:O13)</f>
        <v>0.36448598130841126</v>
      </c>
      <c r="R11">
        <f t="shared" si="2"/>
        <v>-0.06269158878504599</v>
      </c>
      <c r="S11">
        <f>AVERAGE(R12:R13)</f>
        <v>0.06269158878504748</v>
      </c>
      <c r="T11">
        <f>_xlfn.STDEV.P(R12:R13)</f>
        <v>0.06269158878504671</v>
      </c>
      <c r="U11" s="58">
        <f t="shared" si="5"/>
        <v>-0.6269158878504599</v>
      </c>
      <c r="V11" s="7">
        <f>AVERAGE(U12:U13)</f>
        <v>0.6269158878504748</v>
      </c>
      <c r="W11" s="7">
        <f>_xlfn.STDEV.P(U12:U13)</f>
        <v>0.6269158878504673</v>
      </c>
      <c r="X11">
        <v>8.589</v>
      </c>
      <c r="Y11" s="7">
        <f>AVERAGE(X11:X13)</f>
        <v>8.326</v>
      </c>
      <c r="Z11" s="63">
        <f>_xlfn.STDEV.P(X11:X13)</f>
        <v>0.18888620913131832</v>
      </c>
      <c r="AN11" s="7"/>
    </row>
    <row r="12" spans="1:40" ht="12.75">
      <c r="A12" s="2" t="s">
        <v>30</v>
      </c>
      <c r="B12" s="2">
        <v>8</v>
      </c>
      <c r="C12" s="2" t="s">
        <v>24</v>
      </c>
      <c r="D12" s="2" t="s">
        <v>19</v>
      </c>
      <c r="E12" s="2">
        <v>2</v>
      </c>
      <c r="F12">
        <v>0</v>
      </c>
      <c r="G12" s="50">
        <v>21</v>
      </c>
      <c r="H12">
        <f t="shared" si="0"/>
        <v>21</v>
      </c>
      <c r="I12" s="7"/>
      <c r="K12" s="55">
        <f t="shared" si="1"/>
        <v>0.08099688473520299</v>
      </c>
      <c r="L12" s="7">
        <f t="shared" si="3"/>
        <v>0.07289719626168269</v>
      </c>
      <c r="M12" s="55"/>
      <c r="N12" s="55"/>
      <c r="O12" s="54">
        <f t="shared" si="4"/>
        <v>0.7289719626168268</v>
      </c>
      <c r="P12" s="7"/>
      <c r="Q12" s="7"/>
      <c r="R12">
        <f t="shared" si="2"/>
        <v>0.1253831775700942</v>
      </c>
      <c r="U12" s="58">
        <f t="shared" si="5"/>
        <v>1.253831775700942</v>
      </c>
      <c r="V12" s="7"/>
      <c r="W12" s="7"/>
      <c r="X12">
        <v>8.154</v>
      </c>
      <c r="Z12" s="60"/>
      <c r="AN12" s="7"/>
    </row>
    <row r="13" spans="1:41" ht="12.75">
      <c r="A13" s="56" t="s">
        <v>30</v>
      </c>
      <c r="B13" s="56">
        <v>9</v>
      </c>
      <c r="C13" s="56" t="s">
        <v>24</v>
      </c>
      <c r="D13" s="56" t="s">
        <v>19</v>
      </c>
      <c r="E13" s="2">
        <v>3</v>
      </c>
      <c r="F13">
        <v>21</v>
      </c>
      <c r="G13" s="50">
        <v>42.4</v>
      </c>
      <c r="H13">
        <f t="shared" si="0"/>
        <v>21.4</v>
      </c>
      <c r="I13" s="7"/>
      <c r="K13" s="55">
        <f t="shared" si="1"/>
        <v>4.810966440042346E-16</v>
      </c>
      <c r="L13" s="7">
        <f>(10*(1-H13/$I$2)*0.003*100*1.3)/1</f>
        <v>4.329869796038111E-16</v>
      </c>
      <c r="M13" s="55"/>
      <c r="N13" s="55"/>
      <c r="O13" s="54">
        <f>(L13/100)*1000</f>
        <v>4.329869796038111E-15</v>
      </c>
      <c r="P13" s="7"/>
      <c r="Q13" s="7"/>
      <c r="R13">
        <f t="shared" si="2"/>
        <v>7.44737604918555E-16</v>
      </c>
      <c r="U13" s="58">
        <f t="shared" si="5"/>
        <v>7.44737604918555E-15</v>
      </c>
      <c r="V13" s="7"/>
      <c r="W13" s="7"/>
      <c r="X13">
        <v>8.235</v>
      </c>
      <c r="Z13" s="60"/>
      <c r="AN13" s="7"/>
      <c r="AO13" s="7"/>
    </row>
    <row r="14" spans="1:40" ht="12.75">
      <c r="A14" s="57" t="s">
        <v>31</v>
      </c>
      <c r="B14" s="57">
        <v>10</v>
      </c>
      <c r="C14" s="57" t="s">
        <v>16</v>
      </c>
      <c r="D14" s="57" t="s">
        <v>20</v>
      </c>
      <c r="E14" s="2">
        <v>1</v>
      </c>
      <c r="F14">
        <v>0</v>
      </c>
      <c r="G14" s="50">
        <v>17</v>
      </c>
      <c r="H14">
        <f t="shared" si="0"/>
        <v>17</v>
      </c>
      <c r="I14" s="7">
        <f>AVERAGE(H14:H16)</f>
        <v>16.666666666666668</v>
      </c>
      <c r="J14" s="52">
        <f>_xlfn.STDEV.P(H14:H16)</f>
        <v>0.9285592184789424</v>
      </c>
      <c r="K14" s="55">
        <f aca="true" t="shared" si="6" ref="K14:K22">(10*(1-H14/$I$2)*0.003*100*1.3)/0.9</f>
        <v>0.8909657320872282</v>
      </c>
      <c r="L14" s="7">
        <f t="shared" si="3"/>
        <v>0.8018691588785054</v>
      </c>
      <c r="M14" s="55">
        <f>AVERAGE(L14:L15)</f>
        <v>0.7471962616822434</v>
      </c>
      <c r="N14" s="55">
        <f>_xlfn.STDEV.P(L14:L15)</f>
        <v>0.054672897196262005</v>
      </c>
      <c r="O14" s="54">
        <f t="shared" si="4"/>
        <v>8.018691588785053</v>
      </c>
      <c r="P14" s="7">
        <f>AVERAGE(O14:O15)</f>
        <v>7.471962616822434</v>
      </c>
      <c r="Q14" s="7">
        <f>_xlfn.STDEV.P(O14:O15)</f>
        <v>0.5467289719626196</v>
      </c>
      <c r="R14">
        <f t="shared" si="2"/>
        <v>1.3792149532710294</v>
      </c>
      <c r="S14">
        <f>AVERAGE(R14:R16)</f>
        <v>1.4837009345794403</v>
      </c>
      <c r="T14">
        <f>_xlfn.STDEV.P(R14:R16)</f>
        <v>0.29106426343723096</v>
      </c>
      <c r="U14" s="58">
        <f t="shared" si="5"/>
        <v>13.792149532710294</v>
      </c>
      <c r="V14" s="7">
        <f>AVERAGE(U14:U15)</f>
        <v>12.851775700934587</v>
      </c>
      <c r="W14" s="7">
        <f>_xlfn.STDEV.P(U14:U15)</f>
        <v>0.9403738317757071</v>
      </c>
      <c r="X14">
        <v>8.203</v>
      </c>
      <c r="Y14" s="7">
        <f>AVERAGE(X14:X16)</f>
        <v>8.091</v>
      </c>
      <c r="Z14" s="63">
        <f>_xlfn.STDEV.P(X14:X16)</f>
        <v>0.11199999999999966</v>
      </c>
      <c r="AN14" s="7"/>
    </row>
    <row r="15" spans="1:40" ht="12.75">
      <c r="A15" s="2" t="s">
        <v>31</v>
      </c>
      <c r="B15" s="2">
        <v>11</v>
      </c>
      <c r="C15" s="2" t="s">
        <v>16</v>
      </c>
      <c r="D15" s="2" t="s">
        <v>20</v>
      </c>
      <c r="E15" s="2">
        <v>2</v>
      </c>
      <c r="F15">
        <v>17</v>
      </c>
      <c r="G15" s="50">
        <v>34.6</v>
      </c>
      <c r="H15">
        <f t="shared" si="0"/>
        <v>17.6</v>
      </c>
      <c r="I15" s="7"/>
      <c r="K15" s="55">
        <f t="shared" si="6"/>
        <v>0.7694704049844238</v>
      </c>
      <c r="L15" s="7">
        <f t="shared" si="3"/>
        <v>0.6925233644859814</v>
      </c>
      <c r="M15" s="55"/>
      <c r="N15" s="55"/>
      <c r="O15" s="54">
        <f t="shared" si="4"/>
        <v>6.925233644859814</v>
      </c>
      <c r="P15" s="7"/>
      <c r="Q15" s="7"/>
      <c r="R15">
        <f t="shared" si="2"/>
        <v>1.191140186915888</v>
      </c>
      <c r="U15" s="58">
        <f t="shared" si="5"/>
        <v>11.91140186915888</v>
      </c>
      <c r="V15" s="7"/>
      <c r="W15" s="7"/>
      <c r="X15">
        <v>7.979</v>
      </c>
      <c r="Z15" s="60"/>
      <c r="AN15" s="7"/>
    </row>
    <row r="16" spans="1:41" ht="12.75">
      <c r="A16" s="56" t="s">
        <v>31</v>
      </c>
      <c r="B16" s="56">
        <v>12</v>
      </c>
      <c r="C16" s="56" t="s">
        <v>16</v>
      </c>
      <c r="D16" s="56" t="s">
        <v>20</v>
      </c>
      <c r="E16" s="2">
        <v>3</v>
      </c>
      <c r="F16">
        <v>34.6</v>
      </c>
      <c r="G16" s="50">
        <v>50</v>
      </c>
      <c r="H16">
        <f t="shared" si="0"/>
        <v>15.399999999999999</v>
      </c>
      <c r="I16" s="7"/>
      <c r="K16" s="55">
        <f t="shared" si="6"/>
        <v>1.2149532710280382</v>
      </c>
      <c r="L16" s="7">
        <f t="shared" si="3"/>
        <v>1.0934579439252343</v>
      </c>
      <c r="M16" s="55"/>
      <c r="N16" s="55"/>
      <c r="O16" s="54">
        <f t="shared" si="4"/>
        <v>10.934579439252342</v>
      </c>
      <c r="P16" s="7"/>
      <c r="Q16" s="7"/>
      <c r="R16">
        <f t="shared" si="2"/>
        <v>1.880747663551403</v>
      </c>
      <c r="U16" s="58">
        <f t="shared" si="5"/>
        <v>18.807476635514032</v>
      </c>
      <c r="V16" s="7"/>
      <c r="W16" s="7"/>
      <c r="Z16" s="60"/>
      <c r="AN16" s="7"/>
      <c r="AO16" s="7"/>
    </row>
    <row r="17" spans="1:40" ht="12.75">
      <c r="A17" s="57" t="s">
        <v>31</v>
      </c>
      <c r="B17" s="57">
        <v>13</v>
      </c>
      <c r="C17" s="57" t="s">
        <v>23</v>
      </c>
      <c r="D17" s="57" t="s">
        <v>21</v>
      </c>
      <c r="E17" s="2">
        <v>1</v>
      </c>
      <c r="F17">
        <v>0</v>
      </c>
      <c r="G17" s="50">
        <v>19.4</v>
      </c>
      <c r="H17">
        <f t="shared" si="0"/>
        <v>19.4</v>
      </c>
      <c r="I17" s="7">
        <f>AVERAGE(H17:H19)</f>
        <v>19.333333333333332</v>
      </c>
      <c r="J17" s="52">
        <f>_xlfn.STDEV.P(H17:H19)</f>
        <v>3.5112517552703184</v>
      </c>
      <c r="K17" s="55">
        <f>(10*(1-H17/$I$2)*0.003*100*1.3)/0.9</f>
        <v>0.404984423676013</v>
      </c>
      <c r="L17" s="7">
        <f t="shared" si="3"/>
        <v>0.3644859813084117</v>
      </c>
      <c r="M17" s="55">
        <f>AVERAGE(L17,L19)</f>
        <v>0.4122429906542059</v>
      </c>
      <c r="N17" s="55">
        <f>_xlfn.STDEV.P(L17,L19)</f>
        <v>0.047757009345793786</v>
      </c>
      <c r="O17" s="54">
        <f t="shared" si="4"/>
        <v>3.6448598130841168</v>
      </c>
      <c r="P17" s="7">
        <f>AVERAGE(O17,O19)</f>
        <v>4.122429906542058</v>
      </c>
      <c r="Q17" s="7">
        <f>_xlfn.STDEV.P(O17,O19)</f>
        <v>0.47757009345794343</v>
      </c>
      <c r="R17">
        <f t="shared" si="2"/>
        <v>0.6269158878504681</v>
      </c>
      <c r="S17">
        <f>AVERAGE(R17,R19)</f>
        <v>0.709057943925234</v>
      </c>
      <c r="T17">
        <f>_xlfn.STDEV.P(R17,R19)</f>
        <v>0.08214205607476632</v>
      </c>
      <c r="U17" s="58">
        <f t="shared" si="5"/>
        <v>6.2691588785046815</v>
      </c>
      <c r="V17" s="7">
        <f>AVERAGE(U17,U19)</f>
        <v>7.090579439252341</v>
      </c>
      <c r="W17" s="7">
        <f>_xlfn.STDEV.P(U17,U19)</f>
        <v>0.8214205607476588</v>
      </c>
      <c r="X17">
        <v>8.488</v>
      </c>
      <c r="Y17" s="7">
        <f>AVERAGE(X17:X19)</f>
        <v>8.395333333333333</v>
      </c>
      <c r="Z17" s="63">
        <f>_xlfn.STDEV.P(X17:X19)</f>
        <v>0.16091474623400878</v>
      </c>
      <c r="AN17" s="7"/>
    </row>
    <row r="18" spans="1:40" ht="12.75">
      <c r="A18" s="2" t="s">
        <v>31</v>
      </c>
      <c r="B18" s="2">
        <v>14</v>
      </c>
      <c r="C18" s="2" t="s">
        <v>23</v>
      </c>
      <c r="D18" s="2" t="s">
        <v>21</v>
      </c>
      <c r="E18" s="2">
        <v>2</v>
      </c>
      <c r="F18">
        <v>19.4</v>
      </c>
      <c r="G18" s="50">
        <v>43</v>
      </c>
      <c r="H18">
        <f t="shared" si="0"/>
        <v>23.6</v>
      </c>
      <c r="I18" s="7"/>
      <c r="K18" s="55">
        <f>(10*(1-H18/$I$2)*0.003*100*1.3)/0.9</f>
        <v>-0.4454828660436133</v>
      </c>
      <c r="L18" s="7">
        <f t="shared" si="3"/>
        <v>-0.400934579439252</v>
      </c>
      <c r="M18" s="55"/>
      <c r="N18" s="55"/>
      <c r="O18" s="54">
        <f t="shared" si="4"/>
        <v>-4.0093457943925195</v>
      </c>
      <c r="P18" s="7"/>
      <c r="Q18" s="7"/>
      <c r="R18">
        <f t="shared" si="2"/>
        <v>-0.6896074766355134</v>
      </c>
      <c r="U18" s="58">
        <f t="shared" si="5"/>
        <v>-6.896074766355134</v>
      </c>
      <c r="V18" s="7"/>
      <c r="W18" s="7"/>
      <c r="X18">
        <v>8.529</v>
      </c>
      <c r="Z18" s="60"/>
      <c r="AN18" s="7"/>
    </row>
    <row r="19" spans="1:41" ht="12.75">
      <c r="A19" s="56" t="s">
        <v>31</v>
      </c>
      <c r="B19" s="56">
        <v>15</v>
      </c>
      <c r="C19" s="56" t="s">
        <v>23</v>
      </c>
      <c r="D19" s="56" t="s">
        <v>21</v>
      </c>
      <c r="E19" s="2">
        <v>3</v>
      </c>
      <c r="F19">
        <v>35</v>
      </c>
      <c r="G19" s="50">
        <v>50</v>
      </c>
      <c r="H19">
        <f>G19-F19</f>
        <v>15</v>
      </c>
      <c r="I19" s="7"/>
      <c r="K19" s="55">
        <f>(10*(1-H19/$I$2)*0.003*100*1.3)/0.9</f>
        <v>1.29595015576324</v>
      </c>
      <c r="L19" s="7">
        <v>0.46</v>
      </c>
      <c r="M19" s="55"/>
      <c r="N19" s="55"/>
      <c r="O19" s="54">
        <v>4.6</v>
      </c>
      <c r="P19" s="7"/>
      <c r="Q19" s="7"/>
      <c r="R19">
        <f>L19*1.72</f>
        <v>0.7912</v>
      </c>
      <c r="U19" s="58">
        <f t="shared" si="5"/>
        <v>7.912000000000001</v>
      </c>
      <c r="V19" s="7"/>
      <c r="W19" s="7"/>
      <c r="X19">
        <v>8.169</v>
      </c>
      <c r="Z19" s="60"/>
      <c r="AN19" s="7"/>
      <c r="AO19" s="7"/>
    </row>
    <row r="20" spans="1:40" ht="12.75">
      <c r="A20" s="57" t="s">
        <v>31</v>
      </c>
      <c r="B20" s="57">
        <v>16</v>
      </c>
      <c r="C20" s="57" t="s">
        <v>24</v>
      </c>
      <c r="D20" s="57" t="s">
        <v>22</v>
      </c>
      <c r="E20" s="2">
        <v>1</v>
      </c>
      <c r="F20">
        <v>8</v>
      </c>
      <c r="G20" s="50">
        <v>28</v>
      </c>
      <c r="H20">
        <f t="shared" si="0"/>
        <v>20</v>
      </c>
      <c r="I20" s="7">
        <f>AVERAGE(H20:H22)</f>
        <v>20.066666666666666</v>
      </c>
      <c r="J20" s="52">
        <f>_xlfn.STDEV.P(H20:H22)</f>
        <v>0.09428090415820768</v>
      </c>
      <c r="K20" s="55">
        <f t="shared" si="6"/>
        <v>0.2834890965732092</v>
      </c>
      <c r="L20" s="7">
        <f t="shared" si="3"/>
        <v>0.2551401869158883</v>
      </c>
      <c r="M20" s="55">
        <f>AVERAGE(L20:L22)</f>
        <v>0.2429906542056078</v>
      </c>
      <c r="N20" s="55">
        <f>_xlfn.STDEV.P(L20:L22)</f>
        <v>0.017182033935374246</v>
      </c>
      <c r="O20" s="54">
        <f t="shared" si="4"/>
        <v>2.551401869158883</v>
      </c>
      <c r="P20" s="7">
        <f>AVERAGE(O20:O22)</f>
        <v>2.4299065420560777</v>
      </c>
      <c r="Q20" s="7">
        <f>_xlfn.STDEV.P(O20:O22)</f>
        <v>0.17182033935374236</v>
      </c>
      <c r="R20">
        <f t="shared" si="2"/>
        <v>0.4388411214953279</v>
      </c>
      <c r="S20">
        <f>AVERAGE(R20:R22)</f>
        <v>0.41794392523364543</v>
      </c>
      <c r="T20">
        <f>_xlfn.STDEV.P(R20:R22)</f>
        <v>0.029553098368843702</v>
      </c>
      <c r="U20" s="58">
        <f t="shared" si="5"/>
        <v>4.388411214953279</v>
      </c>
      <c r="V20" s="7">
        <f>AVERAGE(U20:U22)</f>
        <v>4.179439252336454</v>
      </c>
      <c r="W20" s="7">
        <f>_xlfn.STDEV.P(U20:U22)</f>
        <v>0.295530983688437</v>
      </c>
      <c r="X20">
        <v>8.532</v>
      </c>
      <c r="Y20" s="7">
        <f>AVERAGE(X20:X22)</f>
        <v>8.388666666666667</v>
      </c>
      <c r="Z20" s="63">
        <f>_xlfn.STDEV.P(X20:X22)</f>
        <v>0.1589723945288058</v>
      </c>
      <c r="AN20" s="7"/>
    </row>
    <row r="21" spans="1:40" ht="12.75">
      <c r="A21" s="2" t="s">
        <v>31</v>
      </c>
      <c r="B21" s="2">
        <v>17</v>
      </c>
      <c r="C21" s="2" t="s">
        <v>24</v>
      </c>
      <c r="D21" s="2" t="s">
        <v>22</v>
      </c>
      <c r="E21" s="2">
        <v>2</v>
      </c>
      <c r="F21">
        <v>28</v>
      </c>
      <c r="G21" s="50">
        <v>48.2</v>
      </c>
      <c r="H21">
        <f t="shared" si="0"/>
        <v>20.200000000000003</v>
      </c>
      <c r="I21" s="7"/>
      <c r="K21" s="55">
        <f t="shared" si="6"/>
        <v>0.2429906542056075</v>
      </c>
      <c r="L21" s="7">
        <f t="shared" si="3"/>
        <v>0.21869158878504677</v>
      </c>
      <c r="M21" s="55"/>
      <c r="N21" s="55"/>
      <c r="O21" s="54">
        <f t="shared" si="4"/>
        <v>2.1869158878504678</v>
      </c>
      <c r="R21">
        <f t="shared" si="2"/>
        <v>0.37614953271028045</v>
      </c>
      <c r="U21" s="58">
        <f t="shared" si="5"/>
        <v>3.7614953271028044</v>
      </c>
      <c r="X21">
        <v>8.467</v>
      </c>
      <c r="Z21" s="60"/>
      <c r="AN21" s="7"/>
    </row>
    <row r="22" spans="1:26" ht="12.75">
      <c r="A22" s="56" t="s">
        <v>31</v>
      </c>
      <c r="B22" s="56">
        <v>18</v>
      </c>
      <c r="C22" s="56" t="s">
        <v>24</v>
      </c>
      <c r="D22" s="56" t="s">
        <v>22</v>
      </c>
      <c r="E22" s="56">
        <v>3</v>
      </c>
      <c r="F22" s="65">
        <v>21.1</v>
      </c>
      <c r="G22" s="75">
        <v>41.1</v>
      </c>
      <c r="H22" s="65">
        <f t="shared" si="0"/>
        <v>20</v>
      </c>
      <c r="I22" s="65"/>
      <c r="J22" s="65"/>
      <c r="K22" s="76">
        <f t="shared" si="6"/>
        <v>0.2834890965732092</v>
      </c>
      <c r="L22" s="64">
        <f t="shared" si="3"/>
        <v>0.2551401869158883</v>
      </c>
      <c r="M22" s="65"/>
      <c r="N22" s="65"/>
      <c r="O22" s="67">
        <f t="shared" si="4"/>
        <v>2.551401869158883</v>
      </c>
      <c r="P22" s="65"/>
      <c r="Q22" s="65"/>
      <c r="R22" s="65">
        <f t="shared" si="2"/>
        <v>0.4388411214953279</v>
      </c>
      <c r="S22" s="65"/>
      <c r="T22" s="65"/>
      <c r="U22" s="76">
        <f t="shared" si="5"/>
        <v>4.388411214953279</v>
      </c>
      <c r="V22" s="65"/>
      <c r="W22" s="65"/>
      <c r="X22" s="65">
        <v>8.167</v>
      </c>
      <c r="Y22" s="65"/>
      <c r="Z22" s="66"/>
    </row>
    <row r="23" ht="12.75">
      <c r="M23" s="7"/>
    </row>
    <row r="24" spans="14:37" ht="14.25">
      <c r="N24" s="54"/>
      <c r="W24" s="71"/>
      <c r="X24" s="71"/>
      <c r="Y24" s="72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</row>
    <row r="25" spans="23:37" ht="12.75"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23:37" ht="12.75">
      <c r="W26" s="71"/>
      <c r="X26" s="70"/>
      <c r="Y26" s="70"/>
      <c r="Z26" s="70"/>
      <c r="AA26" s="71"/>
      <c r="AB26" s="70"/>
      <c r="AC26" s="70"/>
      <c r="AD26" s="70"/>
      <c r="AE26" s="70"/>
      <c r="AF26" s="71"/>
      <c r="AG26" s="70"/>
      <c r="AH26" s="70"/>
      <c r="AI26" s="70"/>
      <c r="AJ26" s="71"/>
      <c r="AK26" s="71"/>
    </row>
    <row r="27" spans="23:37" ht="12.75">
      <c r="W27" s="71"/>
      <c r="X27" s="70"/>
      <c r="Y27" s="70"/>
      <c r="Z27" s="70"/>
      <c r="AA27" s="70"/>
      <c r="AB27" s="71"/>
      <c r="AC27" s="71"/>
      <c r="AD27" s="71"/>
      <c r="AE27" s="70"/>
      <c r="AF27" s="70"/>
      <c r="AG27" s="71"/>
      <c r="AH27" s="71"/>
      <c r="AI27" s="71"/>
      <c r="AJ27" s="71"/>
      <c r="AK27" s="71"/>
    </row>
    <row r="28" spans="13:37" ht="12.75">
      <c r="M28" s="68"/>
      <c r="N28" s="68"/>
      <c r="O28" s="68"/>
      <c r="W28" s="71"/>
      <c r="X28" s="73"/>
      <c r="Y28" s="73"/>
      <c r="Z28" s="73"/>
      <c r="AA28" s="73"/>
      <c r="AB28" s="71"/>
      <c r="AC28" s="71"/>
      <c r="AD28" s="71"/>
      <c r="AE28" s="73"/>
      <c r="AF28" s="73"/>
      <c r="AG28" s="45"/>
      <c r="AH28" s="71"/>
      <c r="AI28" s="71"/>
      <c r="AJ28" s="71"/>
      <c r="AK28" s="71"/>
    </row>
    <row r="29" spans="16:37" ht="12.75">
      <c r="P29" s="4"/>
      <c r="Q29" s="4"/>
      <c r="R29" s="4"/>
      <c r="V29" s="7"/>
      <c r="W29" s="71"/>
      <c r="X29" s="73"/>
      <c r="Y29" s="73"/>
      <c r="Z29" s="73"/>
      <c r="AA29" s="73"/>
      <c r="AB29" s="71"/>
      <c r="AC29" s="71"/>
      <c r="AD29" s="71"/>
      <c r="AE29" s="73"/>
      <c r="AF29" s="73"/>
      <c r="AG29" s="45"/>
      <c r="AH29" s="71"/>
      <c r="AI29" s="71"/>
      <c r="AJ29" s="71"/>
      <c r="AK29" s="71"/>
    </row>
    <row r="30" spans="12:38" ht="12.75">
      <c r="L30" s="4"/>
      <c r="M30" s="7"/>
      <c r="N30" s="7"/>
      <c r="O30" s="7"/>
      <c r="P30" s="7"/>
      <c r="Q30" s="7"/>
      <c r="R30" s="7"/>
      <c r="V30" s="7"/>
      <c r="W30" s="71"/>
      <c r="X30" s="73"/>
      <c r="Y30" s="73"/>
      <c r="Z30" s="73"/>
      <c r="AA30" s="73"/>
      <c r="AB30" s="71"/>
      <c r="AC30" s="71"/>
      <c r="AD30" s="71"/>
      <c r="AE30" s="73"/>
      <c r="AF30" s="73"/>
      <c r="AG30" s="45"/>
      <c r="AH30" s="71"/>
      <c r="AI30" s="71"/>
      <c r="AJ30" s="71"/>
      <c r="AK30" s="71"/>
      <c r="AL30">
        <f>120/10</f>
        <v>12</v>
      </c>
    </row>
    <row r="31" spans="13:37" ht="12.75">
      <c r="M31" s="7"/>
      <c r="N31" s="7"/>
      <c r="O31" s="7"/>
      <c r="P31" s="7"/>
      <c r="Q31" s="7"/>
      <c r="R31" s="7"/>
      <c r="W31" s="71"/>
      <c r="X31" s="73"/>
      <c r="Y31" s="73"/>
      <c r="Z31" s="73"/>
      <c r="AA31" s="73"/>
      <c r="AB31" s="71"/>
      <c r="AC31" s="71"/>
      <c r="AD31" s="71"/>
      <c r="AE31" s="73"/>
      <c r="AF31" s="73"/>
      <c r="AG31" s="45"/>
      <c r="AH31" s="71"/>
      <c r="AI31" s="71"/>
      <c r="AJ31" s="71"/>
      <c r="AK31" s="71"/>
    </row>
    <row r="32" spans="12:37" ht="12.75">
      <c r="L32" s="4"/>
      <c r="M32" s="7"/>
      <c r="N32" s="7"/>
      <c r="O32" s="7"/>
      <c r="P32" s="7"/>
      <c r="Q32" s="7"/>
      <c r="R32" s="7"/>
      <c r="V32" s="7"/>
      <c r="W32" s="71"/>
      <c r="X32" s="73"/>
      <c r="Y32" s="73"/>
      <c r="Z32" s="73"/>
      <c r="AA32" s="73"/>
      <c r="AB32" s="71"/>
      <c r="AC32" s="71"/>
      <c r="AD32" s="71"/>
      <c r="AE32" s="73"/>
      <c r="AF32" s="73"/>
      <c r="AG32" s="45"/>
      <c r="AH32" s="71"/>
      <c r="AI32" s="71"/>
      <c r="AJ32" s="71"/>
      <c r="AK32" s="71"/>
    </row>
    <row r="33" spans="13:37" ht="12.75">
      <c r="M33" s="7"/>
      <c r="N33" s="7"/>
      <c r="O33" s="7"/>
      <c r="P33" s="7"/>
      <c r="Q33" s="7"/>
      <c r="R33" s="7"/>
      <c r="V33" s="7"/>
      <c r="W33" s="71"/>
      <c r="X33" s="73"/>
      <c r="Y33" s="73"/>
      <c r="Z33" s="73"/>
      <c r="AA33" s="73"/>
      <c r="AB33" s="71"/>
      <c r="AC33" s="71"/>
      <c r="AD33" s="71"/>
      <c r="AE33" s="73"/>
      <c r="AF33" s="73"/>
      <c r="AG33" s="45"/>
      <c r="AH33" s="71"/>
      <c r="AI33" s="71"/>
      <c r="AJ33" s="71"/>
      <c r="AK33" s="71"/>
    </row>
    <row r="34" spans="23:37" ht="12.75"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23:37" ht="12.75">
      <c r="W35" s="45"/>
      <c r="X35" s="73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23:37" ht="12.75">
      <c r="W36" s="45"/>
      <c r="X36" s="71"/>
      <c r="Y36" s="71"/>
      <c r="Z36" s="71"/>
      <c r="AA36" s="71"/>
      <c r="AB36" s="71"/>
      <c r="AC36" s="71"/>
      <c r="AD36" s="71"/>
      <c r="AE36" s="73"/>
      <c r="AF36" s="71"/>
      <c r="AG36" s="71"/>
      <c r="AH36" s="71"/>
      <c r="AI36" s="71"/>
      <c r="AJ36" s="71"/>
      <c r="AK36" s="71"/>
    </row>
    <row r="37" spans="23:37" ht="12.75">
      <c r="W37" s="45"/>
      <c r="X37" s="73"/>
      <c r="Y37" s="71"/>
      <c r="Z37" s="71"/>
      <c r="AA37" s="73"/>
      <c r="AB37" s="71"/>
      <c r="AC37" s="71"/>
      <c r="AD37" s="71"/>
      <c r="AE37" s="71"/>
      <c r="AF37" s="71"/>
      <c r="AG37" s="71"/>
      <c r="AH37" s="71"/>
      <c r="AI37" s="71"/>
      <c r="AJ37" s="71"/>
      <c r="AK37" s="71"/>
    </row>
    <row r="38" spans="23:27" ht="12.75">
      <c r="W38" s="45"/>
      <c r="X38" s="7"/>
      <c r="AA38" s="7"/>
    </row>
    <row r="39" spans="27:37" ht="12.75">
      <c r="AA39" s="7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27:37" ht="12.75">
      <c r="AA40" s="7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27:29" ht="12.75">
      <c r="AA41" s="7"/>
      <c r="AC41" s="53"/>
    </row>
    <row r="42" ht="12.75">
      <c r="AA42" s="7"/>
    </row>
    <row r="45" spans="26:45" ht="12.75">
      <c r="Z45" s="53"/>
      <c r="AB45" s="4"/>
      <c r="AC45" s="4"/>
      <c r="AO45" s="70"/>
      <c r="AP45" s="71"/>
      <c r="AQ45" s="71"/>
      <c r="AR45" s="71"/>
      <c r="AS45" s="71"/>
    </row>
    <row r="46" spans="28:45" ht="12.75">
      <c r="AB46" s="7"/>
      <c r="AC46" s="7"/>
      <c r="AD46" s="7"/>
      <c r="AE46" s="7"/>
      <c r="AO46" s="71"/>
      <c r="AP46" s="73"/>
      <c r="AQ46" s="73"/>
      <c r="AR46" s="73"/>
      <c r="AS46" s="71"/>
    </row>
    <row r="47" spans="30:45" ht="12.75">
      <c r="AD47" s="7"/>
      <c r="AE47" s="7"/>
      <c r="AH47" s="7"/>
      <c r="AL47" s="7"/>
      <c r="AM47" s="54"/>
      <c r="AO47" s="71"/>
      <c r="AP47" s="73"/>
      <c r="AQ47" s="73"/>
      <c r="AR47" s="73"/>
      <c r="AS47" s="71"/>
    </row>
    <row r="48" spans="30:45" ht="12.75">
      <c r="AD48" s="7"/>
      <c r="AE48" s="7"/>
      <c r="AH48" s="7"/>
      <c r="AL48" s="7"/>
      <c r="AM48" s="54"/>
      <c r="AO48" s="71"/>
      <c r="AP48" s="73"/>
      <c r="AQ48" s="73"/>
      <c r="AR48" s="73"/>
      <c r="AS48" s="71"/>
    </row>
    <row r="49" spans="28:45" ht="12.75">
      <c r="AB49" s="7"/>
      <c r="AC49" s="7"/>
      <c r="AD49" s="7"/>
      <c r="AH49" s="7"/>
      <c r="AJ49" s="55"/>
      <c r="AL49" s="7"/>
      <c r="AM49" s="54"/>
      <c r="AO49" s="71"/>
      <c r="AP49" s="73"/>
      <c r="AQ49" s="73"/>
      <c r="AR49" s="73"/>
      <c r="AS49" s="71"/>
    </row>
    <row r="50" spans="30:45" ht="12.75">
      <c r="AD50" s="7"/>
      <c r="AH50" s="7"/>
      <c r="AL50" s="7"/>
      <c r="AM50" s="54"/>
      <c r="AO50" s="71"/>
      <c r="AP50" s="73"/>
      <c r="AQ50" s="73"/>
      <c r="AR50" s="73"/>
      <c r="AS50" s="71"/>
    </row>
    <row r="51" spans="30:45" ht="12.75">
      <c r="AD51" s="7"/>
      <c r="AH51" s="7"/>
      <c r="AL51" s="7"/>
      <c r="AM51" s="54"/>
      <c r="AO51" s="71"/>
      <c r="AP51" s="73"/>
      <c r="AQ51" s="73"/>
      <c r="AR51" s="73"/>
      <c r="AS51" s="71"/>
    </row>
    <row r="52" spans="28:45" ht="12.75">
      <c r="AB52" s="7"/>
      <c r="AC52" s="7"/>
      <c r="AD52" s="7"/>
      <c r="AH52" s="7"/>
      <c r="AJ52" s="55"/>
      <c r="AL52" s="7"/>
      <c r="AM52" s="54"/>
      <c r="AO52" s="71"/>
      <c r="AP52" s="71"/>
      <c r="AQ52" s="71"/>
      <c r="AR52" s="71"/>
      <c r="AS52" s="71"/>
    </row>
    <row r="53" spans="30:45" ht="12.75">
      <c r="AD53" s="7"/>
      <c r="AH53" s="7"/>
      <c r="AL53" s="7"/>
      <c r="AM53" s="54"/>
      <c r="AO53" s="70"/>
      <c r="AP53" s="71"/>
      <c r="AQ53" s="71"/>
      <c r="AR53" s="71"/>
      <c r="AS53" s="71"/>
    </row>
    <row r="54" spans="30:45" ht="12.75">
      <c r="AD54" s="7"/>
      <c r="AH54" s="7"/>
      <c r="AL54" s="7"/>
      <c r="AM54" s="54"/>
      <c r="AO54" s="71"/>
      <c r="AP54" s="71"/>
      <c r="AQ54" s="71"/>
      <c r="AR54" s="71"/>
      <c r="AS54" s="71"/>
    </row>
    <row r="55" spans="28:45" ht="12.75">
      <c r="AB55" s="7"/>
      <c r="AC55" s="7"/>
      <c r="AD55" s="7"/>
      <c r="AH55" s="7"/>
      <c r="AJ55" s="55"/>
      <c r="AL55" s="7"/>
      <c r="AM55" s="54"/>
      <c r="AO55" s="71"/>
      <c r="AP55" s="71"/>
      <c r="AQ55" s="71"/>
      <c r="AR55" s="71"/>
      <c r="AS55" s="71"/>
    </row>
    <row r="56" spans="30:45" ht="12.75">
      <c r="AD56" s="7"/>
      <c r="AO56" s="71"/>
      <c r="AP56" s="71"/>
      <c r="AQ56" s="71"/>
      <c r="AR56" s="71"/>
      <c r="AS56" s="71"/>
    </row>
    <row r="57" spans="30:45" ht="12.75">
      <c r="AD57" s="7"/>
      <c r="AI57" s="55"/>
      <c r="AO57" s="71"/>
      <c r="AP57" s="71"/>
      <c r="AQ57" s="71"/>
      <c r="AR57" s="71"/>
      <c r="AS57" s="71"/>
    </row>
    <row r="58" spans="28:45" ht="12.75">
      <c r="AB58" s="7"/>
      <c r="AC58" s="7"/>
      <c r="AD58" s="7"/>
      <c r="AI58" s="55"/>
      <c r="AO58" s="71"/>
      <c r="AP58" s="71"/>
      <c r="AQ58" s="71"/>
      <c r="AR58" s="71"/>
      <c r="AS58" s="71"/>
    </row>
    <row r="59" spans="30:45" ht="12.75">
      <c r="AD59" s="7"/>
      <c r="AO59" s="71"/>
      <c r="AP59" s="71"/>
      <c r="AQ59" s="71"/>
      <c r="AR59" s="71"/>
      <c r="AS59" s="71"/>
    </row>
    <row r="60" spans="30:45" ht="12.75">
      <c r="AD60" s="7"/>
      <c r="AO60" s="70"/>
      <c r="AP60" s="71"/>
      <c r="AQ60" s="71"/>
      <c r="AR60" s="71"/>
      <c r="AS60" s="71"/>
    </row>
    <row r="61" spans="28:45" ht="12.75">
      <c r="AB61" s="7"/>
      <c r="AC61" s="7"/>
      <c r="AD61" s="7"/>
      <c r="AK61" s="7"/>
      <c r="AL61" s="7"/>
      <c r="AM61" s="7"/>
      <c r="AO61" s="71"/>
      <c r="AP61" s="71"/>
      <c r="AQ61" s="71"/>
      <c r="AR61" s="71"/>
      <c r="AS61" s="71"/>
    </row>
    <row r="62" spans="30:45" ht="12.75">
      <c r="AD62" s="7"/>
      <c r="AK62" s="7"/>
      <c r="AL62" s="7"/>
      <c r="AM62" s="7"/>
      <c r="AO62" s="71"/>
      <c r="AP62" s="73"/>
      <c r="AQ62" s="73"/>
      <c r="AR62" s="73"/>
      <c r="AS62" s="71"/>
    </row>
    <row r="63" spans="30:45" ht="12.75">
      <c r="AD63" s="7"/>
      <c r="AK63" s="7"/>
      <c r="AL63" s="7"/>
      <c r="AM63" s="7"/>
      <c r="AO63" s="71"/>
      <c r="AP63" s="73"/>
      <c r="AQ63" s="73"/>
      <c r="AR63" s="73"/>
      <c r="AS63" s="71"/>
    </row>
    <row r="64" spans="37:45" ht="12.75">
      <c r="AK64" s="7"/>
      <c r="AL64" s="7"/>
      <c r="AM64" s="7"/>
      <c r="AO64" s="71"/>
      <c r="AP64" s="73"/>
      <c r="AQ64" s="73"/>
      <c r="AR64" s="73"/>
      <c r="AS64" s="71"/>
    </row>
    <row r="65" spans="31:45" ht="12.75">
      <c r="AE65" s="74"/>
      <c r="AK65" s="7"/>
      <c r="AL65" s="7"/>
      <c r="AM65" s="7"/>
      <c r="AO65" s="71"/>
      <c r="AP65" s="73"/>
      <c r="AQ65" s="73"/>
      <c r="AR65" s="73"/>
      <c r="AS65" s="71"/>
    </row>
    <row r="66" spans="37:45" ht="12.75">
      <c r="AK66" s="7"/>
      <c r="AL66" s="7"/>
      <c r="AM66" s="7"/>
      <c r="AO66" s="71"/>
      <c r="AP66" s="73"/>
      <c r="AQ66" s="73"/>
      <c r="AR66" s="73"/>
      <c r="AS66" s="71"/>
    </row>
    <row r="67" spans="27:45" ht="12.75">
      <c r="AA67" s="4"/>
      <c r="AB67" s="4"/>
      <c r="AC67" s="7"/>
      <c r="AG67" s="4"/>
      <c r="AH67" s="7"/>
      <c r="AO67" s="71"/>
      <c r="AP67" s="73"/>
      <c r="AQ67" s="73"/>
      <c r="AR67" s="73"/>
      <c r="AS67" s="71"/>
    </row>
    <row r="68" spans="27:45" ht="12.75">
      <c r="AA68" s="4"/>
      <c r="AB68" s="4"/>
      <c r="AC68" s="7"/>
      <c r="AG68" s="4"/>
      <c r="AH68" s="7"/>
      <c r="AO68" s="71"/>
      <c r="AP68" s="71"/>
      <c r="AQ68" s="71"/>
      <c r="AR68" s="71"/>
      <c r="AS68" s="71"/>
    </row>
    <row r="69" spans="27:45" ht="12.75">
      <c r="AA69" s="4"/>
      <c r="AB69" s="4"/>
      <c r="AC69" s="7"/>
      <c r="AG69" s="4"/>
      <c r="AH69" s="7"/>
      <c r="AO69" s="71"/>
      <c r="AP69" s="71"/>
      <c r="AQ69" s="71"/>
      <c r="AR69" s="71"/>
      <c r="AS69" s="71"/>
    </row>
    <row r="70" spans="27:34" ht="12.75">
      <c r="AA70" s="4"/>
      <c r="AB70" s="4"/>
      <c r="AC70" s="7"/>
      <c r="AG70" s="4"/>
      <c r="AH70" s="7"/>
    </row>
    <row r="71" spans="27:34" ht="12.75">
      <c r="AA71" s="4"/>
      <c r="AB71" s="4"/>
      <c r="AC71" s="7"/>
      <c r="AG71" s="4"/>
      <c r="AH71" s="7"/>
    </row>
    <row r="72" spans="27:40" ht="12.75">
      <c r="AA72" s="4"/>
      <c r="AB72" s="4"/>
      <c r="AC72" s="7"/>
      <c r="AG72" s="4"/>
      <c r="AH72" s="7"/>
      <c r="AN72" s="55"/>
    </row>
    <row r="73" spans="27:36" ht="12.75">
      <c r="AA73" s="4"/>
      <c r="AB73" s="4"/>
      <c r="AC73" s="7"/>
      <c r="AG73" s="4"/>
      <c r="AH73" s="7"/>
      <c r="AJ73" s="7"/>
    </row>
    <row r="74" spans="27:40" ht="12.75">
      <c r="AA74" s="4"/>
      <c r="AB74" s="4"/>
      <c r="AC74" s="7"/>
      <c r="AG74" s="4"/>
      <c r="AH74" s="7"/>
      <c r="AJ74" s="54"/>
      <c r="AN74" s="7"/>
    </row>
    <row r="75" spans="27:40" ht="12.75">
      <c r="AA75" s="4"/>
      <c r="AB75" s="4"/>
      <c r="AC75" s="7"/>
      <c r="AG75" s="4"/>
      <c r="AH75" s="7"/>
      <c r="AM75" s="54"/>
      <c r="AN75" s="54"/>
    </row>
    <row r="76" spans="28:35" ht="12.75">
      <c r="AB76" s="4"/>
      <c r="AC76" s="7"/>
      <c r="AG76" s="4"/>
      <c r="AH76" s="7"/>
      <c r="AI76" s="7"/>
    </row>
    <row r="77" spans="28:35" ht="12.75">
      <c r="AB77" s="4"/>
      <c r="AC77" s="7"/>
      <c r="AG77" s="4"/>
      <c r="AH77" s="7"/>
      <c r="AI77" s="7"/>
    </row>
    <row r="78" spans="28:35" ht="12.75">
      <c r="AB78" s="4"/>
      <c r="AC78" s="7"/>
      <c r="AG78" s="4"/>
      <c r="AH78" s="7"/>
      <c r="AI78" s="7"/>
    </row>
    <row r="79" spans="28:34" ht="12.75">
      <c r="AB79" s="4"/>
      <c r="AC79" s="7"/>
      <c r="AG79" s="4"/>
      <c r="AH79" s="7"/>
    </row>
    <row r="80" spans="28:34" ht="12.75">
      <c r="AB80" s="4"/>
      <c r="AC80" s="7"/>
      <c r="AG80" s="4"/>
      <c r="AH80" s="7"/>
    </row>
    <row r="81" spans="28:34" ht="12.75">
      <c r="AB81" s="4"/>
      <c r="AC81" s="7"/>
      <c r="AG81" s="4"/>
      <c r="AH81" s="7"/>
    </row>
    <row r="82" spans="28:35" ht="12.75">
      <c r="AB82" s="4"/>
      <c r="AC82" s="7"/>
      <c r="AG82" s="4"/>
      <c r="AH82" s="7"/>
      <c r="AI82" s="7"/>
    </row>
    <row r="83" spans="28:35" ht="12.75">
      <c r="AB83" s="4"/>
      <c r="AC83" s="7"/>
      <c r="AG83" s="4"/>
      <c r="AH83" s="7"/>
      <c r="AI83" s="7"/>
    </row>
    <row r="84" spans="29:35" ht="12.75">
      <c r="AC84" s="7"/>
      <c r="AG84" s="4"/>
      <c r="AH84" s="7"/>
      <c r="AI84" s="7"/>
    </row>
    <row r="85" ht="12.75">
      <c r="AC85" s="7"/>
    </row>
    <row r="88" spans="34:36" ht="12.75">
      <c r="AH88" s="4"/>
      <c r="AI88" s="4"/>
      <c r="AJ88" s="4"/>
    </row>
    <row r="89" spans="27:36" ht="12.75">
      <c r="AA89" s="7"/>
      <c r="AH89" s="7"/>
      <c r="AI89" s="7"/>
      <c r="AJ89" s="7"/>
    </row>
    <row r="90" spans="27:36" ht="12.75">
      <c r="AA90" s="7"/>
      <c r="AH90" s="7"/>
      <c r="AI90" s="7"/>
      <c r="AJ90" s="7"/>
    </row>
    <row r="91" spans="27:36" ht="12.75">
      <c r="AA91" s="7"/>
      <c r="AH91" s="7"/>
      <c r="AI91" s="7"/>
      <c r="AJ91" s="7"/>
    </row>
    <row r="92" spans="27:36" ht="12.75">
      <c r="AA92" s="7"/>
      <c r="AH92" s="7"/>
      <c r="AI92" s="7"/>
      <c r="AJ92" s="7"/>
    </row>
    <row r="93" spans="27:36" ht="12.75">
      <c r="AA93" s="7"/>
      <c r="AH93" s="7"/>
      <c r="AI93" s="7"/>
      <c r="AJ93" s="7"/>
    </row>
    <row r="94" spans="27:36" ht="12.75">
      <c r="AA94" s="7"/>
      <c r="AH94" s="7"/>
      <c r="AI94" s="7"/>
      <c r="AJ94" s="7"/>
    </row>
    <row r="95" ht="12.75">
      <c r="AA95" s="7"/>
    </row>
    <row r="96" ht="12.75">
      <c r="AA96" s="7"/>
    </row>
    <row r="97" spans="27:35" ht="12.75">
      <c r="AA97" s="7"/>
      <c r="AD97" s="4"/>
      <c r="AH97" s="7"/>
      <c r="AI97" s="7"/>
    </row>
    <row r="98" spans="27:35" ht="12.75">
      <c r="AA98" s="7"/>
      <c r="AH98" s="7"/>
      <c r="AI98" s="7"/>
    </row>
    <row r="99" spans="27:35" ht="12.75">
      <c r="AA99" s="7"/>
      <c r="AH99" s="7"/>
      <c r="AI99" s="7"/>
    </row>
    <row r="100" spans="27:34" ht="12.75">
      <c r="AA100" s="7"/>
      <c r="AD100" s="4"/>
      <c r="AH100" s="7"/>
    </row>
    <row r="101" spans="27:34" ht="12.75">
      <c r="AA101" s="7"/>
      <c r="AH101" s="7"/>
    </row>
    <row r="102" spans="27:34" ht="12.75">
      <c r="AA102" s="7"/>
      <c r="AH102" s="7"/>
    </row>
    <row r="103" spans="27:34" ht="12.75">
      <c r="AA103" s="7"/>
      <c r="AD103" s="4"/>
      <c r="AH103" s="7"/>
    </row>
    <row r="104" spans="27:34" ht="12.75">
      <c r="AA104" s="7"/>
      <c r="AH104" s="7"/>
    </row>
    <row r="105" spans="27:34" ht="12.75">
      <c r="AA105" s="7"/>
      <c r="AH105" s="7"/>
    </row>
    <row r="106" spans="27:34" ht="12.75">
      <c r="AA106" s="61"/>
      <c r="AD106" s="4"/>
      <c r="AH106" s="7"/>
    </row>
    <row r="107" ht="12.75">
      <c r="AH107" s="7"/>
    </row>
    <row r="108" ht="12.75">
      <c r="AH108" s="7"/>
    </row>
    <row r="109" spans="30:34" ht="12.75">
      <c r="AD109" s="4"/>
      <c r="AH109" s="7"/>
    </row>
    <row r="110" ht="12.75">
      <c r="AH110" s="7"/>
    </row>
    <row r="111" ht="12.75">
      <c r="AH111" s="7"/>
    </row>
    <row r="112" spans="30:34" ht="12.75">
      <c r="AD112" s="4"/>
      <c r="AG112" s="62"/>
      <c r="AH112" s="7"/>
    </row>
    <row r="113" spans="33:34" ht="12.75">
      <c r="AG113" s="62"/>
      <c r="AH113" s="7"/>
    </row>
    <row r="114" spans="33:34" ht="12.75">
      <c r="AG114" s="62"/>
      <c r="AH114" s="7"/>
    </row>
  </sheetData>
  <sheetProtection/>
  <mergeCells count="1">
    <mergeCell ref="M28:O28"/>
  </mergeCells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0" zoomScaleNormal="80" zoomScalePageLayoutView="0" workbookViewId="0" topLeftCell="A1">
      <selection activeCell="W31" sqref="W31"/>
    </sheetView>
  </sheetViews>
  <sheetFormatPr defaultColWidth="9.140625" defaultRowHeight="12.75"/>
  <cols>
    <col min="1" max="1" width="6.00390625" style="0" customWidth="1"/>
    <col min="2" max="2" width="6.8515625" style="0" customWidth="1"/>
  </cols>
  <sheetData>
    <row r="1" spans="1:8" ht="12.75">
      <c r="A1" s="4" t="s">
        <v>63</v>
      </c>
      <c r="B1" s="4" t="s">
        <v>60</v>
      </c>
      <c r="C1" s="4" t="s">
        <v>62</v>
      </c>
      <c r="D1" s="4" t="s">
        <v>61</v>
      </c>
      <c r="E1" s="4" t="s">
        <v>54</v>
      </c>
      <c r="F1" s="4" t="s">
        <v>64</v>
      </c>
      <c r="G1" s="4" t="s">
        <v>65</v>
      </c>
      <c r="H1" s="4" t="s">
        <v>66</v>
      </c>
    </row>
    <row r="2" spans="1:8" ht="12.75">
      <c r="A2" s="4" t="s">
        <v>58</v>
      </c>
      <c r="B2" s="4" t="s">
        <v>55</v>
      </c>
      <c r="C2" s="7">
        <v>37.92834890965729</v>
      </c>
      <c r="D2" s="7">
        <v>8.018691588785053</v>
      </c>
      <c r="E2" s="7">
        <v>8.122</v>
      </c>
      <c r="F2">
        <v>93.7</v>
      </c>
      <c r="G2">
        <v>2.42</v>
      </c>
      <c r="H2">
        <v>3.8799999999999955</v>
      </c>
    </row>
    <row r="3" spans="1:8" ht="12.75">
      <c r="A3" s="4" t="s">
        <v>58</v>
      </c>
      <c r="B3" s="4" t="s">
        <v>55</v>
      </c>
      <c r="C3" s="7">
        <v>39.5129615082482</v>
      </c>
      <c r="D3" s="7">
        <v>6.925233644859814</v>
      </c>
      <c r="E3" s="7">
        <v>8.107</v>
      </c>
      <c r="F3">
        <v>93.7</v>
      </c>
      <c r="G3">
        <v>2.42</v>
      </c>
      <c r="H3">
        <v>3.8799999999999955</v>
      </c>
    </row>
    <row r="4" spans="1:8" ht="12.75">
      <c r="A4" s="4" t="s">
        <v>58</v>
      </c>
      <c r="B4" s="4" t="s">
        <v>55</v>
      </c>
      <c r="C4" s="7">
        <v>38.78205128205131</v>
      </c>
      <c r="D4" s="7">
        <v>7.471962616822434</v>
      </c>
      <c r="E4" s="7">
        <v>8.553</v>
      </c>
      <c r="F4">
        <v>93.7</v>
      </c>
      <c r="G4">
        <v>2.42</v>
      </c>
      <c r="H4">
        <v>3.8799999999999955</v>
      </c>
    </row>
    <row r="5" spans="1:8" ht="12.75">
      <c r="A5" s="4" t="s">
        <v>58</v>
      </c>
      <c r="B5" s="4" t="s">
        <v>56</v>
      </c>
      <c r="C5" s="7">
        <v>30.38922155688625</v>
      </c>
      <c r="D5" s="7">
        <v>3.6448598130841168</v>
      </c>
      <c r="E5" s="7">
        <v>8.552</v>
      </c>
      <c r="F5">
        <v>95.58</v>
      </c>
      <c r="G5">
        <v>2.42</v>
      </c>
      <c r="H5" s="7">
        <v>2</v>
      </c>
    </row>
    <row r="6" spans="1:8" ht="12.75">
      <c r="A6" s="4" t="s">
        <v>58</v>
      </c>
      <c r="B6" s="4" t="s">
        <v>56</v>
      </c>
      <c r="C6" s="7">
        <v>35.56851311953355</v>
      </c>
      <c r="D6" s="7">
        <v>4.122429906542058</v>
      </c>
      <c r="E6" s="7">
        <v>8.787</v>
      </c>
      <c r="F6">
        <v>95.58</v>
      </c>
      <c r="G6">
        <v>2.42</v>
      </c>
      <c r="H6" s="7">
        <v>2</v>
      </c>
    </row>
    <row r="7" spans="1:8" ht="12.75">
      <c r="A7" s="4" t="s">
        <v>58</v>
      </c>
      <c r="B7" s="4" t="s">
        <v>56</v>
      </c>
      <c r="C7" s="7">
        <v>34.427425237053235</v>
      </c>
      <c r="D7" s="7">
        <v>4.6</v>
      </c>
      <c r="E7" s="7">
        <v>9.108</v>
      </c>
      <c r="F7">
        <v>95.58</v>
      </c>
      <c r="G7">
        <v>2.42</v>
      </c>
      <c r="H7" s="7">
        <v>2</v>
      </c>
    </row>
    <row r="8" spans="1:8" ht="12.75">
      <c r="A8" s="4" t="s">
        <v>58</v>
      </c>
      <c r="B8" s="4" t="s">
        <v>57</v>
      </c>
      <c r="C8" s="7">
        <v>34.99796917829339</v>
      </c>
      <c r="D8" s="7">
        <v>2.551401869158883</v>
      </c>
      <c r="E8" s="7">
        <v>8.589</v>
      </c>
      <c r="F8">
        <v>93.64</v>
      </c>
      <c r="G8">
        <v>2.36</v>
      </c>
      <c r="H8" s="7">
        <v>4</v>
      </c>
    </row>
    <row r="9" spans="1:8" ht="12.75">
      <c r="A9" s="4" t="s">
        <v>58</v>
      </c>
      <c r="B9" s="4" t="s">
        <v>57</v>
      </c>
      <c r="C9" s="7">
        <v>33.82254836557703</v>
      </c>
      <c r="D9" s="7">
        <v>2.1869158878504678</v>
      </c>
      <c r="E9" s="7">
        <v>8.154</v>
      </c>
      <c r="F9">
        <v>93.64</v>
      </c>
      <c r="G9">
        <v>2.36</v>
      </c>
      <c r="H9" s="7">
        <v>4</v>
      </c>
    </row>
    <row r="10" spans="1:8" ht="12.75">
      <c r="A10" s="4" t="s">
        <v>58</v>
      </c>
      <c r="B10" s="4" t="s">
        <v>57</v>
      </c>
      <c r="C10" s="7">
        <v>33.96656534954403</v>
      </c>
      <c r="D10" s="7">
        <v>2.551401869158883</v>
      </c>
      <c r="E10" s="7">
        <v>8.235</v>
      </c>
      <c r="F10">
        <v>93.64</v>
      </c>
      <c r="G10">
        <v>2.36</v>
      </c>
      <c r="H10" s="7">
        <v>4</v>
      </c>
    </row>
    <row r="11" spans="1:8" ht="12.75">
      <c r="A11" s="4" t="s">
        <v>59</v>
      </c>
      <c r="B11" s="4" t="s">
        <v>55</v>
      </c>
      <c r="C11" s="7">
        <v>50.52395209580839</v>
      </c>
      <c r="D11" s="7">
        <v>3.462616822429909</v>
      </c>
      <c r="E11" s="7">
        <v>8.203</v>
      </c>
      <c r="F11">
        <v>93.52</v>
      </c>
      <c r="G11">
        <v>2.48</v>
      </c>
      <c r="H11" s="7">
        <v>4</v>
      </c>
    </row>
    <row r="12" spans="1:8" ht="12.75">
      <c r="A12" s="4" t="s">
        <v>59</v>
      </c>
      <c r="B12" s="4" t="s">
        <v>55</v>
      </c>
      <c r="C12" s="7">
        <v>47.98807749627427</v>
      </c>
      <c r="D12" s="7">
        <v>3.462616822429909</v>
      </c>
      <c r="E12" s="7">
        <v>7.979</v>
      </c>
      <c r="F12">
        <v>93.52</v>
      </c>
      <c r="G12">
        <v>2.48</v>
      </c>
      <c r="H12" s="7">
        <v>4</v>
      </c>
    </row>
    <row r="13" spans="1:8" ht="12.75">
      <c r="A13" s="4" t="s">
        <v>59</v>
      </c>
      <c r="B13" s="4" t="s">
        <v>55</v>
      </c>
      <c r="C13" s="7">
        <v>49.14463452566097</v>
      </c>
      <c r="D13" s="7">
        <v>3.462616822429909</v>
      </c>
      <c r="E13" s="7">
        <v>8.091</v>
      </c>
      <c r="F13">
        <v>93.52</v>
      </c>
      <c r="G13">
        <v>2.48</v>
      </c>
      <c r="H13" s="7">
        <v>4</v>
      </c>
    </row>
    <row r="14" spans="1:8" ht="12.75">
      <c r="A14" s="4" t="s">
        <v>59</v>
      </c>
      <c r="B14" s="4" t="s">
        <v>56</v>
      </c>
      <c r="C14" s="7">
        <v>45.522388059701505</v>
      </c>
      <c r="D14" s="7">
        <v>1.3668224299065455</v>
      </c>
      <c r="E14" s="7">
        <v>8.488</v>
      </c>
      <c r="F14">
        <v>93.52</v>
      </c>
      <c r="G14">
        <v>2.48</v>
      </c>
      <c r="H14" s="7">
        <v>4</v>
      </c>
    </row>
    <row r="15" spans="1:8" ht="12.75">
      <c r="A15" s="4" t="s">
        <v>59</v>
      </c>
      <c r="B15" s="4" t="s">
        <v>56</v>
      </c>
      <c r="C15" s="7">
        <v>44.35542607428991</v>
      </c>
      <c r="D15" s="7">
        <v>1.0934579439252383</v>
      </c>
      <c r="E15" s="7">
        <v>8.529</v>
      </c>
      <c r="F15">
        <v>93.52</v>
      </c>
      <c r="G15">
        <v>2.48</v>
      </c>
      <c r="H15" s="7">
        <v>4</v>
      </c>
    </row>
    <row r="16" spans="1:8" ht="12.75">
      <c r="A16" s="4" t="s">
        <v>59</v>
      </c>
      <c r="B16" s="4" t="s">
        <v>56</v>
      </c>
      <c r="C16" s="7">
        <v>45.01510574018124</v>
      </c>
      <c r="D16" s="7">
        <v>1.6401869158878528</v>
      </c>
      <c r="E16" s="7">
        <v>8.169</v>
      </c>
      <c r="F16">
        <v>93.52</v>
      </c>
      <c r="G16">
        <v>2.48</v>
      </c>
      <c r="H16" s="7">
        <v>4</v>
      </c>
    </row>
    <row r="17" spans="1:8" ht="12.75">
      <c r="A17" s="4" t="s">
        <v>59</v>
      </c>
      <c r="B17" s="4" t="s">
        <v>57</v>
      </c>
      <c r="C17" s="7">
        <v>45.87301587301593</v>
      </c>
      <c r="D17" s="7">
        <v>0.3644859813084156</v>
      </c>
      <c r="E17" s="7">
        <v>8.532</v>
      </c>
      <c r="F17">
        <v>93.46</v>
      </c>
      <c r="G17">
        <v>2.54</v>
      </c>
      <c r="H17" s="7">
        <v>4</v>
      </c>
    </row>
    <row r="18" spans="1:8" ht="12.75">
      <c r="A18" s="4" t="s">
        <v>59</v>
      </c>
      <c r="B18" s="4" t="s">
        <v>57</v>
      </c>
      <c r="C18" s="7">
        <v>48.31081081081076</v>
      </c>
      <c r="D18" s="7">
        <v>0.7289719626168268</v>
      </c>
      <c r="E18" s="7">
        <v>8.467</v>
      </c>
      <c r="F18">
        <v>93.46</v>
      </c>
      <c r="G18">
        <v>2.54</v>
      </c>
      <c r="H18" s="7">
        <v>4</v>
      </c>
    </row>
    <row r="19" spans="1:8" ht="12.75">
      <c r="A19" s="4" t="s">
        <v>59</v>
      </c>
      <c r="B19" s="4" t="s">
        <v>57</v>
      </c>
      <c r="C19" s="7">
        <v>45.8877786318217</v>
      </c>
      <c r="D19" s="7">
        <v>4.329869796038111E-15</v>
      </c>
      <c r="E19" s="7">
        <v>8.167</v>
      </c>
      <c r="F19">
        <v>93.46</v>
      </c>
      <c r="G19">
        <v>2.54</v>
      </c>
      <c r="H19" s="7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UREP</dc:creator>
  <cp:keywords/>
  <dc:description/>
  <cp:lastModifiedBy>NAZIA PERVEEN</cp:lastModifiedBy>
  <cp:lastPrinted>2012-08-02T10:07:26Z</cp:lastPrinted>
  <dcterms:created xsi:type="dcterms:W3CDTF">2012-07-23T09:06:43Z</dcterms:created>
  <dcterms:modified xsi:type="dcterms:W3CDTF">2018-04-11T11:50:26Z</dcterms:modified>
  <cp:category/>
  <cp:version/>
  <cp:contentType/>
  <cp:contentStatus/>
</cp:coreProperties>
</file>