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Zsolt\Desktop\PeerJ\Glen\Final\ZL\Final\"/>
    </mc:Choice>
  </mc:AlternateContent>
  <xr:revisionPtr revIDLastSave="0" documentId="13_ncr:1_{0F5AAB8F-5EAF-4C76-881B-9E798FEDE96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3" i="1" l="1"/>
  <c r="N33" i="1"/>
  <c r="K33" i="1"/>
  <c r="P32" i="1"/>
  <c r="N32" i="1"/>
  <c r="K32" i="1"/>
  <c r="I32" i="1"/>
  <c r="F32" i="1"/>
  <c r="D32" i="1"/>
  <c r="P31" i="1"/>
  <c r="N31" i="1"/>
  <c r="K31" i="1"/>
  <c r="I31" i="1"/>
  <c r="F31" i="1"/>
  <c r="D31" i="1"/>
  <c r="P30" i="1"/>
  <c r="N30" i="1"/>
  <c r="K30" i="1"/>
  <c r="I30" i="1"/>
  <c r="F30" i="1"/>
  <c r="D30" i="1"/>
  <c r="F33" i="1" l="1"/>
</calcChain>
</file>

<file path=xl/sharedStrings.xml><?xml version="1.0" encoding="utf-8"?>
<sst xmlns="http://schemas.openxmlformats.org/spreadsheetml/2006/main" count="152" uniqueCount="68">
  <si>
    <t>Supplemental Table 2. Major clinicopathological characteristics of resected SCLC patients according to high versus low high platelet to lymphocyte ratio (PLR) and cohorts #1, #2, and #3 (n=189).</t>
  </si>
  <si>
    <t/>
  </si>
  <si>
    <t>Nationality</t>
  </si>
  <si>
    <t>Hun</t>
  </si>
  <si>
    <t>Ita</t>
  </si>
  <si>
    <t>Rus</t>
  </si>
  <si>
    <t>PLR</t>
  </si>
  <si>
    <t>P</t>
  </si>
  <si>
    <t>P*</t>
  </si>
  <si>
    <t>LPLR</t>
  </si>
  <si>
    <t>HPLR</t>
  </si>
  <si>
    <t>Count</t>
  </si>
  <si>
    <t>Column N %</t>
  </si>
  <si>
    <t>Gender</t>
  </si>
  <si>
    <t>Male</t>
  </si>
  <si>
    <t>ns</t>
  </si>
  <si>
    <t>0.3</t>
  </si>
  <si>
    <t>Female</t>
  </si>
  <si>
    <t>Total</t>
  </si>
  <si>
    <t>Age</t>
  </si>
  <si>
    <t>&lt;65</t>
  </si>
  <si>
    <t>&lt;0.0001</t>
  </si>
  <si>
    <t>≥65</t>
  </si>
  <si>
    <t>Smoking</t>
  </si>
  <si>
    <t>Non-smoker</t>
  </si>
  <si>
    <t>N/A</t>
  </si>
  <si>
    <t>Smoker</t>
  </si>
  <si>
    <t>Ex-smoker</t>
  </si>
  <si>
    <t>Preoperative CHT</t>
  </si>
  <si>
    <t>No</t>
  </si>
  <si>
    <t>Yes</t>
  </si>
  <si>
    <t>Adjuvant CHT</t>
  </si>
  <si>
    <t>0.037</t>
  </si>
  <si>
    <t>Thoracic RT</t>
  </si>
  <si>
    <t>0.025</t>
  </si>
  <si>
    <t>PCI</t>
  </si>
  <si>
    <t>0.0004</t>
  </si>
  <si>
    <t>Stage</t>
  </si>
  <si>
    <t>I</t>
  </si>
  <si>
    <t>0.0013</t>
  </si>
  <si>
    <t>0.0713</t>
  </si>
  <si>
    <t>II</t>
  </si>
  <si>
    <t>III</t>
  </si>
  <si>
    <t>pT</t>
  </si>
  <si>
    <t>3</t>
  </si>
  <si>
    <t>pN</t>
  </si>
  <si>
    <t>0.0031</t>
  </si>
  <si>
    <t>0.03</t>
  </si>
  <si>
    <t>Vascular involvement</t>
  </si>
  <si>
    <t>0.0043</t>
  </si>
  <si>
    <t>Tumor necrosis</t>
  </si>
  <si>
    <t>Peritumoral inflammation</t>
  </si>
  <si>
    <t xml:space="preserve">Operation </t>
  </si>
  <si>
    <t>Lob+seg</t>
  </si>
  <si>
    <t>0.0131</t>
  </si>
  <si>
    <t>0.0018</t>
  </si>
  <si>
    <t>HPLR: high platelet to lymphocyte ratio, LPLR: low platelet to lymphocyte ratio</t>
  </si>
  <si>
    <t>The differences in case numbers according to each variables are due to data availibility</t>
  </si>
  <si>
    <t>N/A: Data not available or statistical test was not performed due to low case numbers</t>
  </si>
  <si>
    <t>P: Chi-square (Fisher's exact) test, green highlight indicates statistical significance</t>
  </si>
  <si>
    <t>* Chi-square test, comparison between all three cohorts</t>
  </si>
  <si>
    <t>CHT: chemotherapy</t>
  </si>
  <si>
    <t>PCI: prophylactic cranial irradiation</t>
  </si>
  <si>
    <t>RT: radiation therapy</t>
  </si>
  <si>
    <t>Lob: lobectomy</t>
  </si>
  <si>
    <t>Seg: segmentectomy</t>
  </si>
  <si>
    <t>PNO</t>
  </si>
  <si>
    <t>PNO: pneumonectomy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</si>
</sst>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"/>
    <numFmt numFmtId="165" formatCode="###0.0%"/>
    <numFmt numFmtId="166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16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2" borderId="11" xfId="2" applyFont="1" applyFill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left" vertical="center" wrapText="1"/>
    </xf>
    <xf numFmtId="164" fontId="5" fillId="2" borderId="15" xfId="2" applyNumberFormat="1" applyFont="1" applyFill="1" applyBorder="1" applyAlignment="1">
      <alignment horizontal="center" vertical="center"/>
    </xf>
    <xf numFmtId="165" fontId="5" fillId="2" borderId="16" xfId="2" applyNumberFormat="1" applyFont="1" applyFill="1" applyBorder="1" applyAlignment="1">
      <alignment horizontal="center" vertical="center"/>
    </xf>
    <xf numFmtId="1" fontId="5" fillId="0" borderId="16" xfId="2" applyNumberFormat="1" applyFont="1" applyFill="1" applyBorder="1" applyAlignment="1">
      <alignment horizontal="center" vertical="center"/>
    </xf>
    <xf numFmtId="165" fontId="5" fillId="0" borderId="16" xfId="2" applyNumberFormat="1" applyFont="1" applyFill="1" applyBorder="1" applyAlignment="1">
      <alignment horizontal="center" vertical="center"/>
    </xf>
    <xf numFmtId="164" fontId="5" fillId="2" borderId="16" xfId="2" applyNumberFormat="1" applyFont="1" applyFill="1" applyBorder="1" applyAlignment="1">
      <alignment horizontal="center" vertical="center"/>
    </xf>
    <xf numFmtId="164" fontId="5" fillId="0" borderId="16" xfId="2" applyNumberFormat="1" applyFont="1" applyBorder="1" applyAlignment="1">
      <alignment horizontal="center" vertical="center"/>
    </xf>
    <xf numFmtId="165" fontId="5" fillId="0" borderId="16" xfId="2" applyNumberFormat="1" applyFont="1" applyBorder="1" applyAlignment="1">
      <alignment horizontal="center" vertical="center"/>
    </xf>
    <xf numFmtId="0" fontId="5" fillId="0" borderId="20" xfId="2" applyFont="1" applyBorder="1" applyAlignment="1">
      <alignment horizontal="left" vertical="center" wrapText="1"/>
    </xf>
    <xf numFmtId="164" fontId="5" fillId="2" borderId="21" xfId="2" applyNumberFormat="1" applyFont="1" applyFill="1" applyBorder="1" applyAlignment="1">
      <alignment horizontal="center" vertical="center"/>
    </xf>
    <xf numFmtId="165" fontId="5" fillId="2" borderId="7" xfId="2" applyNumberFormat="1" applyFont="1" applyFill="1" applyBorder="1" applyAlignment="1">
      <alignment horizontal="center" vertical="center"/>
    </xf>
    <xf numFmtId="164" fontId="5" fillId="0" borderId="7" xfId="2" applyNumberFormat="1" applyFont="1" applyFill="1" applyBorder="1" applyAlignment="1">
      <alignment horizontal="center" vertical="center"/>
    </xf>
    <xf numFmtId="165" fontId="5" fillId="0" borderId="7" xfId="2" applyNumberFormat="1" applyFont="1" applyFill="1" applyBorder="1" applyAlignment="1">
      <alignment horizontal="center" vertical="center"/>
    </xf>
    <xf numFmtId="164" fontId="5" fillId="2" borderId="7" xfId="2" applyNumberFormat="1" applyFont="1" applyFill="1" applyBorder="1" applyAlignment="1">
      <alignment horizontal="center" vertical="center"/>
    </xf>
    <xf numFmtId="164" fontId="5" fillId="0" borderId="7" xfId="2" applyNumberFormat="1" applyFont="1" applyBorder="1" applyAlignment="1">
      <alignment horizontal="center" vertical="center"/>
    </xf>
    <xf numFmtId="165" fontId="5" fillId="0" borderId="7" xfId="2" applyNumberFormat="1" applyFont="1" applyBorder="1" applyAlignment="1">
      <alignment horizontal="center" vertical="center"/>
    </xf>
    <xf numFmtId="2" fontId="5" fillId="0" borderId="7" xfId="2" applyNumberFormat="1" applyFont="1" applyFill="1" applyBorder="1" applyAlignment="1">
      <alignment horizontal="center" vertical="center"/>
    </xf>
    <xf numFmtId="2" fontId="5" fillId="0" borderId="7" xfId="2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5" fillId="0" borderId="20" xfId="2" applyFont="1" applyBorder="1" applyAlignment="1">
      <alignment horizontal="left" vertical="center"/>
    </xf>
    <xf numFmtId="0" fontId="5" fillId="0" borderId="7" xfId="2" applyFont="1" applyBorder="1" applyAlignment="1">
      <alignment horizontal="center" vertical="center" wrapText="1"/>
    </xf>
    <xf numFmtId="10" fontId="5" fillId="0" borderId="7" xfId="1" applyNumberFormat="1" applyFont="1" applyBorder="1" applyAlignment="1">
      <alignment horizontal="center" vertical="center" wrapText="1"/>
    </xf>
    <xf numFmtId="10" fontId="5" fillId="0" borderId="7" xfId="2" applyNumberFormat="1" applyFont="1" applyBorder="1" applyAlignment="1">
      <alignment horizontal="center" vertical="center" wrapText="1"/>
    </xf>
    <xf numFmtId="2" fontId="5" fillId="0" borderId="7" xfId="2" applyNumberFormat="1" applyFont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10" fontId="5" fillId="2" borderId="7" xfId="2" applyNumberFormat="1" applyFont="1" applyFill="1" applyBorder="1" applyAlignment="1">
      <alignment horizontal="center" vertical="center" wrapText="1"/>
    </xf>
    <xf numFmtId="9" fontId="5" fillId="2" borderId="7" xfId="1" applyFont="1" applyFill="1" applyBorder="1" applyAlignment="1">
      <alignment horizontal="center" vertical="center" wrapText="1"/>
    </xf>
    <xf numFmtId="9" fontId="5" fillId="0" borderId="7" xfId="1" applyFont="1" applyFill="1" applyBorder="1" applyAlignment="1">
      <alignment horizontal="center" vertical="center" wrapText="1"/>
    </xf>
    <xf numFmtId="2" fontId="5" fillId="0" borderId="7" xfId="1" applyNumberFormat="1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vertical="center"/>
    </xf>
    <xf numFmtId="0" fontId="5" fillId="0" borderId="20" xfId="2" applyNumberFormat="1" applyFont="1" applyFill="1" applyBorder="1" applyAlignment="1">
      <alignment horizontal="left" vertical="center"/>
    </xf>
    <xf numFmtId="2" fontId="3" fillId="0" borderId="7" xfId="0" applyNumberFormat="1" applyFont="1" applyBorder="1" applyAlignment="1">
      <alignment vertical="center"/>
    </xf>
    <xf numFmtId="2" fontId="3" fillId="0" borderId="22" xfId="0" applyNumberFormat="1" applyFont="1" applyBorder="1" applyAlignment="1">
      <alignment vertical="center"/>
    </xf>
    <xf numFmtId="0" fontId="5" fillId="0" borderId="7" xfId="2" applyFont="1" applyFill="1" applyBorder="1" applyAlignment="1">
      <alignment horizontal="center" vertical="center" wrapText="1"/>
    </xf>
    <xf numFmtId="2" fontId="5" fillId="0" borderId="7" xfId="2" applyNumberFormat="1" applyFont="1" applyFill="1" applyBorder="1" applyAlignment="1">
      <alignment horizontal="center" vertical="center" wrapText="1"/>
    </xf>
    <xf numFmtId="10" fontId="5" fillId="0" borderId="7" xfId="2" applyNumberFormat="1" applyFont="1" applyBorder="1" applyAlignment="1">
      <alignment horizontal="center" vertical="center"/>
    </xf>
    <xf numFmtId="0" fontId="5" fillId="0" borderId="20" xfId="3" applyFont="1" applyBorder="1" applyAlignment="1">
      <alignment horizontal="left" vertical="center" wrapText="1"/>
    </xf>
    <xf numFmtId="164" fontId="5" fillId="4" borderId="21" xfId="3" applyNumberFormat="1" applyFont="1" applyFill="1" applyBorder="1" applyAlignment="1">
      <alignment horizontal="center" vertical="center"/>
    </xf>
    <xf numFmtId="165" fontId="5" fillId="4" borderId="7" xfId="3" applyNumberFormat="1" applyFont="1" applyFill="1" applyBorder="1" applyAlignment="1">
      <alignment horizontal="center" vertical="center"/>
    </xf>
    <xf numFmtId="164" fontId="5" fillId="0" borderId="7" xfId="3" applyNumberFormat="1" applyFont="1" applyBorder="1" applyAlignment="1">
      <alignment horizontal="center" vertical="center"/>
    </xf>
    <xf numFmtId="165" fontId="5" fillId="0" borderId="7" xfId="3" applyNumberFormat="1" applyFont="1" applyBorder="1" applyAlignment="1">
      <alignment horizontal="center" vertical="center"/>
    </xf>
    <xf numFmtId="164" fontId="5" fillId="4" borderId="7" xfId="3" applyNumberFormat="1" applyFont="1" applyFill="1" applyBorder="1" applyAlignment="1">
      <alignment horizontal="center" vertical="center"/>
    </xf>
    <xf numFmtId="0" fontId="5" fillId="0" borderId="26" xfId="3" applyFont="1" applyBorder="1" applyAlignment="1">
      <alignment horizontal="left" vertical="center" wrapText="1"/>
    </xf>
    <xf numFmtId="164" fontId="5" fillId="4" borderId="27" xfId="3" applyNumberFormat="1" applyFont="1" applyFill="1" applyBorder="1" applyAlignment="1">
      <alignment horizontal="center" vertical="center"/>
    </xf>
    <xf numFmtId="165" fontId="5" fillId="4" borderId="11" xfId="3" applyNumberFormat="1" applyFont="1" applyFill="1" applyBorder="1" applyAlignment="1">
      <alignment horizontal="center" vertical="center"/>
    </xf>
    <xf numFmtId="164" fontId="5" fillId="0" borderId="11" xfId="3" applyNumberFormat="1" applyFont="1" applyBorder="1" applyAlignment="1">
      <alignment horizontal="center" vertical="center"/>
    </xf>
    <xf numFmtId="165" fontId="5" fillId="0" borderId="11" xfId="3" applyNumberFormat="1" applyFont="1" applyBorder="1" applyAlignment="1">
      <alignment horizontal="center" vertical="center"/>
    </xf>
    <xf numFmtId="2" fontId="5" fillId="0" borderId="11" xfId="3" applyNumberFormat="1" applyFont="1" applyBorder="1" applyAlignment="1">
      <alignment horizontal="center" vertical="center"/>
    </xf>
    <xf numFmtId="164" fontId="5" fillId="4" borderId="11" xfId="3" applyNumberFormat="1" applyFont="1" applyFill="1" applyBorder="1" applyAlignment="1">
      <alignment horizontal="center" vertical="center"/>
    </xf>
    <xf numFmtId="2" fontId="6" fillId="0" borderId="28" xfId="4" applyNumberFormat="1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2" fontId="6" fillId="0" borderId="0" xfId="4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2" fontId="5" fillId="0" borderId="7" xfId="2" applyNumberFormat="1" applyFont="1" applyBorder="1" applyAlignment="1">
      <alignment horizontal="center" vertical="center" wrapText="1"/>
    </xf>
    <xf numFmtId="2" fontId="5" fillId="0" borderId="11" xfId="2" applyNumberFormat="1" applyFont="1" applyBorder="1" applyAlignment="1">
      <alignment horizontal="center" vertical="center" wrapText="1"/>
    </xf>
    <xf numFmtId="2" fontId="5" fillId="0" borderId="8" xfId="2" applyNumberFormat="1" applyFont="1" applyFill="1" applyBorder="1" applyAlignment="1">
      <alignment horizontal="center" vertical="center" wrapText="1"/>
    </xf>
    <xf numFmtId="2" fontId="5" fillId="0" borderId="12" xfId="2" applyNumberFormat="1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0" borderId="19" xfId="2" applyFont="1" applyBorder="1" applyAlignment="1">
      <alignment horizontal="left" vertical="center" wrapText="1"/>
    </xf>
    <xf numFmtId="2" fontId="5" fillId="0" borderId="23" xfId="2" applyNumberFormat="1" applyFont="1" applyBorder="1" applyAlignment="1">
      <alignment horizontal="center" vertical="center"/>
    </xf>
    <xf numFmtId="2" fontId="5" fillId="0" borderId="16" xfId="2" applyNumberFormat="1" applyFont="1" applyBorder="1" applyAlignment="1">
      <alignment horizontal="center" vertical="center"/>
    </xf>
    <xf numFmtId="2" fontId="5" fillId="0" borderId="23" xfId="2" applyNumberFormat="1" applyFont="1" applyBorder="1" applyAlignment="1">
      <alignment horizontal="center" vertical="center" wrapText="1"/>
    </xf>
    <xf numFmtId="2" fontId="5" fillId="0" borderId="16" xfId="2" applyNumberFormat="1" applyFont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/>
    </xf>
    <xf numFmtId="2" fontId="3" fillId="3" borderId="22" xfId="0" applyNumberFormat="1" applyFont="1" applyFill="1" applyBorder="1" applyAlignment="1">
      <alignment horizontal="center" vertical="center"/>
    </xf>
    <xf numFmtId="0" fontId="5" fillId="0" borderId="13" xfId="2" applyFont="1" applyBorder="1" applyAlignment="1">
      <alignment horizontal="left" vertical="center" wrapText="1"/>
    </xf>
    <xf numFmtId="2" fontId="5" fillId="0" borderId="17" xfId="2" applyNumberFormat="1" applyFont="1" applyFill="1" applyBorder="1" applyAlignment="1">
      <alignment horizontal="center" vertical="center"/>
    </xf>
    <xf numFmtId="2" fontId="5" fillId="0" borderId="16" xfId="2" applyNumberFormat="1" applyFont="1" applyFill="1" applyBorder="1" applyAlignment="1">
      <alignment horizontal="center" vertical="center"/>
    </xf>
    <xf numFmtId="2" fontId="5" fillId="0" borderId="18" xfId="2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5" fillId="0" borderId="23" xfId="1" applyNumberFormat="1" applyFont="1" applyFill="1" applyBorder="1" applyAlignment="1">
      <alignment horizontal="center" vertical="center" wrapText="1"/>
    </xf>
    <xf numFmtId="2" fontId="5" fillId="0" borderId="16" xfId="1" applyNumberFormat="1" applyFont="1" applyFill="1" applyBorder="1" applyAlignment="1">
      <alignment horizontal="center" vertical="center" wrapText="1"/>
    </xf>
    <xf numFmtId="2" fontId="5" fillId="0" borderId="17" xfId="2" applyNumberFormat="1" applyFont="1" applyBorder="1" applyAlignment="1">
      <alignment horizontal="center" vertical="center"/>
    </xf>
    <xf numFmtId="2" fontId="5" fillId="0" borderId="17" xfId="2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5" fillId="0" borderId="19" xfId="2" applyFont="1" applyBorder="1" applyAlignment="1">
      <alignment horizontal="left" vertical="center"/>
    </xf>
    <xf numFmtId="166" fontId="3" fillId="0" borderId="12" xfId="0" applyNumberFormat="1" applyFont="1" applyFill="1" applyBorder="1" applyAlignment="1">
      <alignment horizontal="center" vertical="center"/>
    </xf>
    <xf numFmtId="166" fontId="3" fillId="0" borderId="22" xfId="0" applyNumberFormat="1" applyFont="1" applyFill="1" applyBorder="1" applyAlignment="1">
      <alignment horizontal="center" vertical="center"/>
    </xf>
    <xf numFmtId="166" fontId="5" fillId="3" borderId="23" xfId="2" applyNumberFormat="1" applyFont="1" applyFill="1" applyBorder="1" applyAlignment="1">
      <alignment horizontal="center" vertical="center"/>
    </xf>
    <xf numFmtId="166" fontId="5" fillId="3" borderId="17" xfId="2" applyNumberFormat="1" applyFont="1" applyFill="1" applyBorder="1" applyAlignment="1">
      <alignment horizontal="center" vertical="center"/>
    </xf>
    <xf numFmtId="166" fontId="5" fillId="3" borderId="16" xfId="2" applyNumberFormat="1" applyFont="1" applyFill="1" applyBorder="1" applyAlignment="1">
      <alignment horizontal="center" vertical="center"/>
    </xf>
    <xf numFmtId="2" fontId="5" fillId="0" borderId="23" xfId="2" applyNumberFormat="1" applyFont="1" applyFill="1" applyBorder="1" applyAlignment="1">
      <alignment horizontal="center" vertic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5" fillId="0" borderId="19" xfId="3" applyFont="1" applyBorder="1" applyAlignment="1">
      <alignment horizontal="left" vertical="center" wrapText="1"/>
    </xf>
    <xf numFmtId="0" fontId="5" fillId="0" borderId="25" xfId="3" applyFont="1" applyBorder="1" applyAlignment="1">
      <alignment horizontal="left" vertical="center" wrapText="1"/>
    </xf>
    <xf numFmtId="2" fontId="5" fillId="3" borderId="23" xfId="3" applyNumberFormat="1" applyFont="1" applyFill="1" applyBorder="1" applyAlignment="1">
      <alignment horizontal="center" vertical="center"/>
    </xf>
    <xf numFmtId="2" fontId="5" fillId="3" borderId="16" xfId="3" applyNumberFormat="1" applyFont="1" applyFill="1" applyBorder="1" applyAlignment="1">
      <alignment horizontal="center" vertical="center"/>
    </xf>
    <xf numFmtId="166" fontId="5" fillId="0" borderId="23" xfId="3" applyNumberFormat="1" applyFont="1" applyBorder="1" applyAlignment="1">
      <alignment horizontal="center" vertical="center"/>
    </xf>
    <xf numFmtId="166" fontId="5" fillId="0" borderId="16" xfId="3" applyNumberFormat="1" applyFont="1" applyBorder="1" applyAlignment="1">
      <alignment horizontal="center" vertical="center"/>
    </xf>
    <xf numFmtId="2" fontId="5" fillId="0" borderId="23" xfId="3" applyNumberFormat="1" applyFont="1" applyBorder="1" applyAlignment="1">
      <alignment horizontal="center" vertical="center"/>
    </xf>
    <xf numFmtId="2" fontId="5" fillId="0" borderId="16" xfId="3" applyNumberFormat="1" applyFont="1" applyBorder="1" applyAlignment="1">
      <alignment horizontal="center" vertical="center"/>
    </xf>
  </cellXfs>
  <cellStyles count="5">
    <cellStyle name="Normal" xfId="0" builtinId="0"/>
    <cellStyle name="Normal_2. Crosstabs_1" xfId="4" xr:uid="{00000000-0005-0000-0000-000001000000}"/>
    <cellStyle name="Normál_Munka1" xfId="3" xr:uid="{00000000-0005-0000-0000-000002000000}"/>
    <cellStyle name="Normál_NLR crosstab" xfId="2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"/>
  <sheetViews>
    <sheetView tabSelected="1" topLeftCell="A38" workbookViewId="0">
      <selection activeCell="A59" sqref="A59:XFD59"/>
    </sheetView>
  </sheetViews>
  <sheetFormatPr defaultRowHeight="15" x14ac:dyDescent="0.25"/>
  <cols>
    <col min="1" max="1" width="12.85546875" customWidth="1"/>
  </cols>
  <sheetData>
    <row r="1" spans="1:21" ht="15.75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5.75" thickBot="1" x14ac:dyDescent="0.3">
      <c r="A2" s="1"/>
      <c r="B2" s="1"/>
      <c r="C2" s="2"/>
      <c r="D2" s="2"/>
      <c r="E2" s="2"/>
      <c r="F2" s="2"/>
      <c r="G2" s="3"/>
      <c r="H2" s="2"/>
      <c r="I2" s="2"/>
      <c r="J2" s="2"/>
      <c r="K2" s="2"/>
      <c r="L2" s="3"/>
      <c r="M2" s="2"/>
      <c r="N2" s="2"/>
      <c r="O2" s="2"/>
      <c r="P2" s="2"/>
      <c r="Q2" s="3"/>
      <c r="R2" s="2"/>
      <c r="S2" s="2"/>
      <c r="T2" s="2"/>
      <c r="U2" s="3"/>
    </row>
    <row r="3" spans="1:21" x14ac:dyDescent="0.25">
      <c r="A3" s="63" t="s">
        <v>1</v>
      </c>
      <c r="B3" s="64"/>
      <c r="C3" s="69" t="s">
        <v>2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4"/>
    </row>
    <row r="4" spans="1:21" x14ac:dyDescent="0.25">
      <c r="A4" s="65"/>
      <c r="B4" s="66"/>
      <c r="C4" s="70" t="s">
        <v>3</v>
      </c>
      <c r="D4" s="70"/>
      <c r="E4" s="70"/>
      <c r="F4" s="70"/>
      <c r="G4" s="70"/>
      <c r="H4" s="70" t="s">
        <v>4</v>
      </c>
      <c r="I4" s="70"/>
      <c r="J4" s="70"/>
      <c r="K4" s="70"/>
      <c r="L4" s="70"/>
      <c r="M4" s="70" t="s">
        <v>5</v>
      </c>
      <c r="N4" s="70"/>
      <c r="O4" s="70"/>
      <c r="P4" s="70"/>
      <c r="Q4" s="70"/>
      <c r="R4" s="5"/>
    </row>
    <row r="5" spans="1:21" x14ac:dyDescent="0.25">
      <c r="A5" s="65"/>
      <c r="B5" s="66"/>
      <c r="C5" s="70" t="s">
        <v>6</v>
      </c>
      <c r="D5" s="70"/>
      <c r="E5" s="70"/>
      <c r="F5" s="70"/>
      <c r="G5" s="71" t="s">
        <v>7</v>
      </c>
      <c r="H5" s="70" t="s">
        <v>6</v>
      </c>
      <c r="I5" s="70"/>
      <c r="J5" s="70"/>
      <c r="K5" s="70"/>
      <c r="L5" s="71" t="s">
        <v>7</v>
      </c>
      <c r="M5" s="70" t="s">
        <v>6</v>
      </c>
      <c r="N5" s="70"/>
      <c r="O5" s="70"/>
      <c r="P5" s="70"/>
      <c r="Q5" s="71" t="s">
        <v>7</v>
      </c>
      <c r="R5" s="73" t="s">
        <v>8</v>
      </c>
    </row>
    <row r="6" spans="1:21" x14ac:dyDescent="0.25">
      <c r="A6" s="65"/>
      <c r="B6" s="66"/>
      <c r="C6" s="75" t="s">
        <v>9</v>
      </c>
      <c r="D6" s="75"/>
      <c r="E6" s="70" t="s">
        <v>10</v>
      </c>
      <c r="F6" s="70"/>
      <c r="G6" s="71"/>
      <c r="H6" s="75" t="s">
        <v>9</v>
      </c>
      <c r="I6" s="75"/>
      <c r="J6" s="70" t="s">
        <v>10</v>
      </c>
      <c r="K6" s="70"/>
      <c r="L6" s="71"/>
      <c r="M6" s="75" t="s">
        <v>9</v>
      </c>
      <c r="N6" s="75"/>
      <c r="O6" s="70" t="s">
        <v>10</v>
      </c>
      <c r="P6" s="70"/>
      <c r="Q6" s="71"/>
      <c r="R6" s="73"/>
    </row>
    <row r="7" spans="1:21" ht="30.75" thickBot="1" x14ac:dyDescent="0.3">
      <c r="A7" s="67"/>
      <c r="B7" s="68"/>
      <c r="C7" s="6" t="s">
        <v>11</v>
      </c>
      <c r="D7" s="6" t="s">
        <v>12</v>
      </c>
      <c r="E7" s="7" t="s">
        <v>11</v>
      </c>
      <c r="F7" s="7" t="s">
        <v>12</v>
      </c>
      <c r="G7" s="72"/>
      <c r="H7" s="6" t="s">
        <v>11</v>
      </c>
      <c r="I7" s="6" t="s">
        <v>12</v>
      </c>
      <c r="J7" s="7" t="s">
        <v>11</v>
      </c>
      <c r="K7" s="7" t="s">
        <v>12</v>
      </c>
      <c r="L7" s="72"/>
      <c r="M7" s="6" t="s">
        <v>11</v>
      </c>
      <c r="N7" s="6" t="s">
        <v>12</v>
      </c>
      <c r="O7" s="7" t="s">
        <v>11</v>
      </c>
      <c r="P7" s="7" t="s">
        <v>12</v>
      </c>
      <c r="Q7" s="72"/>
      <c r="R7" s="74"/>
    </row>
    <row r="8" spans="1:21" ht="15.75" thickBot="1" x14ac:dyDescent="0.3">
      <c r="A8" s="83" t="s">
        <v>13</v>
      </c>
      <c r="B8" s="8" t="s">
        <v>14</v>
      </c>
      <c r="C8" s="9">
        <v>23</v>
      </c>
      <c r="D8" s="10">
        <v>0.6216216216216216</v>
      </c>
      <c r="E8" s="11">
        <v>22</v>
      </c>
      <c r="F8" s="12">
        <v>0.6875</v>
      </c>
      <c r="G8" s="84">
        <v>0.56669999999999998</v>
      </c>
      <c r="H8" s="13">
        <v>11</v>
      </c>
      <c r="I8" s="10">
        <v>0.7857142857142857</v>
      </c>
      <c r="J8" s="14">
        <v>21</v>
      </c>
      <c r="K8" s="15">
        <v>0.75</v>
      </c>
      <c r="L8" s="86" t="s">
        <v>15</v>
      </c>
      <c r="M8" s="13">
        <v>22</v>
      </c>
      <c r="N8" s="10">
        <v>0.88</v>
      </c>
      <c r="O8" s="14">
        <v>15</v>
      </c>
      <c r="P8" s="15">
        <v>0.78947368421052633</v>
      </c>
      <c r="Q8" s="86">
        <v>0.443</v>
      </c>
      <c r="R8" s="87" t="s">
        <v>16</v>
      </c>
    </row>
    <row r="9" spans="1:21" ht="16.5" thickTop="1" thickBot="1" x14ac:dyDescent="0.3">
      <c r="A9" s="76"/>
      <c r="B9" s="16" t="s">
        <v>17</v>
      </c>
      <c r="C9" s="17">
        <v>14</v>
      </c>
      <c r="D9" s="18">
        <v>0.3783783783783784</v>
      </c>
      <c r="E9" s="19">
        <v>10</v>
      </c>
      <c r="F9" s="20">
        <v>0.3125</v>
      </c>
      <c r="G9" s="85"/>
      <c r="H9" s="21">
        <v>3</v>
      </c>
      <c r="I9" s="18">
        <v>0.21428571428571427</v>
      </c>
      <c r="J9" s="22">
        <v>7</v>
      </c>
      <c r="K9" s="23">
        <v>0.25</v>
      </c>
      <c r="L9" s="78"/>
      <c r="M9" s="21">
        <v>3</v>
      </c>
      <c r="N9" s="18">
        <v>0.12</v>
      </c>
      <c r="O9" s="22">
        <v>4</v>
      </c>
      <c r="P9" s="23">
        <v>0.21052631578947367</v>
      </c>
      <c r="Q9" s="78"/>
      <c r="R9" s="88"/>
    </row>
    <row r="10" spans="1:21" ht="16.5" thickTop="1" thickBot="1" x14ac:dyDescent="0.3">
      <c r="A10" s="76"/>
      <c r="B10" s="16" t="s">
        <v>18</v>
      </c>
      <c r="C10" s="17">
        <v>37</v>
      </c>
      <c r="D10" s="18">
        <v>1</v>
      </c>
      <c r="E10" s="19">
        <v>32</v>
      </c>
      <c r="F10" s="20">
        <v>1</v>
      </c>
      <c r="G10" s="24"/>
      <c r="H10" s="21">
        <v>14</v>
      </c>
      <c r="I10" s="18">
        <v>1</v>
      </c>
      <c r="J10" s="22">
        <v>28</v>
      </c>
      <c r="K10" s="23">
        <v>1</v>
      </c>
      <c r="L10" s="25"/>
      <c r="M10" s="21">
        <v>25</v>
      </c>
      <c r="N10" s="18">
        <v>1</v>
      </c>
      <c r="O10" s="22">
        <v>19</v>
      </c>
      <c r="P10" s="23">
        <v>1</v>
      </c>
      <c r="Q10" s="25"/>
      <c r="R10" s="26"/>
    </row>
    <row r="11" spans="1:21" ht="16.5" thickTop="1" thickBot="1" x14ac:dyDescent="0.3">
      <c r="A11" s="76" t="s">
        <v>19</v>
      </c>
      <c r="B11" s="27" t="s">
        <v>20</v>
      </c>
      <c r="C11" s="17">
        <v>31</v>
      </c>
      <c r="D11" s="18">
        <v>0.83783783783783783</v>
      </c>
      <c r="E11" s="22">
        <v>24</v>
      </c>
      <c r="F11" s="23">
        <v>0.8</v>
      </c>
      <c r="G11" s="77">
        <v>0.69</v>
      </c>
      <c r="H11" s="21">
        <v>5</v>
      </c>
      <c r="I11" s="18">
        <v>0.35714285714285715</v>
      </c>
      <c r="J11" s="22">
        <v>8</v>
      </c>
      <c r="K11" s="23">
        <v>0.14285714285714285</v>
      </c>
      <c r="L11" s="79">
        <v>0.72909999999999997</v>
      </c>
      <c r="M11" s="21">
        <v>22</v>
      </c>
      <c r="N11" s="18">
        <v>0.88</v>
      </c>
      <c r="O11" s="22">
        <v>18</v>
      </c>
      <c r="P11" s="23">
        <v>0.94736842105263153</v>
      </c>
      <c r="Q11" s="77">
        <v>0.62209999999999999</v>
      </c>
      <c r="R11" s="81" t="s">
        <v>21</v>
      </c>
    </row>
    <row r="12" spans="1:21" ht="16.5" thickTop="1" thickBot="1" x14ac:dyDescent="0.3">
      <c r="A12" s="76"/>
      <c r="B12" s="27" t="s">
        <v>22</v>
      </c>
      <c r="C12" s="17">
        <v>6</v>
      </c>
      <c r="D12" s="18">
        <v>0.16216216216216217</v>
      </c>
      <c r="E12" s="22">
        <v>6</v>
      </c>
      <c r="F12" s="23">
        <v>0.2</v>
      </c>
      <c r="G12" s="78"/>
      <c r="H12" s="21">
        <v>9</v>
      </c>
      <c r="I12" s="18">
        <v>0.64285714285714279</v>
      </c>
      <c r="J12" s="22">
        <v>20</v>
      </c>
      <c r="K12" s="23">
        <v>0.85714285714285721</v>
      </c>
      <c r="L12" s="80"/>
      <c r="M12" s="21">
        <v>3</v>
      </c>
      <c r="N12" s="18">
        <v>0.12</v>
      </c>
      <c r="O12" s="28">
        <v>1</v>
      </c>
      <c r="P12" s="29">
        <v>5.2999999999999999E-2</v>
      </c>
      <c r="Q12" s="78"/>
      <c r="R12" s="82"/>
    </row>
    <row r="13" spans="1:21" ht="16.5" thickTop="1" thickBot="1" x14ac:dyDescent="0.3">
      <c r="A13" s="76"/>
      <c r="B13" s="27" t="s">
        <v>18</v>
      </c>
      <c r="C13" s="17">
        <v>37</v>
      </c>
      <c r="D13" s="18">
        <v>1</v>
      </c>
      <c r="E13" s="22">
        <v>30</v>
      </c>
      <c r="F13" s="23">
        <v>1</v>
      </c>
      <c r="G13" s="25"/>
      <c r="H13" s="21">
        <v>14</v>
      </c>
      <c r="I13" s="18">
        <v>1</v>
      </c>
      <c r="J13" s="22">
        <v>28</v>
      </c>
      <c r="K13" s="23">
        <v>1</v>
      </c>
      <c r="L13" s="25"/>
      <c r="M13" s="21">
        <v>25</v>
      </c>
      <c r="N13" s="18">
        <v>1</v>
      </c>
      <c r="O13" s="28">
        <v>19</v>
      </c>
      <c r="P13" s="30">
        <v>1</v>
      </c>
      <c r="Q13" s="31"/>
      <c r="R13" s="26"/>
    </row>
    <row r="14" spans="1:21" ht="31.5" thickTop="1" thickBot="1" x14ac:dyDescent="0.3">
      <c r="A14" s="76" t="s">
        <v>23</v>
      </c>
      <c r="B14" s="16" t="s">
        <v>24</v>
      </c>
      <c r="C14" s="17">
        <v>2</v>
      </c>
      <c r="D14" s="18">
        <v>6.6666666666666666E-2</v>
      </c>
      <c r="E14" s="22">
        <v>0</v>
      </c>
      <c r="F14" s="23">
        <v>0</v>
      </c>
      <c r="G14" s="77">
        <v>0.55000000000000004</v>
      </c>
      <c r="H14" s="32">
        <v>0</v>
      </c>
      <c r="I14" s="32">
        <v>0</v>
      </c>
      <c r="J14" s="28">
        <v>0</v>
      </c>
      <c r="K14" s="28">
        <v>0</v>
      </c>
      <c r="L14" s="79" t="s">
        <v>25</v>
      </c>
      <c r="M14" s="32">
        <v>8</v>
      </c>
      <c r="N14" s="33">
        <v>0.32</v>
      </c>
      <c r="O14" s="28">
        <v>4</v>
      </c>
      <c r="P14" s="23">
        <v>0.21052631578947367</v>
      </c>
      <c r="Q14" s="77">
        <v>0.71519999999999995</v>
      </c>
      <c r="R14" s="93" t="s">
        <v>25</v>
      </c>
    </row>
    <row r="15" spans="1:21" ht="16.5" thickTop="1" thickBot="1" x14ac:dyDescent="0.3">
      <c r="A15" s="76"/>
      <c r="B15" s="16" t="s">
        <v>26</v>
      </c>
      <c r="C15" s="17">
        <v>25</v>
      </c>
      <c r="D15" s="18">
        <v>0.83333333333333337</v>
      </c>
      <c r="E15" s="22">
        <v>15</v>
      </c>
      <c r="F15" s="23">
        <v>0.88235294117647056</v>
      </c>
      <c r="G15" s="91"/>
      <c r="H15" s="21">
        <v>14</v>
      </c>
      <c r="I15" s="18">
        <v>1</v>
      </c>
      <c r="J15" s="22">
        <v>28</v>
      </c>
      <c r="K15" s="23">
        <v>1</v>
      </c>
      <c r="L15" s="92"/>
      <c r="M15" s="21">
        <v>15</v>
      </c>
      <c r="N15" s="18">
        <v>0.6</v>
      </c>
      <c r="O15" s="22">
        <v>13</v>
      </c>
      <c r="P15" s="23">
        <v>0.68421052631578949</v>
      </c>
      <c r="Q15" s="91"/>
      <c r="R15" s="94"/>
    </row>
    <row r="16" spans="1:21" ht="31.5" thickTop="1" thickBot="1" x14ac:dyDescent="0.3">
      <c r="A16" s="76"/>
      <c r="B16" s="16" t="s">
        <v>27</v>
      </c>
      <c r="C16" s="17">
        <v>3</v>
      </c>
      <c r="D16" s="18">
        <v>9.9999999999999964E-2</v>
      </c>
      <c r="E16" s="22">
        <v>2</v>
      </c>
      <c r="F16" s="23">
        <v>0.11764705882352944</v>
      </c>
      <c r="G16" s="78"/>
      <c r="H16" s="32">
        <v>0</v>
      </c>
      <c r="I16" s="32">
        <v>0</v>
      </c>
      <c r="J16" s="28">
        <v>0</v>
      </c>
      <c r="K16" s="28">
        <v>0</v>
      </c>
      <c r="L16" s="80"/>
      <c r="M16" s="21">
        <v>2</v>
      </c>
      <c r="N16" s="18">
        <v>0.08</v>
      </c>
      <c r="O16" s="28">
        <v>2</v>
      </c>
      <c r="P16" s="30">
        <v>0.10526315789473684</v>
      </c>
      <c r="Q16" s="78"/>
      <c r="R16" s="95"/>
    </row>
    <row r="17" spans="1:18" ht="16.5" thickTop="1" thickBot="1" x14ac:dyDescent="0.3">
      <c r="A17" s="76"/>
      <c r="B17" s="16" t="s">
        <v>18</v>
      </c>
      <c r="C17" s="17">
        <v>30</v>
      </c>
      <c r="D17" s="18">
        <v>1</v>
      </c>
      <c r="E17" s="22">
        <v>17</v>
      </c>
      <c r="F17" s="23">
        <v>1</v>
      </c>
      <c r="G17" s="25"/>
      <c r="H17" s="32">
        <v>14</v>
      </c>
      <c r="I17" s="34">
        <v>1</v>
      </c>
      <c r="J17" s="28">
        <v>28</v>
      </c>
      <c r="K17" s="35">
        <v>1</v>
      </c>
      <c r="L17" s="36"/>
      <c r="M17" s="21">
        <v>25</v>
      </c>
      <c r="N17" s="18">
        <v>1</v>
      </c>
      <c r="O17" s="28">
        <v>19</v>
      </c>
      <c r="P17" s="30">
        <v>1</v>
      </c>
      <c r="Q17" s="31"/>
      <c r="R17" s="26"/>
    </row>
    <row r="18" spans="1:18" ht="16.5" thickTop="1" thickBot="1" x14ac:dyDescent="0.3">
      <c r="A18" s="76" t="s">
        <v>28</v>
      </c>
      <c r="B18" s="16" t="s">
        <v>29</v>
      </c>
      <c r="C18" s="17">
        <v>13</v>
      </c>
      <c r="D18" s="18">
        <v>0.44827586206896552</v>
      </c>
      <c r="E18" s="22">
        <v>14</v>
      </c>
      <c r="F18" s="23">
        <v>0.48275862068965519</v>
      </c>
      <c r="G18" s="77">
        <v>0.79239999999999999</v>
      </c>
      <c r="H18" s="21">
        <v>11</v>
      </c>
      <c r="I18" s="18">
        <v>0.7857142857142857</v>
      </c>
      <c r="J18" s="22">
        <v>24</v>
      </c>
      <c r="K18" s="23">
        <v>0.8571428571428571</v>
      </c>
      <c r="L18" s="89">
        <v>0.66849999999999998</v>
      </c>
      <c r="M18" s="21">
        <v>24</v>
      </c>
      <c r="N18" s="18">
        <v>0.96</v>
      </c>
      <c r="O18" s="22">
        <v>18</v>
      </c>
      <c r="P18" s="23">
        <v>0.94736842105263153</v>
      </c>
      <c r="Q18" s="77" t="s">
        <v>15</v>
      </c>
      <c r="R18" s="81" t="s">
        <v>21</v>
      </c>
    </row>
    <row r="19" spans="1:18" ht="16.5" thickTop="1" thickBot="1" x14ac:dyDescent="0.3">
      <c r="A19" s="76"/>
      <c r="B19" s="16" t="s">
        <v>30</v>
      </c>
      <c r="C19" s="17">
        <v>16</v>
      </c>
      <c r="D19" s="18">
        <v>0.55172413793103448</v>
      </c>
      <c r="E19" s="22">
        <v>15</v>
      </c>
      <c r="F19" s="23">
        <v>0.51724137931034486</v>
      </c>
      <c r="G19" s="78"/>
      <c r="H19" s="21">
        <v>3</v>
      </c>
      <c r="I19" s="18">
        <v>0.21428571428571427</v>
      </c>
      <c r="J19" s="22">
        <v>4</v>
      </c>
      <c r="K19" s="23">
        <v>0.14285714285714285</v>
      </c>
      <c r="L19" s="90"/>
      <c r="M19" s="21">
        <v>1</v>
      </c>
      <c r="N19" s="18">
        <v>0.04</v>
      </c>
      <c r="O19" s="22">
        <v>1</v>
      </c>
      <c r="P19" s="23">
        <v>5.2631578947368418E-2</v>
      </c>
      <c r="Q19" s="78"/>
      <c r="R19" s="82"/>
    </row>
    <row r="20" spans="1:18" ht="16.5" thickTop="1" thickBot="1" x14ac:dyDescent="0.3">
      <c r="A20" s="76"/>
      <c r="B20" s="16" t="s">
        <v>18</v>
      </c>
      <c r="C20" s="17">
        <v>29</v>
      </c>
      <c r="D20" s="18">
        <v>1</v>
      </c>
      <c r="E20" s="22">
        <v>29</v>
      </c>
      <c r="F20" s="23">
        <v>1</v>
      </c>
      <c r="G20" s="25"/>
      <c r="H20" s="21">
        <v>14</v>
      </c>
      <c r="I20" s="18">
        <v>1</v>
      </c>
      <c r="J20" s="22">
        <v>28</v>
      </c>
      <c r="K20" s="23">
        <v>1</v>
      </c>
      <c r="L20" s="25"/>
      <c r="M20" s="21">
        <v>25</v>
      </c>
      <c r="N20" s="18">
        <v>1</v>
      </c>
      <c r="O20" s="22">
        <v>19</v>
      </c>
      <c r="P20" s="23">
        <v>1</v>
      </c>
      <c r="Q20" s="25"/>
      <c r="R20" s="26"/>
    </row>
    <row r="21" spans="1:18" ht="16.5" thickTop="1" thickBot="1" x14ac:dyDescent="0.3">
      <c r="A21" s="76" t="s">
        <v>31</v>
      </c>
      <c r="B21" s="16" t="s">
        <v>29</v>
      </c>
      <c r="C21" s="17">
        <v>0</v>
      </c>
      <c r="D21" s="18">
        <v>0</v>
      </c>
      <c r="E21" s="22">
        <v>2</v>
      </c>
      <c r="F21" s="23">
        <v>9.0909090909090912E-2</v>
      </c>
      <c r="G21" s="77">
        <v>0.1391</v>
      </c>
      <c r="H21" s="21">
        <v>4</v>
      </c>
      <c r="I21" s="18">
        <v>0.2857142857142857</v>
      </c>
      <c r="J21" s="22">
        <v>12</v>
      </c>
      <c r="K21" s="23">
        <v>0.42857142857142855</v>
      </c>
      <c r="L21" s="77">
        <v>0.50509999999999999</v>
      </c>
      <c r="M21" s="21">
        <v>6</v>
      </c>
      <c r="N21" s="18">
        <v>0.24</v>
      </c>
      <c r="O21" s="22">
        <v>7</v>
      </c>
      <c r="P21" s="23">
        <v>0.36842105263157893</v>
      </c>
      <c r="Q21" s="77">
        <v>0.35510000000000003</v>
      </c>
      <c r="R21" s="97" t="s">
        <v>32</v>
      </c>
    </row>
    <row r="22" spans="1:18" ht="16.5" thickTop="1" thickBot="1" x14ac:dyDescent="0.3">
      <c r="A22" s="76"/>
      <c r="B22" s="16" t="s">
        <v>30</v>
      </c>
      <c r="C22" s="17">
        <v>23</v>
      </c>
      <c r="D22" s="18">
        <v>1</v>
      </c>
      <c r="E22" s="22">
        <v>20</v>
      </c>
      <c r="F22" s="23">
        <v>0.90909090909090906</v>
      </c>
      <c r="G22" s="78"/>
      <c r="H22" s="21">
        <v>10</v>
      </c>
      <c r="I22" s="18">
        <v>0.7142857142857143</v>
      </c>
      <c r="J22" s="22">
        <v>16</v>
      </c>
      <c r="K22" s="23">
        <v>0.5714285714285714</v>
      </c>
      <c r="L22" s="78"/>
      <c r="M22" s="21">
        <v>19</v>
      </c>
      <c r="N22" s="18">
        <v>0.76</v>
      </c>
      <c r="O22" s="22">
        <v>12</v>
      </c>
      <c r="P22" s="23">
        <v>0.63157894736842102</v>
      </c>
      <c r="Q22" s="78"/>
      <c r="R22" s="98"/>
    </row>
    <row r="23" spans="1:18" ht="16.5" thickTop="1" thickBot="1" x14ac:dyDescent="0.3">
      <c r="A23" s="76"/>
      <c r="B23" s="16" t="s">
        <v>18</v>
      </c>
      <c r="C23" s="17">
        <v>23</v>
      </c>
      <c r="D23" s="18">
        <v>1</v>
      </c>
      <c r="E23" s="22">
        <v>22</v>
      </c>
      <c r="F23" s="23">
        <v>1</v>
      </c>
      <c r="G23" s="25"/>
      <c r="H23" s="21">
        <v>14</v>
      </c>
      <c r="I23" s="18">
        <v>1</v>
      </c>
      <c r="J23" s="22">
        <v>28</v>
      </c>
      <c r="K23" s="23">
        <v>1</v>
      </c>
      <c r="L23" s="25"/>
      <c r="M23" s="21">
        <v>25</v>
      </c>
      <c r="N23" s="18">
        <v>1</v>
      </c>
      <c r="O23" s="22">
        <v>19</v>
      </c>
      <c r="P23" s="23">
        <v>1</v>
      </c>
      <c r="Q23" s="25"/>
      <c r="R23" s="26"/>
    </row>
    <row r="24" spans="1:18" ht="16.5" thickTop="1" thickBot="1" x14ac:dyDescent="0.3">
      <c r="A24" s="96" t="s">
        <v>33</v>
      </c>
      <c r="B24" s="16" t="s">
        <v>29</v>
      </c>
      <c r="C24" s="17">
        <v>4</v>
      </c>
      <c r="D24" s="18">
        <v>0.30769230769230771</v>
      </c>
      <c r="E24" s="22">
        <v>4</v>
      </c>
      <c r="F24" s="23">
        <v>0.30769230769230771</v>
      </c>
      <c r="G24" s="77" t="s">
        <v>15</v>
      </c>
      <c r="H24" s="21">
        <v>8</v>
      </c>
      <c r="I24" s="18">
        <v>0.5714285714285714</v>
      </c>
      <c r="J24" s="22">
        <v>20</v>
      </c>
      <c r="K24" s="23">
        <v>0.7142857142857143</v>
      </c>
      <c r="L24" s="77">
        <v>0.35449999999999998</v>
      </c>
      <c r="M24" s="21">
        <v>21</v>
      </c>
      <c r="N24" s="18">
        <v>0.84</v>
      </c>
      <c r="O24" s="22">
        <v>14</v>
      </c>
      <c r="P24" s="23">
        <v>0.73684210526315785</v>
      </c>
      <c r="Q24" s="77">
        <v>0.46739999999999998</v>
      </c>
      <c r="R24" s="93" t="s">
        <v>34</v>
      </c>
    </row>
    <row r="25" spans="1:18" ht="16.5" thickTop="1" thickBot="1" x14ac:dyDescent="0.3">
      <c r="A25" s="96"/>
      <c r="B25" s="16" t="s">
        <v>30</v>
      </c>
      <c r="C25" s="17">
        <v>9</v>
      </c>
      <c r="D25" s="18">
        <v>0.69230769230769229</v>
      </c>
      <c r="E25" s="22">
        <v>9</v>
      </c>
      <c r="F25" s="23">
        <v>0.69230769230769229</v>
      </c>
      <c r="G25" s="78"/>
      <c r="H25" s="21">
        <v>6</v>
      </c>
      <c r="I25" s="18">
        <v>0.42857142857142855</v>
      </c>
      <c r="J25" s="22">
        <v>8</v>
      </c>
      <c r="K25" s="23">
        <v>0.2857142857142857</v>
      </c>
      <c r="L25" s="78"/>
      <c r="M25" s="21">
        <v>4</v>
      </c>
      <c r="N25" s="18">
        <v>0.16</v>
      </c>
      <c r="O25" s="22">
        <v>5</v>
      </c>
      <c r="P25" s="23">
        <v>0.26315789473684209</v>
      </c>
      <c r="Q25" s="78"/>
      <c r="R25" s="95"/>
    </row>
    <row r="26" spans="1:18" ht="16.5" thickTop="1" thickBot="1" x14ac:dyDescent="0.3">
      <c r="A26" s="96"/>
      <c r="B26" s="16" t="s">
        <v>18</v>
      </c>
      <c r="C26" s="17">
        <v>13</v>
      </c>
      <c r="D26" s="18">
        <v>1</v>
      </c>
      <c r="E26" s="22">
        <v>13</v>
      </c>
      <c r="F26" s="23">
        <v>1</v>
      </c>
      <c r="G26" s="25"/>
      <c r="H26" s="21">
        <v>14</v>
      </c>
      <c r="I26" s="18">
        <v>1</v>
      </c>
      <c r="J26" s="22">
        <v>28</v>
      </c>
      <c r="K26" s="23">
        <v>1</v>
      </c>
      <c r="L26" s="25"/>
      <c r="M26" s="21">
        <v>25</v>
      </c>
      <c r="N26" s="18">
        <v>1</v>
      </c>
      <c r="O26" s="22">
        <v>19</v>
      </c>
      <c r="P26" s="23">
        <v>1</v>
      </c>
      <c r="Q26" s="25"/>
      <c r="R26" s="26"/>
    </row>
    <row r="27" spans="1:18" ht="16.5" thickTop="1" thickBot="1" x14ac:dyDescent="0.3">
      <c r="A27" s="76" t="s">
        <v>35</v>
      </c>
      <c r="B27" s="16" t="s">
        <v>29</v>
      </c>
      <c r="C27" s="17">
        <v>6</v>
      </c>
      <c r="D27" s="18">
        <v>0.42857142857142855</v>
      </c>
      <c r="E27" s="22">
        <v>7</v>
      </c>
      <c r="F27" s="23">
        <v>0.5</v>
      </c>
      <c r="G27" s="77">
        <v>0.70469999999999999</v>
      </c>
      <c r="H27" s="21">
        <v>13</v>
      </c>
      <c r="I27" s="18">
        <v>0.9285714285714286</v>
      </c>
      <c r="J27" s="22">
        <v>26</v>
      </c>
      <c r="K27" s="23">
        <v>0.9285714285714286</v>
      </c>
      <c r="L27" s="77" t="s">
        <v>15</v>
      </c>
      <c r="M27" s="21">
        <v>21</v>
      </c>
      <c r="N27" s="18">
        <v>0.84</v>
      </c>
      <c r="O27" s="22">
        <v>16</v>
      </c>
      <c r="P27" s="23">
        <v>0.84210526315789469</v>
      </c>
      <c r="Q27" s="77" t="s">
        <v>15</v>
      </c>
      <c r="R27" s="81" t="s">
        <v>36</v>
      </c>
    </row>
    <row r="28" spans="1:18" ht="16.5" thickTop="1" thickBot="1" x14ac:dyDescent="0.3">
      <c r="A28" s="76"/>
      <c r="B28" s="16" t="s">
        <v>30</v>
      </c>
      <c r="C28" s="17">
        <v>8</v>
      </c>
      <c r="D28" s="18">
        <v>0.5714285714285714</v>
      </c>
      <c r="E28" s="22">
        <v>7</v>
      </c>
      <c r="F28" s="23">
        <v>0.5</v>
      </c>
      <c r="G28" s="78"/>
      <c r="H28" s="21">
        <v>1</v>
      </c>
      <c r="I28" s="18">
        <v>7.1428571428571425E-2</v>
      </c>
      <c r="J28" s="22">
        <v>2</v>
      </c>
      <c r="K28" s="23">
        <v>7.1428571428571425E-2</v>
      </c>
      <c r="L28" s="78"/>
      <c r="M28" s="21">
        <v>4</v>
      </c>
      <c r="N28" s="18">
        <v>0.16</v>
      </c>
      <c r="O28" s="22">
        <v>3</v>
      </c>
      <c r="P28" s="23">
        <v>0.15789473684210525</v>
      </c>
      <c r="Q28" s="78"/>
      <c r="R28" s="82"/>
    </row>
    <row r="29" spans="1:18" ht="16.5" thickTop="1" thickBot="1" x14ac:dyDescent="0.3">
      <c r="A29" s="76"/>
      <c r="B29" s="16" t="s">
        <v>18</v>
      </c>
      <c r="C29" s="17">
        <v>14</v>
      </c>
      <c r="D29" s="18">
        <v>1</v>
      </c>
      <c r="E29" s="22">
        <v>14</v>
      </c>
      <c r="F29" s="23">
        <v>1</v>
      </c>
      <c r="G29" s="25"/>
      <c r="H29" s="21">
        <v>14</v>
      </c>
      <c r="I29" s="18">
        <v>1</v>
      </c>
      <c r="J29" s="22">
        <v>28</v>
      </c>
      <c r="K29" s="23">
        <v>1</v>
      </c>
      <c r="L29" s="25"/>
      <c r="M29" s="21">
        <v>25</v>
      </c>
      <c r="N29" s="18">
        <v>1</v>
      </c>
      <c r="O29" s="22">
        <v>19</v>
      </c>
      <c r="P29" s="23">
        <v>1</v>
      </c>
      <c r="Q29" s="25"/>
      <c r="R29" s="37"/>
    </row>
    <row r="30" spans="1:18" ht="16.5" thickTop="1" thickBot="1" x14ac:dyDescent="0.3">
      <c r="A30" s="76" t="s">
        <v>37</v>
      </c>
      <c r="B30" s="27" t="s">
        <v>38</v>
      </c>
      <c r="C30" s="17">
        <v>16</v>
      </c>
      <c r="D30" s="18">
        <f>16/28</f>
        <v>0.5714285714285714</v>
      </c>
      <c r="E30" s="22">
        <v>7</v>
      </c>
      <c r="F30" s="23">
        <f>7/27</f>
        <v>0.25925925925925924</v>
      </c>
      <c r="G30" s="99" t="s">
        <v>39</v>
      </c>
      <c r="H30" s="21">
        <v>7</v>
      </c>
      <c r="I30" s="18">
        <f>7/14</f>
        <v>0.5</v>
      </c>
      <c r="J30" s="22">
        <v>12</v>
      </c>
      <c r="K30" s="23">
        <f>12/28</f>
        <v>0.42857142857142855</v>
      </c>
      <c r="L30" s="77">
        <v>0.90769999999999995</v>
      </c>
      <c r="M30" s="21">
        <v>8</v>
      </c>
      <c r="N30" s="18">
        <f>8/23</f>
        <v>0.34782608695652173</v>
      </c>
      <c r="O30" s="22">
        <v>10</v>
      </c>
      <c r="P30" s="23">
        <f>10/19</f>
        <v>0.52631578947368418</v>
      </c>
      <c r="Q30" s="77">
        <v>0.1762</v>
      </c>
      <c r="R30" s="94" t="s">
        <v>40</v>
      </c>
    </row>
    <row r="31" spans="1:18" ht="16.5" thickTop="1" thickBot="1" x14ac:dyDescent="0.3">
      <c r="A31" s="76"/>
      <c r="B31" s="27" t="s">
        <v>41</v>
      </c>
      <c r="C31" s="17">
        <v>11</v>
      </c>
      <c r="D31" s="18">
        <f>11/28</f>
        <v>0.39285714285714285</v>
      </c>
      <c r="E31" s="22">
        <v>8</v>
      </c>
      <c r="F31" s="23">
        <f>8/27</f>
        <v>0.29629629629629628</v>
      </c>
      <c r="G31" s="100"/>
      <c r="H31" s="21">
        <v>3</v>
      </c>
      <c r="I31" s="18">
        <f>3/14</f>
        <v>0.21428571428571427</v>
      </c>
      <c r="J31" s="22">
        <v>7</v>
      </c>
      <c r="K31" s="23">
        <f>7/28</f>
        <v>0.25</v>
      </c>
      <c r="L31" s="91"/>
      <c r="M31" s="21">
        <v>8</v>
      </c>
      <c r="N31" s="18">
        <f>8/23</f>
        <v>0.34782608695652173</v>
      </c>
      <c r="O31" s="22">
        <v>2</v>
      </c>
      <c r="P31" s="23">
        <f>2/19</f>
        <v>0.10526315789473684</v>
      </c>
      <c r="Q31" s="91"/>
      <c r="R31" s="94"/>
    </row>
    <row r="32" spans="1:18" ht="16.5" thickTop="1" thickBot="1" x14ac:dyDescent="0.3">
      <c r="A32" s="76"/>
      <c r="B32" s="16" t="s">
        <v>42</v>
      </c>
      <c r="C32" s="17">
        <v>1</v>
      </c>
      <c r="D32" s="18">
        <f>1/28</f>
        <v>3.5714285714285712E-2</v>
      </c>
      <c r="E32" s="22">
        <v>12</v>
      </c>
      <c r="F32" s="23">
        <f>12/27</f>
        <v>0.44444444444444442</v>
      </c>
      <c r="G32" s="101"/>
      <c r="H32" s="21">
        <v>4</v>
      </c>
      <c r="I32" s="18">
        <f>4/14</f>
        <v>0.2857142857142857</v>
      </c>
      <c r="J32" s="22">
        <v>9</v>
      </c>
      <c r="K32" s="23">
        <f>9/28</f>
        <v>0.32142857142857145</v>
      </c>
      <c r="L32" s="78"/>
      <c r="M32" s="21">
        <v>7</v>
      </c>
      <c r="N32" s="18">
        <f>7/23</f>
        <v>0.30434782608695654</v>
      </c>
      <c r="O32" s="22">
        <v>7</v>
      </c>
      <c r="P32" s="23">
        <f>7/19</f>
        <v>0.36842105263157893</v>
      </c>
      <c r="Q32" s="78"/>
      <c r="R32" s="95"/>
    </row>
    <row r="33" spans="1:18" ht="16.5" thickTop="1" thickBot="1" x14ac:dyDescent="0.3">
      <c r="A33" s="76"/>
      <c r="B33" s="16" t="s">
        <v>18</v>
      </c>
      <c r="C33" s="17">
        <v>28</v>
      </c>
      <c r="D33" s="18">
        <v>1</v>
      </c>
      <c r="E33" s="22">
        <v>27</v>
      </c>
      <c r="F33" s="23">
        <f>F32+F31+F30</f>
        <v>1</v>
      </c>
      <c r="G33" s="25"/>
      <c r="H33" s="21">
        <v>14</v>
      </c>
      <c r="I33" s="18">
        <v>1</v>
      </c>
      <c r="J33" s="22">
        <v>28</v>
      </c>
      <c r="K33" s="23">
        <f>1</f>
        <v>1</v>
      </c>
      <c r="L33" s="25"/>
      <c r="M33" s="21">
        <v>23</v>
      </c>
      <c r="N33" s="18">
        <f>1</f>
        <v>1</v>
      </c>
      <c r="O33" s="22">
        <v>19</v>
      </c>
      <c r="P33" s="23">
        <f>1</f>
        <v>1</v>
      </c>
      <c r="Q33" s="25"/>
      <c r="R33" s="38"/>
    </row>
    <row r="34" spans="1:18" ht="16.5" thickTop="1" thickBot="1" x14ac:dyDescent="0.3">
      <c r="A34" s="76" t="s">
        <v>43</v>
      </c>
      <c r="B34" s="27">
        <v>1</v>
      </c>
      <c r="C34" s="17">
        <v>14</v>
      </c>
      <c r="D34" s="18">
        <v>0.5</v>
      </c>
      <c r="E34" s="22">
        <v>10</v>
      </c>
      <c r="F34" s="23">
        <v>0.35714285714285715</v>
      </c>
      <c r="G34" s="77">
        <v>0.2392</v>
      </c>
      <c r="H34" s="21">
        <v>1</v>
      </c>
      <c r="I34" s="18">
        <v>7.1428571428571425E-2</v>
      </c>
      <c r="J34" s="22">
        <v>6</v>
      </c>
      <c r="K34" s="23">
        <v>0.21428571428571427</v>
      </c>
      <c r="L34" s="77" t="s">
        <v>25</v>
      </c>
      <c r="M34" s="21">
        <v>3</v>
      </c>
      <c r="N34" s="18">
        <v>0.13043478260869565</v>
      </c>
      <c r="O34" s="22">
        <v>4</v>
      </c>
      <c r="P34" s="23">
        <v>0.21052631578947367</v>
      </c>
      <c r="Q34" s="77">
        <v>0.68879999999999997</v>
      </c>
      <c r="R34" s="94" t="s">
        <v>25</v>
      </c>
    </row>
    <row r="35" spans="1:18" ht="16.5" thickTop="1" thickBot="1" x14ac:dyDescent="0.3">
      <c r="A35" s="76"/>
      <c r="B35" s="27">
        <v>2</v>
      </c>
      <c r="C35" s="17">
        <v>11</v>
      </c>
      <c r="D35" s="18">
        <v>0.39285714285714285</v>
      </c>
      <c r="E35" s="22">
        <v>10</v>
      </c>
      <c r="F35" s="23">
        <v>0.35714285714285715</v>
      </c>
      <c r="G35" s="91"/>
      <c r="H35" s="21">
        <v>10</v>
      </c>
      <c r="I35" s="18">
        <v>0.7142857142857143</v>
      </c>
      <c r="J35" s="22">
        <v>14</v>
      </c>
      <c r="K35" s="23">
        <v>0.5</v>
      </c>
      <c r="L35" s="91"/>
      <c r="M35" s="21">
        <v>16</v>
      </c>
      <c r="N35" s="18">
        <v>0.69565217391304346</v>
      </c>
      <c r="O35" s="22">
        <v>13</v>
      </c>
      <c r="P35" s="23">
        <v>0.68421052631578949</v>
      </c>
      <c r="Q35" s="91"/>
      <c r="R35" s="94"/>
    </row>
    <row r="36" spans="1:18" ht="16.5" thickTop="1" thickBot="1" x14ac:dyDescent="0.3">
      <c r="A36" s="76"/>
      <c r="B36" s="39" t="s">
        <v>44</v>
      </c>
      <c r="C36" s="17">
        <v>3</v>
      </c>
      <c r="D36" s="18">
        <v>0.10714285714285714</v>
      </c>
      <c r="E36" s="22">
        <v>5</v>
      </c>
      <c r="F36" s="23">
        <v>0.17857142857142858</v>
      </c>
      <c r="G36" s="91"/>
      <c r="H36" s="21">
        <v>2</v>
      </c>
      <c r="I36" s="18">
        <v>0.14285714285714285</v>
      </c>
      <c r="J36" s="22">
        <v>6</v>
      </c>
      <c r="K36" s="23">
        <v>0.21428571428571427</v>
      </c>
      <c r="L36" s="91"/>
      <c r="M36" s="21">
        <v>4</v>
      </c>
      <c r="N36" s="18">
        <v>0.17391304347826086</v>
      </c>
      <c r="O36" s="22">
        <v>2</v>
      </c>
      <c r="P36" s="23">
        <v>0.10526315789473684</v>
      </c>
      <c r="Q36" s="78"/>
      <c r="R36" s="95"/>
    </row>
    <row r="37" spans="1:18" ht="16.5" thickTop="1" thickBot="1" x14ac:dyDescent="0.3">
      <c r="A37" s="76"/>
      <c r="B37" s="27">
        <v>4</v>
      </c>
      <c r="C37" s="17">
        <v>0</v>
      </c>
      <c r="D37" s="18">
        <v>0</v>
      </c>
      <c r="E37" s="22">
        <v>3</v>
      </c>
      <c r="F37" s="23">
        <v>0.10714285714285714</v>
      </c>
      <c r="G37" s="78"/>
      <c r="H37" s="21">
        <v>1</v>
      </c>
      <c r="I37" s="18">
        <v>7.1428571428571425E-2</v>
      </c>
      <c r="J37" s="22">
        <v>2</v>
      </c>
      <c r="K37" s="23">
        <v>0</v>
      </c>
      <c r="L37" s="78"/>
      <c r="M37" s="21">
        <v>0</v>
      </c>
      <c r="N37" s="18">
        <v>0</v>
      </c>
      <c r="O37" s="22">
        <v>0</v>
      </c>
      <c r="P37" s="23">
        <v>0</v>
      </c>
      <c r="Q37" s="25"/>
      <c r="R37" s="40"/>
    </row>
    <row r="38" spans="1:18" ht="16.5" thickTop="1" thickBot="1" x14ac:dyDescent="0.3">
      <c r="A38" s="76"/>
      <c r="B38" s="27" t="s">
        <v>18</v>
      </c>
      <c r="C38" s="17">
        <v>28</v>
      </c>
      <c r="D38" s="18">
        <v>1</v>
      </c>
      <c r="E38" s="22">
        <v>28</v>
      </c>
      <c r="F38" s="23">
        <v>1</v>
      </c>
      <c r="G38" s="25"/>
      <c r="H38" s="21">
        <v>14</v>
      </c>
      <c r="I38" s="18">
        <v>1</v>
      </c>
      <c r="J38" s="22">
        <v>28</v>
      </c>
      <c r="K38" s="23">
        <v>1</v>
      </c>
      <c r="L38" s="25"/>
      <c r="M38" s="21">
        <v>23</v>
      </c>
      <c r="N38" s="18">
        <v>1</v>
      </c>
      <c r="O38" s="22">
        <v>19</v>
      </c>
      <c r="P38" s="23">
        <v>1</v>
      </c>
      <c r="Q38" s="25"/>
      <c r="R38" s="40"/>
    </row>
    <row r="39" spans="1:18" ht="16.5" thickTop="1" thickBot="1" x14ac:dyDescent="0.3">
      <c r="A39" s="76" t="s">
        <v>45</v>
      </c>
      <c r="B39" s="27">
        <v>0</v>
      </c>
      <c r="C39" s="17">
        <v>22</v>
      </c>
      <c r="D39" s="18">
        <v>0.70967741935483875</v>
      </c>
      <c r="E39" s="22">
        <v>9</v>
      </c>
      <c r="F39" s="23">
        <v>0.3</v>
      </c>
      <c r="G39" s="99" t="s">
        <v>46</v>
      </c>
      <c r="H39" s="21">
        <v>8</v>
      </c>
      <c r="I39" s="18">
        <v>0.5714285714285714</v>
      </c>
      <c r="J39" s="22">
        <v>17</v>
      </c>
      <c r="K39" s="23">
        <v>0.6071428571428571</v>
      </c>
      <c r="L39" s="77">
        <v>0.4677</v>
      </c>
      <c r="M39" s="21">
        <v>10</v>
      </c>
      <c r="N39" s="18">
        <v>0.4</v>
      </c>
      <c r="O39" s="22">
        <v>10</v>
      </c>
      <c r="P39" s="23">
        <v>0.52631578947368418</v>
      </c>
      <c r="Q39" s="77">
        <v>0.32900000000000001</v>
      </c>
      <c r="R39" s="104" t="s">
        <v>47</v>
      </c>
    </row>
    <row r="40" spans="1:18" ht="16.5" thickTop="1" thickBot="1" x14ac:dyDescent="0.3">
      <c r="A40" s="76"/>
      <c r="B40" s="27">
        <v>1</v>
      </c>
      <c r="C40" s="17">
        <v>8</v>
      </c>
      <c r="D40" s="18">
        <v>0.25806451612903225</v>
      </c>
      <c r="E40" s="22">
        <v>14</v>
      </c>
      <c r="F40" s="23">
        <v>0.46666666666666667</v>
      </c>
      <c r="G40" s="100"/>
      <c r="H40" s="21">
        <v>4</v>
      </c>
      <c r="I40" s="18">
        <v>0.2857142857142857</v>
      </c>
      <c r="J40" s="22">
        <v>4</v>
      </c>
      <c r="K40" s="23">
        <v>0.14285714285714285</v>
      </c>
      <c r="L40" s="91"/>
      <c r="M40" s="21">
        <v>9</v>
      </c>
      <c r="N40" s="18">
        <v>0.36</v>
      </c>
      <c r="O40" s="22">
        <v>3</v>
      </c>
      <c r="P40" s="23">
        <v>0.15789473684210525</v>
      </c>
      <c r="Q40" s="91"/>
      <c r="R40" s="104"/>
    </row>
    <row r="41" spans="1:18" ht="16.5" thickTop="1" thickBot="1" x14ac:dyDescent="0.3">
      <c r="A41" s="76"/>
      <c r="B41" s="27">
        <v>2</v>
      </c>
      <c r="C41" s="17">
        <v>1</v>
      </c>
      <c r="D41" s="18">
        <v>3.2258064516129031E-2</v>
      </c>
      <c r="E41" s="22">
        <v>7</v>
      </c>
      <c r="F41" s="23">
        <v>0.23333333333333334</v>
      </c>
      <c r="G41" s="101"/>
      <c r="H41" s="21">
        <v>2</v>
      </c>
      <c r="I41" s="18">
        <v>0.14285714285714285</v>
      </c>
      <c r="J41" s="19">
        <v>7</v>
      </c>
      <c r="K41" s="20">
        <v>0.25</v>
      </c>
      <c r="L41" s="78"/>
      <c r="M41" s="21">
        <v>6</v>
      </c>
      <c r="N41" s="18">
        <v>0.24</v>
      </c>
      <c r="O41" s="22">
        <v>6</v>
      </c>
      <c r="P41" s="23">
        <v>0.31578947368421051</v>
      </c>
      <c r="Q41" s="78"/>
      <c r="R41" s="104"/>
    </row>
    <row r="42" spans="1:18" ht="16.5" thickTop="1" thickBot="1" x14ac:dyDescent="0.3">
      <c r="A42" s="76"/>
      <c r="B42" s="27" t="s">
        <v>18</v>
      </c>
      <c r="C42" s="17">
        <v>31</v>
      </c>
      <c r="D42" s="18">
        <v>1</v>
      </c>
      <c r="E42" s="22">
        <v>30</v>
      </c>
      <c r="F42" s="23">
        <v>1</v>
      </c>
      <c r="G42" s="25"/>
      <c r="H42" s="21">
        <v>14</v>
      </c>
      <c r="I42" s="18">
        <v>1</v>
      </c>
      <c r="J42" s="19">
        <v>28</v>
      </c>
      <c r="K42" s="20">
        <v>1</v>
      </c>
      <c r="L42" s="24"/>
      <c r="M42" s="21">
        <v>25</v>
      </c>
      <c r="N42" s="18">
        <v>1</v>
      </c>
      <c r="O42" s="22">
        <v>19</v>
      </c>
      <c r="P42" s="23">
        <v>1</v>
      </c>
      <c r="Q42" s="25"/>
      <c r="R42" s="41"/>
    </row>
    <row r="43" spans="1:18" ht="16.5" thickTop="1" thickBot="1" x14ac:dyDescent="0.3">
      <c r="A43" s="76" t="s">
        <v>48</v>
      </c>
      <c r="B43" s="27">
        <v>0</v>
      </c>
      <c r="C43" s="17">
        <v>16</v>
      </c>
      <c r="D43" s="18">
        <v>0.5714285714285714</v>
      </c>
      <c r="E43" s="22">
        <v>13</v>
      </c>
      <c r="F43" s="23">
        <v>0.5</v>
      </c>
      <c r="G43" s="77">
        <v>0.59889999999999999</v>
      </c>
      <c r="H43" s="32" t="s">
        <v>25</v>
      </c>
      <c r="I43" s="32" t="s">
        <v>25</v>
      </c>
      <c r="J43" s="42" t="s">
        <v>25</v>
      </c>
      <c r="K43" s="42" t="s">
        <v>25</v>
      </c>
      <c r="L43" s="105" t="s">
        <v>25</v>
      </c>
      <c r="M43" s="32">
        <v>18</v>
      </c>
      <c r="N43" s="33">
        <v>0.94736842105263153</v>
      </c>
      <c r="O43" s="28">
        <v>11</v>
      </c>
      <c r="P43" s="23">
        <v>0.84615384615384615</v>
      </c>
      <c r="Q43" s="77">
        <v>0.55179999999999996</v>
      </c>
      <c r="R43" s="81" t="s">
        <v>49</v>
      </c>
    </row>
    <row r="44" spans="1:18" ht="16.5" thickTop="1" thickBot="1" x14ac:dyDescent="0.3">
      <c r="A44" s="76"/>
      <c r="B44" s="27">
        <v>1</v>
      </c>
      <c r="C44" s="17">
        <v>12</v>
      </c>
      <c r="D44" s="18">
        <v>0.42857142857142855</v>
      </c>
      <c r="E44" s="22">
        <v>13</v>
      </c>
      <c r="F44" s="23">
        <v>0.5</v>
      </c>
      <c r="G44" s="78"/>
      <c r="H44" s="32" t="s">
        <v>25</v>
      </c>
      <c r="I44" s="32" t="s">
        <v>25</v>
      </c>
      <c r="J44" s="42" t="s">
        <v>25</v>
      </c>
      <c r="K44" s="42" t="s">
        <v>25</v>
      </c>
      <c r="L44" s="106"/>
      <c r="M44" s="32">
        <v>1</v>
      </c>
      <c r="N44" s="33">
        <v>5.2631578947368474E-2</v>
      </c>
      <c r="O44" s="28">
        <v>2</v>
      </c>
      <c r="P44" s="23">
        <v>0.15384615384615385</v>
      </c>
      <c r="Q44" s="78"/>
      <c r="R44" s="82"/>
    </row>
    <row r="45" spans="1:18" ht="16.5" thickTop="1" thickBot="1" x14ac:dyDescent="0.3">
      <c r="A45" s="76"/>
      <c r="B45" s="27" t="s">
        <v>18</v>
      </c>
      <c r="C45" s="17">
        <v>28</v>
      </c>
      <c r="D45" s="18">
        <v>1</v>
      </c>
      <c r="E45" s="22">
        <v>26</v>
      </c>
      <c r="F45" s="23">
        <v>1</v>
      </c>
      <c r="G45" s="25"/>
      <c r="H45" s="32" t="s">
        <v>25</v>
      </c>
      <c r="I45" s="32" t="s">
        <v>25</v>
      </c>
      <c r="J45" s="42" t="s">
        <v>25</v>
      </c>
      <c r="K45" s="42" t="s">
        <v>25</v>
      </c>
      <c r="L45" s="43"/>
      <c r="M45" s="32">
        <v>19</v>
      </c>
      <c r="N45" s="33">
        <v>1</v>
      </c>
      <c r="O45" s="28">
        <v>13</v>
      </c>
      <c r="P45" s="23">
        <v>1</v>
      </c>
      <c r="Q45" s="25"/>
      <c r="R45" s="38"/>
    </row>
    <row r="46" spans="1:18" ht="16.5" thickTop="1" thickBot="1" x14ac:dyDescent="0.3">
      <c r="A46" s="76" t="s">
        <v>50</v>
      </c>
      <c r="B46" s="27">
        <v>0</v>
      </c>
      <c r="C46" s="17">
        <v>3</v>
      </c>
      <c r="D46" s="18">
        <v>0.10714285714285714</v>
      </c>
      <c r="E46" s="22">
        <v>7</v>
      </c>
      <c r="F46" s="23">
        <v>0.25925925925925924</v>
      </c>
      <c r="G46" s="25">
        <v>0.17710000000000001</v>
      </c>
      <c r="H46" s="21">
        <v>1</v>
      </c>
      <c r="I46" s="18">
        <v>9.0909090909090912E-2</v>
      </c>
      <c r="J46" s="19">
        <v>3</v>
      </c>
      <c r="K46" s="20">
        <v>0.13043478260869565</v>
      </c>
      <c r="L46" s="102" t="s">
        <v>15</v>
      </c>
      <c r="M46" s="21">
        <v>11</v>
      </c>
      <c r="N46" s="18">
        <v>0.57894736842105265</v>
      </c>
      <c r="O46" s="22">
        <v>9</v>
      </c>
      <c r="P46" s="23">
        <v>0.69230769230769229</v>
      </c>
      <c r="Q46" s="77">
        <v>0.71279999999999999</v>
      </c>
      <c r="R46" s="103" t="s">
        <v>21</v>
      </c>
    </row>
    <row r="47" spans="1:18" ht="16.5" thickTop="1" thickBot="1" x14ac:dyDescent="0.3">
      <c r="A47" s="76"/>
      <c r="B47" s="27">
        <v>1</v>
      </c>
      <c r="C47" s="17">
        <v>25</v>
      </c>
      <c r="D47" s="18">
        <v>0.8928571428571429</v>
      </c>
      <c r="E47" s="22">
        <v>20</v>
      </c>
      <c r="F47" s="23">
        <v>0.7407407407407407</v>
      </c>
      <c r="G47" s="25"/>
      <c r="H47" s="21">
        <v>10</v>
      </c>
      <c r="I47" s="18">
        <v>0.90909090909090906</v>
      </c>
      <c r="J47" s="22">
        <v>20</v>
      </c>
      <c r="K47" s="23">
        <v>0.86956521739130432</v>
      </c>
      <c r="L47" s="85"/>
      <c r="M47" s="21">
        <v>8</v>
      </c>
      <c r="N47" s="18">
        <v>0.42105263157894735</v>
      </c>
      <c r="O47" s="22">
        <v>4</v>
      </c>
      <c r="P47" s="23">
        <v>0.30769230769230771</v>
      </c>
      <c r="Q47" s="78"/>
      <c r="R47" s="103"/>
    </row>
    <row r="48" spans="1:18" ht="16.5" thickTop="1" thickBot="1" x14ac:dyDescent="0.3">
      <c r="A48" s="76"/>
      <c r="B48" s="27" t="s">
        <v>18</v>
      </c>
      <c r="C48" s="17">
        <v>28</v>
      </c>
      <c r="D48" s="18">
        <v>1</v>
      </c>
      <c r="E48" s="22">
        <v>27</v>
      </c>
      <c r="F48" s="23">
        <v>1</v>
      </c>
      <c r="G48" s="25"/>
      <c r="H48" s="21">
        <v>11</v>
      </c>
      <c r="I48" s="18">
        <v>1</v>
      </c>
      <c r="J48" s="22">
        <v>23</v>
      </c>
      <c r="K48" s="23">
        <v>1</v>
      </c>
      <c r="L48" s="25"/>
      <c r="M48" s="21">
        <v>19</v>
      </c>
      <c r="N48" s="18">
        <v>1</v>
      </c>
      <c r="O48" s="22">
        <v>13</v>
      </c>
      <c r="P48" s="23">
        <v>1</v>
      </c>
      <c r="Q48" s="25"/>
      <c r="R48" s="41"/>
    </row>
    <row r="49" spans="1:21" ht="16.5" thickTop="1" thickBot="1" x14ac:dyDescent="0.3">
      <c r="A49" s="76" t="s">
        <v>51</v>
      </c>
      <c r="B49" s="27">
        <v>0</v>
      </c>
      <c r="C49" s="17">
        <v>2</v>
      </c>
      <c r="D49" s="18">
        <v>7.1428571428571425E-2</v>
      </c>
      <c r="E49" s="22">
        <v>1</v>
      </c>
      <c r="F49" s="23">
        <v>7.6923076923076927E-2</v>
      </c>
      <c r="G49" s="77">
        <v>0.69</v>
      </c>
      <c r="H49" s="32" t="s">
        <v>25</v>
      </c>
      <c r="I49" s="32" t="s">
        <v>25</v>
      </c>
      <c r="J49" s="42" t="s">
        <v>25</v>
      </c>
      <c r="K49" s="42" t="s">
        <v>25</v>
      </c>
      <c r="L49" s="105" t="s">
        <v>25</v>
      </c>
      <c r="M49" s="21">
        <v>18</v>
      </c>
      <c r="N49" s="18">
        <v>0.62068965517241381</v>
      </c>
      <c r="O49" s="22">
        <v>10</v>
      </c>
      <c r="P49" s="23">
        <v>0.76923076923076927</v>
      </c>
      <c r="Q49" s="77" t="s">
        <v>25</v>
      </c>
      <c r="R49" s="81" t="s">
        <v>21</v>
      </c>
    </row>
    <row r="50" spans="1:21" ht="16.5" thickTop="1" thickBot="1" x14ac:dyDescent="0.3">
      <c r="A50" s="76"/>
      <c r="B50" s="27">
        <v>1</v>
      </c>
      <c r="C50" s="17">
        <v>11</v>
      </c>
      <c r="D50" s="18">
        <v>0.39285714285714285</v>
      </c>
      <c r="E50" s="22">
        <v>14</v>
      </c>
      <c r="F50" s="23">
        <v>7.6923076923076927E-2</v>
      </c>
      <c r="G50" s="91"/>
      <c r="H50" s="32" t="s">
        <v>25</v>
      </c>
      <c r="I50" s="32" t="s">
        <v>25</v>
      </c>
      <c r="J50" s="42" t="s">
        <v>25</v>
      </c>
      <c r="K50" s="28" t="s">
        <v>25</v>
      </c>
      <c r="L50" s="107"/>
      <c r="M50" s="21">
        <v>1</v>
      </c>
      <c r="N50" s="18">
        <v>0.94736842105263153</v>
      </c>
      <c r="O50" s="28">
        <v>2</v>
      </c>
      <c r="P50" s="30">
        <v>0.15384615384615385</v>
      </c>
      <c r="Q50" s="91"/>
      <c r="R50" s="82"/>
    </row>
    <row r="51" spans="1:21" ht="16.5" thickTop="1" thickBot="1" x14ac:dyDescent="0.3">
      <c r="A51" s="76"/>
      <c r="B51" s="27">
        <v>2</v>
      </c>
      <c r="C51" s="17">
        <v>11</v>
      </c>
      <c r="D51" s="18">
        <v>0.39285714285714285</v>
      </c>
      <c r="E51" s="22">
        <v>9</v>
      </c>
      <c r="F51" s="23">
        <v>0.69230769230769229</v>
      </c>
      <c r="G51" s="91"/>
      <c r="H51" s="32" t="s">
        <v>25</v>
      </c>
      <c r="I51" s="32" t="s">
        <v>25</v>
      </c>
      <c r="J51" s="42" t="s">
        <v>25</v>
      </c>
      <c r="K51" s="28" t="s">
        <v>25</v>
      </c>
      <c r="L51" s="106"/>
      <c r="M51" s="32">
        <v>0</v>
      </c>
      <c r="N51" s="33">
        <v>0</v>
      </c>
      <c r="O51" s="22">
        <v>1</v>
      </c>
      <c r="P51" s="44">
        <v>7.6923076923076927E-2</v>
      </c>
      <c r="Q51" s="91"/>
      <c r="R51" s="93"/>
    </row>
    <row r="52" spans="1:21" ht="16.5" thickTop="1" thickBot="1" x14ac:dyDescent="0.3">
      <c r="A52" s="76"/>
      <c r="B52" s="39" t="s">
        <v>44</v>
      </c>
      <c r="C52" s="17">
        <v>4</v>
      </c>
      <c r="D52" s="18">
        <v>0.14285714285714285</v>
      </c>
      <c r="E52" s="22">
        <v>2</v>
      </c>
      <c r="F52" s="23">
        <v>0.15384615384615385</v>
      </c>
      <c r="G52" s="78"/>
      <c r="H52" s="32" t="s">
        <v>25</v>
      </c>
      <c r="I52" s="32" t="s">
        <v>25</v>
      </c>
      <c r="J52" s="42" t="s">
        <v>25</v>
      </c>
      <c r="K52" s="28" t="s">
        <v>25</v>
      </c>
      <c r="L52" s="31"/>
      <c r="M52" s="32">
        <v>0</v>
      </c>
      <c r="N52" s="33">
        <v>0</v>
      </c>
      <c r="O52" s="28">
        <v>0</v>
      </c>
      <c r="P52" s="30">
        <v>0</v>
      </c>
      <c r="Q52" s="78"/>
      <c r="R52" s="95"/>
    </row>
    <row r="53" spans="1:21" ht="16.5" thickTop="1" thickBot="1" x14ac:dyDescent="0.3">
      <c r="A53" s="76"/>
      <c r="B53" s="27" t="s">
        <v>18</v>
      </c>
      <c r="C53" s="17">
        <v>28</v>
      </c>
      <c r="D53" s="18">
        <v>1</v>
      </c>
      <c r="E53" s="22">
        <v>13</v>
      </c>
      <c r="F53" s="23">
        <v>1</v>
      </c>
      <c r="G53" s="25"/>
      <c r="H53" s="32" t="s">
        <v>25</v>
      </c>
      <c r="I53" s="32" t="s">
        <v>25</v>
      </c>
      <c r="J53" s="42" t="s">
        <v>25</v>
      </c>
      <c r="K53" s="28" t="s">
        <v>25</v>
      </c>
      <c r="L53" s="31"/>
      <c r="M53" s="32">
        <v>19</v>
      </c>
      <c r="N53" s="33">
        <v>1</v>
      </c>
      <c r="O53" s="28">
        <v>13</v>
      </c>
      <c r="P53" s="30">
        <v>1</v>
      </c>
      <c r="Q53" s="31"/>
      <c r="R53" s="38"/>
    </row>
    <row r="54" spans="1:21" ht="16.5" thickTop="1" thickBot="1" x14ac:dyDescent="0.3">
      <c r="A54" s="108" t="s">
        <v>52</v>
      </c>
      <c r="B54" s="45" t="s">
        <v>53</v>
      </c>
      <c r="C54" s="46">
        <v>36</v>
      </c>
      <c r="D54" s="47">
        <v>0.97297297297297303</v>
      </c>
      <c r="E54" s="48">
        <v>25</v>
      </c>
      <c r="F54" s="49">
        <v>0.78125</v>
      </c>
      <c r="G54" s="110" t="s">
        <v>54</v>
      </c>
      <c r="H54" s="50">
        <v>12</v>
      </c>
      <c r="I54" s="47">
        <v>0.6</v>
      </c>
      <c r="J54" s="48">
        <v>24</v>
      </c>
      <c r="K54" s="49">
        <v>0.92307692307692313</v>
      </c>
      <c r="L54" s="112">
        <v>1</v>
      </c>
      <c r="M54" s="50">
        <v>18</v>
      </c>
      <c r="N54" s="47">
        <v>0.81818181818181823</v>
      </c>
      <c r="O54" s="48">
        <v>9</v>
      </c>
      <c r="P54" s="49">
        <v>0.6</v>
      </c>
      <c r="Q54" s="114">
        <v>0.1</v>
      </c>
      <c r="R54" s="94" t="s">
        <v>55</v>
      </c>
    </row>
    <row r="55" spans="1:21" ht="16.5" thickTop="1" thickBot="1" x14ac:dyDescent="0.3">
      <c r="A55" s="108"/>
      <c r="B55" s="45" t="s">
        <v>66</v>
      </c>
      <c r="C55" s="46">
        <v>1</v>
      </c>
      <c r="D55" s="47">
        <v>2.7027027027026973E-2</v>
      </c>
      <c r="E55" s="48">
        <v>7</v>
      </c>
      <c r="F55" s="49">
        <v>0.21875</v>
      </c>
      <c r="G55" s="111"/>
      <c r="H55" s="50">
        <v>2</v>
      </c>
      <c r="I55" s="47">
        <v>0.4</v>
      </c>
      <c r="J55" s="48">
        <v>4</v>
      </c>
      <c r="K55" s="49">
        <v>7.6999999999999999E-2</v>
      </c>
      <c r="L55" s="113"/>
      <c r="M55" s="50">
        <v>7</v>
      </c>
      <c r="N55" s="47">
        <v>0.18181818181818182</v>
      </c>
      <c r="O55" s="48">
        <v>10</v>
      </c>
      <c r="P55" s="49">
        <v>0.4</v>
      </c>
      <c r="Q55" s="115"/>
      <c r="R55" s="95"/>
    </row>
    <row r="56" spans="1:21" ht="16.5" thickTop="1" thickBot="1" x14ac:dyDescent="0.3">
      <c r="A56" s="109"/>
      <c r="B56" s="51" t="s">
        <v>18</v>
      </c>
      <c r="C56" s="52">
        <v>37</v>
      </c>
      <c r="D56" s="53">
        <v>1</v>
      </c>
      <c r="E56" s="54">
        <v>32</v>
      </c>
      <c r="F56" s="55">
        <v>1</v>
      </c>
      <c r="G56" s="56"/>
      <c r="H56" s="57">
        <v>14</v>
      </c>
      <c r="I56" s="53">
        <v>1</v>
      </c>
      <c r="J56" s="54">
        <v>28</v>
      </c>
      <c r="K56" s="55">
        <v>1.0000769230769231</v>
      </c>
      <c r="L56" s="56"/>
      <c r="M56" s="57">
        <v>22</v>
      </c>
      <c r="N56" s="53">
        <v>1</v>
      </c>
      <c r="O56" s="54">
        <v>15</v>
      </c>
      <c r="P56" s="55">
        <v>1</v>
      </c>
      <c r="Q56" s="56"/>
      <c r="R56" s="58"/>
    </row>
    <row r="57" spans="1:21" x14ac:dyDescent="0.25">
      <c r="A57" s="1"/>
      <c r="B57" s="1"/>
      <c r="C57" s="2"/>
      <c r="D57" s="2"/>
      <c r="E57" s="2"/>
      <c r="F57" s="2"/>
      <c r="G57" s="3"/>
      <c r="H57" s="2"/>
      <c r="I57" s="2"/>
      <c r="J57" s="2"/>
      <c r="K57" s="2"/>
      <c r="L57" s="3"/>
      <c r="M57" s="2"/>
      <c r="N57" s="2"/>
      <c r="O57" s="2"/>
      <c r="P57" s="2"/>
      <c r="Q57" s="3"/>
      <c r="R57" s="2"/>
      <c r="S57" s="2"/>
      <c r="T57" s="59"/>
      <c r="U57" s="60"/>
    </row>
    <row r="58" spans="1:21" ht="15.75" x14ac:dyDescent="0.25">
      <c r="A58" s="61" t="s">
        <v>56</v>
      </c>
      <c r="B58" s="1"/>
      <c r="C58" s="2"/>
      <c r="D58" s="2"/>
      <c r="E58" s="2"/>
      <c r="F58" s="2"/>
      <c r="G58" s="3"/>
      <c r="H58" s="2"/>
      <c r="I58" s="2"/>
      <c r="J58" s="2"/>
      <c r="K58" s="2"/>
      <c r="L58" s="3"/>
      <c r="M58" s="2"/>
      <c r="N58" s="2"/>
      <c r="O58" s="2"/>
      <c r="P58" s="2"/>
      <c r="Q58" s="3"/>
      <c r="R58" s="2"/>
      <c r="S58" s="2"/>
      <c r="T58" s="59"/>
      <c r="U58" s="60"/>
    </row>
    <row r="59" spans="1:21" ht="15.75" x14ac:dyDescent="0.25">
      <c r="A59" s="61" t="s">
        <v>57</v>
      </c>
      <c r="B59" s="1"/>
      <c r="C59" s="2"/>
      <c r="D59" s="2"/>
      <c r="E59" s="2"/>
      <c r="F59" s="2"/>
      <c r="G59" s="3"/>
      <c r="H59" s="2"/>
      <c r="I59" s="2"/>
      <c r="J59" s="2"/>
      <c r="K59" s="2"/>
      <c r="L59" s="3"/>
      <c r="M59" s="2"/>
      <c r="N59" s="2"/>
      <c r="O59" s="2"/>
      <c r="P59" s="2"/>
      <c r="Q59" s="3"/>
      <c r="R59" s="2"/>
      <c r="S59" s="2"/>
      <c r="T59" s="59"/>
      <c r="U59" s="60"/>
    </row>
    <row r="60" spans="1:21" ht="15.75" x14ac:dyDescent="0.25">
      <c r="A60" s="61" t="s">
        <v>58</v>
      </c>
      <c r="B60" s="1"/>
      <c r="C60" s="2"/>
      <c r="D60" s="2"/>
      <c r="E60" s="2"/>
      <c r="F60" s="2"/>
      <c r="G60" s="3"/>
      <c r="H60" s="2"/>
      <c r="I60" s="2"/>
      <c r="J60" s="2"/>
      <c r="K60" s="2"/>
      <c r="L60" s="3"/>
      <c r="M60" s="2"/>
      <c r="N60" s="2"/>
      <c r="O60" s="2"/>
      <c r="P60" s="2"/>
      <c r="Q60" s="3"/>
      <c r="R60" s="2"/>
      <c r="S60" s="2"/>
      <c r="T60" s="2"/>
      <c r="U60" s="3"/>
    </row>
    <row r="61" spans="1:21" ht="15.75" x14ac:dyDescent="0.25">
      <c r="A61" s="61" t="s">
        <v>59</v>
      </c>
      <c r="B61" s="1"/>
      <c r="C61" s="2"/>
      <c r="D61" s="2"/>
      <c r="E61" s="2"/>
      <c r="F61" s="2"/>
      <c r="G61" s="3"/>
      <c r="H61" s="2"/>
      <c r="I61" s="2"/>
      <c r="J61" s="2"/>
      <c r="K61" s="2"/>
      <c r="L61" s="3"/>
      <c r="M61" s="2"/>
      <c r="N61" s="2"/>
      <c r="O61" s="2"/>
      <c r="P61" s="2"/>
      <c r="Q61" s="3"/>
      <c r="R61" s="2"/>
      <c r="S61" s="2"/>
      <c r="T61" s="59"/>
      <c r="U61" s="60"/>
    </row>
    <row r="62" spans="1:21" ht="15.75" x14ac:dyDescent="0.25">
      <c r="A62" s="61" t="s">
        <v>60</v>
      </c>
      <c r="B62" s="1"/>
      <c r="C62" s="2"/>
      <c r="D62" s="2"/>
      <c r="E62" s="2"/>
      <c r="F62" s="2"/>
      <c r="G62" s="3"/>
      <c r="H62" s="2"/>
      <c r="I62" s="2"/>
      <c r="J62" s="2"/>
      <c r="K62" s="2"/>
      <c r="L62" s="3"/>
      <c r="M62" s="2"/>
      <c r="N62" s="2"/>
      <c r="O62" s="2"/>
      <c r="P62" s="2"/>
      <c r="Q62" s="3"/>
      <c r="R62" s="2"/>
      <c r="S62" s="2"/>
      <c r="T62" s="2"/>
      <c r="U62" s="3"/>
    </row>
    <row r="63" spans="1:21" ht="15.75" x14ac:dyDescent="0.25">
      <c r="A63" s="61" t="s">
        <v>61</v>
      </c>
      <c r="B63" s="1"/>
      <c r="C63" s="2"/>
      <c r="D63" s="2"/>
      <c r="E63" s="2"/>
      <c r="F63" s="2"/>
      <c r="G63" s="3"/>
      <c r="H63" s="2"/>
      <c r="I63" s="2"/>
      <c r="J63" s="2"/>
      <c r="K63" s="2"/>
      <c r="L63" s="3"/>
      <c r="M63" s="2"/>
      <c r="N63" s="2"/>
      <c r="O63" s="2"/>
      <c r="P63" s="2"/>
      <c r="Q63" s="3"/>
      <c r="R63" s="2"/>
      <c r="S63" s="2"/>
      <c r="T63" s="59"/>
      <c r="U63" s="60"/>
    </row>
    <row r="64" spans="1:21" ht="15.75" x14ac:dyDescent="0.25">
      <c r="A64" s="61" t="s">
        <v>62</v>
      </c>
      <c r="B64" s="1"/>
      <c r="C64" s="2"/>
      <c r="D64" s="2"/>
      <c r="E64" s="2"/>
      <c r="F64" s="2"/>
      <c r="G64" s="3"/>
      <c r="H64" s="2"/>
      <c r="I64" s="2"/>
      <c r="J64" s="2"/>
      <c r="K64" s="2"/>
      <c r="L64" s="3"/>
      <c r="M64" s="2"/>
      <c r="N64" s="2"/>
      <c r="O64" s="2"/>
      <c r="P64" s="2"/>
      <c r="Q64" s="3"/>
      <c r="R64" s="2"/>
      <c r="S64" s="2"/>
      <c r="T64" s="59"/>
      <c r="U64" s="60"/>
    </row>
    <row r="65" spans="1:21" ht="15.75" x14ac:dyDescent="0.25">
      <c r="A65" s="61" t="s">
        <v>63</v>
      </c>
      <c r="B65" s="1"/>
      <c r="C65" s="2"/>
      <c r="D65" s="2"/>
      <c r="E65" s="2"/>
      <c r="F65" s="2"/>
      <c r="G65" s="3"/>
      <c r="H65" s="2"/>
      <c r="I65" s="2"/>
      <c r="J65" s="2"/>
      <c r="K65" s="2"/>
      <c r="L65" s="3"/>
      <c r="M65" s="2"/>
      <c r="N65" s="2"/>
      <c r="O65" s="2"/>
      <c r="P65" s="2"/>
      <c r="Q65" s="3"/>
      <c r="R65" s="2"/>
      <c r="S65" s="2"/>
      <c r="T65" s="59"/>
      <c r="U65" s="60"/>
    </row>
    <row r="66" spans="1:21" ht="15.75" x14ac:dyDescent="0.25">
      <c r="A66" s="61" t="s">
        <v>64</v>
      </c>
      <c r="B66" s="1"/>
      <c r="C66" s="2"/>
      <c r="D66" s="2"/>
      <c r="E66" s="2"/>
      <c r="F66" s="2"/>
      <c r="G66" s="3"/>
      <c r="H66" s="2"/>
      <c r="I66" s="2"/>
      <c r="J66" s="2"/>
      <c r="K66" s="2"/>
      <c r="L66" s="3"/>
      <c r="M66" s="2"/>
      <c r="N66" s="2"/>
      <c r="O66" s="2"/>
      <c r="P66" s="2"/>
      <c r="Q66" s="3"/>
      <c r="R66" s="2"/>
      <c r="S66" s="2"/>
      <c r="T66" s="59"/>
      <c r="U66" s="60"/>
    </row>
    <row r="67" spans="1:21" ht="15.75" x14ac:dyDescent="0.25">
      <c r="A67" s="61" t="s">
        <v>65</v>
      </c>
      <c r="B67" s="1"/>
      <c r="C67" s="2"/>
      <c r="D67" s="2"/>
      <c r="E67" s="2"/>
      <c r="F67" s="2"/>
      <c r="G67" s="3"/>
      <c r="H67" s="2"/>
      <c r="I67" s="2"/>
      <c r="J67" s="2"/>
      <c r="K67" s="2"/>
      <c r="L67" s="3"/>
      <c r="M67" s="2"/>
      <c r="N67" s="2"/>
      <c r="O67" s="2"/>
      <c r="P67" s="2"/>
      <c r="Q67" s="3"/>
      <c r="R67" s="2"/>
      <c r="S67" s="2"/>
      <c r="T67" s="59"/>
      <c r="U67" s="60"/>
    </row>
    <row r="68" spans="1:21" ht="15.75" x14ac:dyDescent="0.25">
      <c r="A68" s="61" t="s">
        <v>67</v>
      </c>
      <c r="B68" s="1"/>
      <c r="C68" s="2"/>
      <c r="D68" s="2"/>
      <c r="E68" s="2"/>
      <c r="F68" s="2"/>
      <c r="G68" s="3"/>
      <c r="H68" s="2"/>
      <c r="I68" s="2"/>
      <c r="J68" s="2"/>
      <c r="K68" s="2"/>
      <c r="L68" s="3"/>
      <c r="M68" s="2"/>
      <c r="N68" s="2"/>
      <c r="O68" s="2"/>
      <c r="P68" s="2"/>
      <c r="Q68" s="3"/>
      <c r="R68" s="2"/>
      <c r="S68" s="2"/>
      <c r="T68" s="59"/>
      <c r="U68" s="60"/>
    </row>
    <row r="69" spans="1:21" x14ac:dyDescent="0.25">
      <c r="A69" s="1"/>
      <c r="B69" s="1"/>
      <c r="C69" s="2"/>
      <c r="D69" s="2"/>
      <c r="E69" s="2"/>
      <c r="F69" s="2"/>
      <c r="G69" s="3"/>
      <c r="H69" s="2"/>
      <c r="I69" s="2"/>
      <c r="J69" s="2"/>
      <c r="K69" s="2"/>
      <c r="L69" s="3"/>
      <c r="M69" s="2"/>
      <c r="N69" s="2"/>
      <c r="O69" s="2"/>
      <c r="P69" s="2"/>
      <c r="Q69" s="3"/>
      <c r="R69" s="2"/>
      <c r="S69" s="2"/>
      <c r="T69" s="59"/>
      <c r="U69" s="60"/>
    </row>
  </sheetData>
  <mergeCells count="89">
    <mergeCell ref="A54:A56"/>
    <mergeCell ref="G54:G55"/>
    <mergeCell ref="L54:L55"/>
    <mergeCell ref="Q54:Q55"/>
    <mergeCell ref="R54:R55"/>
    <mergeCell ref="L43:L44"/>
    <mergeCell ref="Q43:Q44"/>
    <mergeCell ref="R43:R44"/>
    <mergeCell ref="A49:A53"/>
    <mergeCell ref="G49:G52"/>
    <mergeCell ref="L49:L51"/>
    <mergeCell ref="Q49:Q52"/>
    <mergeCell ref="R49:R50"/>
    <mergeCell ref="R51:R52"/>
    <mergeCell ref="A46:A48"/>
    <mergeCell ref="L46:L47"/>
    <mergeCell ref="Q46:Q47"/>
    <mergeCell ref="R46:R47"/>
    <mergeCell ref="A34:A38"/>
    <mergeCell ref="G34:G37"/>
    <mergeCell ref="L34:L37"/>
    <mergeCell ref="Q34:Q36"/>
    <mergeCell ref="R34:R36"/>
    <mergeCell ref="A39:A42"/>
    <mergeCell ref="G39:G41"/>
    <mergeCell ref="L39:L41"/>
    <mergeCell ref="Q39:Q41"/>
    <mergeCell ref="R39:R41"/>
    <mergeCell ref="A43:A45"/>
    <mergeCell ref="G43:G44"/>
    <mergeCell ref="A27:A29"/>
    <mergeCell ref="G27:G28"/>
    <mergeCell ref="L27:L28"/>
    <mergeCell ref="Q27:Q28"/>
    <mergeCell ref="R27:R28"/>
    <mergeCell ref="A30:A33"/>
    <mergeCell ref="G30:G32"/>
    <mergeCell ref="L30:L32"/>
    <mergeCell ref="Q30:Q32"/>
    <mergeCell ref="R30:R32"/>
    <mergeCell ref="A21:A23"/>
    <mergeCell ref="G21:G22"/>
    <mergeCell ref="L21:L22"/>
    <mergeCell ref="Q21:Q22"/>
    <mergeCell ref="R21:R22"/>
    <mergeCell ref="A24:A26"/>
    <mergeCell ref="G24:G25"/>
    <mergeCell ref="L24:L25"/>
    <mergeCell ref="Q24:Q25"/>
    <mergeCell ref="R24:R25"/>
    <mergeCell ref="A14:A17"/>
    <mergeCell ref="G14:G16"/>
    <mergeCell ref="L14:L16"/>
    <mergeCell ref="Q14:Q16"/>
    <mergeCell ref="R14:R16"/>
    <mergeCell ref="A18:A20"/>
    <mergeCell ref="G18:G19"/>
    <mergeCell ref="L18:L19"/>
    <mergeCell ref="Q18:Q19"/>
    <mergeCell ref="R18:R19"/>
    <mergeCell ref="Q11:Q12"/>
    <mergeCell ref="R11:R12"/>
    <mergeCell ref="A8:A10"/>
    <mergeCell ref="G8:G9"/>
    <mergeCell ref="L8:L9"/>
    <mergeCell ref="Q8:Q9"/>
    <mergeCell ref="R8:R9"/>
    <mergeCell ref="J6:K6"/>
    <mergeCell ref="M6:N6"/>
    <mergeCell ref="O6:P6"/>
    <mergeCell ref="A11:A13"/>
    <mergeCell ref="G11:G12"/>
    <mergeCell ref="L11:L12"/>
    <mergeCell ref="A1:U1"/>
    <mergeCell ref="A3:B7"/>
    <mergeCell ref="C3:Q3"/>
    <mergeCell ref="C4:G4"/>
    <mergeCell ref="H4:L4"/>
    <mergeCell ref="M4:Q4"/>
    <mergeCell ref="C5:F5"/>
    <mergeCell ref="G5:G7"/>
    <mergeCell ref="H5:K5"/>
    <mergeCell ref="L5:L7"/>
    <mergeCell ref="M5:P5"/>
    <mergeCell ref="Q5:Q7"/>
    <mergeCell ref="R5:R7"/>
    <mergeCell ref="C6:D6"/>
    <mergeCell ref="E6:F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Lohinai Zoltán</dc:creator>
  <cp:lastModifiedBy>Zsolt</cp:lastModifiedBy>
  <dcterms:created xsi:type="dcterms:W3CDTF">2018-04-24T10:08:30Z</dcterms:created>
  <dcterms:modified xsi:type="dcterms:W3CDTF">2019-05-06T21:52:43Z</dcterms:modified>
</cp:coreProperties>
</file>