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DOCTORADO\POLO_PALOMO\Publicacion_2\PeerJ\2nd Round\Suplementary Files\"/>
    </mc:Choice>
  </mc:AlternateContent>
  <bookViews>
    <workbookView xWindow="0" yWindow="0" windowWidth="28800" windowHeight="12330"/>
  </bookViews>
  <sheets>
    <sheet name="Fly Fishing" sheetId="7" r:id="rId1"/>
    <sheet name="Boat Tours" sheetId="2" r:id="rId2"/>
    <sheet name="Lobster Fishery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20" i="2" s="1"/>
  <c r="L14" i="2"/>
  <c r="L15" i="2"/>
  <c r="L16" i="2"/>
  <c r="L17" i="2"/>
  <c r="L18" i="2"/>
  <c r="L19" i="2"/>
  <c r="L8" i="2"/>
  <c r="F7" i="4" l="1"/>
  <c r="E7" i="4"/>
  <c r="D17" i="4"/>
  <c r="D18" i="4"/>
  <c r="D19" i="4" s="1"/>
  <c r="C18" i="4"/>
  <c r="F8" i="4" l="1"/>
  <c r="F9" i="4"/>
  <c r="F10" i="4"/>
  <c r="F11" i="4"/>
  <c r="F12" i="4"/>
  <c r="F13" i="4"/>
  <c r="F14" i="4"/>
  <c r="F15" i="4"/>
  <c r="F16" i="4"/>
  <c r="F17" i="4" l="1"/>
  <c r="E8" i="4"/>
  <c r="E9" i="4"/>
  <c r="E10" i="4"/>
  <c r="E11" i="4"/>
  <c r="E12" i="4"/>
  <c r="E13" i="4"/>
  <c r="E14" i="4"/>
  <c r="E15" i="4"/>
  <c r="E16" i="4"/>
  <c r="B18" i="4"/>
  <c r="C17" i="4"/>
  <c r="C19" i="4" s="1"/>
  <c r="B17" i="4"/>
  <c r="B19" i="4" l="1"/>
  <c r="E17" i="4"/>
</calcChain>
</file>

<file path=xl/sharedStrings.xml><?xml version="1.0" encoding="utf-8"?>
<sst xmlns="http://schemas.openxmlformats.org/spreadsheetml/2006/main" count="122" uniqueCount="101">
  <si>
    <t>Total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</si>
  <si>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</si>
  <si>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</si>
  <si>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</si>
  <si>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</si>
  <si>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</si>
  <si>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</si>
  <si>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</si>
  <si>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</si>
  <si>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</si>
  <si>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</si>
  <si>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</si>
  <si>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</si>
  <si>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6/pax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</si>
  <si>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</si>
  <si>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</si>
  <si>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</si>
  <si>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</si>
  <si>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</si>
  <si>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</si>
  <si>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</si>
  <si>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</si>
  <si>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</si>
  <si>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</si>
  <si>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Coef.Var.</t>
  </si>
  <si>
    <t>15 usd/kg</t>
  </si>
  <si>
    <t>Coef. Var</t>
  </si>
  <si>
    <t>$/bote USD</t>
  </si>
  <si>
    <t>USD/bote</t>
  </si>
  <si>
    <t>usd</t>
  </si>
  <si>
    <t>Fishing trips</t>
  </si>
  <si>
    <t>Guide Service per boat</t>
  </si>
  <si>
    <t>Income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</si>
  <si>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</si>
  <si>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</si>
  <si>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</si>
  <si>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</si>
  <si>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</si>
  <si>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</si>
  <si>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</si>
  <si>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</si>
  <si>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</si>
  <si>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</si>
  <si>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</si>
  <si>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</si>
  <si>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Season</t>
  </si>
  <si>
    <t>Income USD</t>
  </si>
  <si>
    <t>MXP $200 kg</t>
  </si>
  <si>
    <t>CPUE (kg/trip)</t>
  </si>
  <si>
    <t>Catch ton</t>
  </si>
  <si>
    <t>Ftrips * Prices+Tip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</si>
  <si>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</si>
  <si>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</si>
  <si>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</si>
  <si>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</si>
  <si>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</si>
  <si>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</si>
  <si>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</si>
  <si>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</si>
  <si>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</si>
  <si>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</si>
  <si>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</si>
  <si>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</si>
  <si>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%trips</t>
  </si>
  <si>
    <t>Trips/6 days avg</t>
  </si>
  <si>
    <t>Anglers/month</t>
  </si>
  <si>
    <t>Average Angler</t>
  </si>
  <si>
    <t>Boat services</t>
  </si>
  <si>
    <t>Price</t>
  </si>
  <si>
    <t>Trips</t>
  </si>
  <si>
    <t>Lodge 1</t>
  </si>
  <si>
    <t>Lodge 2</t>
  </si>
  <si>
    <t>Lodge3</t>
  </si>
  <si>
    <t>Lodge 4</t>
  </si>
  <si>
    <t>Lodge 5</t>
  </si>
  <si>
    <t>Lodge4</t>
  </si>
  <si>
    <t>Lodge5</t>
  </si>
  <si>
    <t>Cooperative 1</t>
  </si>
  <si>
    <t>Cooperative 2</t>
  </si>
  <si>
    <t>Other</t>
  </si>
  <si>
    <t>Partners</t>
  </si>
  <si>
    <t>Boats</t>
  </si>
  <si>
    <t>Pax/month</t>
  </si>
  <si>
    <t>Avg</t>
  </si>
  <si>
    <t>Total Pax</t>
  </si>
  <si>
    <t>All coop.</t>
  </si>
  <si>
    <t>Multiplie factor</t>
  </si>
  <si>
    <t>tourist</t>
  </si>
  <si>
    <t>Income avg</t>
  </si>
  <si>
    <t>exchange rate 2016</t>
  </si>
  <si>
    <t>boat 6 pax = $2500</t>
  </si>
  <si>
    <t>For 2016</t>
  </si>
  <si>
    <t>Avg month</t>
  </si>
  <si>
    <t>S.D.</t>
  </si>
  <si>
    <t>Sum</t>
  </si>
  <si>
    <t>Lobster cooperative</t>
  </si>
  <si>
    <t>69 fishing fields</t>
  </si>
  <si>
    <t>Income MXP</t>
  </si>
  <si>
    <t>Est. Dev.</t>
  </si>
  <si>
    <t>Tips (avg)</t>
  </si>
  <si>
    <t>ECONOMIC DATA RAW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</si>
</sst>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&quot;$&quot;#,##0.00"/>
    <numFmt numFmtId="167" formatCode="_-&quot;$&quot;* #,##0.000_-;\-&quot;$&quot;* #,##0.000_-;_-&quot;$&quot;* &quot;-&quot;??_-;_-@_-"/>
    <numFmt numFmtId="168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4" fontId="0" fillId="0" borderId="0" xfId="0" applyNumberFormat="1"/>
    <xf numFmtId="44" fontId="0" fillId="0" borderId="0" xfId="1" applyFont="1"/>
    <xf numFmtId="44" fontId="0" fillId="0" borderId="1" xfId="1" applyFont="1" applyBorder="1"/>
    <xf numFmtId="44" fontId="0" fillId="0" borderId="0" xfId="1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164" fontId="0" fillId="0" borderId="0" xfId="0" applyNumberFormat="1"/>
    <xf numFmtId="164" fontId="0" fillId="0" borderId="1" xfId="0" applyNumberFormat="1" applyBorder="1"/>
    <xf numFmtId="166" fontId="0" fillId="0" borderId="0" xfId="0" applyNumberFormat="1"/>
    <xf numFmtId="4" fontId="0" fillId="0" borderId="1" xfId="0" applyNumberFormat="1" applyBorder="1"/>
    <xf numFmtId="166" fontId="0" fillId="2" borderId="2" xfId="0" applyNumberForma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/>
    <xf numFmtId="44" fontId="0" fillId="2" borderId="0" xfId="1" applyFont="1" applyFill="1"/>
    <xf numFmtId="0" fontId="0" fillId="2" borderId="0" xfId="0" applyFill="1"/>
    <xf numFmtId="165" fontId="0" fillId="2" borderId="0" xfId="0" applyNumberFormat="1" applyFill="1"/>
    <xf numFmtId="0" fontId="0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5" fillId="0" borderId="0" xfId="0" applyFont="1" applyFill="1" applyAlignment="1">
      <alignment wrapText="1"/>
    </xf>
    <xf numFmtId="0" fontId="0" fillId="0" borderId="2" xfId="0" applyFill="1" applyBorder="1"/>
    <xf numFmtId="4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4" fontId="0" fillId="2" borderId="0" xfId="0" applyNumberFormat="1" applyFill="1"/>
    <xf numFmtId="1" fontId="4" fillId="2" borderId="0" xfId="0" applyNumberFormat="1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1" xfId="0" applyNumberFormat="1" applyBorder="1"/>
    <xf numFmtId="166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2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2" borderId="10" xfId="0" applyFill="1" applyBorder="1"/>
    <xf numFmtId="44" fontId="0" fillId="2" borderId="10" xfId="1" applyFont="1" applyFill="1" applyBorder="1"/>
    <xf numFmtId="0" fontId="3" fillId="0" borderId="0" xfId="0" applyFont="1" applyAlignment="1">
      <alignment horizontal="center"/>
    </xf>
    <xf numFmtId="0" fontId="6" fillId="2" borderId="0" xfId="0" applyFont="1" applyFill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304239</xdr:colOff>
      <xdr:row>3</xdr:row>
      <xdr:rowOff>47067</xdr:rowOff>
    </xdr:from>
    <xdr:to>
      <xdr:col>25</xdr:col>
      <xdr:colOff>250361</xdr:colOff>
      <xdr:row>34</xdr:row>
      <xdr:rowOff>156883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1C2BDF-66BD-464A-AF84-2DE1F11F17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66"/>
        <a:stretch/>
      </xdr:blipFill>
      <xdr:spPr>
        <a:xfrm>
          <a:off x="8742268" y="618567"/>
          <a:ext cx="11376122" cy="6396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85" zoomScaleNormal="85" workbookViewId="0">
      <selection activeCell="V1" sqref="V1"/>
    </sheetView>
  </sheetViews>
  <sheetFormatPr baseColWidth="10" defaultRowHeight="15" x14ac:dyDescent="0.25"/>
  <cols>
    <col min="3" max="3" width="14.7109375" customWidth="1"/>
    <col min="4" max="4" width="12.5703125" customWidth="1"/>
    <col min="5" max="5" width="12.5703125" bestFit="1" customWidth="1"/>
    <col min="6" max="7" width="12.28515625" bestFit="1" customWidth="1"/>
    <col min="8" max="8" width="16.28515625" bestFit="1" customWidth="1"/>
  </cols>
  <sheetData>
    <row r="1" spans="2:8" ht="23.25" x14ac:dyDescent="0.35">
      <c r="B1" s="70" t="s">
        <v>100</v>
      </c>
      <c r="C1" s="70"/>
      <c r="D1" s="70"/>
      <c r="E1" s="31"/>
    </row>
    <row r="3" spans="2:8" x14ac:dyDescent="0.25">
      <c r="B3" s="1" t="s">
        <v>69</v>
      </c>
      <c r="C3" s="1"/>
      <c r="D3" s="1"/>
      <c r="E3" s="69"/>
      <c r="F3" s="69"/>
      <c r="G3" s="69">
        <v>2</v>
      </c>
      <c r="H3" s="69">
        <v>1200</v>
      </c>
    </row>
    <row r="4" spans="2:8" x14ac:dyDescent="0.25">
      <c r="B4" s="5" t="s">
        <v>0</v>
      </c>
      <c r="C4" s="5" t="s">
        <v>62</v>
      </c>
      <c r="D4" s="5" t="s">
        <v>30</v>
      </c>
      <c r="E4" s="5" t="s">
        <v>63</v>
      </c>
      <c r="F4" s="5" t="s">
        <v>64</v>
      </c>
      <c r="G4" s="5" t="s">
        <v>65</v>
      </c>
      <c r="H4" s="5" t="s">
        <v>66</v>
      </c>
    </row>
    <row r="5" spans="2:8" x14ac:dyDescent="0.25">
      <c r="B5" s="61">
        <v>350</v>
      </c>
      <c r="C5" s="61" t="s">
        <v>4</v>
      </c>
      <c r="D5" s="61">
        <v>350</v>
      </c>
      <c r="E5" s="62">
        <v>1.3994169096209912E-2</v>
      </c>
      <c r="F5" s="62">
        <v>58.333333333333336</v>
      </c>
      <c r="G5" s="62">
        <v>116.66666666666667</v>
      </c>
      <c r="H5" s="62">
        <v>16.793002915451893</v>
      </c>
    </row>
    <row r="6" spans="2:8" x14ac:dyDescent="0.25">
      <c r="B6" s="4">
        <v>558</v>
      </c>
      <c r="C6" s="4" t="s">
        <v>5</v>
      </c>
      <c r="D6" s="4">
        <v>558</v>
      </c>
      <c r="E6" s="63">
        <v>5.6268221574344024E-2</v>
      </c>
      <c r="F6" s="63">
        <v>93</v>
      </c>
      <c r="G6" s="63">
        <v>186</v>
      </c>
      <c r="H6" s="63">
        <v>67.521865889212833</v>
      </c>
    </row>
    <row r="7" spans="2:8" x14ac:dyDescent="0.25">
      <c r="B7" s="4">
        <v>611</v>
      </c>
      <c r="C7" s="4" t="s">
        <v>6</v>
      </c>
      <c r="D7" s="4">
        <v>611</v>
      </c>
      <c r="E7" s="63">
        <v>1.8367346938775512E-2</v>
      </c>
      <c r="F7" s="63">
        <v>101.83333333333333</v>
      </c>
      <c r="G7" s="63">
        <v>203.66666666666666</v>
      </c>
      <c r="H7" s="63">
        <v>22.040816326530614</v>
      </c>
    </row>
    <row r="8" spans="2:8" x14ac:dyDescent="0.25">
      <c r="B8" s="4">
        <v>602</v>
      </c>
      <c r="C8" s="4" t="s">
        <v>7</v>
      </c>
      <c r="D8" s="4">
        <v>602</v>
      </c>
      <c r="E8" s="63">
        <v>0.10204081632653061</v>
      </c>
      <c r="F8" s="63">
        <v>100.33333333333333</v>
      </c>
      <c r="G8" s="63">
        <v>200.66666666666666</v>
      </c>
      <c r="H8" s="63">
        <v>122.44897959183673</v>
      </c>
    </row>
    <row r="9" spans="2:8" x14ac:dyDescent="0.25">
      <c r="B9" s="4">
        <v>398</v>
      </c>
      <c r="C9" s="4" t="s">
        <v>8</v>
      </c>
      <c r="D9" s="4">
        <v>398</v>
      </c>
      <c r="E9" s="63">
        <v>0.16268221574344024</v>
      </c>
      <c r="F9" s="63">
        <v>66.333333333333329</v>
      </c>
      <c r="G9" s="63">
        <v>132.66666666666666</v>
      </c>
      <c r="H9" s="63">
        <v>195.2186588921283</v>
      </c>
    </row>
    <row r="10" spans="2:8" x14ac:dyDescent="0.25">
      <c r="B10" s="4">
        <v>302</v>
      </c>
      <c r="C10" s="4" t="s">
        <v>9</v>
      </c>
      <c r="D10" s="4">
        <v>302</v>
      </c>
      <c r="E10" s="63">
        <v>0.17813411078717201</v>
      </c>
      <c r="F10" s="63">
        <v>50.333333333333336</v>
      </c>
      <c r="G10" s="63">
        <v>100.66666666666667</v>
      </c>
      <c r="H10" s="63">
        <v>213.7609329446064</v>
      </c>
    </row>
    <row r="11" spans="2:8" x14ac:dyDescent="0.25">
      <c r="B11" s="4">
        <v>200</v>
      </c>
      <c r="C11" s="4" t="s">
        <v>10</v>
      </c>
      <c r="D11" s="4">
        <v>200</v>
      </c>
      <c r="E11" s="63">
        <v>0.17551020408163265</v>
      </c>
      <c r="F11" s="63">
        <v>33.333333333333336</v>
      </c>
      <c r="G11" s="63">
        <v>66.666666666666671</v>
      </c>
      <c r="H11" s="63">
        <v>210.61224489795919</v>
      </c>
    </row>
    <row r="12" spans="2:8" x14ac:dyDescent="0.25">
      <c r="B12" s="4">
        <v>90</v>
      </c>
      <c r="C12" s="4" t="s">
        <v>11</v>
      </c>
      <c r="D12" s="4">
        <v>90</v>
      </c>
      <c r="E12" s="63">
        <v>0.11603498542274053</v>
      </c>
      <c r="F12" s="63">
        <v>15</v>
      </c>
      <c r="G12" s="63">
        <v>30</v>
      </c>
      <c r="H12" s="63">
        <v>139.24198250728864</v>
      </c>
    </row>
    <row r="13" spans="2:8" x14ac:dyDescent="0.25">
      <c r="B13" s="4">
        <v>15</v>
      </c>
      <c r="C13" s="4" t="s">
        <v>12</v>
      </c>
      <c r="D13" s="4">
        <v>15</v>
      </c>
      <c r="E13" s="63">
        <v>8.8046647230320699E-2</v>
      </c>
      <c r="F13" s="63">
        <v>2.5</v>
      </c>
      <c r="G13" s="63">
        <v>5</v>
      </c>
      <c r="H13" s="63">
        <v>105.65597667638484</v>
      </c>
    </row>
    <row r="14" spans="2:8" x14ac:dyDescent="0.25">
      <c r="B14" s="4">
        <v>48</v>
      </c>
      <c r="C14" s="4" t="s">
        <v>1</v>
      </c>
      <c r="D14" s="4">
        <v>48</v>
      </c>
      <c r="E14" s="63">
        <v>5.8309037900874633E-2</v>
      </c>
      <c r="F14" s="63">
        <v>8</v>
      </c>
      <c r="G14" s="63">
        <v>16</v>
      </c>
      <c r="H14" s="63">
        <v>69.970845481049565</v>
      </c>
    </row>
    <row r="15" spans="2:8" x14ac:dyDescent="0.25">
      <c r="B15" s="4">
        <v>193</v>
      </c>
      <c r="C15" s="4" t="s">
        <v>2</v>
      </c>
      <c r="D15" s="4">
        <v>193</v>
      </c>
      <c r="E15" s="63">
        <v>2.6239067055393587E-2</v>
      </c>
      <c r="F15" s="63">
        <v>32.166666666666664</v>
      </c>
      <c r="G15" s="63">
        <v>64.333333333333329</v>
      </c>
      <c r="H15" s="63">
        <v>31.486880466472304</v>
      </c>
    </row>
    <row r="16" spans="2:8" x14ac:dyDescent="0.25">
      <c r="B16" s="5">
        <v>63</v>
      </c>
      <c r="C16" s="5" t="s">
        <v>3</v>
      </c>
      <c r="D16" s="5">
        <v>63</v>
      </c>
      <c r="E16" s="64">
        <v>4.3731778425655978E-3</v>
      </c>
      <c r="F16" s="64">
        <v>10.5</v>
      </c>
      <c r="G16" s="64">
        <v>21</v>
      </c>
      <c r="H16" s="64">
        <v>5.2478134110787176</v>
      </c>
    </row>
    <row r="17" spans="1:10" x14ac:dyDescent="0.25">
      <c r="B17" s="1">
        <v>3430</v>
      </c>
      <c r="C17" s="1"/>
      <c r="D17" s="60">
        <v>3430</v>
      </c>
      <c r="E17" s="1"/>
      <c r="F17" s="1">
        <v>571.66666666666663</v>
      </c>
      <c r="G17" s="1">
        <v>1143.3333333333333</v>
      </c>
      <c r="H17" s="60">
        <v>1200</v>
      </c>
    </row>
    <row r="20" spans="1:10" x14ac:dyDescent="0.25">
      <c r="B20" t="s">
        <v>67</v>
      </c>
      <c r="C20" t="s">
        <v>68</v>
      </c>
      <c r="D20">
        <v>180</v>
      </c>
      <c r="E20" t="s">
        <v>29</v>
      </c>
    </row>
    <row r="22" spans="1:10" ht="30" x14ac:dyDescent="0.25">
      <c r="E22" s="37" t="s">
        <v>50</v>
      </c>
    </row>
    <row r="23" spans="1:10" ht="30" x14ac:dyDescent="0.25">
      <c r="B23" s="66" t="s">
        <v>30</v>
      </c>
      <c r="C23" s="66" t="s">
        <v>31</v>
      </c>
      <c r="D23" s="66" t="s">
        <v>99</v>
      </c>
      <c r="E23" s="66" t="s">
        <v>32</v>
      </c>
    </row>
    <row r="24" spans="1:10" x14ac:dyDescent="0.25">
      <c r="B24" s="67">
        <v>3430</v>
      </c>
      <c r="C24" s="65">
        <v>180</v>
      </c>
      <c r="D24" s="65">
        <v>35</v>
      </c>
      <c r="E24" s="68">
        <v>737450</v>
      </c>
    </row>
    <row r="28" spans="1:10" x14ac:dyDescent="0.25">
      <c r="B28" t="s">
        <v>69</v>
      </c>
      <c r="C28">
        <v>2016</v>
      </c>
      <c r="F28">
        <v>2016</v>
      </c>
      <c r="G28">
        <v>2014</v>
      </c>
      <c r="H28">
        <v>2015</v>
      </c>
      <c r="I28">
        <v>2016</v>
      </c>
      <c r="J28">
        <v>2017</v>
      </c>
    </row>
    <row r="29" spans="1:10" x14ac:dyDescent="0.25">
      <c r="B29" t="s">
        <v>70</v>
      </c>
      <c r="C29" t="s">
        <v>71</v>
      </c>
      <c r="D29" t="s">
        <v>72</v>
      </c>
      <c r="E29" t="s">
        <v>73</v>
      </c>
      <c r="F29" t="s">
        <v>70</v>
      </c>
      <c r="G29" t="s">
        <v>74</v>
      </c>
      <c r="H29" t="s">
        <v>71</v>
      </c>
      <c r="I29" t="s">
        <v>75</v>
      </c>
      <c r="J29" t="s">
        <v>76</v>
      </c>
    </row>
    <row r="30" spans="1:10" x14ac:dyDescent="0.25">
      <c r="A30" t="s">
        <v>51</v>
      </c>
      <c r="B30">
        <v>86</v>
      </c>
      <c r="C30">
        <v>15</v>
      </c>
      <c r="D30">
        <v>2</v>
      </c>
      <c r="E30">
        <v>6</v>
      </c>
      <c r="F30">
        <v>160</v>
      </c>
      <c r="H30">
        <v>36</v>
      </c>
      <c r="I30">
        <v>34</v>
      </c>
      <c r="J30">
        <v>11</v>
      </c>
    </row>
    <row r="31" spans="1:10" x14ac:dyDescent="0.25">
      <c r="A31" t="s">
        <v>52</v>
      </c>
      <c r="B31">
        <v>136</v>
      </c>
      <c r="C31">
        <v>11</v>
      </c>
      <c r="D31">
        <v>5</v>
      </c>
      <c r="E31">
        <v>3</v>
      </c>
      <c r="F31">
        <v>180</v>
      </c>
      <c r="H31">
        <v>102</v>
      </c>
      <c r="I31">
        <v>121</v>
      </c>
    </row>
    <row r="32" spans="1:10" x14ac:dyDescent="0.25">
      <c r="A32" t="s">
        <v>53</v>
      </c>
      <c r="B32">
        <v>126</v>
      </c>
      <c r="C32">
        <v>46</v>
      </c>
      <c r="E32">
        <v>1</v>
      </c>
      <c r="F32">
        <v>300</v>
      </c>
      <c r="H32">
        <v>69</v>
      </c>
      <c r="I32">
        <v>69</v>
      </c>
    </row>
    <row r="33" spans="1:9" x14ac:dyDescent="0.25">
      <c r="A33" t="s">
        <v>54</v>
      </c>
      <c r="B33">
        <v>157</v>
      </c>
      <c r="C33">
        <v>37</v>
      </c>
      <c r="E33">
        <v>1</v>
      </c>
      <c r="F33">
        <v>300</v>
      </c>
      <c r="H33">
        <v>65</v>
      </c>
      <c r="I33">
        <v>42</v>
      </c>
    </row>
    <row r="34" spans="1:9" x14ac:dyDescent="0.25">
      <c r="A34" t="s">
        <v>8</v>
      </c>
      <c r="B34">
        <v>150</v>
      </c>
      <c r="C34">
        <v>40</v>
      </c>
      <c r="F34">
        <v>150</v>
      </c>
      <c r="H34">
        <v>38</v>
      </c>
      <c r="I34">
        <v>20</v>
      </c>
    </row>
    <row r="35" spans="1:9" x14ac:dyDescent="0.25">
      <c r="A35" t="s">
        <v>55</v>
      </c>
      <c r="B35">
        <v>120</v>
      </c>
      <c r="F35">
        <v>160</v>
      </c>
      <c r="I35">
        <v>22</v>
      </c>
    </row>
    <row r="36" spans="1:9" x14ac:dyDescent="0.25">
      <c r="A36" t="s">
        <v>56</v>
      </c>
      <c r="B36">
        <v>40</v>
      </c>
      <c r="F36">
        <v>160</v>
      </c>
    </row>
    <row r="37" spans="1:9" x14ac:dyDescent="0.25">
      <c r="A37" t="s">
        <v>57</v>
      </c>
      <c r="B37">
        <v>30</v>
      </c>
      <c r="F37">
        <v>60</v>
      </c>
    </row>
    <row r="38" spans="1:9" x14ac:dyDescent="0.25">
      <c r="A38" t="s">
        <v>58</v>
      </c>
      <c r="B38">
        <v>5</v>
      </c>
      <c r="F38">
        <v>0</v>
      </c>
      <c r="G38">
        <v>10</v>
      </c>
    </row>
    <row r="39" spans="1:9" x14ac:dyDescent="0.25">
      <c r="A39" t="s">
        <v>59</v>
      </c>
      <c r="B39">
        <v>10</v>
      </c>
      <c r="F39">
        <v>20</v>
      </c>
      <c r="H39">
        <v>18</v>
      </c>
    </row>
    <row r="40" spans="1:9" x14ac:dyDescent="0.25">
      <c r="A40" t="s">
        <v>60</v>
      </c>
      <c r="B40">
        <v>26</v>
      </c>
      <c r="E40">
        <v>4</v>
      </c>
      <c r="F40">
        <v>0</v>
      </c>
      <c r="H40">
        <v>101</v>
      </c>
      <c r="I40">
        <v>62</v>
      </c>
    </row>
    <row r="41" spans="1:9" x14ac:dyDescent="0.25">
      <c r="A41" t="s">
        <v>61</v>
      </c>
      <c r="B41">
        <v>10</v>
      </c>
      <c r="E41">
        <v>1</v>
      </c>
      <c r="F41">
        <v>0</v>
      </c>
      <c r="G41">
        <v>18</v>
      </c>
      <c r="H41">
        <v>23</v>
      </c>
      <c r="I41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5" zoomScaleNormal="85" workbookViewId="0">
      <selection activeCell="I27" sqref="I27"/>
    </sheetView>
  </sheetViews>
  <sheetFormatPr baseColWidth="10" defaultRowHeight="15" x14ac:dyDescent="0.25"/>
  <cols>
    <col min="1" max="1" width="13.140625" style="1" bestFit="1" customWidth="1"/>
    <col min="2" max="3" width="11.42578125" style="1"/>
    <col min="4" max="4" width="12.5703125" style="1" customWidth="1"/>
    <col min="5" max="5" width="11.42578125" style="1"/>
    <col min="6" max="6" width="14" style="1" customWidth="1"/>
    <col min="7" max="8" width="11.42578125" style="1"/>
    <col min="9" max="9" width="15" style="1" customWidth="1"/>
    <col min="10" max="10" width="13.140625" style="1" customWidth="1"/>
    <col min="11" max="11" width="15.42578125" style="1" customWidth="1"/>
    <col min="12" max="12" width="12.7109375" bestFit="1" customWidth="1"/>
    <col min="13" max="14" width="11.42578125" style="1"/>
    <col min="15" max="15" width="14.140625" style="1" bestFit="1" customWidth="1"/>
    <col min="16" max="16" width="18.7109375" style="1" customWidth="1"/>
    <col min="17" max="16384" width="11.42578125" style="1"/>
  </cols>
  <sheetData>
    <row r="1" spans="1:16" x14ac:dyDescent="0.25">
      <c r="B1" s="1" t="s">
        <v>80</v>
      </c>
      <c r="C1" s="1" t="s">
        <v>81</v>
      </c>
      <c r="G1" s="12"/>
      <c r="L1" s="1"/>
      <c r="M1"/>
    </row>
    <row r="2" spans="1:16" x14ac:dyDescent="0.25">
      <c r="A2" s="1" t="s">
        <v>77</v>
      </c>
      <c r="B2" s="1">
        <v>43</v>
      </c>
      <c r="C2" s="1">
        <v>24</v>
      </c>
      <c r="G2" s="12"/>
      <c r="L2" s="1" t="s">
        <v>91</v>
      </c>
      <c r="M2"/>
      <c r="O2" s="8"/>
      <c r="P2" s="16"/>
    </row>
    <row r="3" spans="1:16" x14ac:dyDescent="0.25">
      <c r="A3" s="1" t="s">
        <v>78</v>
      </c>
      <c r="B3" s="1">
        <v>23</v>
      </c>
      <c r="C3" s="1">
        <v>15</v>
      </c>
      <c r="G3" s="12"/>
      <c r="L3" s="1" t="s">
        <v>90</v>
      </c>
      <c r="M3"/>
    </row>
    <row r="4" spans="1:16" x14ac:dyDescent="0.25">
      <c r="A4" s="1" t="s">
        <v>79</v>
      </c>
      <c r="B4" s="1">
        <v>14</v>
      </c>
      <c r="G4" s="12"/>
      <c r="J4" s="1" t="s">
        <v>85</v>
      </c>
      <c r="L4" s="1">
        <v>18.47</v>
      </c>
      <c r="M4" t="s">
        <v>89</v>
      </c>
    </row>
    <row r="5" spans="1:16" ht="15.75" thickBot="1" x14ac:dyDescent="0.3">
      <c r="G5" s="12"/>
      <c r="J5" s="1" t="s">
        <v>86</v>
      </c>
      <c r="K5" s="1" t="s">
        <v>13</v>
      </c>
      <c r="L5" s="8">
        <v>135.35462912831619</v>
      </c>
      <c r="M5" t="s">
        <v>28</v>
      </c>
    </row>
    <row r="6" spans="1:16" x14ac:dyDescent="0.25">
      <c r="A6" s="4"/>
      <c r="B6" s="71" t="s">
        <v>77</v>
      </c>
      <c r="C6" s="72"/>
      <c r="D6" s="73"/>
      <c r="E6" s="72" t="s">
        <v>78</v>
      </c>
      <c r="F6" s="73"/>
      <c r="G6" s="46"/>
      <c r="I6" s="1" t="s">
        <v>82</v>
      </c>
      <c r="J6" s="1">
        <v>2</v>
      </c>
      <c r="K6" s="1">
        <v>6</v>
      </c>
      <c r="L6" s="1" t="s">
        <v>27</v>
      </c>
      <c r="M6"/>
    </row>
    <row r="7" spans="1:16" x14ac:dyDescent="0.25">
      <c r="A7" s="5"/>
      <c r="B7" s="48">
        <v>2015</v>
      </c>
      <c r="C7" s="49">
        <v>2016</v>
      </c>
      <c r="D7" s="50">
        <v>2017</v>
      </c>
      <c r="E7" s="49">
        <v>2015</v>
      </c>
      <c r="F7" s="50">
        <v>2016</v>
      </c>
      <c r="G7" s="44"/>
      <c r="H7" s="5" t="s">
        <v>62</v>
      </c>
      <c r="I7" s="5" t="s">
        <v>83</v>
      </c>
      <c r="J7" s="5" t="s">
        <v>84</v>
      </c>
      <c r="K7" s="5" t="s">
        <v>87</v>
      </c>
      <c r="L7" s="5" t="s">
        <v>88</v>
      </c>
      <c r="M7"/>
    </row>
    <row r="8" spans="1:16" x14ac:dyDescent="0.25">
      <c r="A8" s="2" t="s">
        <v>51</v>
      </c>
      <c r="B8" s="51">
        <v>227</v>
      </c>
      <c r="C8" s="52">
        <v>289</v>
      </c>
      <c r="D8" s="53">
        <v>416</v>
      </c>
      <c r="E8" s="52">
        <v>308</v>
      </c>
      <c r="F8" s="53">
        <v>165</v>
      </c>
      <c r="G8" s="45"/>
      <c r="H8" s="2" t="s">
        <v>33</v>
      </c>
      <c r="I8" s="9">
        <v>281</v>
      </c>
      <c r="J8" s="9">
        <v>561</v>
      </c>
      <c r="K8" s="9">
        <v>3366</v>
      </c>
      <c r="L8" s="10">
        <f>J8*$L$5</f>
        <v>75933.946940985377</v>
      </c>
      <c r="M8" s="21"/>
      <c r="N8" s="6"/>
    </row>
    <row r="9" spans="1:16" x14ac:dyDescent="0.25">
      <c r="A9" s="2" t="s">
        <v>52</v>
      </c>
      <c r="B9" s="51">
        <v>204</v>
      </c>
      <c r="C9" s="52">
        <v>319</v>
      </c>
      <c r="D9" s="53">
        <v>421</v>
      </c>
      <c r="E9" s="52">
        <v>286</v>
      </c>
      <c r="F9" s="53">
        <v>206</v>
      </c>
      <c r="G9" s="45"/>
      <c r="H9" s="2" t="s">
        <v>34</v>
      </c>
      <c r="I9" s="9">
        <v>287.2</v>
      </c>
      <c r="J9" s="9">
        <v>574.4</v>
      </c>
      <c r="K9" s="9">
        <v>3446.3999999999996</v>
      </c>
      <c r="L9" s="10">
        <f t="shared" ref="L9:L19" si="0">J9*$L$5</f>
        <v>77747.69897130481</v>
      </c>
      <c r="M9" s="21"/>
      <c r="N9" s="6"/>
    </row>
    <row r="10" spans="1:16" x14ac:dyDescent="0.25">
      <c r="A10" s="2" t="s">
        <v>53</v>
      </c>
      <c r="B10" s="51">
        <v>219</v>
      </c>
      <c r="C10" s="52">
        <v>337</v>
      </c>
      <c r="D10" s="53">
        <v>413</v>
      </c>
      <c r="E10" s="52">
        <v>336</v>
      </c>
      <c r="F10" s="53">
        <v>181</v>
      </c>
      <c r="G10" s="45"/>
      <c r="H10" s="2" t="s">
        <v>35</v>
      </c>
      <c r="I10" s="9">
        <v>297.2</v>
      </c>
      <c r="J10" s="9">
        <v>594.4</v>
      </c>
      <c r="K10" s="9">
        <v>3566.3999999999996</v>
      </c>
      <c r="L10" s="10">
        <f t="shared" si="0"/>
        <v>80454.791553871139</v>
      </c>
      <c r="M10" s="21"/>
      <c r="N10" s="6"/>
    </row>
    <row r="11" spans="1:16" x14ac:dyDescent="0.25">
      <c r="A11" s="2" t="s">
        <v>54</v>
      </c>
      <c r="B11" s="51">
        <v>220</v>
      </c>
      <c r="C11" s="52">
        <v>336</v>
      </c>
      <c r="D11" s="53">
        <v>433</v>
      </c>
      <c r="E11" s="52">
        <v>329</v>
      </c>
      <c r="F11" s="53">
        <v>250</v>
      </c>
      <c r="G11" s="45"/>
      <c r="H11" s="2" t="s">
        <v>36</v>
      </c>
      <c r="I11" s="9">
        <v>313.60000000000002</v>
      </c>
      <c r="J11" s="9">
        <v>627.20000000000005</v>
      </c>
      <c r="K11" s="9">
        <v>3764</v>
      </c>
      <c r="L11" s="10">
        <f t="shared" si="0"/>
        <v>84894.423389279924</v>
      </c>
      <c r="M11" s="21"/>
      <c r="N11" s="6"/>
    </row>
    <row r="12" spans="1:16" x14ac:dyDescent="0.25">
      <c r="A12" s="2" t="s">
        <v>8</v>
      </c>
      <c r="B12" s="51">
        <v>226</v>
      </c>
      <c r="C12" s="52">
        <v>398</v>
      </c>
      <c r="D12" s="53">
        <v>432</v>
      </c>
      <c r="E12" s="52">
        <v>300</v>
      </c>
      <c r="F12" s="53">
        <v>167</v>
      </c>
      <c r="G12" s="45"/>
      <c r="H12" s="2" t="s">
        <v>37</v>
      </c>
      <c r="I12" s="9">
        <v>290.5</v>
      </c>
      <c r="J12" s="9">
        <v>597</v>
      </c>
      <c r="K12" s="9">
        <v>3582</v>
      </c>
      <c r="L12" s="10">
        <f t="shared" si="0"/>
        <v>80806.713589604769</v>
      </c>
      <c r="M12" s="21"/>
      <c r="N12" s="6"/>
    </row>
    <row r="13" spans="1:16" x14ac:dyDescent="0.25">
      <c r="A13" s="2" t="s">
        <v>55</v>
      </c>
      <c r="B13" s="51">
        <v>221</v>
      </c>
      <c r="C13" s="52"/>
      <c r="D13" s="53"/>
      <c r="E13" s="52"/>
      <c r="F13" s="53">
        <v>320</v>
      </c>
      <c r="G13" s="45"/>
      <c r="H13" s="2" t="s">
        <v>38</v>
      </c>
      <c r="I13" s="9">
        <v>287</v>
      </c>
      <c r="J13" s="9">
        <v>605</v>
      </c>
      <c r="K13" s="9">
        <v>3630</v>
      </c>
      <c r="L13" s="10">
        <f t="shared" si="0"/>
        <v>81889.550622631301</v>
      </c>
      <c r="M13" s="21"/>
      <c r="N13" s="6"/>
    </row>
    <row r="14" spans="1:16" x14ac:dyDescent="0.25">
      <c r="A14" s="2" t="s">
        <v>56</v>
      </c>
      <c r="B14" s="51">
        <v>227</v>
      </c>
      <c r="C14" s="52"/>
      <c r="D14" s="53"/>
      <c r="E14" s="52"/>
      <c r="F14" s="53">
        <v>324</v>
      </c>
      <c r="G14" s="45"/>
      <c r="H14" s="2" t="s">
        <v>39</v>
      </c>
      <c r="I14" s="9">
        <v>275.5</v>
      </c>
      <c r="J14" s="9">
        <v>550</v>
      </c>
      <c r="K14" s="9">
        <v>3300</v>
      </c>
      <c r="L14" s="10">
        <f t="shared" si="0"/>
        <v>74445.046020573907</v>
      </c>
      <c r="M14" s="21"/>
      <c r="N14" s="6"/>
    </row>
    <row r="15" spans="1:16" x14ac:dyDescent="0.25">
      <c r="A15" s="2" t="s">
        <v>57</v>
      </c>
      <c r="B15" s="51">
        <v>227</v>
      </c>
      <c r="C15" s="52"/>
      <c r="D15" s="53"/>
      <c r="E15" s="52"/>
      <c r="F15" s="53">
        <v>357</v>
      </c>
      <c r="G15" s="45"/>
      <c r="H15" s="2" t="s">
        <v>40</v>
      </c>
      <c r="I15" s="9">
        <v>292</v>
      </c>
      <c r="J15" s="9">
        <v>584</v>
      </c>
      <c r="K15" s="9">
        <v>3504</v>
      </c>
      <c r="L15" s="10">
        <f t="shared" si="0"/>
        <v>79047.103410936659</v>
      </c>
      <c r="M15" s="21"/>
      <c r="N15" s="6"/>
    </row>
    <row r="16" spans="1:16" x14ac:dyDescent="0.25">
      <c r="A16" s="2" t="s">
        <v>58</v>
      </c>
      <c r="B16" s="51">
        <v>293</v>
      </c>
      <c r="C16" s="52"/>
      <c r="D16" s="53"/>
      <c r="E16" s="52"/>
      <c r="F16" s="53">
        <v>192</v>
      </c>
      <c r="G16" s="45"/>
      <c r="H16" s="2" t="s">
        <v>41</v>
      </c>
      <c r="I16" s="9">
        <v>242.5</v>
      </c>
      <c r="J16" s="9">
        <v>580</v>
      </c>
      <c r="K16" s="9">
        <v>3480</v>
      </c>
      <c r="L16" s="10">
        <f t="shared" si="0"/>
        <v>78505.684894423393</v>
      </c>
      <c r="M16" s="21"/>
      <c r="N16" s="6"/>
    </row>
    <row r="17" spans="1:14" x14ac:dyDescent="0.25">
      <c r="A17" s="2" t="s">
        <v>59</v>
      </c>
      <c r="B17" s="51">
        <v>256</v>
      </c>
      <c r="C17" s="52"/>
      <c r="D17" s="53"/>
      <c r="E17" s="52"/>
      <c r="F17" s="53">
        <v>165</v>
      </c>
      <c r="G17" s="45"/>
      <c r="H17" s="2" t="s">
        <v>42</v>
      </c>
      <c r="I17" s="9">
        <v>210.5</v>
      </c>
      <c r="J17" s="9">
        <v>543</v>
      </c>
      <c r="K17" s="9">
        <v>3258</v>
      </c>
      <c r="L17" s="10">
        <f t="shared" si="0"/>
        <v>73497.563616675689</v>
      </c>
      <c r="M17" s="21"/>
      <c r="N17" s="6"/>
    </row>
    <row r="18" spans="1:14" x14ac:dyDescent="0.25">
      <c r="A18" s="2" t="s">
        <v>60</v>
      </c>
      <c r="B18" s="51">
        <v>293</v>
      </c>
      <c r="C18" s="52"/>
      <c r="D18" s="53"/>
      <c r="E18" s="52"/>
      <c r="F18" s="53">
        <v>167</v>
      </c>
      <c r="G18" s="45"/>
      <c r="H18" s="2" t="s">
        <v>43</v>
      </c>
      <c r="I18" s="9">
        <v>230</v>
      </c>
      <c r="J18" s="9">
        <v>500</v>
      </c>
      <c r="K18" s="9">
        <v>3000</v>
      </c>
      <c r="L18" s="10">
        <f t="shared" si="0"/>
        <v>67677.314564158092</v>
      </c>
      <c r="M18" s="21"/>
      <c r="N18" s="6"/>
    </row>
    <row r="19" spans="1:14" ht="15.75" thickBot="1" x14ac:dyDescent="0.3">
      <c r="A19" s="2" t="s">
        <v>61</v>
      </c>
      <c r="B19" s="54">
        <v>335</v>
      </c>
      <c r="C19" s="55"/>
      <c r="D19" s="56"/>
      <c r="E19" s="55"/>
      <c r="F19" s="56">
        <v>172</v>
      </c>
      <c r="G19" s="47"/>
      <c r="H19" s="57" t="s">
        <v>44</v>
      </c>
      <c r="I19" s="7">
        <v>253.5</v>
      </c>
      <c r="J19" s="7">
        <v>508</v>
      </c>
      <c r="K19" s="7">
        <v>3048</v>
      </c>
      <c r="L19" s="10">
        <f t="shared" si="0"/>
        <v>68760.151597184624</v>
      </c>
      <c r="M19" s="58"/>
      <c r="N19" s="7"/>
    </row>
    <row r="20" spans="1:14" x14ac:dyDescent="0.25">
      <c r="H20" s="1" t="s">
        <v>94</v>
      </c>
      <c r="I20" s="6">
        <v>3260.5</v>
      </c>
      <c r="J20" s="43">
        <v>6824</v>
      </c>
      <c r="K20" s="43">
        <v>40944.800000000003</v>
      </c>
      <c r="L20" s="59">
        <f>SUM(L8:L19)</f>
        <v>923659.98917162966</v>
      </c>
      <c r="M20" s="34"/>
      <c r="N20" s="33"/>
    </row>
    <row r="21" spans="1:14" x14ac:dyDescent="0.25">
      <c r="E21" s="6"/>
      <c r="K21" s="26" t="s">
        <v>92</v>
      </c>
      <c r="L21" s="23">
        <v>76971.665764302466</v>
      </c>
      <c r="M21"/>
    </row>
    <row r="22" spans="1:14" x14ac:dyDescent="0.25">
      <c r="E22" s="6"/>
      <c r="K22" s="27" t="s">
        <v>93</v>
      </c>
      <c r="L22" s="24">
        <v>5173.3785617371705</v>
      </c>
      <c r="M22"/>
    </row>
    <row r="23" spans="1:14" x14ac:dyDescent="0.25">
      <c r="B23" s="6"/>
      <c r="C23" s="6"/>
      <c r="K23" s="28" t="s">
        <v>26</v>
      </c>
      <c r="L23" s="25">
        <v>6.7211466847797566E-2</v>
      </c>
      <c r="M23"/>
    </row>
    <row r="24" spans="1:14" x14ac:dyDescent="0.25">
      <c r="B24" s="6"/>
      <c r="C24" s="6"/>
    </row>
    <row r="25" spans="1:14" x14ac:dyDescent="0.25">
      <c r="B25" s="6"/>
      <c r="C25" s="6"/>
      <c r="D25" s="5"/>
      <c r="E25" s="3"/>
    </row>
    <row r="26" spans="1:14" x14ac:dyDescent="0.25">
      <c r="B26" s="6"/>
      <c r="C26" s="6"/>
      <c r="D26" s="6"/>
      <c r="E26" s="5"/>
    </row>
    <row r="27" spans="1:14" x14ac:dyDescent="0.25">
      <c r="B27" s="6"/>
      <c r="C27" s="6"/>
      <c r="D27" s="6"/>
    </row>
    <row r="28" spans="1:14" x14ac:dyDescent="0.25">
      <c r="B28" s="6"/>
      <c r="C28" s="6"/>
      <c r="D28" s="6"/>
    </row>
    <row r="29" spans="1:14" x14ac:dyDescent="0.25">
      <c r="B29" s="6"/>
      <c r="C29" s="6"/>
      <c r="D29" s="6"/>
    </row>
    <row r="30" spans="1:14" x14ac:dyDescent="0.25">
      <c r="B30" s="6"/>
      <c r="C30" s="6"/>
    </row>
    <row r="31" spans="1:14" x14ac:dyDescent="0.25">
      <c r="B31" s="6"/>
      <c r="C31" s="6"/>
    </row>
    <row r="32" spans="1:14" x14ac:dyDescent="0.25">
      <c r="B32" s="6"/>
      <c r="C32" s="6"/>
    </row>
    <row r="33" spans="2:3" x14ac:dyDescent="0.25">
      <c r="B33" s="6"/>
      <c r="C33" s="6"/>
    </row>
    <row r="34" spans="2:3" x14ac:dyDescent="0.25">
      <c r="B34" s="6"/>
      <c r="C34" s="6"/>
    </row>
  </sheetData>
  <mergeCells count="2">
    <mergeCell ref="B6:D6"/>
    <mergeCell ref="E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23" sqref="F23"/>
    </sheetView>
  </sheetViews>
  <sheetFormatPr baseColWidth="10" defaultRowHeight="15" x14ac:dyDescent="0.25"/>
  <cols>
    <col min="2" max="2" width="15.28515625" customWidth="1"/>
    <col min="3" max="3" width="15.140625" bestFit="1" customWidth="1"/>
    <col min="4" max="4" width="13.42578125" bestFit="1" customWidth="1"/>
    <col min="5" max="5" width="20.5703125" customWidth="1"/>
    <col min="6" max="6" width="15.42578125" customWidth="1"/>
    <col min="8" max="8" width="15.28515625" customWidth="1"/>
    <col min="9" max="10" width="15.7109375" customWidth="1"/>
    <col min="11" max="12" width="15.140625" bestFit="1" customWidth="1"/>
  </cols>
  <sheetData>
    <row r="1" spans="1:7" x14ac:dyDescent="0.25">
      <c r="A1" t="s">
        <v>95</v>
      </c>
    </row>
    <row r="2" spans="1:7" x14ac:dyDescent="0.25">
      <c r="A2" t="s">
        <v>96</v>
      </c>
    </row>
    <row r="4" spans="1:7" x14ac:dyDescent="0.25">
      <c r="A4" s="5"/>
      <c r="B4" s="5"/>
      <c r="C4" s="5"/>
    </row>
    <row r="5" spans="1:7" x14ac:dyDescent="0.25">
      <c r="C5">
        <v>1000</v>
      </c>
      <c r="E5" t="s">
        <v>25</v>
      </c>
    </row>
    <row r="6" spans="1:7" x14ac:dyDescent="0.25">
      <c r="A6" s="11" t="s">
        <v>45</v>
      </c>
      <c r="B6" s="11" t="s">
        <v>46</v>
      </c>
      <c r="C6" s="11" t="s">
        <v>49</v>
      </c>
      <c r="D6" s="38" t="s">
        <v>48</v>
      </c>
      <c r="E6" s="17" t="s">
        <v>97</v>
      </c>
      <c r="F6" s="17" t="s">
        <v>47</v>
      </c>
    </row>
    <row r="7" spans="1:7" x14ac:dyDescent="0.25">
      <c r="A7" t="s">
        <v>14</v>
      </c>
      <c r="B7" s="13">
        <v>533281.44051446998</v>
      </c>
      <c r="C7" s="19">
        <v>43.276351629999915</v>
      </c>
      <c r="D7" s="35">
        <v>13.518621418575295</v>
      </c>
      <c r="E7" s="14">
        <f>B7*15</f>
        <v>7999221.6077170502</v>
      </c>
      <c r="F7" s="14">
        <f>C7*200</f>
        <v>8655.2703259999835</v>
      </c>
    </row>
    <row r="8" spans="1:7" x14ac:dyDescent="0.25">
      <c r="A8" t="s">
        <v>15</v>
      </c>
      <c r="B8" s="13">
        <v>1190626.50803859</v>
      </c>
      <c r="C8" s="19">
        <v>85.671035339999705</v>
      </c>
      <c r="D8" s="35">
        <v>18.407134013574751</v>
      </c>
      <c r="E8" s="14">
        <f t="shared" ref="E8:E16" si="0">B8*15</f>
        <v>17859397.620578848</v>
      </c>
      <c r="F8" s="14">
        <f t="shared" ref="F8:F16" si="1">C8*200</f>
        <v>17134.207067999942</v>
      </c>
      <c r="G8">
        <v>14.944319999999999</v>
      </c>
    </row>
    <row r="9" spans="1:7" x14ac:dyDescent="0.25">
      <c r="A9" t="s">
        <v>16</v>
      </c>
      <c r="B9" s="13">
        <v>1148511.8971061108</v>
      </c>
      <c r="C9" s="19">
        <v>83.751410899999925</v>
      </c>
      <c r="D9" s="35">
        <v>20.122247719316771</v>
      </c>
      <c r="E9" s="14">
        <f t="shared" si="0"/>
        <v>17227678.456591662</v>
      </c>
      <c r="F9" s="14">
        <f t="shared" si="1"/>
        <v>16750.282179999984</v>
      </c>
      <c r="G9">
        <v>14.526899999999998</v>
      </c>
    </row>
    <row r="10" spans="1:7" x14ac:dyDescent="0.25">
      <c r="A10" t="s">
        <v>17</v>
      </c>
      <c r="B10" s="13">
        <v>922314.04501607781</v>
      </c>
      <c r="C10" s="19">
        <v>71.53191724000007</v>
      </c>
      <c r="D10" s="35">
        <v>18.661149233016829</v>
      </c>
      <c r="E10" s="14">
        <f t="shared" si="0"/>
        <v>13834710.675241167</v>
      </c>
      <c r="F10" s="14">
        <f t="shared" si="1"/>
        <v>14306.383448000013</v>
      </c>
      <c r="G10">
        <v>12.43971</v>
      </c>
    </row>
    <row r="11" spans="1:7" x14ac:dyDescent="0.25">
      <c r="A11" t="s">
        <v>18</v>
      </c>
      <c r="B11" s="13">
        <v>1467109.3247588438</v>
      </c>
      <c r="C11" s="19">
        <v>102.16317950000023</v>
      </c>
      <c r="D11" s="35">
        <v>20.63035724382479</v>
      </c>
      <c r="E11" s="14">
        <f t="shared" si="0"/>
        <v>22006639.871382657</v>
      </c>
      <c r="F11" s="14">
        <f t="shared" si="1"/>
        <v>20432.635900000045</v>
      </c>
      <c r="G11">
        <v>17.824680000000001</v>
      </c>
    </row>
    <row r="12" spans="1:7" x14ac:dyDescent="0.25">
      <c r="A12" t="s">
        <v>19</v>
      </c>
      <c r="B12" s="13">
        <v>1086146.7620578783</v>
      </c>
      <c r="C12" s="19">
        <v>77.327758899999949</v>
      </c>
      <c r="D12" s="35">
        <v>18.463993548279284</v>
      </c>
      <c r="E12" s="14">
        <f t="shared" si="0"/>
        <v>16292201.430868175</v>
      </c>
      <c r="F12" s="14">
        <f t="shared" si="1"/>
        <v>15465.551779999991</v>
      </c>
      <c r="G12">
        <v>13.39983</v>
      </c>
    </row>
    <row r="13" spans="1:7" x14ac:dyDescent="0.25">
      <c r="A13" t="s">
        <v>20</v>
      </c>
      <c r="B13" s="13">
        <v>1230942.8212218659</v>
      </c>
      <c r="C13" s="19">
        <v>88.980748626999713</v>
      </c>
      <c r="D13" s="35">
        <v>20.758611118058081</v>
      </c>
      <c r="E13" s="14">
        <f t="shared" si="0"/>
        <v>18464142.318327989</v>
      </c>
      <c r="F13" s="14">
        <f t="shared" si="1"/>
        <v>17796.149725399944</v>
      </c>
      <c r="G13">
        <v>19.619685</v>
      </c>
    </row>
    <row r="14" spans="1:7" x14ac:dyDescent="0.25">
      <c r="A14" t="s">
        <v>21</v>
      </c>
      <c r="B14" s="13">
        <v>1282571.2475884256</v>
      </c>
      <c r="C14" s="19">
        <v>90.772309849999886</v>
      </c>
      <c r="D14" s="35">
        <v>23.302675452333045</v>
      </c>
      <c r="E14" s="14">
        <f t="shared" si="0"/>
        <v>19238568.713826384</v>
      </c>
      <c r="F14" s="14">
        <f t="shared" si="1"/>
        <v>18154.461969999978</v>
      </c>
      <c r="G14">
        <v>15.779204999999999</v>
      </c>
    </row>
    <row r="15" spans="1:7" x14ac:dyDescent="0.25">
      <c r="A15" s="18" t="s">
        <v>22</v>
      </c>
      <c r="B15" s="39">
        <v>624958.64951768424</v>
      </c>
      <c r="C15" s="40">
        <v>42.722191500000065</v>
      </c>
      <c r="D15" s="41">
        <v>17.146626437842656</v>
      </c>
      <c r="E15" s="14">
        <f t="shared" si="0"/>
        <v>9374379.7427652627</v>
      </c>
      <c r="F15" s="14">
        <f t="shared" si="1"/>
        <v>8544.4383000000125</v>
      </c>
      <c r="G15">
        <v>7.4304449999999997</v>
      </c>
    </row>
    <row r="16" spans="1:7" x14ac:dyDescent="0.25">
      <c r="A16" s="11" t="s">
        <v>23</v>
      </c>
      <c r="B16" s="22">
        <v>985400.90032154403</v>
      </c>
      <c r="C16" s="20">
        <v>67.084925500000026</v>
      </c>
      <c r="D16" s="36">
        <v>23.334698772131176</v>
      </c>
      <c r="E16" s="15">
        <f t="shared" si="0"/>
        <v>14781013.504823161</v>
      </c>
      <c r="F16" s="14">
        <f t="shared" si="1"/>
        <v>13416.985100000005</v>
      </c>
      <c r="G16">
        <v>14.02596</v>
      </c>
    </row>
    <row r="17" spans="1:6" x14ac:dyDescent="0.25">
      <c r="A17" s="29" t="s">
        <v>83</v>
      </c>
      <c r="B17" s="30">
        <f>AVERAGE(B7:B16)</f>
        <v>1047186.3596141487</v>
      </c>
      <c r="C17" s="42">
        <f>AVERAGE(C7:C16)</f>
        <v>75.32818289869995</v>
      </c>
      <c r="D17" s="42">
        <f>AVERAGE(D7:D16)</f>
        <v>19.434611495695265</v>
      </c>
      <c r="E17" s="13">
        <f>AVERAGE(E7:E16)</f>
        <v>15707795.394212235</v>
      </c>
      <c r="F17" s="13">
        <f>AVERAGE(F7:F16)</f>
        <v>15065.636579739989</v>
      </c>
    </row>
    <row r="18" spans="1:6" x14ac:dyDescent="0.25">
      <c r="A18" s="29" t="s">
        <v>98</v>
      </c>
      <c r="B18" s="31">
        <f>_xlfn.STDEV.S(B7:B16)</f>
        <v>290526.85398791492</v>
      </c>
      <c r="C18" s="31">
        <f>_xlfn.STDEV.S(C7:C16)</f>
        <v>19.719668156652695</v>
      </c>
      <c r="D18" s="31">
        <f>_xlfn.STDEV.S(D7:D16)</f>
        <v>2.9184869228976056</v>
      </c>
    </row>
    <row r="19" spans="1:6" x14ac:dyDescent="0.25">
      <c r="A19" s="29" t="s">
        <v>24</v>
      </c>
      <c r="B19" s="32">
        <f>B18/B17</f>
        <v>0.27743567448201273</v>
      </c>
      <c r="C19" s="32">
        <f>C18/C17</f>
        <v>0.26178340426944013</v>
      </c>
      <c r="D19" s="32">
        <f>D18/D17</f>
        <v>0.15016955309572541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Fly Fishing</vt:lpstr>
      <vt:lpstr>Boat Tours</vt:lpstr>
      <vt:lpstr>Lobster Fishery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 Palomo</dc:creator>
  <cp:lastModifiedBy>Alvaro Hernandez</cp:lastModifiedBy>
  <dcterms:created xsi:type="dcterms:W3CDTF">2017-11-16T23:30:22Z</dcterms:created>
  <dcterms:modified xsi:type="dcterms:W3CDTF">2019-06-28T17:30:10Z</dcterms:modified>
</cp:coreProperties>
</file>